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190" activeTab="0"/>
  </bookViews>
  <sheets>
    <sheet name="Table A1.1 Cases &amp; Rates " sheetId="1" r:id="rId1"/>
    <sheet name="Table A1.2 UNClass&amp;rate" sheetId="2" r:id="rId2"/>
    <sheet name="Table A1.3 Contraventions" sheetId="3" r:id="rId3"/>
    <sheet name="Table A1.4 &amp; A1.5 Suspect Pros" sheetId="4" r:id="rId4"/>
    <sheet name="Tab A1.6 JuvOffByType&amp;Cat" sheetId="5" r:id="rId5"/>
    <sheet name="Table A1.7 VictimAdultJuvenile" sheetId="6" r:id="rId6"/>
    <sheet name="Table A1.8 civil criminal" sheetId="7" r:id="rId7"/>
    <sheet name="Table A1.9 UN Class " sheetId="8" r:id="rId8"/>
    <sheet name="Table A1.10 adm detainees " sheetId="9" r:id="rId9"/>
    <sheet name="TableA1.11 agegp&amp;Tble A1.12 def" sheetId="10" r:id="rId10"/>
    <sheet name=" TableA1.13 offences&amp;length" sheetId="11" r:id="rId11"/>
    <sheet name="Flow chart" sheetId="12" r:id="rId12"/>
    <sheet name="TableA5.1" sheetId="13" r:id="rId13"/>
    <sheet name="TableA5.1con" sheetId="14" r:id="rId14"/>
    <sheet name="TableA5.2" sheetId="15" r:id="rId15"/>
    <sheet name="TableA5.2con" sheetId="16" r:id="rId16"/>
    <sheet name="TableA5.3" sheetId="17" r:id="rId17"/>
    <sheet name="TableA5.3con" sheetId="18" r:id="rId18"/>
    <sheet name="TableA5.4" sheetId="19" r:id="rId19"/>
    <sheet name="TableA5.5" sheetId="20" r:id="rId20"/>
    <sheet name="TableA5.6" sheetId="21" r:id="rId21"/>
    <sheet name="TableA5.7" sheetId="22" r:id="rId22"/>
  </sheets>
  <definedNames>
    <definedName name="_xlnm.Print_Area" localSheetId="10">' TableA1.13 offences&amp;length'!$A$1:$D$51</definedName>
    <definedName name="_xlnm.Print_Area" localSheetId="0">'Table A1.1 Cases &amp; Rates '!$B$1:$J$40</definedName>
    <definedName name="_xlnm.Print_Area" localSheetId="8">'Table A1.10 adm detainees '!$A$1:$J$48</definedName>
    <definedName name="_xlnm.Print_Area" localSheetId="1">'Table A1.2 UNClass&amp;rate'!$A$1:$H$72</definedName>
    <definedName name="_xlnm.Print_Area" localSheetId="2">'Table A1.3 Contraventions'!$A$1:$D$35</definedName>
    <definedName name="_xlnm.Print_Area" localSheetId="3">'Table A1.4 &amp; A1.5 Suspect Pros'!$A$1:$H$41</definedName>
    <definedName name="_xlnm.Print_Area" localSheetId="5">'Table A1.7 VictimAdultJuvenile'!$A$1:$L$37</definedName>
    <definedName name="_xlnm.Print_Area" localSheetId="6">'Table A1.8 civil criminal'!$A$1:$J$13</definedName>
    <definedName name="_xlnm.Print_Area" localSheetId="7">'Table A1.9 UN Class '!$A$1:$I$85</definedName>
    <definedName name="_xlnm.Print_Area" localSheetId="20">'TableA5.6'!$A$1:$E$47</definedName>
  </definedNames>
  <calcPr fullCalcOnLoad="1"/>
</workbook>
</file>

<file path=xl/sharedStrings.xml><?xml version="1.0" encoding="utf-8"?>
<sst xmlns="http://schemas.openxmlformats.org/spreadsheetml/2006/main" count="869" uniqueCount="367">
  <si>
    <t>Total</t>
  </si>
  <si>
    <t>Number</t>
  </si>
  <si>
    <t>Male</t>
  </si>
  <si>
    <t>Female</t>
  </si>
  <si>
    <t>of which rape</t>
  </si>
  <si>
    <t>Sexual offences</t>
  </si>
  <si>
    <t>Cases</t>
  </si>
  <si>
    <r>
      <t>Crimes</t>
    </r>
    <r>
      <rPr>
        <vertAlign val="superscript"/>
        <sz val="9"/>
        <rFont val="Times New Roman"/>
        <family val="1"/>
      </rPr>
      <t>1</t>
    </r>
  </si>
  <si>
    <r>
      <t>Misdemeanours</t>
    </r>
    <r>
      <rPr>
        <vertAlign val="superscript"/>
        <sz val="9"/>
        <rFont val="Times New Roman"/>
        <family val="1"/>
      </rPr>
      <t>1</t>
    </r>
  </si>
  <si>
    <t>Contraventions</t>
  </si>
  <si>
    <t>Other occurrences</t>
  </si>
  <si>
    <t>Total cases</t>
  </si>
  <si>
    <t>Offences</t>
  </si>
  <si>
    <t>Juvenile offenders</t>
  </si>
  <si>
    <t xml:space="preserve">Total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</si>
  <si>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Crime and misdemeanour rates include drug offences </t>
    </r>
  </si>
  <si>
    <t>Crimes</t>
  </si>
  <si>
    <t>Misdemeanours</t>
  </si>
  <si>
    <t>Total offences (excl. contraventions)</t>
  </si>
  <si>
    <t>of which road traffic contraventions</t>
  </si>
  <si>
    <t>Adults</t>
  </si>
  <si>
    <t>Juveniles</t>
  </si>
  <si>
    <t>Juvenile offences</t>
  </si>
  <si>
    <t>of which drug offences</t>
  </si>
  <si>
    <t>of which suicide</t>
  </si>
  <si>
    <t>attempted suicide</t>
  </si>
  <si>
    <r>
      <t>Offences</t>
    </r>
    <r>
      <rPr>
        <b/>
        <vertAlign val="superscript"/>
        <sz val="9"/>
        <rFont val="Times New Roman"/>
        <family val="1"/>
      </rPr>
      <t>1</t>
    </r>
  </si>
  <si>
    <t>Other offences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</si>
  <si>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contraventions</t>
    </r>
  </si>
  <si>
    <t>Total offences</t>
  </si>
  <si>
    <t>% change</t>
  </si>
  <si>
    <t>Rate</t>
  </si>
  <si>
    <t xml:space="preserve">Number </t>
  </si>
  <si>
    <t xml:space="preserve">              sodomy</t>
  </si>
  <si>
    <t>of which bribery by public official</t>
  </si>
  <si>
    <t xml:space="preserve">             bribery of public official</t>
  </si>
  <si>
    <t>Theft</t>
  </si>
  <si>
    <t>Robbery</t>
  </si>
  <si>
    <t>Burglary</t>
  </si>
  <si>
    <t xml:space="preserve">Rate </t>
  </si>
  <si>
    <t xml:space="preserve"> of which drug offences</t>
  </si>
  <si>
    <r>
      <t>Juvenile delinquency rate</t>
    </r>
    <r>
      <rPr>
        <b/>
        <vertAlign val="superscript"/>
        <sz val="9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</si>
  <si>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Crimes and misdemeanours include drug offences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</si>
  <si>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Excludes contraventions established by camera</t>
    </r>
  </si>
  <si>
    <t>Crimes and misdemeanours</t>
  </si>
  <si>
    <t xml:space="preserve">of which road traffic </t>
  </si>
  <si>
    <r>
      <t>Contraventions</t>
    </r>
    <r>
      <rPr>
        <b/>
        <i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</si>
  <si>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Rate per 1,000 mid year juvenile population and exclude contraventions</t>
    </r>
  </si>
  <si>
    <t>Characteristics of victim</t>
  </si>
  <si>
    <t xml:space="preserve">Assaults </t>
  </si>
  <si>
    <t>Adult</t>
  </si>
  <si>
    <t>Both sexes</t>
  </si>
  <si>
    <r>
      <rPr>
        <vertAlign val="superscript"/>
        <sz val="9"/>
        <color indexed="8"/>
        <rFont val="Times New Roman"/>
        <family val="1"/>
      </rPr>
      <t xml:space="preserve">1 </t>
    </r>
    <r>
      <rPr>
        <sz val="9"/>
        <color indexed="8"/>
        <rFont val="Times New Roman"/>
        <family val="1"/>
      </rPr>
      <t>A person may be victim of one or more offence and/or an offence may involve one or more victim</t>
    </r>
  </si>
  <si>
    <t>Activity Status</t>
  </si>
  <si>
    <t>Relationship to offender</t>
  </si>
  <si>
    <t>Location of incident</t>
  </si>
  <si>
    <t>Employed</t>
  </si>
  <si>
    <t>Student</t>
  </si>
  <si>
    <t>Other</t>
  </si>
  <si>
    <t>Not related</t>
  </si>
  <si>
    <t>Juvenile</t>
  </si>
  <si>
    <t xml:space="preserve">Cases pending as at 1st January </t>
  </si>
  <si>
    <t xml:space="preserve"> Cases lodged</t>
  </si>
  <si>
    <t>Cases disposed of</t>
  </si>
  <si>
    <t>Cases outstanding as at 31st December</t>
  </si>
  <si>
    <t xml:space="preserve">of which </t>
  </si>
  <si>
    <t>divorce</t>
  </si>
  <si>
    <t>cases under the Protection from Domestic Violence Act</t>
  </si>
  <si>
    <t xml:space="preserve">           Total</t>
  </si>
  <si>
    <t>Imprisonment</t>
  </si>
  <si>
    <t>Drug offences</t>
  </si>
  <si>
    <t>Daily average</t>
  </si>
  <si>
    <t>Convicts</t>
  </si>
  <si>
    <t>Remand and trials</t>
  </si>
  <si>
    <t xml:space="preserve">Admission </t>
  </si>
  <si>
    <t>By number of previous imprisonment</t>
  </si>
  <si>
    <t>None</t>
  </si>
  <si>
    <t>One</t>
  </si>
  <si>
    <t>Two or more</t>
  </si>
  <si>
    <t>Remand</t>
  </si>
  <si>
    <t>Rehabilitational Youth Centre</t>
  </si>
  <si>
    <t>Child beyond control</t>
  </si>
  <si>
    <t>Other cases</t>
  </si>
  <si>
    <t>No.</t>
  </si>
  <si>
    <t>14 - 17</t>
  </si>
  <si>
    <t>18 - 21</t>
  </si>
  <si>
    <t>22 - 25</t>
  </si>
  <si>
    <t>26 - 30</t>
  </si>
  <si>
    <t>31 - 35</t>
  </si>
  <si>
    <t>36 - 50</t>
  </si>
  <si>
    <t>Over 50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</si>
  <si>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Rate per 100,000 population </t>
    </r>
  </si>
  <si>
    <t>&lt; 1 month</t>
  </si>
  <si>
    <t>1 - 3 months</t>
  </si>
  <si>
    <t>4 - 6 months</t>
  </si>
  <si>
    <t xml:space="preserve">  7 - 12 months</t>
  </si>
  <si>
    <t>Two years and over</t>
  </si>
  <si>
    <t>Undefined (fine defaulters)</t>
  </si>
  <si>
    <t>&lt; 1,001</t>
  </si>
  <si>
    <t>1,001 - 5,000</t>
  </si>
  <si>
    <t>5,001 -10,000</t>
  </si>
  <si>
    <t>10,001 - 20,000</t>
  </si>
  <si>
    <t>20,001 - 25,000</t>
  </si>
  <si>
    <t>25,001 - 30,000</t>
  </si>
  <si>
    <t>30,001 - 60,000</t>
  </si>
  <si>
    <t>60,001 &amp; over</t>
  </si>
  <si>
    <t xml:space="preserve">Related </t>
  </si>
  <si>
    <t>Amount of fine (Rs)</t>
  </si>
  <si>
    <t>Total convicted offences</t>
  </si>
  <si>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Excluding abortion</t>
    </r>
  </si>
  <si>
    <t>By length of sentence</t>
  </si>
  <si>
    <t>Life sentence</t>
  </si>
  <si>
    <t>Adult and Juvenile</t>
  </si>
  <si>
    <t>Illegal feticide</t>
  </si>
  <si>
    <t>Acts leading to death or intending to cause death</t>
  </si>
  <si>
    <t>Attempted intentional homicide</t>
  </si>
  <si>
    <t>Acts causing harm or intending to cause harm to the person</t>
  </si>
  <si>
    <t>Assault</t>
  </si>
  <si>
    <t>Other assaults or threats</t>
  </si>
  <si>
    <t>Acts against liberty</t>
  </si>
  <si>
    <t>Trafficking in persons</t>
  </si>
  <si>
    <t>Coercion</t>
  </si>
  <si>
    <t>Negligence</t>
  </si>
  <si>
    <t>Dangerous acts</t>
  </si>
  <si>
    <t>Injurious acts of a sexual nature</t>
  </si>
  <si>
    <t>Sexual violence</t>
  </si>
  <si>
    <t>Sexual exploitation</t>
  </si>
  <si>
    <t>Acts against property involving violence or threat against a person</t>
  </si>
  <si>
    <t>Other acts against property involving violence or threat against a person</t>
  </si>
  <si>
    <t>Acts against property only</t>
  </si>
  <si>
    <t>Intellectual property offences</t>
  </si>
  <si>
    <t>Property damage</t>
  </si>
  <si>
    <t>Other acts against property only</t>
  </si>
  <si>
    <t>Acts involving fraud, deception or corruption</t>
  </si>
  <si>
    <t xml:space="preserve">Fraud </t>
  </si>
  <si>
    <t>Forgery/counterfeiting</t>
  </si>
  <si>
    <t>Corruption</t>
  </si>
  <si>
    <t>Acts involving the proceeds of crime</t>
  </si>
  <si>
    <t>Other acts involving fraud, deception or corruption</t>
  </si>
  <si>
    <t>Acts against public order, authority and provisions of the State</t>
  </si>
  <si>
    <t>Acts against public safety and state security</t>
  </si>
  <si>
    <t>Acts against the natural environment</t>
  </si>
  <si>
    <t>Other criminal acts not elsewhere classified</t>
  </si>
  <si>
    <t>protective helmet improperly secured</t>
  </si>
  <si>
    <t>of which making use of cellular phone whilst driving</t>
  </si>
  <si>
    <t xml:space="preserve">Intentional homicide </t>
  </si>
  <si>
    <t>minor assault (simple assault)</t>
  </si>
  <si>
    <r>
      <t>Acts involving controlled drugs or other psychoactive substances</t>
    </r>
    <r>
      <rPr>
        <b/>
        <i/>
        <sz val="9"/>
        <rFont val="Times New Roman"/>
        <family val="1"/>
      </rPr>
      <t xml:space="preserve"> (drug offences)</t>
    </r>
  </si>
  <si>
    <t>failing to wear seat belt whilst driving</t>
  </si>
  <si>
    <t>Driving without licence</t>
  </si>
  <si>
    <t>of which non-injurious traffic violations</t>
  </si>
  <si>
    <t>of which acts against public order behavioural standards</t>
  </si>
  <si>
    <t>acts against the justice system</t>
  </si>
  <si>
    <t>of which road traffic offences</t>
  </si>
  <si>
    <t xml:space="preserve">of which speeding </t>
  </si>
  <si>
    <r>
      <t>Non-int.</t>
    </r>
    <r>
      <rPr>
        <b/>
        <vertAlign val="superscript"/>
        <sz val="9"/>
        <color indexed="8"/>
        <rFont val="Times New Roman"/>
        <family val="1"/>
      </rPr>
      <t>3</t>
    </r>
  </si>
  <si>
    <t xml:space="preserve">Exceeding speed limit </t>
  </si>
  <si>
    <r>
      <t>Driving motor vehicle with alcohol concentration above prescribed limit</t>
    </r>
    <r>
      <rPr>
        <vertAlign val="superscript"/>
        <sz val="9"/>
        <rFont val="Times New Roman"/>
        <family val="1"/>
      </rPr>
      <t>1</t>
    </r>
  </si>
  <si>
    <t>Driving without due care and attention</t>
  </si>
  <si>
    <t>Dangerous driving</t>
  </si>
  <si>
    <t>Bicycle contraventions</t>
  </si>
  <si>
    <t>Failing to comply with traffic sign</t>
  </si>
  <si>
    <t>Failing to stop when signaled by a police officer</t>
  </si>
  <si>
    <t>Overtaking on uninterrupted white line</t>
  </si>
  <si>
    <t>Failing to wear seat belt whilst driving</t>
  </si>
  <si>
    <t>Protective helmet improperly secured</t>
  </si>
  <si>
    <t>Making use of cellular phone whilst driving</t>
  </si>
  <si>
    <t>Breach of conditions attached to provisional licence</t>
  </si>
  <si>
    <t>Breach of condition attached to carriers licence</t>
  </si>
  <si>
    <t>Failing to produce driving licence on demand</t>
  </si>
  <si>
    <t>Failing to produce driving licence/Certificate of insurance within delay</t>
  </si>
  <si>
    <t>Motor vehicle licence not affixed</t>
  </si>
  <si>
    <t>Inoperative insurance policy</t>
  </si>
  <si>
    <t>Worn out tyre</t>
  </si>
  <si>
    <t>Allowing oil to drop</t>
  </si>
  <si>
    <t>Parking on double yellow line</t>
  </si>
  <si>
    <t>Parking on prohibited area</t>
  </si>
  <si>
    <t>Parking on footpath/pavement</t>
  </si>
  <si>
    <t>Fittings out of order</t>
  </si>
  <si>
    <t>No tail light</t>
  </si>
  <si>
    <t>Inefficient silencer</t>
  </si>
  <si>
    <t xml:space="preserve">Other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</si>
  <si>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Formerly 'Driving under the influence of liquor'</t>
    </r>
  </si>
  <si>
    <r>
      <t xml:space="preserve">Homicide </t>
    </r>
    <r>
      <rPr>
        <i/>
        <vertAlign val="superscript"/>
        <sz val="9"/>
        <rFont val="Times New Roman"/>
        <family val="1"/>
      </rPr>
      <t>2</t>
    </r>
  </si>
  <si>
    <t>Robbery/burglary/theft</t>
  </si>
  <si>
    <t>Fraud/forgery/counterfeiting/corruption</t>
  </si>
  <si>
    <t>of which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</si>
  <si>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Exclude 'Abortion' and 'Arson causing death' 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</si>
  <si>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Exclude 'Abortion' and 'Arson causing death' </t>
    </r>
  </si>
  <si>
    <t>0  for Nil</t>
  </si>
  <si>
    <t>By outcome of judgement</t>
  </si>
  <si>
    <t>sodomy</t>
  </si>
  <si>
    <t>Sexual intercourse with minor under 16; with handicapped person; with specified person</t>
  </si>
  <si>
    <t xml:space="preserve">              bribery of public official</t>
  </si>
  <si>
    <t>0 for Nil</t>
  </si>
  <si>
    <t>Acts against public order behavioural standards</t>
  </si>
  <si>
    <t>Acts against public order sexual standards</t>
  </si>
  <si>
    <t>Acts contrary to public revenue or regulatory provisions</t>
  </si>
  <si>
    <t>Acts against the justice system</t>
  </si>
  <si>
    <t>Acts related to democratic elections</t>
  </si>
  <si>
    <t>Acts contrary to labour law</t>
  </si>
  <si>
    <t>Acts involving weapons, explosives and other destructive materials</t>
  </si>
  <si>
    <t>Acts against computer systems</t>
  </si>
  <si>
    <t xml:space="preserve">   making use of cellular phone whilst driving</t>
  </si>
  <si>
    <t>of which driving without due care and dangerous driving</t>
  </si>
  <si>
    <t>driving without licence</t>
  </si>
  <si>
    <t>Serious assault</t>
  </si>
  <si>
    <t>Minor assault (simple assault/wounds and blows)</t>
  </si>
  <si>
    <t>7 - 18 months</t>
  </si>
  <si>
    <t>13 - 18 months</t>
  </si>
  <si>
    <t>19 months to less than 2 years</t>
  </si>
  <si>
    <t xml:space="preserve">Sexual violence </t>
  </si>
  <si>
    <t xml:space="preserve">Sexual exploitation </t>
  </si>
  <si>
    <t>serious assault</t>
  </si>
  <si>
    <t xml:space="preserve">   minor assault (simple assault)</t>
  </si>
  <si>
    <t>of which rogue and vagabond</t>
  </si>
  <si>
    <t>of which possession of offensive weapon</t>
  </si>
  <si>
    <t>Acts involving controlled drugs or other psychoactive substances (drug offences)</t>
  </si>
  <si>
    <t xml:space="preserve">of which murder </t>
  </si>
  <si>
    <t>of which serious assault</t>
  </si>
  <si>
    <t>of which larceny of motor vehicles</t>
  </si>
  <si>
    <t>Criminal cases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</si>
  <si>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Based on international classification of crime for Statistical purpose (ICCS) Version 1.0 (UNODC)</t>
    </r>
  </si>
  <si>
    <r>
      <t>Civil cases</t>
    </r>
    <r>
      <rPr>
        <b/>
        <vertAlign val="superscript"/>
        <sz val="9"/>
        <color indexed="8"/>
        <rFont val="Times New Roman"/>
        <family val="1"/>
      </rPr>
      <t>1</t>
    </r>
  </si>
  <si>
    <t>Adult &amp; Juvenile</t>
  </si>
  <si>
    <r>
      <t xml:space="preserve">Public places </t>
    </r>
    <r>
      <rPr>
        <vertAlign val="superscript"/>
        <sz val="9"/>
        <color indexed="8"/>
        <rFont val="Times New Roman"/>
        <family val="1"/>
      </rPr>
      <t>4</t>
    </r>
  </si>
  <si>
    <r>
      <t xml:space="preserve">Other places </t>
    </r>
    <r>
      <rPr>
        <vertAlign val="superscript"/>
        <sz val="9"/>
        <color indexed="8"/>
        <rFont val="Times New Roman"/>
        <family val="1"/>
      </rPr>
      <t>5</t>
    </r>
  </si>
  <si>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Comprising commercial area, hotel, bungalow, public road and public beach</t>
    </r>
  </si>
  <si>
    <r>
      <rPr>
        <vertAlign val="superscript"/>
        <sz val="11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 xml:space="preserve"> Comprising workplace, hospital, airport, concert, etc.</t>
    </r>
  </si>
  <si>
    <t>Sexual violence and sexual exploitation</t>
  </si>
  <si>
    <r>
      <t>of which driving motor vehicle with alcohol concentration above prescribed limit</t>
    </r>
    <r>
      <rPr>
        <i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</si>
  <si>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Formerly 'Driving under the influence of liqour'</t>
    </r>
  </si>
  <si>
    <t>Private household</t>
  </si>
  <si>
    <t>Educational institution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</si>
  <si>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Based on International Classification of Crime for Statistical Purpose (ICCS) Version 1.0 (UNODC)</t>
    </r>
  </si>
  <si>
    <t>Non-intentional homicide</t>
  </si>
  <si>
    <t>Age-group (years)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</si>
  <si>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Based on International Classification of Crime for Statistical Purpose (ICCS) Version 1.0 (UNODC)</t>
    </r>
  </si>
  <si>
    <r>
      <t>By offence</t>
    </r>
    <r>
      <rPr>
        <b/>
        <u val="single"/>
        <vertAlign val="superscript"/>
        <sz val="9"/>
        <rFont val="Times New Roman"/>
        <family val="1"/>
      </rPr>
      <t>1</t>
    </r>
    <r>
      <rPr>
        <b/>
        <u val="single"/>
        <sz val="9"/>
        <rFont val="Times New Roman"/>
        <family val="1"/>
      </rPr>
      <t xml:space="preserve"> </t>
    </r>
  </si>
  <si>
    <t xml:space="preserve">  of which assault</t>
  </si>
  <si>
    <t>aiding and abetting in the commission of a crime</t>
  </si>
  <si>
    <t>breach of condition of release</t>
  </si>
  <si>
    <t xml:space="preserve">  of which fraud </t>
  </si>
  <si>
    <t>forgery/counterfeiting</t>
  </si>
  <si>
    <t>corruption</t>
  </si>
  <si>
    <t>By offence</t>
  </si>
  <si>
    <t>% Change</t>
  </si>
  <si>
    <t>of which burglary</t>
  </si>
  <si>
    <t>theft</t>
  </si>
  <si>
    <t>property damage</t>
  </si>
  <si>
    <t xml:space="preserve">Acts against property involving violence or threat against a person </t>
  </si>
  <si>
    <t>of which robbery</t>
  </si>
  <si>
    <t>of which revenue offences</t>
  </si>
  <si>
    <t>Correctional Youth Centre</t>
  </si>
  <si>
    <r>
      <t>Imprisonment rate</t>
    </r>
    <r>
      <rPr>
        <b/>
        <vertAlign val="superscript"/>
        <sz val="9"/>
        <rFont val="Times New Roman"/>
        <family val="1"/>
      </rPr>
      <t xml:space="preserve"> 1</t>
    </r>
  </si>
  <si>
    <r>
      <t xml:space="preserve">Average prison occupancy level 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</si>
  <si>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Daily average number of detainees per 100,000 population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</si>
  <si>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Prison population as a percentage of the prison capacity</t>
    </r>
  </si>
  <si>
    <t>Fraud/forgery/counterfeiting/    corruption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</si>
  <si>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Number of civil cases pending at the beginning of year 2018 have been revised in light of physical count carried out at the end of the year 2017</t>
    </r>
  </si>
  <si>
    <r>
      <t xml:space="preserve">Homicide </t>
    </r>
    <r>
      <rPr>
        <vertAlign val="superscript"/>
        <sz val="9"/>
        <rFont val="Times New Roman"/>
        <family val="1"/>
      </rPr>
      <t>4</t>
    </r>
  </si>
  <si>
    <t xml:space="preserve">Juvenile </t>
  </si>
  <si>
    <t xml:space="preserve">Other criminal acts not elsewhere classified </t>
  </si>
  <si>
    <r>
      <t>Detention at RYC</t>
    </r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&amp; other institutions</t>
    </r>
    <r>
      <rPr>
        <vertAlign val="superscript"/>
        <sz val="9"/>
        <color indexed="8"/>
        <rFont val="Times New Roman"/>
        <family val="1"/>
      </rPr>
      <t>3</t>
    </r>
  </si>
  <si>
    <r>
      <t>Detention at CYC</t>
    </r>
    <r>
      <rPr>
        <vertAlign val="superscript"/>
        <sz val="9"/>
        <color indexed="8"/>
        <rFont val="Times New Roman"/>
        <family val="1"/>
      </rPr>
      <t>4</t>
    </r>
  </si>
  <si>
    <r>
      <t>Fine</t>
    </r>
    <r>
      <rPr>
        <vertAlign val="superscript"/>
        <sz val="9"/>
        <color indexed="8"/>
        <rFont val="Times New Roman"/>
        <family val="1"/>
      </rPr>
      <t>5</t>
    </r>
  </si>
  <si>
    <r>
      <t>Other</t>
    </r>
    <r>
      <rPr>
        <vertAlign val="superscript"/>
        <sz val="9"/>
        <rFont val="Times New Roman"/>
        <family val="1"/>
      </rPr>
      <t>6</t>
    </r>
  </si>
  <si>
    <r>
      <t>of which driving motor vehicle with alcohol concentration above prescribed limit</t>
    </r>
    <r>
      <rPr>
        <i/>
        <vertAlign val="superscript"/>
        <sz val="9"/>
        <rFont val="Times New Roman"/>
        <family val="1"/>
      </rPr>
      <t>7</t>
    </r>
  </si>
  <si>
    <r>
      <t>Non-injurious traffic violations</t>
    </r>
    <r>
      <rPr>
        <vertAlign val="superscript"/>
        <sz val="9"/>
        <rFont val="Times New Roman"/>
        <family val="1"/>
      </rPr>
      <t>5</t>
    </r>
  </si>
  <si>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Rehabilitation Youth Centre</t>
    </r>
  </si>
  <si>
    <r>
      <rPr>
        <vertAlign val="superscript"/>
        <sz val="9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Other institutions comprise Probation Home/Hostel/SOS Village/Terre de Paix, etc.</t>
    </r>
  </si>
  <si>
    <r>
      <rPr>
        <vertAlign val="superscript"/>
        <sz val="9"/>
        <color indexed="8"/>
        <rFont val="Times New Roman"/>
        <family val="1"/>
      </rPr>
      <t xml:space="preserve">4 </t>
    </r>
    <r>
      <rPr>
        <sz val="9"/>
        <color indexed="8"/>
        <rFont val="Times New Roman"/>
        <family val="1"/>
      </rPr>
      <t>Correctional Youth Centre</t>
    </r>
  </si>
  <si>
    <r>
      <rPr>
        <vertAlign val="superscript"/>
        <sz val="9"/>
        <color indexed="8"/>
        <rFont val="Times New Roman"/>
        <family val="1"/>
      </rPr>
      <t xml:space="preserve">5 </t>
    </r>
    <r>
      <rPr>
        <sz val="9"/>
        <color indexed="8"/>
        <rFont val="Times New Roman"/>
        <family val="1"/>
      </rPr>
      <t>Exclude figures under fixed penalty notice</t>
    </r>
  </si>
  <si>
    <r>
      <rPr>
        <vertAlign val="superscript"/>
        <sz val="9"/>
        <color indexed="8"/>
        <rFont val="Times New Roman"/>
        <family val="1"/>
      </rPr>
      <t xml:space="preserve">6 </t>
    </r>
    <r>
      <rPr>
        <sz val="9"/>
        <color indexed="8"/>
        <rFont val="Times New Roman"/>
        <family val="1"/>
      </rPr>
      <t>Other comprise Probation Order, Community Service Order and conditional and absolute discharges</t>
    </r>
  </si>
  <si>
    <r>
      <rPr>
        <vertAlign val="superscript"/>
        <sz val="9"/>
        <color indexed="8"/>
        <rFont val="Times New Roman"/>
        <family val="1"/>
      </rPr>
      <t>7</t>
    </r>
    <r>
      <rPr>
        <sz val="9"/>
        <color indexed="8"/>
        <rFont val="Times New Roman"/>
        <family val="1"/>
      </rPr>
      <t xml:space="preserve"> Formerly 'Driving under the influence of liquor'</t>
    </r>
  </si>
  <si>
    <r>
      <t>Conviction rate</t>
    </r>
    <r>
      <rPr>
        <b/>
        <vertAlign val="superscript"/>
        <sz val="9"/>
        <color indexed="8"/>
        <rFont val="Times New Roman"/>
        <family val="1"/>
      </rPr>
      <t>8</t>
    </r>
  </si>
  <si>
    <r>
      <rPr>
        <vertAlign val="superscript"/>
        <sz val="9"/>
        <color indexed="8"/>
        <rFont val="Times New Roman"/>
        <family val="1"/>
      </rPr>
      <t>8</t>
    </r>
    <r>
      <rPr>
        <sz val="9"/>
        <color indexed="8"/>
        <rFont val="Times New Roman"/>
        <family val="1"/>
      </rPr>
      <t xml:space="preserve"> Excluding contraventions</t>
    </r>
  </si>
  <si>
    <t>Napp</t>
  </si>
  <si>
    <t>Napp: Not Applicable</t>
  </si>
  <si>
    <t xml:space="preserve">Table A1.1 - Cases reported and offence rate per 1,000 population by type, Republic of Mauritius, 2017 &amp; 2018
                                                                                                </t>
  </si>
  <si>
    <t>Table A1.3 - Road traffic contraventions, Republic of Mauritius, 2017 &amp; 2018</t>
  </si>
  <si>
    <t>Table A1.4 - Persons suspected, arrested and/or cautioned by type of offence, Republic of Mauritius, 2017 &amp; 2018</t>
  </si>
  <si>
    <t>Table A1.5 - Persons prosecuted by type of offence, Republic of Mauritius, 2017 &amp; 2018</t>
  </si>
  <si>
    <t>Table A1.6 - Offences involving juveniles reported by type, category and sex, Republic of Mauritius, 2017 &amp; 2018</t>
  </si>
  <si>
    <t>Table A1.8 - Number of civil and criminal cases, Republic of Mauritius, 2017 &amp; 2018</t>
  </si>
  <si>
    <t>Table A1.10 - Daily average and admission of detainees for adults and juveniles, Republic of Mauritius, 2017 &amp; 2018</t>
  </si>
  <si>
    <t>Table A1.12 - Fine defaulters admitted to prisons by amount of fine due, Republic of Mauritius, 2017 &amp; 2018</t>
  </si>
  <si>
    <t>Annex 1</t>
  </si>
  <si>
    <t>Homicide</t>
  </si>
  <si>
    <t>Attempted Intentional homicide</t>
  </si>
  <si>
    <r>
      <rPr>
        <vertAlign val="superscript"/>
        <sz val="11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Non-intentional homicide</t>
    </r>
  </si>
  <si>
    <r>
      <t>Intentional homicide</t>
    </r>
    <r>
      <rPr>
        <b/>
        <vertAlign val="superscript"/>
        <sz val="9"/>
        <color indexed="8"/>
        <rFont val="Times New Roman"/>
        <family val="1"/>
      </rPr>
      <t>2</t>
    </r>
  </si>
  <si>
    <r>
      <t>Table A1.7 - Victims of selected offences</t>
    </r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 xml:space="preserve"> by socio-demographic and other characteristics, Republic of Mauritius, 2017 &amp; 2018</t>
    </r>
  </si>
  <si>
    <r>
      <t xml:space="preserve">Table A1.2 (cont'd) - Reported offences and rate </t>
    </r>
    <r>
      <rPr>
        <b/>
        <u val="single"/>
        <sz val="9"/>
        <rFont val="Times New Roman"/>
        <family val="1"/>
      </rPr>
      <t>per 100,000 population</t>
    </r>
    <r>
      <rPr>
        <b/>
        <sz val="9"/>
        <rFont val="Times New Roman"/>
        <family val="1"/>
      </rPr>
      <t xml:space="preserve"> by offence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, Republic of Mauritius, 2017 &amp; 2018</t>
    </r>
  </si>
  <si>
    <r>
      <t>Table A1.2 - Reported offences and rate per 100,000 population by offence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, Republic of Mauritius, 2017 &amp; 2018</t>
    </r>
  </si>
  <si>
    <r>
      <t>Table A1.9 - Convicted offences involving adults and juveniles by outcome of judgment and offence</t>
    </r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>, Republic of Mauritius, 
2017 &amp; 2018</t>
    </r>
  </si>
  <si>
    <r>
      <t>Table A1.9 (cont'd) - Convicted offences involving adults and juveniles by outcome of judgment and offence</t>
    </r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>, Republic of Mauritius, 
2017 &amp; 2018</t>
    </r>
  </si>
  <si>
    <r>
      <t>Table A1.11 - Convicts admission rate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by age-group and sex, Republic of Mauritius, 2017 &amp; 2018</t>
    </r>
  </si>
  <si>
    <r>
      <t>Table A1.13 - Admission of convicts to prisons by offence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and length of sentence, Republic of Mauritius, 2017 &amp; 2018</t>
    </r>
  </si>
  <si>
    <t xml:space="preserve">          National Criminal Chart, Republic of Mauritius</t>
  </si>
  <si>
    <t>Provisional cases lodged directly in courts</t>
  </si>
  <si>
    <t>Social Enquiry at Probation Office</t>
  </si>
  <si>
    <t xml:space="preserve">         Convicted or Remanded</t>
  </si>
  <si>
    <t>Annex 2</t>
  </si>
  <si>
    <t>Annex 5</t>
  </si>
  <si>
    <t xml:space="preserve">Table A5.1 - Reported offences, Republic of Mauritius, 2017 </t>
  </si>
  <si>
    <t>Offence 
(based on Previous UN Classification, 2003)</t>
  </si>
  <si>
    <t>Offence 
(based on ICCS Version 1.0)</t>
  </si>
  <si>
    <t>Remarks</t>
  </si>
  <si>
    <t>Homicide and related offences</t>
  </si>
  <si>
    <t>Intentional homicide (committed)</t>
  </si>
  <si>
    <t>"Abortion" (9 offences) moved to "Illegal feticide"</t>
  </si>
  <si>
    <t>Intentional homicide (attempted)</t>
  </si>
  <si>
    <t>Illegal feticide (abortion)</t>
  </si>
  <si>
    <t>Assault and related offences</t>
  </si>
  <si>
    <t>Sollicits/importunes another person for immoral purpose</t>
  </si>
  <si>
    <t>Moved out from "Sexual offences" to Section 08 "Acts against public order, authority and provisions of the State"</t>
  </si>
  <si>
    <t>Dealing in obscene matters</t>
  </si>
  <si>
    <t>Property offences</t>
  </si>
  <si>
    <t>Other acts against property</t>
  </si>
  <si>
    <t>Extortion</t>
  </si>
  <si>
    <t>Swearing false affidavit</t>
  </si>
  <si>
    <t>Giving false evidence</t>
  </si>
  <si>
    <r>
      <t>Drug offences</t>
    </r>
    <r>
      <rPr>
        <b/>
        <vertAlign val="superscript"/>
        <sz val="10"/>
        <rFont val="Times New Roman"/>
        <family val="1"/>
      </rPr>
      <t xml:space="preserve"> </t>
    </r>
  </si>
  <si>
    <t>Acts involving controlled drugs or other psychoactive substances</t>
  </si>
  <si>
    <t>All drug offences under one Section</t>
  </si>
  <si>
    <t xml:space="preserve">Table A5.1 (cont'd) - Reported offences, Republic of Mauritius, 2017 </t>
  </si>
  <si>
    <t>Road traffic contraventions</t>
  </si>
  <si>
    <t>Non-injurious traffic violations</t>
  </si>
  <si>
    <t xml:space="preserve">Coercion </t>
  </si>
  <si>
    <t xml:space="preserve">Negligence </t>
  </si>
  <si>
    <t xml:space="preserve">Dangerous acts </t>
  </si>
  <si>
    <t>comprises only of "Illegal squatting"</t>
  </si>
  <si>
    <t>Acts against justice system</t>
  </si>
  <si>
    <t>Other acts against public order, authority and provisions of the State</t>
  </si>
  <si>
    <t>Acts against computer system</t>
  </si>
  <si>
    <t>Acts against state security</t>
  </si>
  <si>
    <t>Table A5.2 - Persons suspected, arrested and /or cautioned by type of offence, 2017</t>
  </si>
  <si>
    <t>"Abortion" (7 offences) moved out to "Illegal feticide"</t>
  </si>
  <si>
    <t>Child Protection Act (sexual exploitation)</t>
  </si>
  <si>
    <t>Moved out from "Sexual offences" to "Section 08 Acts against public order, authority and provisions of the State"</t>
  </si>
  <si>
    <t>Bestiality</t>
  </si>
  <si>
    <t>Table A5.2 (cont'd) - Persons suspected, arrested and /or cautioned by type of offence, 2017</t>
  </si>
  <si>
    <t>Table A5.3 - Persons prosecuted by type of offences, Republic of Mauritius, 2017</t>
  </si>
  <si>
    <t>Other offences under Sex Discrimination Act</t>
  </si>
  <si>
    <t>Moved out from "sexual offences" to Section 02 "Acts leading to harm or intending to cause harm to the person"</t>
  </si>
  <si>
    <t>Table A5.3 (con'd) - Persons prosecuted by type of offences, Republic of Mauritius, 2017</t>
  </si>
  <si>
    <t>Dangerous Acts</t>
  </si>
  <si>
    <t>Table A5.4 - Offences involving juveniles reported by type, category and sex, Republic of Mauritius, 2017</t>
  </si>
  <si>
    <t>Child Protection Act</t>
  </si>
  <si>
    <t>Table A5.5 - Victims of selected offences by socio-demographic and other characteristics, Republic of Mauritius, 2017</t>
  </si>
  <si>
    <t>Table A5.6 - Convicted offences involving adults and juveniles by outcome of judgment and offence, 2017</t>
  </si>
  <si>
    <t xml:space="preserve">Serious assaults </t>
  </si>
  <si>
    <t>Minor assaults</t>
  </si>
  <si>
    <t>Assault other</t>
  </si>
  <si>
    <t>Money laundering (from other offences)</t>
  </si>
  <si>
    <t>Road traffic contravention</t>
  </si>
  <si>
    <t xml:space="preserve">Other contravention </t>
  </si>
  <si>
    <t>Acts against public order, authority and provisions of the State (drinking alcohol in a public place)</t>
  </si>
  <si>
    <t>Asts against liberty</t>
  </si>
  <si>
    <t>Money laundering</t>
  </si>
  <si>
    <t>Acts against natural environment</t>
  </si>
  <si>
    <t xml:space="preserve">Table A5.7 - Admission of convicts to prison by offence, Republic of Mauritius, 2017 </t>
  </si>
  <si>
    <t>Minor assault</t>
  </si>
  <si>
    <t>comprises only  of "Plundering"</t>
  </si>
  <si>
    <t>comprises only of "Ursurping public function"</t>
  </si>
  <si>
    <t>Acts against health and safety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</si>
</sst>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\ \ \ "/>
    <numFmt numFmtId="166" formatCode="#,##0\ \ "/>
    <numFmt numFmtId="167" formatCode="0.0\ \ "/>
    <numFmt numFmtId="168" formatCode="#,##0.0\ \ "/>
    <numFmt numFmtId="169" formatCode="#,##0\ "/>
    <numFmt numFmtId="170" formatCode="0.0\ \ \ \ \ "/>
    <numFmt numFmtId="171" formatCode="#,##0.0\ "/>
    <numFmt numFmtId="172" formatCode="#,##0.0"/>
    <numFmt numFmtId="173" formatCode="_(* #,##0_);_(* \(#,##0\);_(* &quot;-&quot;??_);_(@_)"/>
    <numFmt numFmtId="174" formatCode="0.0\ "/>
  </numFmts>
  <fonts count="10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9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i/>
      <vertAlign val="superscript"/>
      <sz val="9"/>
      <name val="Times New Roman"/>
      <family val="1"/>
    </font>
    <font>
      <sz val="11"/>
      <name val="Calibri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u val="single"/>
      <vertAlign val="superscript"/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8"/>
      <name val="Calibri"/>
      <family val="2"/>
    </font>
    <font>
      <sz val="9"/>
      <color indexed="10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i/>
      <sz val="8"/>
      <name val="Arial"/>
      <family val="2"/>
    </font>
    <font>
      <i/>
      <sz val="7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i/>
      <sz val="9"/>
      <color theme="1"/>
      <name val="Calibri"/>
      <family val="2"/>
    </font>
    <font>
      <sz val="9"/>
      <color rgb="FFFF0000"/>
      <name val="Times New Roman"/>
      <family val="1"/>
    </font>
    <font>
      <vertAlign val="superscript"/>
      <sz val="9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dotted"/>
      <right/>
      <top style="thin"/>
      <bottom style="thin"/>
    </border>
    <border>
      <left/>
      <right style="dotted"/>
      <top/>
      <bottom/>
    </border>
    <border>
      <left/>
      <right style="dotted"/>
      <top/>
      <bottom style="thin"/>
    </border>
    <border>
      <left/>
      <right/>
      <top style="thin"/>
      <bottom/>
    </border>
    <border>
      <left/>
      <right style="dotted"/>
      <top style="thin"/>
      <bottom style="thin"/>
    </border>
    <border>
      <left style="dotted"/>
      <right/>
      <top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/>
      <right style="thin"/>
      <top style="thin"/>
      <bottom/>
    </border>
    <border>
      <left/>
      <right style="hair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40" fontId="20" fillId="33" borderId="0">
      <alignment horizontal="right"/>
      <protection/>
    </xf>
    <xf numFmtId="0" fontId="32" fillId="33" borderId="9">
      <alignment/>
      <protection/>
    </xf>
    <xf numFmtId="0" fontId="32" fillId="0" borderId="0" applyBorder="0">
      <alignment horizontal="centerContinuous"/>
      <protection/>
    </xf>
    <xf numFmtId="0" fontId="33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</cellStyleXfs>
  <cellXfs count="798">
    <xf numFmtId="0" fontId="0" fillId="0" borderId="0" xfId="0" applyAlignment="1">
      <alignment/>
    </xf>
    <xf numFmtId="0" fontId="3" fillId="0" borderId="0" xfId="66" applyFont="1" applyFill="1" applyBorder="1">
      <alignment/>
      <protection/>
    </xf>
    <xf numFmtId="3" fontId="3" fillId="0" borderId="0" xfId="66" applyNumberFormat="1" applyFont="1" applyFill="1" applyBorder="1" applyAlignment="1">
      <alignment vertical="center"/>
      <protection/>
    </xf>
    <xf numFmtId="3" fontId="5" fillId="0" borderId="0" xfId="66" applyNumberFormat="1" applyFont="1" applyFill="1" applyBorder="1" applyAlignment="1">
      <alignment vertical="center"/>
      <protection/>
    </xf>
    <xf numFmtId="3" fontId="2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0" xfId="67" applyFont="1" applyFill="1">
      <alignment/>
      <protection/>
    </xf>
    <xf numFmtId="166" fontId="3" fillId="0" borderId="0" xfId="66" applyNumberFormat="1" applyFont="1" applyFill="1" applyBorder="1" applyAlignment="1">
      <alignment horizontal="right" vertical="center"/>
      <protection/>
    </xf>
    <xf numFmtId="0" fontId="2" fillId="0" borderId="11" xfId="66" applyFont="1" applyFill="1" applyBorder="1" applyAlignment="1">
      <alignment horizontal="right" vertical="center"/>
      <protection/>
    </xf>
    <xf numFmtId="0" fontId="2" fillId="0" borderId="12" xfId="66" applyFont="1" applyFill="1" applyBorder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166" fontId="5" fillId="0" borderId="0" xfId="66" applyNumberFormat="1" applyFont="1" applyFill="1" applyBorder="1" applyAlignment="1">
      <alignment horizontal="right" vertical="center"/>
      <protection/>
    </xf>
    <xf numFmtId="0" fontId="2" fillId="0" borderId="0" xfId="67" applyFont="1" applyFill="1" applyBorder="1" applyAlignment="1">
      <alignment horizontal="left" vertical="center"/>
      <protection/>
    </xf>
    <xf numFmtId="0" fontId="3" fillId="0" borderId="0" xfId="67" applyFont="1" applyFill="1" applyBorder="1">
      <alignment/>
      <protection/>
    </xf>
    <xf numFmtId="0" fontId="14" fillId="0" borderId="0" xfId="66" applyFont="1" applyFill="1" applyAlignment="1">
      <alignment vertical="center"/>
      <protection/>
    </xf>
    <xf numFmtId="0" fontId="15" fillId="0" borderId="0" xfId="66" applyFont="1" applyFill="1">
      <alignment/>
      <protection/>
    </xf>
    <xf numFmtId="164" fontId="3" fillId="0" borderId="0" xfId="66" applyNumberFormat="1" applyFont="1" applyFill="1" applyAlignment="1">
      <alignment vertical="center"/>
      <protection/>
    </xf>
    <xf numFmtId="0" fontId="15" fillId="0" borderId="0" xfId="66" applyFont="1" applyFill="1" applyAlignment="1">
      <alignment vertical="center"/>
      <protection/>
    </xf>
    <xf numFmtId="164" fontId="5" fillId="0" borderId="0" xfId="66" applyNumberFormat="1" applyFont="1" applyFill="1" applyAlignment="1">
      <alignment vertical="center"/>
      <protection/>
    </xf>
    <xf numFmtId="0" fontId="16" fillId="0" borderId="0" xfId="66" applyFont="1" applyFill="1" applyAlignment="1">
      <alignment vertical="center"/>
      <protection/>
    </xf>
    <xf numFmtId="0" fontId="14" fillId="0" borderId="0" xfId="66" applyFont="1" applyFill="1">
      <alignment/>
      <protection/>
    </xf>
    <xf numFmtId="164" fontId="5" fillId="0" borderId="0" xfId="67" applyNumberFormat="1" applyFont="1" applyFill="1" applyAlignment="1">
      <alignment vertical="center"/>
      <protection/>
    </xf>
    <xf numFmtId="3" fontId="5" fillId="0" borderId="0" xfId="67" applyNumberFormat="1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wrapText="1"/>
      <protection/>
    </xf>
    <xf numFmtId="0" fontId="3" fillId="0" borderId="0" xfId="66" applyFont="1" applyFill="1" applyBorder="1" applyAlignment="1">
      <alignment horizontal="right"/>
      <protection/>
    </xf>
    <xf numFmtId="0" fontId="2" fillId="0" borderId="0" xfId="66" applyFont="1" applyFill="1" applyBorder="1" applyAlignment="1">
      <alignment vertical="center" wrapText="1"/>
      <protection/>
    </xf>
    <xf numFmtId="166" fontId="2" fillId="0" borderId="0" xfId="66" applyNumberFormat="1" applyFont="1" applyFill="1" applyBorder="1" applyAlignment="1">
      <alignment horizontal="right" vertical="center"/>
      <protection/>
    </xf>
    <xf numFmtId="170" fontId="2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left" vertical="center" wrapText="1" indent="1"/>
      <protection/>
    </xf>
    <xf numFmtId="170" fontId="3" fillId="0" borderId="0" xfId="66" applyNumberFormat="1" applyFont="1" applyFill="1" applyBorder="1" applyAlignment="1">
      <alignment vertical="center"/>
      <protection/>
    </xf>
    <xf numFmtId="170" fontId="5" fillId="0" borderId="0" xfId="66" applyNumberFormat="1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170" fontId="12" fillId="0" borderId="0" xfId="66" applyNumberFormat="1" applyFont="1" applyFill="1" applyBorder="1" applyAlignment="1">
      <alignment vertical="center"/>
      <protection/>
    </xf>
    <xf numFmtId="166" fontId="5" fillId="0" borderId="0" xfId="66" applyNumberFormat="1" applyFont="1" applyFill="1" applyBorder="1" applyAlignment="1" quotePrefix="1">
      <alignment horizontal="right" vertical="center"/>
      <protection/>
    </xf>
    <xf numFmtId="0" fontId="2" fillId="0" borderId="13" xfId="66" applyFont="1" applyFill="1" applyBorder="1" applyAlignment="1">
      <alignment horizontal="right" vertical="center" wrapText="1"/>
      <protection/>
    </xf>
    <xf numFmtId="0" fontId="8" fillId="0" borderId="0" xfId="86" applyFont="1" applyFill="1">
      <alignment/>
      <protection/>
    </xf>
    <xf numFmtId="0" fontId="9" fillId="0" borderId="0" xfId="86" applyFont="1" applyFill="1">
      <alignment/>
      <protection/>
    </xf>
    <xf numFmtId="0" fontId="11" fillId="0" borderId="0" xfId="86" applyFont="1" applyFill="1">
      <alignment/>
      <protection/>
    </xf>
    <xf numFmtId="0" fontId="2" fillId="0" borderId="12" xfId="67" applyFont="1" applyFill="1" applyBorder="1" applyAlignment="1">
      <alignment horizontal="left" vertical="center" wrapText="1"/>
      <protection/>
    </xf>
    <xf numFmtId="0" fontId="2" fillId="0" borderId="11" xfId="67" applyFont="1" applyFill="1" applyBorder="1" applyAlignment="1">
      <alignment horizontal="center" vertical="center" wrapText="1"/>
      <protection/>
    </xf>
    <xf numFmtId="0" fontId="2" fillId="0" borderId="0" xfId="67" applyFont="1" applyFill="1" applyBorder="1" applyAlignment="1">
      <alignment horizontal="left" vertical="center" wrapText="1"/>
      <protection/>
    </xf>
    <xf numFmtId="166" fontId="3" fillId="0" borderId="0" xfId="67" applyNumberFormat="1" applyFont="1" applyFill="1" applyBorder="1" applyAlignment="1">
      <alignment vertical="center"/>
      <protection/>
    </xf>
    <xf numFmtId="166" fontId="5" fillId="0" borderId="0" xfId="67" applyNumberFormat="1" applyFont="1" applyFill="1" applyBorder="1" applyAlignment="1">
      <alignment vertical="center"/>
      <protection/>
    </xf>
    <xf numFmtId="166" fontId="12" fillId="0" borderId="0" xfId="67" applyNumberFormat="1" applyFont="1" applyFill="1" applyBorder="1" applyAlignment="1">
      <alignment vertical="center"/>
      <protection/>
    </xf>
    <xf numFmtId="166" fontId="5" fillId="0" borderId="0" xfId="67" applyNumberFormat="1" applyFont="1" applyFill="1" applyBorder="1" applyAlignment="1">
      <alignment horizontal="right" vertical="center"/>
      <protection/>
    </xf>
    <xf numFmtId="168" fontId="2" fillId="0" borderId="0" xfId="67" applyNumberFormat="1" applyFont="1" applyFill="1" applyBorder="1" applyAlignment="1">
      <alignment vertical="center"/>
      <protection/>
    </xf>
    <xf numFmtId="168" fontId="12" fillId="0" borderId="0" xfId="67" applyNumberFormat="1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left" vertical="center"/>
      <protection/>
    </xf>
    <xf numFmtId="0" fontId="8" fillId="0" borderId="0" xfId="86" applyFont="1" applyFill="1" applyAlignment="1">
      <alignment vertical="center"/>
      <protection/>
    </xf>
    <xf numFmtId="0" fontId="17" fillId="0" borderId="0" xfId="86" applyFont="1" applyFill="1">
      <alignment/>
      <protection/>
    </xf>
    <xf numFmtId="0" fontId="85" fillId="0" borderId="0" xfId="71" applyFont="1" applyFill="1">
      <alignment/>
      <protection/>
    </xf>
    <xf numFmtId="0" fontId="86" fillId="0" borderId="0" xfId="71" applyFont="1" applyFill="1">
      <alignment/>
      <protection/>
    </xf>
    <xf numFmtId="3" fontId="87" fillId="0" borderId="0" xfId="71" applyNumberFormat="1" applyFont="1" applyFill="1" applyAlignment="1">
      <alignment horizontal="center"/>
      <protection/>
    </xf>
    <xf numFmtId="3" fontId="2" fillId="0" borderId="0" xfId="71" applyNumberFormat="1" applyFont="1" applyFill="1" applyAlignment="1">
      <alignment horizontal="center"/>
      <protection/>
    </xf>
    <xf numFmtId="0" fontId="85" fillId="0" borderId="0" xfId="71" applyFont="1" applyFill="1" applyAlignment="1">
      <alignment vertical="center"/>
      <protection/>
    </xf>
    <xf numFmtId="0" fontId="7" fillId="0" borderId="14" xfId="71" applyFont="1" applyFill="1" applyBorder="1" applyAlignment="1">
      <alignment horizontal="right" vertical="center" wrapText="1"/>
      <protection/>
    </xf>
    <xf numFmtId="3" fontId="7" fillId="0" borderId="0" xfId="71" applyNumberFormat="1" applyFont="1" applyFill="1" applyBorder="1" applyAlignment="1">
      <alignment horizontal="right" vertical="center" wrapText="1"/>
      <protection/>
    </xf>
    <xf numFmtId="0" fontId="86" fillId="0" borderId="0" xfId="72" applyFont="1" applyFill="1" applyBorder="1" applyAlignment="1">
      <alignment vertical="center"/>
      <protection/>
    </xf>
    <xf numFmtId="0" fontId="86" fillId="0" borderId="0" xfId="71" applyFont="1" applyFill="1" applyAlignment="1">
      <alignment vertical="center"/>
      <protection/>
    </xf>
    <xf numFmtId="0" fontId="85" fillId="0" borderId="12" xfId="71" applyFont="1" applyFill="1" applyBorder="1" applyAlignment="1">
      <alignment vertical="center"/>
      <protection/>
    </xf>
    <xf numFmtId="172" fontId="88" fillId="0" borderId="12" xfId="71" applyNumberFormat="1" applyFont="1" applyFill="1" applyBorder="1" applyAlignment="1">
      <alignment horizontal="right" vertical="center"/>
      <protection/>
    </xf>
    <xf numFmtId="172" fontId="88" fillId="0" borderId="15" xfId="71" applyNumberFormat="1" applyFont="1" applyFill="1" applyBorder="1" applyAlignment="1">
      <alignment horizontal="right" vertical="center"/>
      <protection/>
    </xf>
    <xf numFmtId="0" fontId="89" fillId="0" borderId="0" xfId="71" applyFont="1" applyFill="1" applyAlignment="1">
      <alignment vertical="center"/>
      <protection/>
    </xf>
    <xf numFmtId="0" fontId="88" fillId="0" borderId="0" xfId="71" applyFont="1" applyFill="1" applyAlignment="1">
      <alignment horizontal="left" vertical="center" indent="1"/>
      <protection/>
    </xf>
    <xf numFmtId="0" fontId="88" fillId="0" borderId="0" xfId="65" applyFont="1" applyBorder="1" applyAlignment="1">
      <alignment/>
      <protection/>
    </xf>
    <xf numFmtId="0" fontId="86" fillId="0" borderId="0" xfId="65" applyFont="1" applyFill="1" applyBorder="1" applyAlignment="1">
      <alignment horizontal="left" vertical="center" wrapText="1" indent="1"/>
      <protection/>
    </xf>
    <xf numFmtId="0" fontId="86" fillId="0" borderId="0" xfId="65" applyFont="1" applyFill="1" applyBorder="1" applyAlignment="1">
      <alignment vertical="center" wrapText="1"/>
      <protection/>
    </xf>
    <xf numFmtId="3" fontId="85" fillId="0" borderId="0" xfId="71" applyNumberFormat="1" applyFont="1" applyFill="1">
      <alignment/>
      <protection/>
    </xf>
    <xf numFmtId="3" fontId="2" fillId="0" borderId="0" xfId="71" applyNumberFormat="1" applyFont="1" applyFill="1" applyBorder="1" applyAlignment="1">
      <alignment horizontal="right" vertical="center" wrapText="1"/>
      <protection/>
    </xf>
    <xf numFmtId="0" fontId="2" fillId="0" borderId="16" xfId="67" applyFont="1" applyFill="1" applyBorder="1" applyAlignment="1">
      <alignment horizontal="left" vertical="center"/>
      <protection/>
    </xf>
    <xf numFmtId="0" fontId="86" fillId="0" borderId="17" xfId="71" applyFont="1" applyFill="1" applyBorder="1" applyAlignment="1">
      <alignment horizontal="center" vertical="center"/>
      <protection/>
    </xf>
    <xf numFmtId="0" fontId="7" fillId="0" borderId="0" xfId="71" applyFont="1" applyFill="1" applyAlignment="1">
      <alignment horizontal="left" vertical="center"/>
      <protection/>
    </xf>
    <xf numFmtId="164" fontId="2" fillId="0" borderId="0" xfId="66" applyNumberFormat="1" applyFont="1" applyFill="1" applyBorder="1" applyAlignment="1">
      <alignment vertical="center"/>
      <protection/>
    </xf>
    <xf numFmtId="0" fontId="20" fillId="0" borderId="0" xfId="71" applyFont="1" applyFill="1">
      <alignment/>
      <protection/>
    </xf>
    <xf numFmtId="164" fontId="5" fillId="0" borderId="12" xfId="67" applyNumberFormat="1" applyFont="1" applyFill="1" applyBorder="1" applyAlignment="1">
      <alignment vertical="center"/>
      <protection/>
    </xf>
    <xf numFmtId="0" fontId="5" fillId="0" borderId="12" xfId="86" applyFont="1" applyFill="1" applyBorder="1" applyAlignment="1">
      <alignment vertical="center" wrapText="1"/>
      <protection/>
    </xf>
    <xf numFmtId="3" fontId="5" fillId="0" borderId="12" xfId="67" applyNumberFormat="1" applyFont="1" applyFill="1" applyBorder="1" applyAlignment="1">
      <alignment vertical="center"/>
      <protection/>
    </xf>
    <xf numFmtId="168" fontId="2" fillId="0" borderId="18" xfId="66" applyNumberFormat="1" applyFont="1" applyFill="1" applyBorder="1" applyAlignment="1">
      <alignment horizontal="right" vertical="center"/>
      <protection/>
    </xf>
    <xf numFmtId="168" fontId="2" fillId="0" borderId="14" xfId="66" applyNumberFormat="1" applyFont="1" applyFill="1" applyBorder="1" applyAlignment="1">
      <alignment horizontal="right" vertical="center"/>
      <protection/>
    </xf>
    <xf numFmtId="168" fontId="3" fillId="0" borderId="18" xfId="66" applyNumberFormat="1" applyFont="1" applyFill="1" applyBorder="1" applyAlignment="1">
      <alignment horizontal="right" vertical="center"/>
      <protection/>
    </xf>
    <xf numFmtId="168" fontId="3" fillId="0" borderId="14" xfId="66" applyNumberFormat="1" applyFont="1" applyFill="1" applyBorder="1" applyAlignment="1">
      <alignment horizontal="right" vertical="center"/>
      <protection/>
    </xf>
    <xf numFmtId="168" fontId="5" fillId="0" borderId="18" xfId="66" applyNumberFormat="1" applyFont="1" applyFill="1" applyBorder="1" applyAlignment="1">
      <alignment horizontal="right" vertical="center"/>
      <protection/>
    </xf>
    <xf numFmtId="168" fontId="5" fillId="0" borderId="14" xfId="66" applyNumberFormat="1" applyFont="1" applyFill="1" applyBorder="1" applyAlignment="1">
      <alignment horizontal="right" vertical="center"/>
      <protection/>
    </xf>
    <xf numFmtId="168" fontId="5" fillId="0" borderId="18" xfId="66" applyNumberFormat="1" applyFont="1" applyFill="1" applyBorder="1" applyAlignment="1" quotePrefix="1">
      <alignment horizontal="right" vertical="center"/>
      <protection/>
    </xf>
    <xf numFmtId="168" fontId="5" fillId="0" borderId="14" xfId="66" applyNumberFormat="1" applyFont="1" applyFill="1" applyBorder="1" applyAlignment="1" quotePrefix="1">
      <alignment horizontal="right" vertical="center"/>
      <protection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165" fontId="3" fillId="0" borderId="0" xfId="66" applyNumberFormat="1" applyFont="1" applyBorder="1" applyAlignment="1">
      <alignment horizontal="left" vertical="center" indent="2"/>
      <protection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0" xfId="88" applyFont="1">
      <alignment/>
      <protection/>
    </xf>
    <xf numFmtId="0" fontId="24" fillId="0" borderId="0" xfId="88" applyFont="1">
      <alignment/>
      <protection/>
    </xf>
    <xf numFmtId="0" fontId="2" fillId="0" borderId="11" xfId="88" applyFont="1" applyBorder="1" applyAlignment="1">
      <alignment horizontal="right" vertical="center" indent="1"/>
      <protection/>
    </xf>
    <xf numFmtId="0" fontId="3" fillId="0" borderId="0" xfId="88" applyFont="1" applyAlignment="1">
      <alignment vertical="center"/>
      <protection/>
    </xf>
    <xf numFmtId="0" fontId="2" fillId="0" borderId="0" xfId="88" applyFont="1" applyBorder="1" applyAlignment="1">
      <alignment horizontal="left" vertical="center" indent="1"/>
      <protection/>
    </xf>
    <xf numFmtId="168" fontId="3" fillId="0" borderId="0" xfId="88" applyNumberFormat="1" applyFont="1" applyBorder="1" applyAlignment="1">
      <alignment horizontal="right" vertical="center"/>
      <protection/>
    </xf>
    <xf numFmtId="173" fontId="3" fillId="0" borderId="0" xfId="44" applyNumberFormat="1" applyFont="1" applyBorder="1" applyAlignment="1">
      <alignment horizontal="right" vertical="center"/>
    </xf>
    <xf numFmtId="0" fontId="24" fillId="0" borderId="0" xfId="88" applyFont="1" applyAlignment="1">
      <alignment vertical="center"/>
      <protection/>
    </xf>
    <xf numFmtId="173" fontId="3" fillId="0" borderId="0" xfId="44" applyNumberFormat="1" applyFont="1" applyBorder="1" applyAlignment="1">
      <alignment vertical="center"/>
    </xf>
    <xf numFmtId="0" fontId="2" fillId="0" borderId="11" xfId="88" applyFont="1" applyBorder="1" applyAlignment="1">
      <alignment horizontal="left" vertical="center" indent="1"/>
      <protection/>
    </xf>
    <xf numFmtId="168" fontId="2" fillId="0" borderId="11" xfId="88" applyNumberFormat="1" applyFont="1" applyBorder="1" applyAlignment="1">
      <alignment horizontal="right" vertical="center"/>
      <protection/>
    </xf>
    <xf numFmtId="173" fontId="2" fillId="0" borderId="11" xfId="44" applyNumberFormat="1" applyFont="1" applyBorder="1" applyAlignment="1">
      <alignment vertical="center"/>
    </xf>
    <xf numFmtId="0" fontId="25" fillId="0" borderId="0" xfId="88" applyFont="1" applyBorder="1" applyAlignment="1">
      <alignment vertical="center"/>
      <protection/>
    </xf>
    <xf numFmtId="173" fontId="2" fillId="0" borderId="0" xfId="44" applyNumberFormat="1" applyFont="1" applyBorder="1" applyAlignment="1">
      <alignment vertical="center"/>
    </xf>
    <xf numFmtId="168" fontId="2" fillId="0" borderId="0" xfId="88" applyNumberFormat="1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indent="4"/>
    </xf>
    <xf numFmtId="0" fontId="0" fillId="0" borderId="0" xfId="0" applyAlignment="1">
      <alignment horizontal="left" indent="3"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66" applyFont="1" applyFill="1" applyBorder="1" applyAlignment="1">
      <alignment/>
      <protection/>
    </xf>
    <xf numFmtId="0" fontId="2" fillId="0" borderId="11" xfId="66" applyFont="1" applyFill="1" applyBorder="1" applyAlignment="1">
      <alignment horizontal="right" vertical="center" wrapText="1"/>
      <protection/>
    </xf>
    <xf numFmtId="0" fontId="5" fillId="0" borderId="0" xfId="66" applyFont="1" applyFill="1" applyBorder="1" applyAlignment="1">
      <alignment horizontal="left" vertical="center" wrapText="1"/>
      <protection/>
    </xf>
    <xf numFmtId="3" fontId="2" fillId="0" borderId="11" xfId="66" applyNumberFormat="1" applyFont="1" applyFill="1" applyBorder="1" applyAlignment="1">
      <alignment vertical="center"/>
      <protection/>
    </xf>
    <xf numFmtId="0" fontId="2" fillId="0" borderId="11" xfId="66" applyFont="1" applyFill="1" applyBorder="1" applyAlignment="1">
      <alignment vertical="center"/>
      <protection/>
    </xf>
    <xf numFmtId="0" fontId="3" fillId="0" borderId="0" xfId="66" applyFont="1" applyBorder="1" applyAlignment="1">
      <alignment/>
      <protection/>
    </xf>
    <xf numFmtId="3" fontId="3" fillId="0" borderId="0" xfId="66" applyNumberFormat="1" applyFont="1" applyFill="1" applyBorder="1">
      <alignment/>
      <protection/>
    </xf>
    <xf numFmtId="0" fontId="3" fillId="0" borderId="0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/>
      <protection/>
    </xf>
    <xf numFmtId="0" fontId="2" fillId="0" borderId="16" xfId="66" applyFont="1" applyFill="1" applyBorder="1" applyAlignment="1">
      <alignment vertical="center"/>
      <protection/>
    </xf>
    <xf numFmtId="0" fontId="3" fillId="0" borderId="16" xfId="66" applyFont="1" applyFill="1" applyBorder="1" applyAlignment="1">
      <alignment/>
      <protection/>
    </xf>
    <xf numFmtId="0" fontId="2" fillId="0" borderId="0" xfId="66" applyFont="1" applyFill="1" applyBorder="1" applyAlignment="1">
      <alignment horizontal="center" vertical="center"/>
      <protection/>
    </xf>
    <xf numFmtId="0" fontId="5" fillId="0" borderId="12" xfId="86" applyFont="1" applyFill="1" applyBorder="1" applyAlignment="1">
      <alignment horizontal="left" vertical="center" wrapText="1" indent="1"/>
      <protection/>
    </xf>
    <xf numFmtId="0" fontId="5" fillId="0" borderId="12" xfId="66" applyFont="1" applyFill="1" applyBorder="1">
      <alignment/>
      <protection/>
    </xf>
    <xf numFmtId="3" fontId="5" fillId="0" borderId="12" xfId="66" applyNumberFormat="1" applyFont="1" applyFill="1" applyBorder="1">
      <alignment/>
      <protection/>
    </xf>
    <xf numFmtId="164" fontId="5" fillId="0" borderId="0" xfId="67" applyNumberFormat="1" applyFont="1" applyFill="1" applyBorder="1" applyAlignment="1">
      <alignment vertical="center"/>
      <protection/>
    </xf>
    <xf numFmtId="0" fontId="2" fillId="0" borderId="16" xfId="66" applyFont="1" applyFill="1" applyBorder="1" applyAlignment="1">
      <alignment horizontal="center" vertical="center" wrapText="1"/>
      <protection/>
    </xf>
    <xf numFmtId="0" fontId="2" fillId="0" borderId="19" xfId="66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right" vertical="center"/>
    </xf>
    <xf numFmtId="3" fontId="88" fillId="0" borderId="0" xfId="77" applyNumberFormat="1" applyFont="1" applyBorder="1" applyAlignment="1">
      <alignment vertical="center"/>
      <protection/>
    </xf>
    <xf numFmtId="3" fontId="90" fillId="0" borderId="0" xfId="77" applyNumberFormat="1" applyFont="1" applyBorder="1" applyAlignment="1">
      <alignment horizontal="right" vertical="center"/>
      <protection/>
    </xf>
    <xf numFmtId="3" fontId="8" fillId="0" borderId="0" xfId="0" applyNumberFormat="1" applyFont="1" applyAlignment="1">
      <alignment/>
    </xf>
    <xf numFmtId="0" fontId="11" fillId="0" borderId="12" xfId="0" applyFont="1" applyBorder="1" applyAlignment="1">
      <alignment horizontal="left" indent="3"/>
    </xf>
    <xf numFmtId="3" fontId="23" fillId="0" borderId="12" xfId="0" applyNumberFormat="1" applyFont="1" applyBorder="1" applyAlignment="1">
      <alignment horizontal="left" indent="3"/>
    </xf>
    <xf numFmtId="164" fontId="3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indent="3"/>
    </xf>
    <xf numFmtId="3" fontId="23" fillId="0" borderId="0" xfId="0" applyNumberFormat="1" applyFont="1" applyBorder="1" applyAlignment="1">
      <alignment horizontal="left" indent="3"/>
    </xf>
    <xf numFmtId="164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3"/>
    </xf>
    <xf numFmtId="0" fontId="3" fillId="0" borderId="0" xfId="66" applyFont="1" applyBorder="1" applyAlignment="1">
      <alignment horizontal="left" vertical="center" wrapText="1" indent="3"/>
      <protection/>
    </xf>
    <xf numFmtId="3" fontId="5" fillId="0" borderId="0" xfId="66" applyNumberFormat="1" applyFont="1" applyBorder="1" applyAlignment="1">
      <alignment horizontal="left" vertical="center" indent="5"/>
      <protection/>
    </xf>
    <xf numFmtId="3" fontId="3" fillId="0" borderId="0" xfId="66" applyNumberFormat="1" applyFont="1" applyBorder="1" applyAlignment="1">
      <alignment horizontal="left" vertical="center" indent="3"/>
      <protection/>
    </xf>
    <xf numFmtId="165" fontId="12" fillId="0" borderId="0" xfId="66" applyNumberFormat="1" applyFont="1" applyBorder="1" applyAlignment="1">
      <alignment horizontal="left" vertical="center" indent="1"/>
      <protection/>
    </xf>
    <xf numFmtId="0" fontId="27" fillId="0" borderId="0" xfId="0" applyFont="1" applyAlignment="1">
      <alignment/>
    </xf>
    <xf numFmtId="0" fontId="12" fillId="0" borderId="0" xfId="67" applyFont="1" applyFill="1" applyBorder="1" applyAlignment="1">
      <alignment horizontal="left" vertical="center" wrapText="1" indent="1"/>
      <protection/>
    </xf>
    <xf numFmtId="164" fontId="2" fillId="0" borderId="0" xfId="0" applyNumberFormat="1" applyFont="1" applyAlignment="1">
      <alignment horizontal="right"/>
    </xf>
    <xf numFmtId="168" fontId="2" fillId="0" borderId="0" xfId="66" applyNumberFormat="1" applyFont="1" applyFill="1" applyBorder="1" applyAlignment="1">
      <alignment horizontal="right" vertical="center"/>
      <protection/>
    </xf>
    <xf numFmtId="168" fontId="3" fillId="0" borderId="0" xfId="66" applyNumberFormat="1" applyFont="1" applyFill="1" applyBorder="1" applyAlignment="1">
      <alignment horizontal="right" vertical="center"/>
      <protection/>
    </xf>
    <xf numFmtId="168" fontId="5" fillId="0" borderId="0" xfId="66" applyNumberFormat="1" applyFont="1" applyFill="1" applyBorder="1" applyAlignment="1">
      <alignment horizontal="right" vertical="center"/>
      <protection/>
    </xf>
    <xf numFmtId="168" fontId="5" fillId="0" borderId="0" xfId="66" applyNumberFormat="1" applyFont="1" applyFill="1" applyBorder="1" applyAlignment="1" quotePrefix="1">
      <alignment horizontal="right" vertical="center"/>
      <protection/>
    </xf>
    <xf numFmtId="0" fontId="2" fillId="0" borderId="15" xfId="66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 indent="5"/>
    </xf>
    <xf numFmtId="0" fontId="2" fillId="0" borderId="0" xfId="0" applyFont="1" applyBorder="1" applyAlignment="1">
      <alignment horizontal="left" vertical="center" wrapText="1" indent="5"/>
    </xf>
    <xf numFmtId="0" fontId="3" fillId="0" borderId="0" xfId="67" applyFont="1" applyFill="1" applyBorder="1" applyAlignment="1">
      <alignment horizontal="left" vertical="center" wrapText="1"/>
      <protection/>
    </xf>
    <xf numFmtId="167" fontId="3" fillId="0" borderId="0" xfId="66" applyNumberFormat="1" applyFont="1" applyFill="1" applyBorder="1" applyAlignment="1">
      <alignment vertical="center"/>
      <protection/>
    </xf>
    <xf numFmtId="167" fontId="2" fillId="0" borderId="11" xfId="66" applyNumberFormat="1" applyFont="1" applyFill="1" applyBorder="1" applyAlignment="1">
      <alignment vertical="center"/>
      <protection/>
    </xf>
    <xf numFmtId="167" fontId="2" fillId="0" borderId="0" xfId="66" applyNumberFormat="1" applyFont="1" applyFill="1" applyBorder="1" applyAlignment="1">
      <alignment vertical="center"/>
      <protection/>
    </xf>
    <xf numFmtId="167" fontId="5" fillId="0" borderId="0" xfId="66" applyNumberFormat="1" applyFont="1" applyFill="1" applyBorder="1" applyAlignment="1">
      <alignment vertical="center"/>
      <protection/>
    </xf>
    <xf numFmtId="0" fontId="5" fillId="0" borderId="0" xfId="66" applyNumberFormat="1" applyFont="1" applyFill="1" applyBorder="1" applyAlignment="1">
      <alignment horizontal="right" vertical="center"/>
      <protection/>
    </xf>
    <xf numFmtId="3" fontId="3" fillId="0" borderId="0" xfId="67" applyNumberFormat="1" applyFont="1" applyFill="1" applyBorder="1" applyAlignment="1">
      <alignment vertical="center"/>
      <protection/>
    </xf>
    <xf numFmtId="3" fontId="14" fillId="0" borderId="0" xfId="66" applyNumberFormat="1" applyFont="1" applyFill="1">
      <alignment/>
      <protection/>
    </xf>
    <xf numFmtId="43" fontId="24" fillId="0" borderId="0" xfId="88" applyNumberFormat="1" applyFont="1" applyAlignment="1">
      <alignment vertical="center"/>
      <protection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3" fontId="24" fillId="0" borderId="0" xfId="88" applyNumberFormat="1" applyFont="1" applyAlignment="1">
      <alignment vertical="center"/>
      <protection/>
    </xf>
    <xf numFmtId="173" fontId="24" fillId="0" borderId="0" xfId="88" applyNumberFormat="1" applyFont="1">
      <alignment/>
      <protection/>
    </xf>
    <xf numFmtId="0" fontId="86" fillId="0" borderId="0" xfId="77" applyFont="1" applyBorder="1" applyAlignment="1">
      <alignment horizontal="left" vertical="center" indent="1"/>
      <protection/>
    </xf>
    <xf numFmtId="3" fontId="86" fillId="0" borderId="0" xfId="77" applyNumberFormat="1" applyFont="1" applyBorder="1" applyAlignment="1">
      <alignment vertical="center"/>
      <protection/>
    </xf>
    <xf numFmtId="164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indent="1"/>
    </xf>
    <xf numFmtId="174" fontId="3" fillId="0" borderId="0" xfId="88" applyNumberFormat="1" applyFont="1" applyBorder="1" applyAlignment="1">
      <alignment vertical="center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2" fillId="0" borderId="13" xfId="67" applyFont="1" applyFill="1" applyBorder="1" applyAlignment="1">
      <alignment horizontal="center" vertical="center" wrapText="1"/>
      <protection/>
    </xf>
    <xf numFmtId="166" fontId="12" fillId="0" borderId="18" xfId="67" applyNumberFormat="1" applyFont="1" applyFill="1" applyBorder="1" applyAlignment="1">
      <alignment vertical="center"/>
      <protection/>
    </xf>
    <xf numFmtId="168" fontId="3" fillId="0" borderId="0" xfId="67" applyNumberFormat="1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0" fontId="91" fillId="0" borderId="0" xfId="0" applyFont="1" applyFill="1" applyAlignment="1">
      <alignment horizontal="left" indent="1"/>
    </xf>
    <xf numFmtId="3" fontId="91" fillId="0" borderId="0" xfId="0" applyNumberFormat="1" applyFont="1" applyFill="1" applyAlignment="1">
      <alignment/>
    </xf>
    <xf numFmtId="164" fontId="88" fillId="0" borderId="0" xfId="0" applyNumberFormat="1" applyFont="1" applyFill="1" applyAlignment="1">
      <alignment horizontal="right" vertical="center"/>
    </xf>
    <xf numFmtId="0" fontId="28" fillId="0" borderId="0" xfId="66" applyFont="1" applyFill="1" applyBorder="1" applyAlignment="1">
      <alignment horizontal="right"/>
      <protection/>
    </xf>
    <xf numFmtId="166" fontId="12" fillId="0" borderId="0" xfId="67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left" vertical="center" indent="3"/>
    </xf>
    <xf numFmtId="3" fontId="27" fillId="0" borderId="0" xfId="0" applyNumberFormat="1" applyFont="1" applyAlignment="1">
      <alignment/>
    </xf>
    <xf numFmtId="165" fontId="2" fillId="0" borderId="0" xfId="66" applyNumberFormat="1" applyFont="1" applyBorder="1" applyAlignment="1">
      <alignment horizontal="left" vertical="center" indent="3"/>
      <protection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3" fontId="88" fillId="0" borderId="0" xfId="77" applyNumberFormat="1" applyFont="1" applyFill="1" applyBorder="1" applyAlignment="1">
      <alignment vertical="center"/>
      <protection/>
    </xf>
    <xf numFmtId="3" fontId="90" fillId="0" borderId="0" xfId="77" applyNumberFormat="1" applyFont="1" applyFill="1" applyBorder="1" applyAlignment="1">
      <alignment vertical="center"/>
      <protection/>
    </xf>
    <xf numFmtId="0" fontId="88" fillId="0" borderId="0" xfId="71" applyFont="1" applyFill="1" applyBorder="1" applyAlignment="1">
      <alignment horizontal="left" vertical="center" indent="1"/>
      <protection/>
    </xf>
    <xf numFmtId="0" fontId="6" fillId="0" borderId="0" xfId="71" applyFont="1" applyFill="1" applyAlignment="1">
      <alignment horizontal="left" vertical="center" indent="1"/>
      <protection/>
    </xf>
    <xf numFmtId="0" fontId="3" fillId="0" borderId="0" xfId="66" applyFont="1" applyFill="1" applyBorder="1" applyAlignment="1">
      <alignment horizontal="left" vertical="center" wrapText="1" indent="3"/>
      <protection/>
    </xf>
    <xf numFmtId="0" fontId="3" fillId="0" borderId="0" xfId="0" applyFont="1" applyFill="1" applyBorder="1" applyAlignment="1">
      <alignment horizontal="left" vertical="center" wrapText="1" indent="3"/>
    </xf>
    <xf numFmtId="0" fontId="5" fillId="0" borderId="0" xfId="66" applyFont="1" applyFill="1" applyBorder="1" applyAlignment="1">
      <alignment horizontal="left" vertical="center" wrapText="1" indent="5"/>
      <protection/>
    </xf>
    <xf numFmtId="0" fontId="5" fillId="0" borderId="0" xfId="66" applyFont="1" applyFill="1" applyBorder="1" applyAlignment="1">
      <alignment horizontal="left" vertical="center" wrapText="1" indent="6"/>
      <protection/>
    </xf>
    <xf numFmtId="0" fontId="92" fillId="0" borderId="14" xfId="71" applyFont="1" applyFill="1" applyBorder="1" applyAlignment="1">
      <alignment horizontal="right" vertical="center" wrapText="1"/>
      <protection/>
    </xf>
    <xf numFmtId="0" fontId="2" fillId="0" borderId="16" xfId="66" applyFont="1" applyFill="1" applyBorder="1" applyAlignment="1">
      <alignment horizontal="left" vertical="center" wrapText="1"/>
      <protection/>
    </xf>
    <xf numFmtId="0" fontId="2" fillId="0" borderId="16" xfId="66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4"/>
    </xf>
    <xf numFmtId="0" fontId="5" fillId="0" borderId="0" xfId="0" applyFont="1" applyFill="1" applyBorder="1" applyAlignment="1">
      <alignment horizontal="left" vertical="center" indent="7"/>
    </xf>
    <xf numFmtId="166" fontId="2" fillId="0" borderId="16" xfId="66" applyNumberFormat="1" applyFont="1" applyFill="1" applyBorder="1" applyAlignment="1">
      <alignment horizontal="right" vertical="center"/>
      <protection/>
    </xf>
    <xf numFmtId="168" fontId="2" fillId="0" borderId="20" xfId="66" applyNumberFormat="1" applyFont="1" applyFill="1" applyBorder="1" applyAlignment="1">
      <alignment horizontal="right" vertical="center"/>
      <protection/>
    </xf>
    <xf numFmtId="168" fontId="2" fillId="0" borderId="16" xfId="66" applyNumberFormat="1" applyFont="1" applyFill="1" applyBorder="1" applyAlignment="1">
      <alignment horizontal="right" vertical="center"/>
      <protection/>
    </xf>
    <xf numFmtId="168" fontId="2" fillId="0" borderId="19" xfId="66" applyNumberFormat="1" applyFont="1" applyFill="1" applyBorder="1" applyAlignment="1">
      <alignment horizontal="right" vertical="center"/>
      <protection/>
    </xf>
    <xf numFmtId="170" fontId="2" fillId="0" borderId="16" xfId="66" applyNumberFormat="1" applyFont="1" applyFill="1" applyBorder="1" applyAlignment="1">
      <alignment vertical="center"/>
      <protection/>
    </xf>
    <xf numFmtId="0" fontId="93" fillId="0" borderId="0" xfId="87" applyFont="1" applyFill="1" applyAlignment="1">
      <alignment vertical="center"/>
      <protection/>
    </xf>
    <xf numFmtId="0" fontId="90" fillId="0" borderId="0" xfId="87" applyFont="1" applyFill="1" applyBorder="1" applyAlignment="1">
      <alignment horizontal="left" vertical="center" indent="6"/>
      <protection/>
    </xf>
    <xf numFmtId="0" fontId="5" fillId="0" borderId="0" xfId="66" applyFont="1" applyFill="1" applyBorder="1" applyAlignment="1">
      <alignment horizontal="left" vertical="center" wrapText="1" indent="3"/>
      <protection/>
    </xf>
    <xf numFmtId="166" fontId="5" fillId="0" borderId="12" xfId="66" applyNumberFormat="1" applyFont="1" applyFill="1" applyBorder="1" applyAlignment="1">
      <alignment horizontal="right" vertical="center"/>
      <protection/>
    </xf>
    <xf numFmtId="166" fontId="5" fillId="0" borderId="15" xfId="66" applyNumberFormat="1" applyFont="1" applyFill="1" applyBorder="1" applyAlignment="1">
      <alignment horizontal="right" vertical="center"/>
      <protection/>
    </xf>
    <xf numFmtId="168" fontId="5" fillId="0" borderId="12" xfId="66" applyNumberFormat="1" applyFont="1" applyFill="1" applyBorder="1" applyAlignment="1">
      <alignment horizontal="right" vertical="center"/>
      <protection/>
    </xf>
    <xf numFmtId="170" fontId="5" fillId="0" borderId="12" xfId="66" applyNumberFormat="1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horizontal="left" vertical="center" wrapText="1" indent="2"/>
      <protection/>
    </xf>
    <xf numFmtId="0" fontId="5" fillId="0" borderId="0" xfId="86" applyFont="1" applyFill="1" applyBorder="1" applyAlignment="1">
      <alignment horizontal="left" vertical="center" wrapText="1" indent="2"/>
      <protection/>
    </xf>
    <xf numFmtId="166" fontId="5" fillId="0" borderId="18" xfId="67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164" fontId="3" fillId="0" borderId="14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 applyAlignment="1">
      <alignment horizontal="left" vertical="center" wrapText="1"/>
      <protection/>
    </xf>
    <xf numFmtId="0" fontId="5" fillId="0" borderId="0" xfId="67" applyFont="1" applyFill="1" applyBorder="1" applyAlignment="1">
      <alignment horizontal="left" vertical="center" wrapText="1" indent="4"/>
      <protection/>
    </xf>
    <xf numFmtId="0" fontId="5" fillId="0" borderId="12" xfId="67" applyFont="1" applyFill="1" applyBorder="1" applyAlignment="1">
      <alignment horizontal="left" vertical="center" wrapText="1" indent="4"/>
      <protection/>
    </xf>
    <xf numFmtId="0" fontId="3" fillId="0" borderId="0" xfId="67" applyFont="1" applyFill="1" applyBorder="1" applyAlignment="1">
      <alignment horizontal="left" vertical="center" wrapText="1" indent="3"/>
      <protection/>
    </xf>
    <xf numFmtId="166" fontId="12" fillId="0" borderId="18" xfId="67" applyNumberFormat="1" applyFont="1" applyFill="1" applyBorder="1" applyAlignment="1">
      <alignment horizontal="right" vertical="center"/>
      <protection/>
    </xf>
    <xf numFmtId="0" fontId="0" fillId="0" borderId="0" xfId="66" applyFont="1">
      <alignment/>
      <protection/>
    </xf>
    <xf numFmtId="0" fontId="2" fillId="0" borderId="11" xfId="66" applyFont="1" applyBorder="1" applyAlignment="1">
      <alignment vertical="center"/>
      <protection/>
    </xf>
    <xf numFmtId="0" fontId="3" fillId="0" borderId="0" xfId="66" applyFont="1" applyAlignment="1">
      <alignment vertical="center" wrapText="1"/>
      <protection/>
    </xf>
    <xf numFmtId="3" fontId="3" fillId="0" borderId="0" xfId="66" applyNumberFormat="1" applyFont="1" applyFill="1" applyAlignment="1">
      <alignment horizontal="right" vertical="center"/>
      <protection/>
    </xf>
    <xf numFmtId="0" fontId="0" fillId="0" borderId="0" xfId="66" applyFont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0" xfId="66" applyFont="1" applyFill="1" applyBorder="1" applyAlignment="1">
      <alignment horizontal="left" vertical="center"/>
      <protection/>
    </xf>
    <xf numFmtId="3" fontId="2" fillId="0" borderId="11" xfId="66" applyNumberFormat="1" applyFont="1" applyFill="1" applyBorder="1" applyAlignment="1">
      <alignment horizontal="right" vertical="center"/>
      <protection/>
    </xf>
    <xf numFmtId="3" fontId="0" fillId="0" borderId="0" xfId="66" applyNumberFormat="1" applyFont="1">
      <alignment/>
      <protection/>
    </xf>
    <xf numFmtId="0" fontId="31" fillId="0" borderId="0" xfId="66" applyFont="1" applyFill="1" applyAlignment="1">
      <alignment vertical="center"/>
      <protection/>
    </xf>
    <xf numFmtId="0" fontId="0" fillId="0" borderId="0" xfId="66" applyFont="1" applyFill="1">
      <alignment/>
      <protection/>
    </xf>
    <xf numFmtId="3" fontId="0" fillId="0" borderId="0" xfId="66" applyNumberFormat="1" applyFont="1" applyAlignment="1">
      <alignment vertical="center"/>
      <protection/>
    </xf>
    <xf numFmtId="0" fontId="5" fillId="0" borderId="0" xfId="66" applyFont="1" applyFill="1" applyBorder="1" applyAlignment="1">
      <alignment horizontal="left" vertical="center" indent="1"/>
      <protection/>
    </xf>
    <xf numFmtId="0" fontId="5" fillId="0" borderId="0" xfId="66" applyFont="1" applyFill="1" applyBorder="1" applyAlignment="1">
      <alignment vertical="center" wrapText="1"/>
      <protection/>
    </xf>
    <xf numFmtId="169" fontId="7" fillId="0" borderId="0" xfId="71" applyNumberFormat="1" applyFont="1" applyFill="1" applyBorder="1" applyAlignment="1">
      <alignment horizontal="right" vertical="center" wrapText="1"/>
      <protection/>
    </xf>
    <xf numFmtId="169" fontId="7" fillId="0" borderId="14" xfId="71" applyNumberFormat="1" applyFont="1" applyFill="1" applyBorder="1" applyAlignment="1">
      <alignment horizontal="right" vertical="center" wrapText="1"/>
      <protection/>
    </xf>
    <xf numFmtId="169" fontId="3" fillId="0" borderId="0" xfId="71" applyNumberFormat="1" applyFont="1" applyFill="1" applyBorder="1" applyAlignment="1">
      <alignment horizontal="right" vertical="center"/>
      <protection/>
    </xf>
    <xf numFmtId="169" fontId="3" fillId="0" borderId="14" xfId="71" applyNumberFormat="1" applyFont="1" applyFill="1" applyBorder="1" applyAlignment="1">
      <alignment horizontal="right" vertical="center"/>
      <protection/>
    </xf>
    <xf numFmtId="169" fontId="94" fillId="0" borderId="0" xfId="71" applyNumberFormat="1" applyFont="1" applyFill="1" applyBorder="1" applyAlignment="1">
      <alignment horizontal="right" vertical="center"/>
      <protection/>
    </xf>
    <xf numFmtId="169" fontId="94" fillId="0" borderId="0" xfId="71" applyNumberFormat="1" applyFont="1" applyFill="1" applyBorder="1" applyAlignment="1" quotePrefix="1">
      <alignment horizontal="right" vertical="center"/>
      <protection/>
    </xf>
    <xf numFmtId="169" fontId="88" fillId="0" borderId="14" xfId="71" applyNumberFormat="1" applyFont="1" applyFill="1" applyBorder="1" applyAlignment="1">
      <alignment horizontal="right" vertical="center"/>
      <protection/>
    </xf>
    <xf numFmtId="169" fontId="2" fillId="0" borderId="0" xfId="71" applyNumberFormat="1" applyFont="1" applyFill="1" applyBorder="1" applyAlignment="1">
      <alignment horizontal="right" vertical="center"/>
      <protection/>
    </xf>
    <xf numFmtId="169" fontId="2" fillId="0" borderId="0" xfId="71" applyNumberFormat="1" applyFont="1" applyFill="1" applyBorder="1" applyAlignment="1" quotePrefix="1">
      <alignment horizontal="right" vertical="center"/>
      <protection/>
    </xf>
    <xf numFmtId="169" fontId="2" fillId="0" borderId="14" xfId="71" applyNumberFormat="1" applyFont="1" applyFill="1" applyBorder="1" applyAlignment="1">
      <alignment horizontal="right" vertical="center"/>
      <protection/>
    </xf>
    <xf numFmtId="169" fontId="5" fillId="0" borderId="0" xfId="67" applyNumberFormat="1" applyFont="1" applyFill="1" applyBorder="1" applyAlignment="1">
      <alignment vertical="center"/>
      <protection/>
    </xf>
    <xf numFmtId="169" fontId="94" fillId="0" borderId="14" xfId="71" applyNumberFormat="1" applyFont="1" applyFill="1" applyBorder="1" applyAlignment="1">
      <alignment horizontal="right" vertical="center"/>
      <protection/>
    </xf>
    <xf numFmtId="169" fontId="3" fillId="0" borderId="0" xfId="71" applyNumberFormat="1" applyFont="1" applyFill="1" applyBorder="1" applyAlignment="1" quotePrefix="1">
      <alignment horizontal="right" vertical="center"/>
      <protection/>
    </xf>
    <xf numFmtId="169" fontId="92" fillId="0" borderId="0" xfId="71" applyNumberFormat="1" applyFont="1" applyFill="1" applyBorder="1" applyAlignment="1">
      <alignment horizontal="right" vertical="center"/>
      <protection/>
    </xf>
    <xf numFmtId="169" fontId="92" fillId="0" borderId="14" xfId="71" applyNumberFormat="1" applyFont="1" applyFill="1" applyBorder="1" applyAlignment="1">
      <alignment horizontal="right" vertical="center"/>
      <protection/>
    </xf>
    <xf numFmtId="0" fontId="3" fillId="0" borderId="12" xfId="66" applyFont="1" applyFill="1" applyBorder="1" applyAlignment="1">
      <alignment horizontal="left" vertical="center" wrapText="1" indent="3"/>
      <protection/>
    </xf>
    <xf numFmtId="166" fontId="3" fillId="0" borderId="12" xfId="66" applyNumberFormat="1" applyFont="1" applyFill="1" applyBorder="1" applyAlignment="1">
      <alignment horizontal="right" vertical="center"/>
      <protection/>
    </xf>
    <xf numFmtId="168" fontId="3" fillId="0" borderId="21" xfId="66" applyNumberFormat="1" applyFont="1" applyFill="1" applyBorder="1" applyAlignment="1">
      <alignment horizontal="right" vertical="center"/>
      <protection/>
    </xf>
    <xf numFmtId="168" fontId="3" fillId="0" borderId="12" xfId="66" applyNumberFormat="1" applyFont="1" applyFill="1" applyBorder="1" applyAlignment="1">
      <alignment horizontal="right" vertical="center"/>
      <protection/>
    </xf>
    <xf numFmtId="168" fontId="3" fillId="0" borderId="15" xfId="66" applyNumberFormat="1" applyFont="1" applyFill="1" applyBorder="1" applyAlignment="1">
      <alignment horizontal="right" vertical="center"/>
      <protection/>
    </xf>
    <xf numFmtId="170" fontId="3" fillId="0" borderId="12" xfId="66" applyNumberFormat="1" applyFont="1" applyFill="1" applyBorder="1" applyAlignment="1">
      <alignment vertical="center"/>
      <protection/>
    </xf>
    <xf numFmtId="0" fontId="7" fillId="0" borderId="11" xfId="87" applyFont="1" applyFill="1" applyBorder="1" applyAlignment="1">
      <alignment horizontal="center" vertical="center"/>
      <protection/>
    </xf>
    <xf numFmtId="0" fontId="7" fillId="0" borderId="12" xfId="87" applyFont="1" applyFill="1" applyBorder="1" applyAlignment="1">
      <alignment horizontal="right" vertical="center"/>
      <protection/>
    </xf>
    <xf numFmtId="0" fontId="7" fillId="0" borderId="11" xfId="87" applyFont="1" applyFill="1" applyBorder="1" applyAlignment="1">
      <alignment horizontal="right" vertical="center"/>
      <protection/>
    </xf>
    <xf numFmtId="0" fontId="7" fillId="0" borderId="16" xfId="87" applyFont="1" applyFill="1" applyBorder="1" applyAlignment="1">
      <alignment horizontal="left" vertical="center"/>
      <protection/>
    </xf>
    <xf numFmtId="3" fontId="2" fillId="0" borderId="16" xfId="87" applyNumberFormat="1" applyFont="1" applyFill="1" applyBorder="1" applyAlignment="1">
      <alignment horizontal="right" vertical="center"/>
      <protection/>
    </xf>
    <xf numFmtId="0" fontId="6" fillId="0" borderId="0" xfId="87" applyFont="1" applyFill="1">
      <alignment/>
      <protection/>
    </xf>
    <xf numFmtId="0" fontId="7" fillId="0" borderId="0" xfId="87" applyFont="1" applyFill="1" applyBorder="1" applyAlignment="1">
      <alignment horizontal="left" vertical="center" indent="1"/>
      <protection/>
    </xf>
    <xf numFmtId="0" fontId="7" fillId="0" borderId="0" xfId="87" applyFont="1" applyFill="1" applyBorder="1" applyAlignment="1">
      <alignment horizontal="right" vertical="center"/>
      <protection/>
    </xf>
    <xf numFmtId="0" fontId="6" fillId="0" borderId="0" xfId="87" applyFont="1" applyFill="1" applyAlignment="1">
      <alignment vertical="center"/>
      <protection/>
    </xf>
    <xf numFmtId="0" fontId="6" fillId="0" borderId="0" xfId="87" applyFont="1" applyFill="1" applyBorder="1" applyAlignment="1">
      <alignment horizontal="left" vertical="center" indent="3"/>
      <protection/>
    </xf>
    <xf numFmtId="3" fontId="6" fillId="0" borderId="0" xfId="87" applyNumberFormat="1" applyFont="1" applyFill="1" applyBorder="1" applyAlignment="1">
      <alignment horizontal="right" vertical="center"/>
      <protection/>
    </xf>
    <xf numFmtId="3" fontId="22" fillId="0" borderId="0" xfId="87" applyNumberFormat="1" applyFont="1" applyFill="1" applyBorder="1" applyAlignment="1">
      <alignment horizontal="right" vertical="center"/>
      <protection/>
    </xf>
    <xf numFmtId="0" fontId="6" fillId="0" borderId="0" xfId="87" applyFont="1" applyFill="1" applyAlignment="1">
      <alignment horizontal="left" vertical="center" wrapText="1" indent="3"/>
      <protection/>
    </xf>
    <xf numFmtId="3" fontId="3" fillId="0" borderId="0" xfId="87" applyNumberFormat="1" applyFont="1" applyFill="1" applyBorder="1" applyAlignment="1">
      <alignment horizontal="right" vertical="center"/>
      <protection/>
    </xf>
    <xf numFmtId="3" fontId="94" fillId="0" borderId="0" xfId="87" applyNumberFormat="1" applyFont="1" applyFill="1" applyBorder="1" applyAlignment="1">
      <alignment horizontal="right" vertical="center"/>
      <protection/>
    </xf>
    <xf numFmtId="0" fontId="6" fillId="0" borderId="0" xfId="87" applyFont="1" applyFill="1" applyAlignment="1">
      <alignment/>
      <protection/>
    </xf>
    <xf numFmtId="0" fontId="6" fillId="0" borderId="0" xfId="87" applyFont="1" applyFill="1" applyAlignment="1">
      <alignment horizontal="left" vertical="center" indent="3"/>
      <protection/>
    </xf>
    <xf numFmtId="0" fontId="3" fillId="0" borderId="0" xfId="87" applyFont="1" applyFill="1" applyBorder="1" applyAlignment="1">
      <alignment horizontal="left" vertical="center" indent="3"/>
      <protection/>
    </xf>
    <xf numFmtId="0" fontId="94" fillId="0" borderId="0" xfId="87" applyFont="1" applyFill="1">
      <alignment/>
      <protection/>
    </xf>
    <xf numFmtId="0" fontId="2" fillId="0" borderId="0" xfId="87" applyFont="1" applyFill="1" applyBorder="1" applyAlignment="1">
      <alignment horizontal="left" vertical="center" indent="1"/>
      <protection/>
    </xf>
    <xf numFmtId="3" fontId="2" fillId="0" borderId="0" xfId="87" applyNumberFormat="1" applyFont="1" applyFill="1" applyBorder="1" applyAlignment="1">
      <alignment horizontal="right" vertical="center"/>
      <protection/>
    </xf>
    <xf numFmtId="0" fontId="6" fillId="0" borderId="0" xfId="87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left" vertical="center" wrapText="1" indent="2"/>
      <protection/>
    </xf>
    <xf numFmtId="3" fontId="5" fillId="0" borderId="0" xfId="87" applyNumberFormat="1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left" vertical="center" indent="2"/>
      <protection/>
    </xf>
    <xf numFmtId="0" fontId="7" fillId="0" borderId="11" xfId="87" applyFont="1" applyFill="1" applyBorder="1" applyAlignment="1">
      <alignment horizontal="left" vertical="center"/>
      <protection/>
    </xf>
    <xf numFmtId="172" fontId="2" fillId="0" borderId="11" xfId="87" applyNumberFormat="1" applyFont="1" applyFill="1" applyBorder="1" applyAlignment="1">
      <alignment horizontal="right" vertical="center"/>
      <protection/>
    </xf>
    <xf numFmtId="3" fontId="94" fillId="0" borderId="0" xfId="87" applyNumberFormat="1" applyFont="1" applyFill="1">
      <alignment/>
      <protection/>
    </xf>
    <xf numFmtId="0" fontId="88" fillId="0" borderId="0" xfId="87" applyFont="1" applyFill="1" applyBorder="1" applyAlignment="1">
      <alignment vertical="center"/>
      <protection/>
    </xf>
    <xf numFmtId="3" fontId="88" fillId="0" borderId="0" xfId="87" applyNumberFormat="1" applyFont="1" applyFill="1" applyBorder="1" applyAlignment="1">
      <alignment vertical="center"/>
      <protection/>
    </xf>
    <xf numFmtId="0" fontId="95" fillId="0" borderId="0" xfId="87" applyFont="1" applyFill="1" applyAlignment="1">
      <alignment vertical="center"/>
      <protection/>
    </xf>
    <xf numFmtId="0" fontId="96" fillId="0" borderId="0" xfId="87" applyFont="1" applyFill="1" applyAlignment="1">
      <alignment vertical="center"/>
      <protection/>
    </xf>
    <xf numFmtId="0" fontId="3" fillId="0" borderId="0" xfId="66" applyFont="1" applyFill="1" applyBorder="1" applyAlignment="1">
      <alignment horizontal="left" vertical="center" indent="1"/>
      <protection/>
    </xf>
    <xf numFmtId="0" fontId="6" fillId="0" borderId="0" xfId="66" applyFont="1" applyFill="1" applyAlignment="1">
      <alignment vertical="center"/>
      <protection/>
    </xf>
    <xf numFmtId="0" fontId="5" fillId="0" borderId="0" xfId="66" applyFont="1" applyFill="1" applyBorder="1" applyAlignment="1">
      <alignment horizontal="left" vertical="center" indent="5"/>
      <protection/>
    </xf>
    <xf numFmtId="0" fontId="5" fillId="0" borderId="0" xfId="66" applyFont="1" applyFill="1" applyBorder="1" applyAlignment="1">
      <alignment horizontal="left" vertical="center" wrapText="1" indent="7"/>
      <protection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172" fontId="3" fillId="0" borderId="0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5" fillId="0" borderId="18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2" fillId="0" borderId="17" xfId="88" applyFont="1" applyBorder="1" applyAlignment="1">
      <alignment horizontal="right" vertical="center" indent="1"/>
      <protection/>
    </xf>
    <xf numFmtId="168" fontId="3" fillId="0" borderId="14" xfId="88" applyNumberFormat="1" applyFont="1" applyBorder="1" applyAlignment="1">
      <alignment horizontal="right" vertical="center"/>
      <protection/>
    </xf>
    <xf numFmtId="1" fontId="24" fillId="0" borderId="0" xfId="88" applyNumberFormat="1" applyFont="1" applyAlignment="1">
      <alignment vertical="center"/>
      <protection/>
    </xf>
    <xf numFmtId="173" fontId="3" fillId="0" borderId="0" xfId="0" applyNumberFormat="1" applyFont="1" applyAlignment="1">
      <alignment/>
    </xf>
    <xf numFmtId="168" fontId="2" fillId="0" borderId="17" xfId="88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64" fontId="5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/>
    </xf>
    <xf numFmtId="3" fontId="23" fillId="0" borderId="12" xfId="0" applyNumberFormat="1" applyFont="1" applyFill="1" applyBorder="1" applyAlignment="1">
      <alignment horizontal="left" indent="3"/>
    </xf>
    <xf numFmtId="0" fontId="0" fillId="0" borderId="0" xfId="0" applyFill="1" applyAlignment="1">
      <alignment horizontal="left" indent="3"/>
    </xf>
    <xf numFmtId="0" fontId="90" fillId="0" borderId="0" xfId="77" applyFont="1" applyBorder="1" applyAlignment="1">
      <alignment horizontal="left" vertical="center" indent="4"/>
      <protection/>
    </xf>
    <xf numFmtId="0" fontId="5" fillId="0" borderId="0" xfId="66" applyFont="1" applyFill="1" applyBorder="1" applyAlignment="1">
      <alignment horizontal="left" vertical="center" wrapText="1" indent="4"/>
      <protection/>
    </xf>
    <xf numFmtId="3" fontId="90" fillId="0" borderId="0" xfId="77" applyNumberFormat="1" applyFont="1" applyBorder="1" applyAlignment="1">
      <alignment vertical="center"/>
      <protection/>
    </xf>
    <xf numFmtId="0" fontId="24" fillId="0" borderId="12" xfId="88" applyFont="1" applyBorder="1">
      <alignment/>
      <protection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3" fillId="0" borderId="12" xfId="66" applyFont="1" applyFill="1" applyBorder="1" applyAlignment="1">
      <alignment horizontal="left" vertical="center" wrapText="1" indent="1"/>
      <protection/>
    </xf>
    <xf numFmtId="3" fontId="6" fillId="0" borderId="12" xfId="87" applyNumberFormat="1" applyFont="1" applyFill="1" applyBorder="1" applyAlignment="1">
      <alignment horizontal="right" vertical="center"/>
      <protection/>
    </xf>
    <xf numFmtId="3" fontId="5" fillId="0" borderId="14" xfId="0" applyNumberFormat="1" applyFont="1" applyBorder="1" applyAlignment="1">
      <alignment vertical="center"/>
    </xf>
    <xf numFmtId="0" fontId="3" fillId="0" borderId="0" xfId="66" applyFont="1" applyFill="1" applyBorder="1" applyAlignment="1">
      <alignment horizontal="left" vertical="center" wrapText="1" indent="2"/>
      <protection/>
    </xf>
    <xf numFmtId="0" fontId="3" fillId="0" borderId="0" xfId="0" applyFont="1" applyFill="1" applyBorder="1" applyAlignment="1">
      <alignment horizontal="left" vertical="center" wrapText="1" indent="2"/>
    </xf>
    <xf numFmtId="0" fontId="2" fillId="0" borderId="0" xfId="66" applyFont="1" applyFill="1" applyBorder="1" applyAlignment="1">
      <alignment horizontal="left" vertical="center" wrapText="1" indent="1"/>
      <protection/>
    </xf>
    <xf numFmtId="0" fontId="88" fillId="0" borderId="0" xfId="77" applyFont="1" applyBorder="1" applyAlignment="1">
      <alignment horizontal="left" vertical="center" indent="2"/>
      <protection/>
    </xf>
    <xf numFmtId="3" fontId="88" fillId="0" borderId="0" xfId="77" applyNumberFormat="1" applyFont="1" applyBorder="1" applyAlignment="1">
      <alignment horizontal="right" vertical="center"/>
      <protection/>
    </xf>
    <xf numFmtId="3" fontId="86" fillId="0" borderId="0" xfId="77" applyNumberFormat="1" applyFont="1" applyFill="1" applyBorder="1" applyAlignment="1">
      <alignment vertical="center"/>
      <protection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5" fillId="0" borderId="0" xfId="66" applyFont="1" applyFill="1" applyBorder="1" applyAlignment="1">
      <alignment horizontal="left" vertical="center" wrapText="1" indent="9"/>
      <protection/>
    </xf>
    <xf numFmtId="0" fontId="5" fillId="0" borderId="12" xfId="66" applyFont="1" applyFill="1" applyBorder="1" applyAlignment="1">
      <alignment horizontal="left" vertical="center" wrapText="1" indent="5"/>
      <protection/>
    </xf>
    <xf numFmtId="0" fontId="3" fillId="0" borderId="16" xfId="66" applyFont="1" applyFill="1" applyBorder="1" applyAlignment="1">
      <alignment wrapText="1"/>
      <protection/>
    </xf>
    <xf numFmtId="0" fontId="3" fillId="0" borderId="16" xfId="66" applyFont="1" applyFill="1" applyBorder="1" applyAlignment="1">
      <alignment horizontal="right"/>
      <protection/>
    </xf>
    <xf numFmtId="0" fontId="3" fillId="0" borderId="16" xfId="66" applyFont="1" applyFill="1" applyBorder="1">
      <alignment/>
      <protection/>
    </xf>
    <xf numFmtId="0" fontId="8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66" applyFont="1" applyFill="1" applyBorder="1" applyAlignment="1">
      <alignment horizontal="left" wrapText="1"/>
      <protection/>
    </xf>
    <xf numFmtId="0" fontId="3" fillId="0" borderId="0" xfId="66" applyFont="1" applyFill="1" applyBorder="1" applyAlignment="1">
      <alignment vertical="center" wrapText="1"/>
      <protection/>
    </xf>
    <xf numFmtId="0" fontId="5" fillId="0" borderId="0" xfId="64" applyFont="1" applyFill="1" applyBorder="1" applyAlignment="1">
      <alignment horizontal="left" vertical="center" wrapText="1" indent="2"/>
      <protection/>
    </xf>
    <xf numFmtId="0" fontId="3" fillId="0" borderId="0" xfId="64" applyFont="1" applyFill="1" applyBorder="1" applyAlignment="1">
      <alignment horizontal="left" vertical="center" wrapText="1" indent="1"/>
      <protection/>
    </xf>
    <xf numFmtId="0" fontId="5" fillId="0" borderId="0" xfId="64" applyFont="1" applyFill="1" applyBorder="1" applyAlignment="1">
      <alignment horizontal="left" vertical="center" wrapText="1" indent="1"/>
      <protection/>
    </xf>
    <xf numFmtId="0" fontId="3" fillId="0" borderId="16" xfId="66" applyFont="1" applyFill="1" applyBorder="1" applyAlignment="1">
      <alignment horizontal="left" vertical="center" wrapText="1" indent="1"/>
      <protection/>
    </xf>
    <xf numFmtId="3" fontId="6" fillId="0" borderId="16" xfId="87" applyNumberFormat="1" applyFont="1" applyFill="1" applyBorder="1" applyAlignment="1">
      <alignment horizontal="right" vertical="center"/>
      <protection/>
    </xf>
    <xf numFmtId="0" fontId="68" fillId="0" borderId="0" xfId="87">
      <alignment/>
      <protection/>
    </xf>
    <xf numFmtId="0" fontId="97" fillId="0" borderId="0" xfId="87" applyFont="1">
      <alignment/>
      <protection/>
    </xf>
    <xf numFmtId="0" fontId="97" fillId="0" borderId="0" xfId="87" applyFont="1" applyAlignment="1">
      <alignment horizontal="right"/>
      <protection/>
    </xf>
    <xf numFmtId="0" fontId="97" fillId="0" borderId="11" xfId="87" applyFont="1" applyBorder="1" applyAlignment="1">
      <alignment horizontal="right" vertical="center" wrapText="1"/>
      <protection/>
    </xf>
    <xf numFmtId="0" fontId="97" fillId="0" borderId="16" xfId="87" applyFont="1" applyBorder="1" applyAlignment="1">
      <alignment horizontal="left" vertical="center"/>
      <protection/>
    </xf>
    <xf numFmtId="3" fontId="97" fillId="0" borderId="16" xfId="87" applyNumberFormat="1" applyFont="1" applyBorder="1" applyAlignment="1">
      <alignment horizontal="right" vertical="center" wrapText="1"/>
      <protection/>
    </xf>
    <xf numFmtId="0" fontId="90" fillId="0" borderId="0" xfId="87" applyFont="1" applyBorder="1" applyAlignment="1">
      <alignment horizontal="left" vertical="center"/>
      <protection/>
    </xf>
    <xf numFmtId="3" fontId="98" fillId="0" borderId="0" xfId="87" applyNumberFormat="1" applyFont="1">
      <alignment/>
      <protection/>
    </xf>
    <xf numFmtId="0" fontId="99" fillId="0" borderId="0" xfId="87" applyFont="1">
      <alignment/>
      <protection/>
    </xf>
    <xf numFmtId="0" fontId="90" fillId="0" borderId="0" xfId="87" applyFont="1" applyBorder="1" applyAlignment="1">
      <alignment horizontal="left" vertical="center" indent="2"/>
      <protection/>
    </xf>
    <xf numFmtId="3" fontId="90" fillId="0" borderId="0" xfId="87" applyNumberFormat="1" applyFont="1" applyBorder="1" applyAlignment="1">
      <alignment horizontal="right" vertical="center" wrapText="1"/>
      <protection/>
    </xf>
    <xf numFmtId="0" fontId="90" fillId="0" borderId="0" xfId="87" applyFont="1" applyBorder="1" applyAlignment="1">
      <alignment horizontal="left" vertical="center" wrapText="1" indent="2"/>
      <protection/>
    </xf>
    <xf numFmtId="0" fontId="97" fillId="0" borderId="0" xfId="87" applyFont="1" applyBorder="1" applyAlignment="1">
      <alignment horizontal="left" vertical="center"/>
      <protection/>
    </xf>
    <xf numFmtId="3" fontId="97" fillId="0" borderId="0" xfId="87" applyNumberFormat="1" applyFont="1" applyBorder="1" applyAlignment="1">
      <alignment horizontal="right" vertical="center" wrapText="1"/>
      <protection/>
    </xf>
    <xf numFmtId="0" fontId="68" fillId="0" borderId="0" xfId="87" applyBorder="1">
      <alignment/>
      <protection/>
    </xf>
    <xf numFmtId="0" fontId="97" fillId="0" borderId="11" xfId="87" applyFont="1" applyBorder="1" applyAlignment="1">
      <alignment horizontal="left" vertical="center" wrapText="1"/>
      <protection/>
    </xf>
    <xf numFmtId="3" fontId="97" fillId="0" borderId="11" xfId="87" applyNumberFormat="1" applyFont="1" applyBorder="1" applyAlignment="1">
      <alignment horizontal="right" vertical="center"/>
      <protection/>
    </xf>
    <xf numFmtId="0" fontId="97" fillId="0" borderId="0" xfId="87" applyFont="1" applyBorder="1" applyAlignment="1">
      <alignment vertical="center" wrapText="1"/>
      <protection/>
    </xf>
    <xf numFmtId="3" fontId="97" fillId="0" borderId="0" xfId="87" applyNumberFormat="1" applyFont="1" applyBorder="1" applyAlignment="1">
      <alignment horizontal="right" vertical="center"/>
      <protection/>
    </xf>
    <xf numFmtId="0" fontId="3" fillId="0" borderId="12" xfId="0" applyFont="1" applyBorder="1" applyAlignment="1">
      <alignment/>
    </xf>
    <xf numFmtId="0" fontId="20" fillId="0" borderId="0" xfId="71" applyFont="1" applyFill="1" applyAlignment="1">
      <alignment/>
      <protection/>
    </xf>
    <xf numFmtId="0" fontId="5" fillId="0" borderId="0" xfId="66" applyFont="1" applyFill="1" applyBorder="1" applyAlignment="1">
      <alignment horizontal="left" wrapText="1" indent="6"/>
      <protection/>
    </xf>
    <xf numFmtId="166" fontId="3" fillId="0" borderId="0" xfId="67" applyNumberFormat="1" applyFont="1" applyFill="1">
      <alignment/>
      <protection/>
    </xf>
    <xf numFmtId="166" fontId="3" fillId="0" borderId="0" xfId="67" applyNumberFormat="1" applyFont="1" applyFill="1" applyBorder="1">
      <alignment/>
      <protection/>
    </xf>
    <xf numFmtId="0" fontId="22" fillId="0" borderId="0" xfId="87" applyFont="1" applyFill="1">
      <alignment/>
      <protection/>
    </xf>
    <xf numFmtId="0" fontId="5" fillId="0" borderId="0" xfId="0" applyFont="1" applyFill="1" applyBorder="1" applyAlignment="1">
      <alignment horizontal="left" vertical="center" wrapText="1" indent="6"/>
    </xf>
    <xf numFmtId="0" fontId="5" fillId="0" borderId="0" xfId="0" applyFont="1" applyFill="1" applyBorder="1" applyAlignment="1">
      <alignment horizontal="left" vertical="center" indent="5"/>
    </xf>
    <xf numFmtId="164" fontId="6" fillId="0" borderId="0" xfId="87" applyNumberFormat="1" applyFont="1" applyFill="1" applyAlignment="1">
      <alignment vertical="center"/>
      <protection/>
    </xf>
    <xf numFmtId="164" fontId="7" fillId="0" borderId="0" xfId="87" applyNumberFormat="1" applyFont="1" applyFill="1" applyAlignment="1">
      <alignment vertical="center"/>
      <protection/>
    </xf>
    <xf numFmtId="0" fontId="3" fillId="0" borderId="12" xfId="66" applyFont="1" applyFill="1" applyBorder="1">
      <alignment/>
      <protection/>
    </xf>
    <xf numFmtId="164" fontId="6" fillId="0" borderId="12" xfId="87" applyNumberFormat="1" applyFont="1" applyFill="1" applyBorder="1" applyAlignment="1">
      <alignment vertical="center"/>
      <protection/>
    </xf>
    <xf numFmtId="164" fontId="7" fillId="0" borderId="12" xfId="87" applyNumberFormat="1" applyFont="1" applyFill="1" applyBorder="1" applyAlignment="1">
      <alignment vertical="center"/>
      <protection/>
    </xf>
    <xf numFmtId="164" fontId="7" fillId="0" borderId="11" xfId="87" applyNumberFormat="1" applyFont="1" applyFill="1" applyBorder="1" applyAlignment="1">
      <alignment vertical="center"/>
      <protection/>
    </xf>
    <xf numFmtId="3" fontId="2" fillId="0" borderId="12" xfId="87" applyNumberFormat="1" applyFont="1" applyFill="1" applyBorder="1" applyAlignment="1">
      <alignment horizontal="right" vertical="center"/>
      <protection/>
    </xf>
    <xf numFmtId="166" fontId="2" fillId="0" borderId="0" xfId="67" applyNumberFormat="1" applyFont="1" applyFill="1" applyBorder="1" applyAlignment="1">
      <alignment vertical="center"/>
      <protection/>
    </xf>
    <xf numFmtId="3" fontId="12" fillId="0" borderId="0" xfId="75" applyNumberFormat="1" applyFont="1" applyFill="1" applyBorder="1" applyAlignment="1">
      <alignment horizontal="right" vertical="center"/>
      <protection/>
    </xf>
    <xf numFmtId="0" fontId="12" fillId="0" borderId="0" xfId="67" applyFont="1" applyFill="1" applyBorder="1" applyAlignment="1">
      <alignment horizontal="left" vertical="center" wrapText="1"/>
      <protection/>
    </xf>
    <xf numFmtId="168" fontId="2" fillId="0" borderId="12" xfId="67" applyNumberFormat="1" applyFont="1" applyFill="1" applyBorder="1" applyAlignment="1">
      <alignment vertical="center"/>
      <protection/>
    </xf>
    <xf numFmtId="1" fontId="0" fillId="0" borderId="0" xfId="0" applyNumberFormat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2" fillId="0" borderId="0" xfId="66" applyNumberFormat="1" applyFont="1" applyBorder="1" applyAlignment="1">
      <alignment horizontal="left" vertical="center" indent="2"/>
      <protection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indent="2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98" fillId="0" borderId="0" xfId="87" applyNumberFormat="1" applyFont="1" applyBorder="1">
      <alignment/>
      <protection/>
    </xf>
    <xf numFmtId="0" fontId="90" fillId="0" borderId="0" xfId="87" applyFont="1" applyFill="1" applyBorder="1" applyAlignment="1">
      <alignment horizontal="left" vertical="center" indent="5"/>
      <protection/>
    </xf>
    <xf numFmtId="174" fontId="2" fillId="0" borderId="11" xfId="88" applyNumberFormat="1" applyFont="1" applyBorder="1" applyAlignment="1">
      <alignment vertical="center"/>
      <protection/>
    </xf>
    <xf numFmtId="3" fontId="6" fillId="0" borderId="14" xfId="87" applyNumberFormat="1" applyFont="1" applyFill="1" applyBorder="1" applyAlignment="1">
      <alignment horizontal="right" vertical="center"/>
      <protection/>
    </xf>
    <xf numFmtId="3" fontId="3" fillId="0" borderId="14" xfId="87" applyNumberFormat="1" applyFont="1" applyFill="1" applyBorder="1" applyAlignment="1">
      <alignment horizontal="right" vertical="center"/>
      <protection/>
    </xf>
    <xf numFmtId="3" fontId="2" fillId="0" borderId="14" xfId="87" applyNumberFormat="1" applyFont="1" applyFill="1" applyBorder="1" applyAlignment="1">
      <alignment horizontal="right" vertical="center"/>
      <protection/>
    </xf>
    <xf numFmtId="0" fontId="6" fillId="0" borderId="14" xfId="87" applyFont="1" applyFill="1" applyBorder="1" applyAlignment="1">
      <alignment horizontal="right" vertical="center"/>
      <protection/>
    </xf>
    <xf numFmtId="3" fontId="5" fillId="0" borderId="14" xfId="87" applyNumberFormat="1" applyFont="1" applyFill="1" applyBorder="1" applyAlignment="1">
      <alignment horizontal="right" vertical="center"/>
      <protection/>
    </xf>
    <xf numFmtId="3" fontId="6" fillId="0" borderId="15" xfId="87" applyNumberFormat="1" applyFont="1" applyFill="1" applyBorder="1" applyAlignment="1">
      <alignment horizontal="right" vertical="center"/>
      <protection/>
    </xf>
    <xf numFmtId="0" fontId="7" fillId="0" borderId="15" xfId="87" applyFont="1" applyFill="1" applyBorder="1" applyAlignment="1">
      <alignment horizontal="right" vertical="center"/>
      <protection/>
    </xf>
    <xf numFmtId="3" fontId="2" fillId="0" borderId="19" xfId="87" applyNumberFormat="1" applyFont="1" applyFill="1" applyBorder="1" applyAlignment="1">
      <alignment horizontal="right" vertical="center"/>
      <protection/>
    </xf>
    <xf numFmtId="0" fontId="7" fillId="0" borderId="14" xfId="87" applyFont="1" applyFill="1" applyBorder="1" applyAlignment="1">
      <alignment horizontal="right" vertical="center"/>
      <protection/>
    </xf>
    <xf numFmtId="0" fontId="6" fillId="0" borderId="0" xfId="87" applyFont="1" applyFill="1" applyBorder="1" applyAlignment="1">
      <alignment vertical="center"/>
      <protection/>
    </xf>
    <xf numFmtId="0" fontId="22" fillId="0" borderId="0" xfId="87" applyFont="1" applyFill="1" applyBorder="1" applyAlignment="1">
      <alignment vertical="center"/>
      <protection/>
    </xf>
    <xf numFmtId="3" fontId="2" fillId="0" borderId="15" xfId="87" applyNumberFormat="1" applyFont="1" applyFill="1" applyBorder="1" applyAlignment="1">
      <alignment horizontal="right" vertical="center"/>
      <protection/>
    </xf>
    <xf numFmtId="172" fontId="2" fillId="0" borderId="17" xfId="87" applyNumberFormat="1" applyFont="1" applyFill="1" applyBorder="1" applyAlignment="1">
      <alignment horizontal="right" vertical="center"/>
      <protection/>
    </xf>
    <xf numFmtId="166" fontId="3" fillId="0" borderId="0" xfId="66" applyNumberFormat="1" applyFont="1" applyFill="1" applyBorder="1" applyAlignment="1">
      <alignment horizontal="right"/>
      <protection/>
    </xf>
    <xf numFmtId="164" fontId="2" fillId="0" borderId="11" xfId="66" applyNumberFormat="1" applyFont="1" applyFill="1" applyBorder="1" applyAlignment="1">
      <alignment vertical="center"/>
      <protection/>
    </xf>
    <xf numFmtId="0" fontId="17" fillId="0" borderId="0" xfId="86" applyFont="1" applyFill="1" applyBorder="1" applyAlignment="1">
      <alignment horizontal="left" vertical="center" indent="1"/>
      <protection/>
    </xf>
    <xf numFmtId="0" fontId="2" fillId="0" borderId="17" xfId="66" applyFont="1" applyFill="1" applyBorder="1" applyAlignment="1">
      <alignment horizontal="left" vertical="center" indent="2"/>
      <protection/>
    </xf>
    <xf numFmtId="166" fontId="3" fillId="0" borderId="14" xfId="66" applyNumberFormat="1" applyFont="1" applyFill="1" applyBorder="1" applyAlignment="1">
      <alignment vertical="center"/>
      <protection/>
    </xf>
    <xf numFmtId="166" fontId="5" fillId="0" borderId="14" xfId="66" applyNumberFormat="1" applyFont="1" applyFill="1" applyBorder="1" applyAlignment="1">
      <alignment vertical="center"/>
      <protection/>
    </xf>
    <xf numFmtId="166" fontId="2" fillId="0" borderId="14" xfId="66" applyNumberFormat="1" applyFont="1" applyFill="1" applyBorder="1" applyAlignment="1">
      <alignment vertical="center"/>
      <protection/>
    </xf>
    <xf numFmtId="166" fontId="5" fillId="0" borderId="14" xfId="67" applyNumberFormat="1" applyFont="1" applyFill="1" applyBorder="1" applyAlignment="1">
      <alignment vertical="center"/>
      <protection/>
    </xf>
    <xf numFmtId="3" fontId="5" fillId="0" borderId="15" xfId="67" applyNumberFormat="1" applyFont="1" applyFill="1" applyBorder="1" applyAlignment="1">
      <alignment vertical="center"/>
      <protection/>
    </xf>
    <xf numFmtId="0" fontId="2" fillId="0" borderId="13" xfId="66" applyFont="1" applyFill="1" applyBorder="1" applyAlignment="1">
      <alignment horizontal="right" vertical="center"/>
      <protection/>
    </xf>
    <xf numFmtId="3" fontId="3" fillId="0" borderId="18" xfId="66" applyNumberFormat="1" applyFont="1" applyFill="1" applyBorder="1" applyAlignment="1">
      <alignment vertical="center"/>
      <protection/>
    </xf>
    <xf numFmtId="3" fontId="5" fillId="0" borderId="18" xfId="66" applyNumberFormat="1" applyFont="1" applyFill="1" applyBorder="1" applyAlignment="1">
      <alignment vertical="center"/>
      <protection/>
    </xf>
    <xf numFmtId="3" fontId="2" fillId="0" borderId="18" xfId="66" applyNumberFormat="1" applyFont="1" applyFill="1" applyBorder="1" applyAlignment="1">
      <alignment vertical="center"/>
      <protection/>
    </xf>
    <xf numFmtId="3" fontId="5" fillId="0" borderId="18" xfId="67" applyNumberFormat="1" applyFont="1" applyFill="1" applyBorder="1" applyAlignment="1">
      <alignment vertical="center"/>
      <protection/>
    </xf>
    <xf numFmtId="3" fontId="5" fillId="0" borderId="21" xfId="67" applyNumberFormat="1" applyFont="1" applyFill="1" applyBorder="1" applyAlignment="1">
      <alignment vertical="center"/>
      <protection/>
    </xf>
    <xf numFmtId="166" fontId="2" fillId="0" borderId="0" xfId="66" applyNumberFormat="1" applyFont="1" applyFill="1" applyBorder="1" applyAlignment="1">
      <alignment vertical="center"/>
      <protection/>
    </xf>
    <xf numFmtId="3" fontId="5" fillId="0" borderId="14" xfId="67" applyNumberFormat="1" applyFont="1" applyFill="1" applyBorder="1" applyAlignment="1">
      <alignment vertical="center"/>
      <protection/>
    </xf>
    <xf numFmtId="0" fontId="5" fillId="0" borderId="21" xfId="66" applyFont="1" applyFill="1" applyBorder="1">
      <alignment/>
      <protection/>
    </xf>
    <xf numFmtId="3" fontId="5" fillId="0" borderId="15" xfId="66" applyNumberFormat="1" applyFont="1" applyFill="1" applyBorder="1" applyAlignment="1">
      <alignment vertical="center"/>
      <protection/>
    </xf>
    <xf numFmtId="0" fontId="2" fillId="0" borderId="11" xfId="67" applyFont="1" applyFill="1" applyBorder="1" applyAlignment="1">
      <alignment horizontal="left" vertical="center" wrapText="1" indent="1"/>
      <protection/>
    </xf>
    <xf numFmtId="0" fontId="2" fillId="0" borderId="17" xfId="67" applyFont="1" applyFill="1" applyBorder="1" applyAlignment="1">
      <alignment horizontal="left" vertical="center" wrapText="1" indent="1"/>
      <protection/>
    </xf>
    <xf numFmtId="166" fontId="2" fillId="0" borderId="14" xfId="67" applyNumberFormat="1" applyFont="1" applyFill="1" applyBorder="1" applyAlignment="1">
      <alignment vertical="center"/>
      <protection/>
    </xf>
    <xf numFmtId="166" fontId="12" fillId="0" borderId="14" xfId="67" applyNumberFormat="1" applyFont="1" applyFill="1" applyBorder="1" applyAlignment="1">
      <alignment vertical="center"/>
      <protection/>
    </xf>
    <xf numFmtId="166" fontId="3" fillId="0" borderId="14" xfId="67" applyNumberFormat="1" applyFont="1" applyFill="1" applyBorder="1" applyAlignment="1">
      <alignment vertical="center"/>
      <protection/>
    </xf>
    <xf numFmtId="168" fontId="2" fillId="0" borderId="15" xfId="67" applyNumberFormat="1" applyFont="1" applyFill="1" applyBorder="1" applyAlignment="1">
      <alignment vertical="center"/>
      <protection/>
    </xf>
    <xf numFmtId="3" fontId="7" fillId="0" borderId="18" xfId="71" applyNumberFormat="1" applyFont="1" applyFill="1" applyBorder="1" applyAlignment="1">
      <alignment horizontal="right" vertical="center" wrapText="1"/>
      <protection/>
    </xf>
    <xf numFmtId="169" fontId="3" fillId="0" borderId="18" xfId="71" applyNumberFormat="1" applyFont="1" applyFill="1" applyBorder="1" applyAlignment="1">
      <alignment horizontal="right" vertical="center"/>
      <protection/>
    </xf>
    <xf numFmtId="169" fontId="94" fillId="0" borderId="18" xfId="71" applyNumberFormat="1" applyFont="1" applyFill="1" applyBorder="1" applyAlignment="1">
      <alignment horizontal="right" vertical="center"/>
      <protection/>
    </xf>
    <xf numFmtId="169" fontId="2" fillId="0" borderId="18" xfId="71" applyNumberFormat="1" applyFont="1" applyFill="1" applyBorder="1" applyAlignment="1">
      <alignment horizontal="right" vertical="center"/>
      <protection/>
    </xf>
    <xf numFmtId="169" fontId="5" fillId="0" borderId="18" xfId="67" applyNumberFormat="1" applyFont="1" applyFill="1" applyBorder="1" applyAlignment="1">
      <alignment vertical="center"/>
      <protection/>
    </xf>
    <xf numFmtId="169" fontId="92" fillId="0" borderId="18" xfId="71" applyNumberFormat="1" applyFont="1" applyFill="1" applyBorder="1" applyAlignment="1">
      <alignment horizontal="right" vertical="center"/>
      <protection/>
    </xf>
    <xf numFmtId="172" fontId="88" fillId="0" borderId="21" xfId="71" applyNumberFormat="1" applyFont="1" applyFill="1" applyBorder="1" applyAlignment="1">
      <alignment horizontal="right" vertical="center"/>
      <protection/>
    </xf>
    <xf numFmtId="0" fontId="97" fillId="0" borderId="19" xfId="87" applyFont="1" applyBorder="1" applyAlignment="1">
      <alignment horizontal="center" wrapText="1"/>
      <protection/>
    </xf>
    <xf numFmtId="0" fontId="97" fillId="0" borderId="17" xfId="87" applyFont="1" applyBorder="1" applyAlignment="1">
      <alignment horizontal="right" vertical="center" wrapText="1"/>
      <protection/>
    </xf>
    <xf numFmtId="3" fontId="97" fillId="0" borderId="19" xfId="87" applyNumberFormat="1" applyFont="1" applyBorder="1" applyAlignment="1">
      <alignment horizontal="right" vertical="center" wrapText="1"/>
      <protection/>
    </xf>
    <xf numFmtId="3" fontId="98" fillId="0" borderId="14" xfId="87" applyNumberFormat="1" applyFont="1" applyBorder="1">
      <alignment/>
      <protection/>
    </xf>
    <xf numFmtId="3" fontId="90" fillId="0" borderId="14" xfId="87" applyNumberFormat="1" applyFont="1" applyBorder="1" applyAlignment="1">
      <alignment horizontal="right" vertical="center" wrapText="1"/>
      <protection/>
    </xf>
    <xf numFmtId="3" fontId="97" fillId="0" borderId="12" xfId="87" applyNumberFormat="1" applyFont="1" applyBorder="1" applyAlignment="1">
      <alignment horizontal="right" vertical="center" wrapText="1"/>
      <protection/>
    </xf>
    <xf numFmtId="3" fontId="97" fillId="0" borderId="15" xfId="87" applyNumberFormat="1" applyFont="1" applyBorder="1" applyAlignment="1">
      <alignment horizontal="right" vertical="center" wrapText="1"/>
      <protection/>
    </xf>
    <xf numFmtId="0" fontId="2" fillId="0" borderId="0" xfId="66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left" wrapText="1"/>
      <protection/>
    </xf>
    <xf numFmtId="168" fontId="12" fillId="0" borderId="21" xfId="67" applyNumberFormat="1" applyFont="1" applyFill="1" applyBorder="1" applyAlignment="1">
      <alignment vertical="center"/>
      <protection/>
    </xf>
    <xf numFmtId="168" fontId="12" fillId="0" borderId="12" xfId="67" applyNumberFormat="1" applyFont="1" applyFill="1" applyBorder="1" applyAlignment="1">
      <alignment vertical="center"/>
      <protection/>
    </xf>
    <xf numFmtId="168" fontId="5" fillId="0" borderId="0" xfId="67" applyNumberFormat="1" applyFont="1" applyFill="1" applyBorder="1" applyAlignment="1">
      <alignment vertical="center"/>
      <protection/>
    </xf>
    <xf numFmtId="3" fontId="97" fillId="0" borderId="17" xfId="87" applyNumberFormat="1" applyFont="1" applyBorder="1" applyAlignment="1">
      <alignment horizontal="right" vertical="center"/>
      <protection/>
    </xf>
    <xf numFmtId="164" fontId="22" fillId="0" borderId="0" xfId="87" applyNumberFormat="1" applyFont="1" applyFill="1" applyAlignment="1">
      <alignment vertical="center"/>
      <protection/>
    </xf>
    <xf numFmtId="0" fontId="7" fillId="0" borderId="22" xfId="87" applyFont="1" applyFill="1" applyBorder="1" applyAlignment="1">
      <alignment horizontal="right" vertical="center"/>
      <protection/>
    </xf>
    <xf numFmtId="3" fontId="2" fillId="0" borderId="23" xfId="87" applyNumberFormat="1" applyFont="1" applyFill="1" applyBorder="1" applyAlignment="1">
      <alignment horizontal="right" vertical="center"/>
      <protection/>
    </xf>
    <xf numFmtId="0" fontId="7" fillId="0" borderId="24" xfId="87" applyFont="1" applyFill="1" applyBorder="1" applyAlignment="1">
      <alignment horizontal="right" vertical="center"/>
      <protection/>
    </xf>
    <xf numFmtId="3" fontId="6" fillId="0" borderId="24" xfId="87" applyNumberFormat="1" applyFont="1" applyFill="1" applyBorder="1" applyAlignment="1">
      <alignment horizontal="right" vertical="center"/>
      <protection/>
    </xf>
    <xf numFmtId="3" fontId="3" fillId="0" borderId="24" xfId="87" applyNumberFormat="1" applyFont="1" applyFill="1" applyBorder="1" applyAlignment="1">
      <alignment horizontal="right" vertical="center"/>
      <protection/>
    </xf>
    <xf numFmtId="3" fontId="2" fillId="0" borderId="24" xfId="87" applyNumberFormat="1" applyFont="1" applyFill="1" applyBorder="1" applyAlignment="1">
      <alignment horizontal="right" vertical="center"/>
      <protection/>
    </xf>
    <xf numFmtId="0" fontId="6" fillId="0" borderId="24" xfId="87" applyFont="1" applyFill="1" applyBorder="1" applyAlignment="1">
      <alignment horizontal="right" vertical="center"/>
      <protection/>
    </xf>
    <xf numFmtId="3" fontId="5" fillId="0" borderId="24" xfId="87" applyNumberFormat="1" applyFont="1" applyFill="1" applyBorder="1" applyAlignment="1">
      <alignment horizontal="right" vertical="center"/>
      <protection/>
    </xf>
    <xf numFmtId="3" fontId="6" fillId="0" borderId="22" xfId="87" applyNumberFormat="1" applyFont="1" applyFill="1" applyBorder="1" applyAlignment="1">
      <alignment horizontal="right" vertical="center"/>
      <protection/>
    </xf>
    <xf numFmtId="0" fontId="97" fillId="0" borderId="0" xfId="87" applyFont="1" applyBorder="1" applyAlignment="1">
      <alignment horizontal="center" wrapText="1"/>
      <protection/>
    </xf>
    <xf numFmtId="0" fontId="97" fillId="0" borderId="0" xfId="87" applyFont="1" applyBorder="1" applyAlignment="1">
      <alignment horizontal="right"/>
      <protection/>
    </xf>
    <xf numFmtId="0" fontId="97" fillId="0" borderId="0" xfId="87" applyFont="1" applyBorder="1" applyAlignment="1">
      <alignment horizontal="right" vertical="center" wrapText="1"/>
      <protection/>
    </xf>
    <xf numFmtId="0" fontId="3" fillId="0" borderId="0" xfId="67" applyFont="1" applyFill="1" applyBorder="1" applyAlignment="1">
      <alignment horizontal="left" vertical="center" wrapText="1" indent="2"/>
      <protection/>
    </xf>
    <xf numFmtId="166" fontId="3" fillId="0" borderId="18" xfId="67" applyNumberFormat="1" applyFont="1" applyFill="1" applyBorder="1" applyAlignment="1">
      <alignment vertical="center"/>
      <protection/>
    </xf>
    <xf numFmtId="0" fontId="3" fillId="0" borderId="0" xfId="86" applyFont="1" applyFill="1" applyBorder="1" applyAlignment="1">
      <alignment horizontal="left" vertical="center" wrapText="1" indent="2"/>
      <protection/>
    </xf>
    <xf numFmtId="169" fontId="3" fillId="0" borderId="0" xfId="67" applyNumberFormat="1" applyFont="1" applyFill="1" applyBorder="1" applyAlignment="1">
      <alignment vertical="center"/>
      <protection/>
    </xf>
    <xf numFmtId="171" fontId="3" fillId="0" borderId="0" xfId="67" applyNumberFormat="1" applyFont="1" applyFill="1" applyBorder="1" applyAlignment="1">
      <alignment vertical="center"/>
      <protection/>
    </xf>
    <xf numFmtId="3" fontId="24" fillId="0" borderId="0" xfId="88" applyNumberFormat="1" applyFont="1">
      <alignment/>
      <protection/>
    </xf>
    <xf numFmtId="172" fontId="24" fillId="0" borderId="0" xfId="88" applyNumberFormat="1" applyFont="1">
      <alignment/>
      <protection/>
    </xf>
    <xf numFmtId="3" fontId="3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3" fontId="3" fillId="0" borderId="0" xfId="66" applyNumberFormat="1" applyFont="1" applyFill="1" applyBorder="1" applyAlignment="1">
      <alignment horizontal="center" vertical="center"/>
      <protection/>
    </xf>
    <xf numFmtId="3" fontId="2" fillId="0" borderId="0" xfId="66" applyNumberFormat="1" applyFont="1" applyFill="1" applyBorder="1" applyAlignment="1">
      <alignment horizontal="center" vertical="center"/>
      <protection/>
    </xf>
    <xf numFmtId="2" fontId="24" fillId="0" borderId="0" xfId="88" applyNumberFormat="1" applyFont="1">
      <alignment/>
      <protection/>
    </xf>
    <xf numFmtId="0" fontId="2" fillId="0" borderId="0" xfId="0" applyFont="1" applyBorder="1" applyAlignment="1">
      <alignment horizontal="right" vertical="center"/>
    </xf>
    <xf numFmtId="166" fontId="2" fillId="0" borderId="16" xfId="67" applyNumberFormat="1" applyFont="1" applyFill="1" applyBorder="1" applyAlignment="1">
      <alignment vertical="center"/>
      <protection/>
    </xf>
    <xf numFmtId="166" fontId="2" fillId="0" borderId="20" xfId="67" applyNumberFormat="1" applyFont="1" applyFill="1" applyBorder="1" applyAlignment="1">
      <alignment vertical="center"/>
      <protection/>
    </xf>
    <xf numFmtId="166" fontId="2" fillId="0" borderId="19" xfId="67" applyNumberFormat="1" applyFont="1" applyFill="1" applyBorder="1" applyAlignment="1">
      <alignment vertical="center"/>
      <protection/>
    </xf>
    <xf numFmtId="168" fontId="2" fillId="0" borderId="16" xfId="67" applyNumberFormat="1" applyFont="1" applyFill="1" applyBorder="1" applyAlignment="1">
      <alignment vertical="center"/>
      <protection/>
    </xf>
    <xf numFmtId="3" fontId="12" fillId="0" borderId="18" xfId="75" applyNumberFormat="1" applyFont="1" applyFill="1" applyBorder="1" applyAlignment="1">
      <alignment horizontal="right" vertical="center"/>
      <protection/>
    </xf>
    <xf numFmtId="3" fontId="12" fillId="0" borderId="21" xfId="75" applyNumberFormat="1" applyFont="1" applyFill="1" applyBorder="1" applyAlignment="1">
      <alignment horizontal="right" vertical="center"/>
      <protection/>
    </xf>
    <xf numFmtId="3" fontId="12" fillId="0" borderId="12" xfId="75" applyNumberFormat="1" applyFont="1" applyFill="1" applyBorder="1" applyAlignment="1">
      <alignment horizontal="right" vertical="center"/>
      <protection/>
    </xf>
    <xf numFmtId="166" fontId="5" fillId="0" borderId="15" xfId="67" applyNumberFormat="1" applyFont="1" applyFill="1" applyBorder="1" applyAlignment="1">
      <alignment vertical="center"/>
      <protection/>
    </xf>
    <xf numFmtId="0" fontId="7" fillId="0" borderId="11" xfId="71" applyFont="1" applyFill="1" applyBorder="1" applyAlignment="1">
      <alignment vertical="center" wrapText="1"/>
      <protection/>
    </xf>
    <xf numFmtId="0" fontId="92" fillId="0" borderId="15" xfId="71" applyFont="1" applyFill="1" applyBorder="1" applyAlignment="1">
      <alignment horizontal="right" vertical="center" wrapText="1"/>
      <protection/>
    </xf>
    <xf numFmtId="0" fontId="3" fillId="0" borderId="0" xfId="66" applyFont="1" applyFill="1" applyBorder="1" applyAlignment="1">
      <alignment horizontal="center"/>
      <protection/>
    </xf>
    <xf numFmtId="0" fontId="2" fillId="0" borderId="0" xfId="66" applyFont="1" applyFill="1" applyBorder="1" applyAlignment="1">
      <alignment vertical="center" wrapText="1"/>
      <protection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 wrapText="1"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wrapText="1"/>
    </xf>
    <xf numFmtId="0" fontId="8" fillId="0" borderId="0" xfId="66" applyFont="1" applyFill="1" applyBorder="1" applyAlignment="1">
      <alignment wrapText="1"/>
      <protection/>
    </xf>
    <xf numFmtId="0" fontId="8" fillId="0" borderId="0" xfId="66" applyFont="1" applyFill="1" applyBorder="1" applyAlignment="1">
      <alignment horizontal="right"/>
      <protection/>
    </xf>
    <xf numFmtId="0" fontId="8" fillId="0" borderId="0" xfId="66" applyFont="1" applyFill="1" applyBorder="1">
      <alignment/>
      <protection/>
    </xf>
    <xf numFmtId="0" fontId="9" fillId="0" borderId="0" xfId="66" applyFont="1" applyFill="1" applyBorder="1" applyAlignment="1">
      <alignment horizontal="right"/>
      <protection/>
    </xf>
    <xf numFmtId="0" fontId="9" fillId="0" borderId="0" xfId="66" applyFont="1" applyFill="1" applyBorder="1" applyAlignment="1">
      <alignment/>
      <protection/>
    </xf>
    <xf numFmtId="0" fontId="9" fillId="0" borderId="0" xfId="66" applyFont="1" applyFill="1" applyBorder="1" applyAlignment="1">
      <alignment vertical="center" wrapText="1"/>
      <protection/>
    </xf>
    <xf numFmtId="0" fontId="100" fillId="34" borderId="25" xfId="0" applyFont="1" applyFill="1" applyBorder="1" applyAlignment="1">
      <alignment horizontal="center" vertical="center" wrapText="1"/>
    </xf>
    <xf numFmtId="0" fontId="100" fillId="34" borderId="26" xfId="0" applyFont="1" applyFill="1" applyBorder="1" applyAlignment="1">
      <alignment horizontal="center" vertical="center"/>
    </xf>
    <xf numFmtId="0" fontId="100" fillId="34" borderId="2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/>
      <protection/>
    </xf>
    <xf numFmtId="0" fontId="9" fillId="34" borderId="28" xfId="66" applyFont="1" applyFill="1" applyBorder="1" applyAlignment="1">
      <alignment vertical="center" wrapText="1"/>
      <protection/>
    </xf>
    <xf numFmtId="166" fontId="9" fillId="34" borderId="29" xfId="66" applyNumberFormat="1" applyFont="1" applyFill="1" applyBorder="1" applyAlignment="1">
      <alignment horizontal="right" vertical="center"/>
      <protection/>
    </xf>
    <xf numFmtId="0" fontId="9" fillId="34" borderId="30" xfId="66" applyFont="1" applyFill="1" applyBorder="1" applyAlignment="1">
      <alignment vertical="center"/>
      <protection/>
    </xf>
    <xf numFmtId="0" fontId="8" fillId="34" borderId="31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34" borderId="32" xfId="66" applyFont="1" applyFill="1" applyBorder="1" applyAlignment="1">
      <alignment horizontal="left" vertical="center" wrapText="1" indent="1"/>
      <protection/>
    </xf>
    <xf numFmtId="166" fontId="8" fillId="34" borderId="33" xfId="66" applyNumberFormat="1" applyFont="1" applyFill="1" applyBorder="1" applyAlignment="1">
      <alignment horizontal="right" vertical="center"/>
      <protection/>
    </xf>
    <xf numFmtId="0" fontId="8" fillId="34" borderId="34" xfId="66" applyFont="1" applyFill="1" applyBorder="1" applyAlignment="1">
      <alignment vertical="center"/>
      <protection/>
    </xf>
    <xf numFmtId="0" fontId="8" fillId="34" borderId="33" xfId="66" applyFont="1" applyFill="1" applyBorder="1" applyAlignment="1">
      <alignment vertical="center"/>
      <protection/>
    </xf>
    <xf numFmtId="0" fontId="8" fillId="34" borderId="33" xfId="66" applyFont="1" applyFill="1" applyBorder="1" applyAlignment="1">
      <alignment vertical="center" wrapText="1"/>
      <protection/>
    </xf>
    <xf numFmtId="0" fontId="8" fillId="34" borderId="35" xfId="66" applyFont="1" applyFill="1" applyBorder="1" applyAlignment="1">
      <alignment horizontal="left" vertical="center" wrapText="1" indent="1"/>
      <protection/>
    </xf>
    <xf numFmtId="166" fontId="8" fillId="34" borderId="36" xfId="66" applyNumberFormat="1" applyFont="1" applyFill="1" applyBorder="1" applyAlignment="1">
      <alignment horizontal="right" vertical="center"/>
      <protection/>
    </xf>
    <xf numFmtId="0" fontId="8" fillId="34" borderId="37" xfId="66" applyFont="1" applyFill="1" applyBorder="1" applyAlignment="1">
      <alignment vertical="center" wrapText="1"/>
      <protection/>
    </xf>
    <xf numFmtId="0" fontId="8" fillId="34" borderId="36" xfId="66" applyFont="1" applyFill="1" applyBorder="1" applyAlignment="1">
      <alignment vertical="center"/>
      <protection/>
    </xf>
    <xf numFmtId="0" fontId="8" fillId="34" borderId="38" xfId="66" applyFont="1" applyFill="1" applyBorder="1" applyAlignment="1">
      <alignment vertical="center"/>
      <protection/>
    </xf>
    <xf numFmtId="0" fontId="8" fillId="34" borderId="39" xfId="66" applyFont="1" applyFill="1" applyBorder="1" applyAlignment="1">
      <alignment horizontal="left" vertical="center" wrapText="1" indent="1"/>
      <protection/>
    </xf>
    <xf numFmtId="166" fontId="8" fillId="34" borderId="38" xfId="66" applyNumberFormat="1" applyFont="1" applyFill="1" applyBorder="1" applyAlignment="1">
      <alignment horizontal="right" vertical="center"/>
      <protection/>
    </xf>
    <xf numFmtId="0" fontId="8" fillId="34" borderId="35" xfId="66" applyFont="1" applyFill="1" applyBorder="1" applyAlignment="1">
      <alignment vertical="center" wrapText="1"/>
      <protection/>
    </xf>
    <xf numFmtId="0" fontId="8" fillId="34" borderId="40" xfId="66" applyFont="1" applyFill="1" applyBorder="1" applyAlignment="1">
      <alignment horizontal="left" vertical="center" wrapText="1" indent="1"/>
      <protection/>
    </xf>
    <xf numFmtId="166" fontId="8" fillId="34" borderId="41" xfId="66" applyNumberFormat="1" applyFont="1" applyFill="1" applyBorder="1" applyAlignment="1">
      <alignment horizontal="right" vertical="center"/>
      <protection/>
    </xf>
    <xf numFmtId="0" fontId="8" fillId="34" borderId="40" xfId="66" applyFont="1" applyFill="1" applyBorder="1" applyAlignment="1">
      <alignment vertical="center"/>
      <protection/>
    </xf>
    <xf numFmtId="0" fontId="9" fillId="34" borderId="41" xfId="66" applyFont="1" applyFill="1" applyBorder="1" applyAlignment="1">
      <alignment vertical="center"/>
      <protection/>
    </xf>
    <xf numFmtId="0" fontId="9" fillId="34" borderId="40" xfId="66" applyFont="1" applyFill="1" applyBorder="1" applyAlignment="1">
      <alignment vertical="center" wrapText="1"/>
      <protection/>
    </xf>
    <xf numFmtId="166" fontId="9" fillId="34" borderId="41" xfId="66" applyNumberFormat="1" applyFont="1" applyFill="1" applyBorder="1" applyAlignment="1">
      <alignment horizontal="right" vertical="center"/>
      <protection/>
    </xf>
    <xf numFmtId="0" fontId="9" fillId="34" borderId="12" xfId="66" applyFont="1" applyFill="1" applyBorder="1" applyAlignment="1">
      <alignment vertical="center"/>
      <protection/>
    </xf>
    <xf numFmtId="0" fontId="8" fillId="34" borderId="26" xfId="66" applyFont="1" applyFill="1" applyBorder="1" applyAlignment="1">
      <alignment vertical="center"/>
      <protection/>
    </xf>
    <xf numFmtId="0" fontId="9" fillId="34" borderId="42" xfId="66" applyFont="1" applyFill="1" applyBorder="1" applyAlignment="1">
      <alignment vertical="center" wrapText="1"/>
      <protection/>
    </xf>
    <xf numFmtId="166" fontId="9" fillId="34" borderId="43" xfId="66" applyNumberFormat="1" applyFont="1" applyFill="1" applyBorder="1" applyAlignment="1">
      <alignment horizontal="right" vertical="center"/>
      <protection/>
    </xf>
    <xf numFmtId="0" fontId="8" fillId="34" borderId="0" xfId="66" applyFont="1" applyFill="1" applyBorder="1" applyAlignment="1">
      <alignment vertical="center" wrapText="1"/>
      <protection/>
    </xf>
    <xf numFmtId="0" fontId="8" fillId="34" borderId="43" xfId="66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vertical="center"/>
      <protection/>
    </xf>
    <xf numFmtId="0" fontId="8" fillId="34" borderId="37" xfId="66" applyFont="1" applyFill="1" applyBorder="1" applyAlignment="1">
      <alignment vertical="center"/>
      <protection/>
    </xf>
    <xf numFmtId="0" fontId="8" fillId="34" borderId="9" xfId="66" applyFont="1" applyFill="1" applyBorder="1" applyAlignment="1">
      <alignment vertical="center" wrapText="1"/>
      <protection/>
    </xf>
    <xf numFmtId="0" fontId="8" fillId="34" borderId="40" xfId="66" applyFont="1" applyFill="1" applyBorder="1" applyAlignment="1">
      <alignment horizontal="left" vertical="center" wrapText="1" indent="3"/>
      <protection/>
    </xf>
    <xf numFmtId="0" fontId="8" fillId="34" borderId="44" xfId="66" applyFont="1" applyFill="1" applyBorder="1" applyAlignment="1">
      <alignment vertical="center"/>
      <protection/>
    </xf>
    <xf numFmtId="0" fontId="8" fillId="34" borderId="0" xfId="0" applyFont="1" applyFill="1" applyBorder="1" applyAlignment="1">
      <alignment vertical="center" wrapText="1"/>
    </xf>
    <xf numFmtId="3" fontId="8" fillId="34" borderId="38" xfId="66" applyNumberFormat="1" applyFont="1" applyFill="1" applyBorder="1" applyAlignment="1">
      <alignment vertical="center"/>
      <protection/>
    </xf>
    <xf numFmtId="3" fontId="11" fillId="0" borderId="0" xfId="66" applyNumberFormat="1" applyFont="1" applyFill="1" applyBorder="1" applyAlignment="1">
      <alignment vertical="center"/>
      <protection/>
    </xf>
    <xf numFmtId="166" fontId="11" fillId="0" borderId="0" xfId="66" applyNumberFormat="1" applyFont="1" applyFill="1" applyBorder="1" applyAlignment="1">
      <alignment vertical="center"/>
      <protection/>
    </xf>
    <xf numFmtId="0" fontId="9" fillId="34" borderId="39" xfId="66" applyFont="1" applyFill="1" applyBorder="1" applyAlignment="1">
      <alignment vertical="center" wrapText="1"/>
      <protection/>
    </xf>
    <xf numFmtId="166" fontId="9" fillId="34" borderId="38" xfId="66" applyNumberFormat="1" applyFont="1" applyFill="1" applyBorder="1" applyAlignment="1">
      <alignment horizontal="right" vertical="center"/>
      <protection/>
    </xf>
    <xf numFmtId="0" fontId="8" fillId="34" borderId="35" xfId="0" applyFont="1" applyFill="1" applyBorder="1" applyAlignment="1">
      <alignment vertical="center" wrapText="1"/>
    </xf>
    <xf numFmtId="3" fontId="8" fillId="34" borderId="36" xfId="66" applyNumberFormat="1" applyFont="1" applyFill="1" applyBorder="1" applyAlignment="1">
      <alignment vertical="center"/>
      <protection/>
    </xf>
    <xf numFmtId="0" fontId="8" fillId="34" borderId="38" xfId="66" applyFont="1" applyFill="1" applyBorder="1" applyAlignment="1">
      <alignment vertical="center" wrapText="1"/>
      <protection/>
    </xf>
    <xf numFmtId="0" fontId="8" fillId="34" borderId="35" xfId="66" applyFont="1" applyFill="1" applyBorder="1" applyAlignment="1">
      <alignment horizontal="left" vertical="center"/>
      <protection/>
    </xf>
    <xf numFmtId="0" fontId="8" fillId="34" borderId="35" xfId="66" applyFont="1" applyFill="1" applyBorder="1" applyAlignment="1">
      <alignment vertical="center"/>
      <protection/>
    </xf>
    <xf numFmtId="0" fontId="8" fillId="34" borderId="35" xfId="94" applyFont="1" applyFill="1" applyBorder="1" applyAlignment="1">
      <alignment horizontal="left" vertical="center" wrapText="1"/>
      <protection/>
    </xf>
    <xf numFmtId="3" fontId="9" fillId="34" borderId="41" xfId="66" applyNumberFormat="1" applyFont="1" applyFill="1" applyBorder="1" applyAlignment="1">
      <alignment vertical="center"/>
      <protection/>
    </xf>
    <xf numFmtId="0" fontId="8" fillId="34" borderId="41" xfId="66" applyFont="1" applyFill="1" applyBorder="1" applyAlignment="1">
      <alignment vertical="center" wrapText="1"/>
      <protection/>
    </xf>
    <xf numFmtId="0" fontId="9" fillId="34" borderId="25" xfId="66" applyFont="1" applyFill="1" applyBorder="1" applyAlignment="1">
      <alignment vertical="center" wrapText="1"/>
      <protection/>
    </xf>
    <xf numFmtId="166" fontId="9" fillId="34" borderId="26" xfId="66" applyNumberFormat="1" applyFont="1" applyFill="1" applyBorder="1" applyAlignment="1">
      <alignment horizontal="right" vertical="center"/>
      <protection/>
    </xf>
    <xf numFmtId="0" fontId="8" fillId="34" borderId="11" xfId="66" applyFont="1" applyFill="1" applyBorder="1" applyAlignment="1">
      <alignment vertical="center" wrapText="1"/>
      <protection/>
    </xf>
    <xf numFmtId="166" fontId="9" fillId="0" borderId="0" xfId="66" applyNumberFormat="1" applyFont="1" applyFill="1" applyBorder="1" applyAlignment="1">
      <alignment horizontal="right" vertical="center"/>
      <protection/>
    </xf>
    <xf numFmtId="166" fontId="8" fillId="0" borderId="0" xfId="66" applyNumberFormat="1" applyFont="1" applyFill="1" applyBorder="1" applyAlignment="1">
      <alignment horizontal="right"/>
      <protection/>
    </xf>
    <xf numFmtId="0" fontId="86" fillId="0" borderId="0" xfId="0" applyFont="1" applyFill="1" applyBorder="1" applyAlignment="1">
      <alignment horizontal="center" vertical="center"/>
    </xf>
    <xf numFmtId="0" fontId="8" fillId="34" borderId="45" xfId="66" applyFont="1" applyFill="1" applyBorder="1" applyAlignment="1">
      <alignment vertical="center" wrapText="1"/>
      <protection/>
    </xf>
    <xf numFmtId="0" fontId="8" fillId="34" borderId="25" xfId="66" applyFont="1" applyFill="1" applyBorder="1" applyAlignment="1">
      <alignment vertical="center"/>
      <protection/>
    </xf>
    <xf numFmtId="3" fontId="9" fillId="34" borderId="26" xfId="66" applyNumberFormat="1" applyFont="1" applyFill="1" applyBorder="1" applyAlignment="1">
      <alignment vertical="center"/>
      <protection/>
    </xf>
    <xf numFmtId="0" fontId="8" fillId="34" borderId="32" xfId="0" applyFont="1" applyFill="1" applyBorder="1" applyAlignment="1">
      <alignment vertical="center" wrapText="1"/>
    </xf>
    <xf numFmtId="3" fontId="8" fillId="34" borderId="33" xfId="66" applyNumberFormat="1" applyFont="1" applyFill="1" applyBorder="1" applyAlignment="1">
      <alignment vertical="center"/>
      <protection/>
    </xf>
    <xf numFmtId="0" fontId="8" fillId="34" borderId="38" xfId="0" applyFont="1" applyFill="1" applyBorder="1" applyAlignment="1">
      <alignment vertical="center" wrapText="1"/>
    </xf>
    <xf numFmtId="0" fontId="8" fillId="34" borderId="36" xfId="66" applyFont="1" applyFill="1" applyBorder="1" applyAlignment="1">
      <alignment vertical="center" wrapText="1"/>
      <protection/>
    </xf>
    <xf numFmtId="0" fontId="8" fillId="34" borderId="32" xfId="66" applyFont="1" applyFill="1" applyBorder="1" applyAlignment="1">
      <alignment vertical="center" wrapText="1"/>
      <protection/>
    </xf>
    <xf numFmtId="0" fontId="8" fillId="34" borderId="46" xfId="66" applyFont="1" applyFill="1" applyBorder="1" applyAlignment="1">
      <alignment vertical="center"/>
      <protection/>
    </xf>
    <xf numFmtId="3" fontId="8" fillId="34" borderId="47" xfId="66" applyNumberFormat="1" applyFont="1" applyFill="1" applyBorder="1" applyAlignment="1">
      <alignment vertical="center"/>
      <protection/>
    </xf>
    <xf numFmtId="0" fontId="8" fillId="34" borderId="41" xfId="66" applyFont="1" applyFill="1" applyBorder="1" applyAlignment="1">
      <alignment vertical="center"/>
      <protection/>
    </xf>
    <xf numFmtId="0" fontId="2" fillId="0" borderId="0" xfId="66" applyFont="1" applyFill="1" applyBorder="1" applyAlignment="1">
      <alignment/>
      <protection/>
    </xf>
    <xf numFmtId="0" fontId="28" fillId="0" borderId="0" xfId="66" applyFont="1" applyFill="1" applyBorder="1" applyAlignment="1">
      <alignment vertical="center" wrapText="1"/>
      <protection/>
    </xf>
    <xf numFmtId="0" fontId="8" fillId="34" borderId="39" xfId="66" applyFont="1" applyFill="1" applyBorder="1" applyAlignment="1">
      <alignment vertical="center" wrapText="1"/>
      <protection/>
    </xf>
    <xf numFmtId="0" fontId="8" fillId="34" borderId="28" xfId="66" applyFont="1" applyFill="1" applyBorder="1" applyAlignment="1">
      <alignment vertical="center" wrapText="1"/>
      <protection/>
    </xf>
    <xf numFmtId="0" fontId="8" fillId="34" borderId="29" xfId="66" applyFont="1" applyFill="1" applyBorder="1" applyAlignment="1">
      <alignment vertical="center"/>
      <protection/>
    </xf>
    <xf numFmtId="0" fontId="8" fillId="34" borderId="29" xfId="66" applyFont="1" applyFill="1" applyBorder="1" applyAlignment="1">
      <alignment vertical="center" wrapText="1"/>
      <protection/>
    </xf>
    <xf numFmtId="0" fontId="8" fillId="34" borderId="9" xfId="66" applyFont="1" applyFill="1" applyBorder="1" applyAlignment="1">
      <alignment vertical="center"/>
      <protection/>
    </xf>
    <xf numFmtId="0" fontId="8" fillId="34" borderId="0" xfId="66" applyFont="1" applyFill="1" applyBorder="1" applyAlignment="1">
      <alignment vertical="center"/>
      <protection/>
    </xf>
    <xf numFmtId="0" fontId="9" fillId="34" borderId="38" xfId="66" applyFont="1" applyFill="1" applyBorder="1" applyAlignment="1">
      <alignment vertical="center"/>
      <protection/>
    </xf>
    <xf numFmtId="0" fontId="8" fillId="34" borderId="12" xfId="66" applyFont="1" applyFill="1" applyBorder="1" applyAlignment="1">
      <alignment vertical="center"/>
      <protection/>
    </xf>
    <xf numFmtId="0" fontId="9" fillId="34" borderId="11" xfId="66" applyFont="1" applyFill="1" applyBorder="1" applyAlignment="1">
      <alignment vertical="center"/>
      <protection/>
    </xf>
    <xf numFmtId="0" fontId="8" fillId="34" borderId="27" xfId="66" applyFont="1" applyFill="1" applyBorder="1" applyAlignment="1">
      <alignment vertical="center"/>
      <protection/>
    </xf>
    <xf numFmtId="0" fontId="8" fillId="34" borderId="12" xfId="66" applyFont="1" applyFill="1" applyBorder="1" applyAlignment="1">
      <alignment horizontal="left" vertical="center" wrapText="1" indent="3"/>
      <protection/>
    </xf>
    <xf numFmtId="0" fontId="8" fillId="34" borderId="44" xfId="66" applyFont="1" applyFill="1" applyBorder="1" applyAlignment="1">
      <alignment horizontal="left" vertical="center" wrapText="1"/>
      <protection/>
    </xf>
    <xf numFmtId="3" fontId="9" fillId="34" borderId="38" xfId="66" applyNumberFormat="1" applyFont="1" applyFill="1" applyBorder="1" applyAlignment="1">
      <alignment vertical="center"/>
      <protection/>
    </xf>
    <xf numFmtId="0" fontId="8" fillId="34" borderId="27" xfId="66" applyFont="1" applyFill="1" applyBorder="1" applyAlignment="1">
      <alignment vertical="center" wrapText="1"/>
      <protection/>
    </xf>
    <xf numFmtId="0" fontId="11" fillId="34" borderId="12" xfId="66" applyFont="1" applyFill="1" applyBorder="1" applyAlignment="1">
      <alignment vertical="center"/>
      <protection/>
    </xf>
    <xf numFmtId="0" fontId="9" fillId="0" borderId="39" xfId="66" applyFont="1" applyFill="1" applyBorder="1" applyAlignment="1">
      <alignment vertical="center" wrapText="1"/>
      <protection/>
    </xf>
    <xf numFmtId="166" fontId="9" fillId="0" borderId="43" xfId="66" applyNumberFormat="1" applyFont="1" applyFill="1" applyBorder="1" applyAlignment="1">
      <alignment horizontal="right" vertical="center"/>
      <protection/>
    </xf>
    <xf numFmtId="0" fontId="8" fillId="0" borderId="0" xfId="66" applyFont="1" applyFill="1" applyBorder="1" applyAlignment="1">
      <alignment vertical="center" wrapText="1"/>
      <protection/>
    </xf>
    <xf numFmtId="0" fontId="8" fillId="0" borderId="9" xfId="66" applyFont="1" applyFill="1" applyBorder="1" applyAlignment="1">
      <alignment vertical="center"/>
      <protection/>
    </xf>
    <xf numFmtId="0" fontId="9" fillId="0" borderId="25" xfId="66" applyFont="1" applyFill="1" applyBorder="1" applyAlignment="1">
      <alignment vertical="center" wrapText="1"/>
      <protection/>
    </xf>
    <xf numFmtId="166" fontId="9" fillId="0" borderId="26" xfId="66" applyNumberFormat="1" applyFont="1" applyFill="1" applyBorder="1" applyAlignment="1">
      <alignment horizontal="right" vertical="center"/>
      <protection/>
    </xf>
    <xf numFmtId="0" fontId="8" fillId="0" borderId="11" xfId="66" applyFont="1" applyFill="1" applyBorder="1" applyAlignment="1">
      <alignment vertical="center"/>
      <protection/>
    </xf>
    <xf numFmtId="0" fontId="8" fillId="0" borderId="27" xfId="66" applyFont="1" applyFill="1" applyBorder="1" applyAlignment="1">
      <alignment vertical="center"/>
      <protection/>
    </xf>
    <xf numFmtId="166" fontId="9" fillId="0" borderId="38" xfId="66" applyNumberFormat="1" applyFont="1" applyFill="1" applyBorder="1" applyAlignment="1">
      <alignment horizontal="right" vertical="center"/>
      <protection/>
    </xf>
    <xf numFmtId="0" fontId="8" fillId="0" borderId="38" xfId="66" applyFont="1" applyFill="1" applyBorder="1" applyAlignment="1">
      <alignment vertical="center"/>
      <protection/>
    </xf>
    <xf numFmtId="0" fontId="11" fillId="0" borderId="9" xfId="66" applyFont="1" applyFill="1" applyBorder="1" applyAlignment="1">
      <alignment vertical="center"/>
      <protection/>
    </xf>
    <xf numFmtId="0" fontId="8" fillId="0" borderId="35" xfId="66" applyFont="1" applyFill="1" applyBorder="1" applyAlignment="1">
      <alignment vertical="center" wrapText="1"/>
      <protection/>
    </xf>
    <xf numFmtId="0" fontId="8" fillId="0" borderId="36" xfId="66" applyFont="1" applyFill="1" applyBorder="1" applyAlignment="1">
      <alignment vertical="center"/>
      <protection/>
    </xf>
    <xf numFmtId="0" fontId="8" fillId="0" borderId="48" xfId="66" applyFont="1" applyFill="1" applyBorder="1" applyAlignment="1">
      <alignment vertical="center" wrapText="1"/>
      <protection/>
    </xf>
    <xf numFmtId="166" fontId="11" fillId="0" borderId="48" xfId="66" applyNumberFormat="1" applyFont="1" applyFill="1" applyBorder="1" applyAlignment="1">
      <alignment vertical="center"/>
      <protection/>
    </xf>
    <xf numFmtId="0" fontId="8" fillId="0" borderId="35" xfId="0" applyFont="1" applyFill="1" applyBorder="1" applyAlignment="1">
      <alignment vertical="center" wrapText="1"/>
    </xf>
    <xf numFmtId="0" fontId="8" fillId="0" borderId="39" xfId="66" applyFont="1" applyFill="1" applyBorder="1" applyAlignment="1">
      <alignment vertical="center" wrapText="1"/>
      <protection/>
    </xf>
    <xf numFmtId="166" fontId="8" fillId="0" borderId="38" xfId="66" applyNumberFormat="1" applyFont="1" applyFill="1" applyBorder="1" applyAlignment="1">
      <alignment horizontal="right" vertical="center"/>
      <protection/>
    </xf>
    <xf numFmtId="0" fontId="8" fillId="0" borderId="40" xfId="66" applyFont="1" applyFill="1" applyBorder="1" applyAlignment="1">
      <alignment vertical="center" wrapText="1"/>
      <protection/>
    </xf>
    <xf numFmtId="166" fontId="8" fillId="0" borderId="41" xfId="66" applyNumberFormat="1" applyFont="1" applyFill="1" applyBorder="1" applyAlignment="1">
      <alignment horizontal="right" vertical="center"/>
      <protection/>
    </xf>
    <xf numFmtId="0" fontId="8" fillId="0" borderId="12" xfId="66" applyFont="1" applyFill="1" applyBorder="1" applyAlignment="1">
      <alignment horizontal="left" vertical="center" wrapText="1" indent="3"/>
      <protection/>
    </xf>
    <xf numFmtId="0" fontId="9" fillId="0" borderId="41" xfId="66" applyFont="1" applyFill="1" applyBorder="1" applyAlignment="1">
      <alignment vertical="center"/>
      <protection/>
    </xf>
    <xf numFmtId="0" fontId="8" fillId="0" borderId="44" xfId="66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center" wrapText="1"/>
    </xf>
    <xf numFmtId="3" fontId="8" fillId="0" borderId="38" xfId="66" applyNumberFormat="1" applyFont="1" applyFill="1" applyBorder="1" applyAlignment="1">
      <alignment vertical="center"/>
      <protection/>
    </xf>
    <xf numFmtId="0" fontId="11" fillId="0" borderId="9" xfId="66" applyFont="1" applyFill="1" applyBorder="1" applyAlignment="1">
      <alignment vertical="center" wrapText="1"/>
      <protection/>
    </xf>
    <xf numFmtId="3" fontId="8" fillId="0" borderId="36" xfId="66" applyNumberFormat="1" applyFont="1" applyFill="1" applyBorder="1" applyAlignment="1">
      <alignment vertical="center"/>
      <protection/>
    </xf>
    <xf numFmtId="0" fontId="8" fillId="0" borderId="35" xfId="66" applyFont="1" applyFill="1" applyBorder="1" applyAlignment="1">
      <alignment vertical="center"/>
      <protection/>
    </xf>
    <xf numFmtId="0" fontId="8" fillId="0" borderId="35" xfId="94" applyFont="1" applyFill="1" applyBorder="1" applyAlignment="1">
      <alignment vertical="center" wrapText="1"/>
      <protection/>
    </xf>
    <xf numFmtId="0" fontId="8" fillId="0" borderId="38" xfId="66" applyFont="1" applyFill="1" applyBorder="1" applyAlignment="1">
      <alignment vertical="center" wrapText="1"/>
      <protection/>
    </xf>
    <xf numFmtId="3" fontId="9" fillId="0" borderId="38" xfId="66" applyNumberFormat="1" applyFont="1" applyFill="1" applyBorder="1" applyAlignment="1">
      <alignment vertical="center"/>
      <protection/>
    </xf>
    <xf numFmtId="0" fontId="8" fillId="0" borderId="11" xfId="66" applyFont="1" applyFill="1" applyBorder="1" applyAlignment="1">
      <alignment vertical="center" wrapText="1"/>
      <protection/>
    </xf>
    <xf numFmtId="0" fontId="8" fillId="34" borderId="27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/>
      <protection/>
    </xf>
    <xf numFmtId="0" fontId="11" fillId="34" borderId="9" xfId="66" applyFont="1" applyFill="1" applyBorder="1" applyAlignment="1">
      <alignment vertical="center"/>
      <protection/>
    </xf>
    <xf numFmtId="0" fontId="8" fillId="34" borderId="35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right" wrapText="1"/>
      <protection/>
    </xf>
    <xf numFmtId="166" fontId="11" fillId="34" borderId="9" xfId="66" applyNumberFormat="1" applyFont="1" applyFill="1" applyBorder="1" applyAlignment="1">
      <alignment vertical="center"/>
      <protection/>
    </xf>
    <xf numFmtId="0" fontId="11" fillId="34" borderId="9" xfId="66" applyFont="1" applyFill="1" applyBorder="1" applyAlignment="1">
      <alignment horizontal="left" vertical="center" wrapText="1"/>
      <protection/>
    </xf>
    <xf numFmtId="0" fontId="8" fillId="34" borderId="40" xfId="66" applyFont="1" applyFill="1" applyBorder="1" applyAlignment="1">
      <alignment vertical="center" wrapText="1"/>
      <protection/>
    </xf>
    <xf numFmtId="0" fontId="11" fillId="34" borderId="9" xfId="66" applyFont="1" applyFill="1" applyBorder="1" applyAlignment="1">
      <alignment vertical="center" wrapText="1"/>
      <protection/>
    </xf>
    <xf numFmtId="0" fontId="8" fillId="34" borderId="0" xfId="94" applyFont="1" applyFill="1" applyBorder="1" applyAlignment="1">
      <alignment vertical="center" wrapText="1"/>
      <protection/>
    </xf>
    <xf numFmtId="0" fontId="8" fillId="34" borderId="16" xfId="66" applyFont="1" applyFill="1" applyBorder="1" applyAlignment="1">
      <alignment vertical="center" wrapText="1"/>
      <protection/>
    </xf>
    <xf numFmtId="0" fontId="11" fillId="34" borderId="49" xfId="66" applyFont="1" applyFill="1" applyBorder="1" applyAlignment="1">
      <alignment vertical="center"/>
      <protection/>
    </xf>
    <xf numFmtId="166" fontId="9" fillId="34" borderId="42" xfId="66" applyNumberFormat="1" applyFont="1" applyFill="1" applyBorder="1" applyAlignment="1">
      <alignment horizontal="right" vertical="center"/>
      <protection/>
    </xf>
    <xf numFmtId="0" fontId="8" fillId="34" borderId="16" xfId="94" applyFont="1" applyFill="1" applyBorder="1" applyAlignment="1">
      <alignment vertical="center" wrapText="1"/>
      <protection/>
    </xf>
    <xf numFmtId="0" fontId="11" fillId="34" borderId="43" xfId="66" applyFont="1" applyFill="1" applyBorder="1" applyAlignment="1">
      <alignment vertical="center"/>
      <protection/>
    </xf>
    <xf numFmtId="166" fontId="9" fillId="34" borderId="39" xfId="66" applyNumberFormat="1" applyFont="1" applyFill="1" applyBorder="1" applyAlignment="1">
      <alignment horizontal="right" vertical="center"/>
      <protection/>
    </xf>
    <xf numFmtId="166" fontId="9" fillId="34" borderId="40" xfId="66" applyNumberFormat="1" applyFont="1" applyFill="1" applyBorder="1" applyAlignment="1">
      <alignment horizontal="right" vertical="center"/>
      <protection/>
    </xf>
    <xf numFmtId="0" fontId="11" fillId="34" borderId="44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horizontal="left" vertical="center"/>
      <protection/>
    </xf>
    <xf numFmtId="0" fontId="8" fillId="0" borderId="0" xfId="66" applyFont="1" applyFill="1" applyBorder="1" applyAlignment="1">
      <alignment horizontal="left"/>
      <protection/>
    </xf>
    <xf numFmtId="166" fontId="8" fillId="34" borderId="9" xfId="66" applyNumberFormat="1" applyFont="1" applyFill="1" applyBorder="1" applyAlignment="1">
      <alignment vertical="center"/>
      <protection/>
    </xf>
    <xf numFmtId="0" fontId="8" fillId="34" borderId="48" xfId="66" applyFont="1" applyFill="1" applyBorder="1" applyAlignment="1">
      <alignment horizontal="left" vertical="center" wrapText="1"/>
      <protection/>
    </xf>
    <xf numFmtId="0" fontId="9" fillId="0" borderId="11" xfId="66" applyFont="1" applyFill="1" applyBorder="1" applyAlignment="1">
      <alignment vertical="center" wrapText="1"/>
      <protection/>
    </xf>
    <xf numFmtId="0" fontId="9" fillId="34" borderId="0" xfId="66" applyFont="1" applyFill="1" applyBorder="1" applyAlignment="1">
      <alignment vertical="center"/>
      <protection/>
    </xf>
    <xf numFmtId="0" fontId="8" fillId="34" borderId="36" xfId="66" applyFont="1" applyFill="1" applyBorder="1" applyAlignment="1">
      <alignment horizontal="left" vertical="center"/>
      <protection/>
    </xf>
    <xf numFmtId="0" fontId="8" fillId="34" borderId="36" xfId="94" applyFont="1" applyFill="1" applyBorder="1" applyAlignment="1">
      <alignment horizontal="left" vertical="center" wrapText="1"/>
      <protection/>
    </xf>
    <xf numFmtId="3" fontId="8" fillId="34" borderId="44" xfId="66" applyNumberFormat="1" applyFont="1" applyFill="1" applyBorder="1" applyAlignment="1">
      <alignment vertical="center" wrapText="1"/>
      <protection/>
    </xf>
    <xf numFmtId="0" fontId="8" fillId="34" borderId="9" xfId="66" applyFont="1" applyFill="1" applyBorder="1" applyAlignment="1">
      <alignment horizontal="left" vertical="center" wrapText="1"/>
      <protection/>
    </xf>
    <xf numFmtId="0" fontId="11" fillId="34" borderId="38" xfId="66" applyFont="1" applyFill="1" applyBorder="1" applyAlignment="1">
      <alignment vertical="center"/>
      <protection/>
    </xf>
    <xf numFmtId="0" fontId="11" fillId="34" borderId="35" xfId="66" applyFont="1" applyFill="1" applyBorder="1" applyAlignment="1">
      <alignment horizontal="left" vertical="center" indent="2"/>
      <protection/>
    </xf>
    <xf numFmtId="166" fontId="11" fillId="34" borderId="36" xfId="66" applyNumberFormat="1" applyFont="1" applyFill="1" applyBorder="1" applyAlignment="1">
      <alignment horizontal="right" vertical="center"/>
      <protection/>
    </xf>
    <xf numFmtId="0" fontId="8" fillId="0" borderId="0" xfId="66" applyFont="1" applyFill="1" applyBorder="1" applyAlignment="1">
      <alignment horizontal="left" vertical="center" wrapText="1"/>
      <protection/>
    </xf>
    <xf numFmtId="0" fontId="8" fillId="34" borderId="0" xfId="66" applyFont="1" applyFill="1" applyBorder="1" applyAlignment="1">
      <alignment horizontal="left" vertical="center" wrapText="1" indent="3"/>
      <protection/>
    </xf>
    <xf numFmtId="3" fontId="8" fillId="34" borderId="38" xfId="66" applyNumberFormat="1" applyFont="1" applyFill="1" applyBorder="1" applyAlignment="1">
      <alignment horizontal="right" vertical="center"/>
      <protection/>
    </xf>
    <xf numFmtId="0" fontId="11" fillId="0" borderId="0" xfId="66" applyFont="1" applyFill="1" applyBorder="1" applyAlignment="1">
      <alignment vertical="center" wrapText="1"/>
      <protection/>
    </xf>
    <xf numFmtId="3" fontId="11" fillId="34" borderId="44" xfId="66" applyNumberFormat="1" applyFont="1" applyFill="1" applyBorder="1" applyAlignment="1">
      <alignment vertical="center" wrapText="1"/>
      <protection/>
    </xf>
    <xf numFmtId="3" fontId="11" fillId="0" borderId="0" xfId="66" applyNumberFormat="1" applyFont="1" applyFill="1" applyBorder="1" applyAlignment="1">
      <alignment vertical="center" wrapText="1"/>
      <protection/>
    </xf>
    <xf numFmtId="0" fontId="8" fillId="34" borderId="49" xfId="66" applyFont="1" applyFill="1" applyBorder="1" applyAlignment="1">
      <alignment vertical="center" wrapText="1"/>
      <protection/>
    </xf>
    <xf numFmtId="0" fontId="101" fillId="0" borderId="0" xfId="0" applyFont="1" applyFill="1" applyAlignment="1">
      <alignment/>
    </xf>
    <xf numFmtId="166" fontId="9" fillId="34" borderId="41" xfId="66" applyNumberFormat="1" applyFont="1" applyFill="1" applyBorder="1" applyAlignment="1">
      <alignment vertical="center"/>
      <protection/>
    </xf>
    <xf numFmtId="0" fontId="8" fillId="34" borderId="44" xfId="66" applyFont="1" applyFill="1" applyBorder="1" applyAlignment="1">
      <alignment vertical="center" wrapText="1"/>
      <protection/>
    </xf>
    <xf numFmtId="0" fontId="3" fillId="0" borderId="0" xfId="66" applyFont="1" applyFill="1" applyBorder="1" applyAlignment="1">
      <alignment horizontal="center"/>
      <protection/>
    </xf>
    <xf numFmtId="0" fontId="2" fillId="0" borderId="11" xfId="66" applyFont="1" applyFill="1" applyBorder="1" applyAlignment="1">
      <alignment horizontal="left" vertical="center" wrapText="1"/>
      <protection/>
    </xf>
    <xf numFmtId="0" fontId="2" fillId="0" borderId="12" xfId="66" applyFont="1" applyFill="1" applyBorder="1" applyAlignment="1">
      <alignment horizontal="left" wrapText="1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3" fillId="0" borderId="16" xfId="66" applyFont="1" applyFill="1" applyBorder="1" applyAlignment="1">
      <alignment horizontal="left" vertical="center" wrapText="1"/>
      <protection/>
    </xf>
    <xf numFmtId="0" fontId="3" fillId="0" borderId="0" xfId="66" applyFont="1" applyFill="1" applyBorder="1" applyAlignment="1">
      <alignment horizontal="left" vertical="center" wrapText="1"/>
      <protection/>
    </xf>
    <xf numFmtId="0" fontId="2" fillId="0" borderId="16" xfId="66" applyFont="1" applyFill="1" applyBorder="1" applyAlignment="1">
      <alignment horizontal="left" vertical="center" wrapText="1"/>
      <protection/>
    </xf>
    <xf numFmtId="0" fontId="2" fillId="0" borderId="0" xfId="66" applyFont="1" applyFill="1" applyBorder="1" applyAlignment="1">
      <alignment horizontal="left" vertical="center" wrapText="1"/>
      <protection/>
    </xf>
    <xf numFmtId="0" fontId="5" fillId="0" borderId="0" xfId="66" applyFont="1" applyBorder="1" applyAlignment="1">
      <alignment horizontal="left" vertical="center" wrapText="1" indent="2"/>
      <protection/>
    </xf>
    <xf numFmtId="0" fontId="5" fillId="0" borderId="12" xfId="66" applyFont="1" applyBorder="1" applyAlignment="1">
      <alignment horizontal="left" vertical="center" wrapText="1" indent="2"/>
      <protection/>
    </xf>
    <xf numFmtId="0" fontId="2" fillId="0" borderId="16" xfId="66" applyFont="1" applyFill="1" applyBorder="1" applyAlignment="1">
      <alignment horizontal="left" vertical="center"/>
      <protection/>
    </xf>
    <xf numFmtId="0" fontId="2" fillId="0" borderId="12" xfId="66" applyFont="1" applyFill="1" applyBorder="1" applyAlignment="1">
      <alignment horizontal="left" vertical="center"/>
      <protection/>
    </xf>
    <xf numFmtId="0" fontId="2" fillId="0" borderId="0" xfId="66" applyFont="1" applyFill="1" applyBorder="1" applyAlignment="1">
      <alignment vertical="center" wrapText="1"/>
      <protection/>
    </xf>
    <xf numFmtId="0" fontId="2" fillId="0" borderId="12" xfId="66" applyFont="1" applyFill="1" applyBorder="1" applyAlignment="1">
      <alignment horizontal="left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20" xfId="66" applyFont="1" applyFill="1" applyBorder="1" applyAlignment="1">
      <alignment horizontal="center" vertical="center" wrapText="1"/>
      <protection/>
    </xf>
    <xf numFmtId="0" fontId="2" fillId="0" borderId="16" xfId="66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3" fillId="0" borderId="16" xfId="66" applyFont="1" applyBorder="1" applyAlignment="1">
      <alignment vertical="center"/>
      <protection/>
    </xf>
    <xf numFmtId="0" fontId="2" fillId="0" borderId="11" xfId="66" applyFont="1" applyBorder="1" applyAlignment="1">
      <alignment horizontal="center" vertical="center" wrapText="1"/>
      <protection/>
    </xf>
    <xf numFmtId="0" fontId="9" fillId="0" borderId="16" xfId="66" applyFont="1" applyBorder="1" applyAlignment="1">
      <alignment horizontal="right" vertical="center"/>
      <protection/>
    </xf>
    <xf numFmtId="0" fontId="9" fillId="0" borderId="12" xfId="66" applyFont="1" applyBorder="1" applyAlignment="1">
      <alignment horizontal="right" vertical="center"/>
      <protection/>
    </xf>
    <xf numFmtId="0" fontId="2" fillId="0" borderId="16" xfId="66" applyFont="1" applyBorder="1" applyAlignment="1">
      <alignment horizontal="left" vertical="center"/>
      <protection/>
    </xf>
    <xf numFmtId="0" fontId="2" fillId="0" borderId="12" xfId="66" applyFont="1" applyBorder="1" applyAlignment="1">
      <alignment horizontal="left" vertical="center"/>
      <protection/>
    </xf>
    <xf numFmtId="0" fontId="9" fillId="0" borderId="0" xfId="66" applyFont="1" applyBorder="1" applyAlignment="1">
      <alignment horizontal="left" vertical="center" wrapText="1"/>
      <protection/>
    </xf>
    <xf numFmtId="0" fontId="2" fillId="0" borderId="17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9" fillId="0" borderId="12" xfId="67" applyFont="1" applyFill="1" applyBorder="1" applyAlignment="1">
      <alignment vertical="center" wrapText="1"/>
      <protection/>
    </xf>
    <xf numFmtId="0" fontId="68" fillId="0" borderId="12" xfId="65" applyFill="1" applyBorder="1" applyAlignment="1">
      <alignment vertical="center" wrapText="1"/>
      <protection/>
    </xf>
    <xf numFmtId="0" fontId="2" fillId="0" borderId="12" xfId="67" applyFont="1" applyFill="1" applyBorder="1" applyAlignment="1">
      <alignment horizontal="left" vertical="center" wrapText="1"/>
      <protection/>
    </xf>
    <xf numFmtId="0" fontId="2" fillId="0" borderId="11" xfId="67" applyFont="1" applyFill="1" applyBorder="1" applyAlignment="1">
      <alignment horizontal="center" vertical="center"/>
      <protection/>
    </xf>
    <xf numFmtId="0" fontId="2" fillId="0" borderId="13" xfId="67" applyFont="1" applyFill="1" applyBorder="1" applyAlignment="1">
      <alignment horizontal="center" vertical="center"/>
      <protection/>
    </xf>
    <xf numFmtId="0" fontId="2" fillId="0" borderId="17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left" vertical="center" wrapText="1"/>
      <protection/>
    </xf>
    <xf numFmtId="0" fontId="7" fillId="0" borderId="16" xfId="71" applyFont="1" applyFill="1" applyBorder="1" applyAlignment="1">
      <alignment horizontal="left" vertical="center" wrapText="1"/>
      <protection/>
    </xf>
    <xf numFmtId="0" fontId="7" fillId="0" borderId="12" xfId="71" applyFont="1" applyFill="1" applyBorder="1" applyAlignment="1">
      <alignment horizontal="left" vertical="center" wrapText="1"/>
      <protection/>
    </xf>
    <xf numFmtId="0" fontId="7" fillId="0" borderId="16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86" fillId="0" borderId="0" xfId="71" applyFont="1" applyFill="1" applyAlignment="1">
      <alignment horizontal="left" vertical="center" wrapText="1"/>
      <protection/>
    </xf>
    <xf numFmtId="0" fontId="86" fillId="0" borderId="16" xfId="71" applyFont="1" applyFill="1" applyBorder="1" applyAlignment="1">
      <alignment horizontal="left" vertical="center" wrapText="1"/>
      <protection/>
    </xf>
    <xf numFmtId="0" fontId="68" fillId="0" borderId="0" xfId="65" applyFill="1" applyBorder="1" applyAlignment="1">
      <alignment wrapText="1"/>
      <protection/>
    </xf>
    <xf numFmtId="0" fontId="68" fillId="0" borderId="12" xfId="65" applyFill="1" applyBorder="1" applyAlignment="1">
      <alignment wrapText="1"/>
      <protection/>
    </xf>
    <xf numFmtId="0" fontId="86" fillId="0" borderId="11" xfId="71" applyFont="1" applyFill="1" applyBorder="1" applyAlignment="1">
      <alignment horizontal="center" vertical="center"/>
      <protection/>
    </xf>
    <xf numFmtId="0" fontId="86" fillId="0" borderId="13" xfId="71" applyFont="1" applyFill="1" applyBorder="1" applyAlignment="1">
      <alignment horizontal="center" vertical="center"/>
      <protection/>
    </xf>
    <xf numFmtId="0" fontId="97" fillId="0" borderId="0" xfId="87" applyFont="1">
      <alignment/>
      <protection/>
    </xf>
    <xf numFmtId="0" fontId="97" fillId="0" borderId="16" xfId="87" applyFont="1" applyBorder="1" applyAlignment="1">
      <alignment horizontal="left" vertical="center"/>
      <protection/>
    </xf>
    <xf numFmtId="0" fontId="97" fillId="0" borderId="12" xfId="87" applyFont="1" applyBorder="1" applyAlignment="1">
      <alignment horizontal="left" vertical="center"/>
      <protection/>
    </xf>
    <xf numFmtId="0" fontId="97" fillId="0" borderId="16" xfId="87" applyFont="1" applyBorder="1" applyAlignment="1">
      <alignment horizontal="center" wrapText="1"/>
      <protection/>
    </xf>
    <xf numFmtId="0" fontId="3" fillId="0" borderId="0" xfId="65" applyFont="1" applyFill="1" applyBorder="1" applyAlignment="1">
      <alignment horizontal="left" wrapText="1"/>
      <protection/>
    </xf>
    <xf numFmtId="0" fontId="7" fillId="0" borderId="11" xfId="87" applyFont="1" applyFill="1" applyBorder="1" applyAlignment="1">
      <alignment horizontal="center" vertical="center"/>
      <protection/>
    </xf>
    <xf numFmtId="0" fontId="7" fillId="0" borderId="17" xfId="87" applyFont="1" applyFill="1" applyBorder="1" applyAlignment="1">
      <alignment horizontal="center" vertical="center"/>
      <protection/>
    </xf>
    <xf numFmtId="0" fontId="86" fillId="0" borderId="12" xfId="87" applyFont="1" applyFill="1" applyBorder="1" applyAlignment="1">
      <alignment horizontal="left" vertical="center" wrapText="1"/>
      <protection/>
    </xf>
    <xf numFmtId="0" fontId="7" fillId="0" borderId="50" xfId="8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88" applyFont="1" applyBorder="1" applyAlignment="1">
      <alignment vertical="center" wrapText="1"/>
      <protection/>
    </xf>
    <xf numFmtId="0" fontId="2" fillId="0" borderId="16" xfId="88" applyFont="1" applyBorder="1" applyAlignment="1">
      <alignment horizontal="center" vertical="center" wrapText="1"/>
      <protection/>
    </xf>
    <xf numFmtId="0" fontId="2" fillId="0" borderId="0" xfId="88" applyFont="1" applyBorder="1" applyAlignment="1">
      <alignment horizontal="center" vertical="center" wrapText="1"/>
      <protection/>
    </xf>
    <xf numFmtId="0" fontId="2" fillId="0" borderId="12" xfId="88" applyFont="1" applyBorder="1" applyAlignment="1">
      <alignment horizontal="center" vertical="center" wrapText="1"/>
      <protection/>
    </xf>
    <xf numFmtId="0" fontId="2" fillId="0" borderId="11" xfId="88" applyFont="1" applyBorder="1" applyAlignment="1">
      <alignment horizontal="center" vertical="center" wrapText="1"/>
      <protection/>
    </xf>
    <xf numFmtId="0" fontId="2" fillId="0" borderId="17" xfId="88" applyFont="1" applyBorder="1" applyAlignment="1">
      <alignment horizontal="center" vertical="center" wrapText="1"/>
      <protection/>
    </xf>
    <xf numFmtId="0" fontId="2" fillId="0" borderId="11" xfId="88" applyFont="1" applyBorder="1" applyAlignment="1">
      <alignment horizontal="center" vertical="center"/>
      <protection/>
    </xf>
    <xf numFmtId="0" fontId="2" fillId="0" borderId="17" xfId="88" applyFont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28" fillId="0" borderId="0" xfId="0" applyFont="1" applyAlignment="1">
      <alignment horizontal="right" textRotation="180"/>
    </xf>
    <xf numFmtId="0" fontId="8" fillId="0" borderId="0" xfId="0" applyFont="1" applyAlignment="1">
      <alignment horizontal="center" vertical="center" textRotation="180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vertical="top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8" fillId="34" borderId="47" xfId="66" applyFont="1" applyFill="1" applyBorder="1" applyAlignment="1">
      <alignment horizontal="left" vertical="center" wrapText="1" indent="3"/>
      <protection/>
    </xf>
    <xf numFmtId="0" fontId="8" fillId="34" borderId="33" xfId="66" applyFont="1" applyFill="1" applyBorder="1" applyAlignment="1">
      <alignment horizontal="left" vertical="center" wrapText="1" indent="3"/>
      <protection/>
    </xf>
    <xf numFmtId="0" fontId="8" fillId="34" borderId="38" xfId="66" applyFont="1" applyFill="1" applyBorder="1" applyAlignment="1">
      <alignment horizontal="left" vertical="center" wrapText="1" indent="3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2" xfId="47"/>
    <cellStyle name="Currency 2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0 2" xfId="59"/>
    <cellStyle name="Normal 12" xfId="60"/>
    <cellStyle name="Normal 12 2" xfId="61"/>
    <cellStyle name="Normal 13" xfId="62"/>
    <cellStyle name="Normal 14" xfId="63"/>
    <cellStyle name="Normal 14 2" xfId="64"/>
    <cellStyle name="Normal 2" xfId="65"/>
    <cellStyle name="Normal 2 2" xfId="66"/>
    <cellStyle name="Normal 2 2 2" xfId="67"/>
    <cellStyle name="Normal 2 2 3" xfId="68"/>
    <cellStyle name="Normal 2 2 3 2" xfId="69"/>
    <cellStyle name="Normal 2 2 4" xfId="70"/>
    <cellStyle name="Normal 2 3" xfId="71"/>
    <cellStyle name="Normal 2 3 2" xfId="72"/>
    <cellStyle name="Normal 2 3 3" xfId="73"/>
    <cellStyle name="Normal 2 3 4" xfId="74"/>
    <cellStyle name="Normal 2 3 7" xfId="75"/>
    <cellStyle name="Normal 2 4" xfId="76"/>
    <cellStyle name="Normal 2 5" xfId="77"/>
    <cellStyle name="Normal 2 6" xfId="78"/>
    <cellStyle name="Normal 2 7" xfId="79"/>
    <cellStyle name="Normal 3" xfId="80"/>
    <cellStyle name="Normal 3 2" xfId="81"/>
    <cellStyle name="Normal 3 3" xfId="82"/>
    <cellStyle name="Normal 4" xfId="83"/>
    <cellStyle name="Normal 4 2" xfId="84"/>
    <cellStyle name="Normal 4 3" xfId="85"/>
    <cellStyle name="Normal 5" xfId="86"/>
    <cellStyle name="Normal 6" xfId="87"/>
    <cellStyle name="Normal 6 2" xfId="88"/>
    <cellStyle name="Normal 6 2 2" xfId="89"/>
    <cellStyle name="Normal 6 3" xfId="90"/>
    <cellStyle name="Normal 6 4" xfId="91"/>
    <cellStyle name="Normal 6 4 2" xfId="92"/>
    <cellStyle name="Normal 6 5" xfId="93"/>
    <cellStyle name="Normal 7" xfId="94"/>
    <cellStyle name="Normal 7 2" xfId="95"/>
    <cellStyle name="Normal 7 3" xfId="96"/>
    <cellStyle name="Normal 7 3 2" xfId="97"/>
    <cellStyle name="Normal 7 4" xfId="98"/>
    <cellStyle name="Normal 7 4 2" xfId="99"/>
    <cellStyle name="Normal 7 4 3" xfId="100"/>
    <cellStyle name="Normal 8" xfId="101"/>
    <cellStyle name="Normal 9" xfId="102"/>
    <cellStyle name="Normal 9 2" xfId="103"/>
    <cellStyle name="Note" xfId="104"/>
    <cellStyle name="Output" xfId="105"/>
    <cellStyle name="Output Amounts" xfId="106"/>
    <cellStyle name="Output Line Items" xfId="107"/>
    <cellStyle name="Output Report Heading" xfId="108"/>
    <cellStyle name="Output Report Title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3</xdr:row>
      <xdr:rowOff>238125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5725" y="115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9525</xdr:rowOff>
    </xdr:from>
    <xdr:ext cx="285750" cy="5905500"/>
    <xdr:sp>
      <xdr:nvSpPr>
        <xdr:cNvPr id="2" name="TextBox 2"/>
        <xdr:cNvSpPr txBox="1">
          <a:spLocks noChangeArrowheads="1"/>
        </xdr:cNvSpPr>
      </xdr:nvSpPr>
      <xdr:spPr>
        <a:xfrm>
          <a:off x="85725" y="533400"/>
          <a:ext cx="285750" cy="590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161925</xdr:rowOff>
    </xdr:from>
    <xdr:to>
      <xdr:col>1</xdr:col>
      <xdr:colOff>438150</xdr:colOff>
      <xdr:row>6</xdr:row>
      <xdr:rowOff>161925</xdr:rowOff>
    </xdr:to>
    <xdr:sp>
      <xdr:nvSpPr>
        <xdr:cNvPr id="1" name="Straight Connector 1"/>
        <xdr:cNvSpPr>
          <a:spLocks/>
        </xdr:cNvSpPr>
      </xdr:nvSpPr>
      <xdr:spPr>
        <a:xfrm flipH="1">
          <a:off x="1743075" y="942975"/>
          <a:ext cx="1905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</xdr:row>
      <xdr:rowOff>161925</xdr:rowOff>
    </xdr:from>
    <xdr:to>
      <xdr:col>3</xdr:col>
      <xdr:colOff>381000</xdr:colOff>
      <xdr:row>6</xdr:row>
      <xdr:rowOff>161925</xdr:rowOff>
    </xdr:to>
    <xdr:sp>
      <xdr:nvSpPr>
        <xdr:cNvPr id="2" name="Straight Arrow Connector 2"/>
        <xdr:cNvSpPr>
          <a:spLocks/>
        </xdr:cNvSpPr>
      </xdr:nvSpPr>
      <xdr:spPr>
        <a:xfrm>
          <a:off x="1743075" y="1914525"/>
          <a:ext cx="2590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190500</xdr:rowOff>
    </xdr:from>
    <xdr:to>
      <xdr:col>1</xdr:col>
      <xdr:colOff>342900</xdr:colOff>
      <xdr:row>8</xdr:row>
      <xdr:rowOff>114300</xdr:rowOff>
    </xdr:to>
    <xdr:sp>
      <xdr:nvSpPr>
        <xdr:cNvPr id="1" name="Straight Connector 1"/>
        <xdr:cNvSpPr>
          <a:spLocks/>
        </xdr:cNvSpPr>
      </xdr:nvSpPr>
      <xdr:spPr>
        <a:xfrm>
          <a:off x="2209800" y="1304925"/>
          <a:ext cx="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8</xdr:row>
      <xdr:rowOff>104775</xdr:rowOff>
    </xdr:from>
    <xdr:to>
      <xdr:col>3</xdr:col>
      <xdr:colOff>238125</xdr:colOff>
      <xdr:row>8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2190750" y="2076450"/>
          <a:ext cx="266700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13</xdr:row>
      <xdr:rowOff>133350</xdr:rowOff>
    </xdr:from>
    <xdr:to>
      <xdr:col>3</xdr:col>
      <xdr:colOff>400050</xdr:colOff>
      <xdr:row>13</xdr:row>
      <xdr:rowOff>142875</xdr:rowOff>
    </xdr:to>
    <xdr:sp>
      <xdr:nvSpPr>
        <xdr:cNvPr id="3" name="Straight Arrow Connector 3"/>
        <xdr:cNvSpPr>
          <a:spLocks/>
        </xdr:cNvSpPr>
      </xdr:nvSpPr>
      <xdr:spPr>
        <a:xfrm>
          <a:off x="2200275" y="3562350"/>
          <a:ext cx="281940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26</xdr:row>
      <xdr:rowOff>104775</xdr:rowOff>
    </xdr:from>
    <xdr:to>
      <xdr:col>3</xdr:col>
      <xdr:colOff>209550</xdr:colOff>
      <xdr:row>26</xdr:row>
      <xdr:rowOff>104775</xdr:rowOff>
    </xdr:to>
    <xdr:sp>
      <xdr:nvSpPr>
        <xdr:cNvPr id="4" name="Straight Arrow Connector 4"/>
        <xdr:cNvSpPr>
          <a:spLocks/>
        </xdr:cNvSpPr>
      </xdr:nvSpPr>
      <xdr:spPr>
        <a:xfrm>
          <a:off x="2181225" y="6762750"/>
          <a:ext cx="26479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29</xdr:row>
      <xdr:rowOff>123825</xdr:rowOff>
    </xdr:from>
    <xdr:to>
      <xdr:col>3</xdr:col>
      <xdr:colOff>285750</xdr:colOff>
      <xdr:row>29</xdr:row>
      <xdr:rowOff>133350</xdr:rowOff>
    </xdr:to>
    <xdr:sp>
      <xdr:nvSpPr>
        <xdr:cNvPr id="5" name="Straight Arrow Connector 5"/>
        <xdr:cNvSpPr>
          <a:spLocks/>
        </xdr:cNvSpPr>
      </xdr:nvSpPr>
      <xdr:spPr>
        <a:xfrm flipV="1">
          <a:off x="2181225" y="7820025"/>
          <a:ext cx="272415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95250</xdr:rowOff>
    </xdr:from>
    <xdr:to>
      <xdr:col>3</xdr:col>
      <xdr:colOff>285750</xdr:colOff>
      <xdr:row>21</xdr:row>
      <xdr:rowOff>114300</xdr:rowOff>
    </xdr:to>
    <xdr:sp>
      <xdr:nvSpPr>
        <xdr:cNvPr id="6" name="Straight Arrow Connector 6"/>
        <xdr:cNvSpPr>
          <a:spLocks/>
        </xdr:cNvSpPr>
      </xdr:nvSpPr>
      <xdr:spPr>
        <a:xfrm>
          <a:off x="2171700" y="5410200"/>
          <a:ext cx="2733675" cy="19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9</xdr:row>
      <xdr:rowOff>200025</xdr:rowOff>
    </xdr:from>
    <xdr:to>
      <xdr:col>1</xdr:col>
      <xdr:colOff>342900</xdr:colOff>
      <xdr:row>13</xdr:row>
      <xdr:rowOff>133350</xdr:rowOff>
    </xdr:to>
    <xdr:sp>
      <xdr:nvSpPr>
        <xdr:cNvPr id="7" name="Straight Connector 7"/>
        <xdr:cNvSpPr>
          <a:spLocks/>
        </xdr:cNvSpPr>
      </xdr:nvSpPr>
      <xdr:spPr>
        <a:xfrm flipH="1">
          <a:off x="2200275" y="2371725"/>
          <a:ext cx="9525" cy="119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342900</xdr:rowOff>
    </xdr:from>
    <xdr:to>
      <xdr:col>1</xdr:col>
      <xdr:colOff>333375</xdr:colOff>
      <xdr:row>29</xdr:row>
      <xdr:rowOff>133350</xdr:rowOff>
    </xdr:to>
    <xdr:sp>
      <xdr:nvSpPr>
        <xdr:cNvPr id="8" name="Straight Connector 8"/>
        <xdr:cNvSpPr>
          <a:spLocks/>
        </xdr:cNvSpPr>
      </xdr:nvSpPr>
      <xdr:spPr>
        <a:xfrm>
          <a:off x="2190750" y="7219950"/>
          <a:ext cx="952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16</xdr:row>
      <xdr:rowOff>180975</xdr:rowOff>
    </xdr:from>
    <xdr:to>
      <xdr:col>1</xdr:col>
      <xdr:colOff>323850</xdr:colOff>
      <xdr:row>21</xdr:row>
      <xdr:rowOff>104775</xdr:rowOff>
    </xdr:to>
    <xdr:sp>
      <xdr:nvSpPr>
        <xdr:cNvPr id="9" name="Straight Connector 9"/>
        <xdr:cNvSpPr>
          <a:spLocks/>
        </xdr:cNvSpPr>
      </xdr:nvSpPr>
      <xdr:spPr>
        <a:xfrm>
          <a:off x="2190750" y="4400550"/>
          <a:ext cx="0" cy="101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23</xdr:row>
      <xdr:rowOff>257175</xdr:rowOff>
    </xdr:from>
    <xdr:to>
      <xdr:col>1</xdr:col>
      <xdr:colOff>314325</xdr:colOff>
      <xdr:row>26</xdr:row>
      <xdr:rowOff>104775</xdr:rowOff>
    </xdr:to>
    <xdr:sp>
      <xdr:nvSpPr>
        <xdr:cNvPr id="10" name="Straight Connector 10"/>
        <xdr:cNvSpPr>
          <a:spLocks/>
        </xdr:cNvSpPr>
      </xdr:nvSpPr>
      <xdr:spPr>
        <a:xfrm>
          <a:off x="2181225" y="6162675"/>
          <a:ext cx="0" cy="600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46</xdr:row>
      <xdr:rowOff>85725</xdr:rowOff>
    </xdr:from>
    <xdr:to>
      <xdr:col>3</xdr:col>
      <xdr:colOff>200025</xdr:colOff>
      <xdr:row>46</xdr:row>
      <xdr:rowOff>95250</xdr:rowOff>
    </xdr:to>
    <xdr:sp>
      <xdr:nvSpPr>
        <xdr:cNvPr id="11" name="Straight Arrow Connector 11"/>
        <xdr:cNvSpPr>
          <a:spLocks/>
        </xdr:cNvSpPr>
      </xdr:nvSpPr>
      <xdr:spPr>
        <a:xfrm>
          <a:off x="2228850" y="11668125"/>
          <a:ext cx="259080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31</xdr:row>
      <xdr:rowOff>0</xdr:rowOff>
    </xdr:from>
    <xdr:to>
      <xdr:col>1</xdr:col>
      <xdr:colOff>352425</xdr:colOff>
      <xdr:row>46</xdr:row>
      <xdr:rowOff>104775</xdr:rowOff>
    </xdr:to>
    <xdr:sp>
      <xdr:nvSpPr>
        <xdr:cNvPr id="12" name="Straight Connector 12"/>
        <xdr:cNvSpPr>
          <a:spLocks/>
        </xdr:cNvSpPr>
      </xdr:nvSpPr>
      <xdr:spPr>
        <a:xfrm>
          <a:off x="2209800" y="8115300"/>
          <a:ext cx="9525" cy="3571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38100</xdr:rowOff>
    </xdr:from>
    <xdr:to>
      <xdr:col>4</xdr:col>
      <xdr:colOff>266700</xdr:colOff>
      <xdr:row>12</xdr:row>
      <xdr:rowOff>200025</xdr:rowOff>
    </xdr:to>
    <xdr:sp>
      <xdr:nvSpPr>
        <xdr:cNvPr id="13" name="Right Brace 13"/>
        <xdr:cNvSpPr>
          <a:spLocks/>
        </xdr:cNvSpPr>
      </xdr:nvSpPr>
      <xdr:spPr>
        <a:xfrm>
          <a:off x="5257800" y="2667000"/>
          <a:ext cx="238125" cy="495300"/>
        </a:xfrm>
        <a:prstGeom prst="rightBrace">
          <a:avLst>
            <a:gd name="adj1" fmla="val -45995"/>
            <a:gd name="adj2" fmla="val 3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</xdr:row>
      <xdr:rowOff>180975</xdr:rowOff>
    </xdr:from>
    <xdr:to>
      <xdr:col>1</xdr:col>
      <xdr:colOff>390525</xdr:colOff>
      <xdr:row>7</xdr:row>
      <xdr:rowOff>133350</xdr:rowOff>
    </xdr:to>
    <xdr:sp>
      <xdr:nvSpPr>
        <xdr:cNvPr id="1" name="Straight Connector 1"/>
        <xdr:cNvSpPr>
          <a:spLocks/>
        </xdr:cNvSpPr>
      </xdr:nvSpPr>
      <xdr:spPr>
        <a:xfrm>
          <a:off x="2733675" y="1266825"/>
          <a:ext cx="0" cy="866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114300</xdr:rowOff>
    </xdr:from>
    <xdr:to>
      <xdr:col>3</xdr:col>
      <xdr:colOff>323850</xdr:colOff>
      <xdr:row>7</xdr:row>
      <xdr:rowOff>123825</xdr:rowOff>
    </xdr:to>
    <xdr:sp>
      <xdr:nvSpPr>
        <xdr:cNvPr id="2" name="Straight Arrow Connector 2"/>
        <xdr:cNvSpPr>
          <a:spLocks/>
        </xdr:cNvSpPr>
      </xdr:nvSpPr>
      <xdr:spPr>
        <a:xfrm flipV="1">
          <a:off x="2733675" y="2114550"/>
          <a:ext cx="24098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12</xdr:row>
      <xdr:rowOff>123825</xdr:rowOff>
    </xdr:from>
    <xdr:to>
      <xdr:col>3</xdr:col>
      <xdr:colOff>438150</xdr:colOff>
      <xdr:row>12</xdr:row>
      <xdr:rowOff>133350</xdr:rowOff>
    </xdr:to>
    <xdr:sp>
      <xdr:nvSpPr>
        <xdr:cNvPr id="3" name="Straight Arrow Connector 3"/>
        <xdr:cNvSpPr>
          <a:spLocks/>
        </xdr:cNvSpPr>
      </xdr:nvSpPr>
      <xdr:spPr>
        <a:xfrm flipV="1">
          <a:off x="2743200" y="3648075"/>
          <a:ext cx="251460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21</xdr:row>
      <xdr:rowOff>209550</xdr:rowOff>
    </xdr:from>
    <xdr:to>
      <xdr:col>3</xdr:col>
      <xdr:colOff>295275</xdr:colOff>
      <xdr:row>21</xdr:row>
      <xdr:rowOff>209550</xdr:rowOff>
    </xdr:to>
    <xdr:sp>
      <xdr:nvSpPr>
        <xdr:cNvPr id="4" name="Straight Arrow Connector 4"/>
        <xdr:cNvSpPr>
          <a:spLocks/>
        </xdr:cNvSpPr>
      </xdr:nvSpPr>
      <xdr:spPr>
        <a:xfrm>
          <a:off x="2733675" y="5753100"/>
          <a:ext cx="2381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39</xdr:row>
      <xdr:rowOff>104775</xdr:rowOff>
    </xdr:from>
    <xdr:to>
      <xdr:col>3</xdr:col>
      <xdr:colOff>238125</xdr:colOff>
      <xdr:row>39</xdr:row>
      <xdr:rowOff>123825</xdr:rowOff>
    </xdr:to>
    <xdr:sp>
      <xdr:nvSpPr>
        <xdr:cNvPr id="5" name="Straight Arrow Connector 5"/>
        <xdr:cNvSpPr>
          <a:spLocks/>
        </xdr:cNvSpPr>
      </xdr:nvSpPr>
      <xdr:spPr>
        <a:xfrm>
          <a:off x="2695575" y="10963275"/>
          <a:ext cx="2362200" cy="19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8</xdr:row>
      <xdr:rowOff>200025</xdr:rowOff>
    </xdr:from>
    <xdr:to>
      <xdr:col>1</xdr:col>
      <xdr:colOff>400050</xdr:colOff>
      <xdr:row>12</xdr:row>
      <xdr:rowOff>152400</xdr:rowOff>
    </xdr:to>
    <xdr:sp>
      <xdr:nvSpPr>
        <xdr:cNvPr id="6" name="Straight Connector 6"/>
        <xdr:cNvSpPr>
          <a:spLocks/>
        </xdr:cNvSpPr>
      </xdr:nvSpPr>
      <xdr:spPr>
        <a:xfrm>
          <a:off x="2743200" y="2419350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15</xdr:row>
      <xdr:rowOff>0</xdr:rowOff>
    </xdr:from>
    <xdr:to>
      <xdr:col>1</xdr:col>
      <xdr:colOff>381000</xdr:colOff>
      <xdr:row>21</xdr:row>
      <xdr:rowOff>200025</xdr:rowOff>
    </xdr:to>
    <xdr:sp>
      <xdr:nvSpPr>
        <xdr:cNvPr id="7" name="Straight Connector 7"/>
        <xdr:cNvSpPr>
          <a:spLocks/>
        </xdr:cNvSpPr>
      </xdr:nvSpPr>
      <xdr:spPr>
        <a:xfrm flipH="1">
          <a:off x="2714625" y="4019550"/>
          <a:ext cx="9525" cy="1724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23</xdr:row>
      <xdr:rowOff>190500</xdr:rowOff>
    </xdr:from>
    <xdr:to>
      <xdr:col>1</xdr:col>
      <xdr:colOff>352425</xdr:colOff>
      <xdr:row>39</xdr:row>
      <xdr:rowOff>123825</xdr:rowOff>
    </xdr:to>
    <xdr:sp>
      <xdr:nvSpPr>
        <xdr:cNvPr id="8" name="Straight Connector 8"/>
        <xdr:cNvSpPr>
          <a:spLocks/>
        </xdr:cNvSpPr>
      </xdr:nvSpPr>
      <xdr:spPr>
        <a:xfrm>
          <a:off x="2695575" y="6429375"/>
          <a:ext cx="0" cy="455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38100</xdr:rowOff>
    </xdr:from>
    <xdr:to>
      <xdr:col>4</xdr:col>
      <xdr:colOff>266700</xdr:colOff>
      <xdr:row>11</xdr:row>
      <xdr:rowOff>200025</xdr:rowOff>
    </xdr:to>
    <xdr:sp>
      <xdr:nvSpPr>
        <xdr:cNvPr id="9" name="Right Brace 9"/>
        <xdr:cNvSpPr>
          <a:spLocks/>
        </xdr:cNvSpPr>
      </xdr:nvSpPr>
      <xdr:spPr>
        <a:xfrm>
          <a:off x="5457825" y="2847975"/>
          <a:ext cx="238125" cy="514350"/>
        </a:xfrm>
        <a:prstGeom prst="rightBrace">
          <a:avLst>
            <a:gd name="adj1" fmla="val -46143"/>
            <a:gd name="adj2" fmla="val 3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4</xdr:row>
      <xdr:rowOff>28575</xdr:rowOff>
    </xdr:from>
    <xdr:to>
      <xdr:col>8</xdr:col>
      <xdr:colOff>447675</xdr:colOff>
      <xdr:row>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762375" y="838200"/>
          <a:ext cx="1076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Reported offence</a:t>
          </a:r>
        </a:p>
      </xdr:txBody>
    </xdr:sp>
    <xdr:clientData/>
  </xdr:twoCellAnchor>
  <xdr:twoCellAnchor>
    <xdr:from>
      <xdr:col>9</xdr:col>
      <xdr:colOff>142875</xdr:colOff>
      <xdr:row>4</xdr:row>
      <xdr:rowOff>38100</xdr:rowOff>
    </xdr:from>
    <xdr:to>
      <xdr:col>11</xdr:col>
      <xdr:colOff>28575</xdr:colOff>
      <xdr:row>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5143500" y="84772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Unreported offence</a:t>
          </a:r>
        </a:p>
      </xdr:txBody>
    </xdr:sp>
    <xdr:clientData/>
  </xdr:twoCellAnchor>
  <xdr:twoCellAnchor>
    <xdr:from>
      <xdr:col>7</xdr:col>
      <xdr:colOff>581025</xdr:colOff>
      <xdr:row>3</xdr:row>
      <xdr:rowOff>0</xdr:rowOff>
    </xdr:from>
    <xdr:to>
      <xdr:col>10</xdr:col>
      <xdr:colOff>333375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362450" y="6667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3</xdr:row>
      <xdr:rowOff>0</xdr:rowOff>
    </xdr:from>
    <xdr:to>
      <xdr:col>7</xdr:col>
      <xdr:colOff>590550</xdr:colOff>
      <xdr:row>4</xdr:row>
      <xdr:rowOff>38100</xdr:rowOff>
    </xdr:to>
    <xdr:sp>
      <xdr:nvSpPr>
        <xdr:cNvPr id="4" name="Line 4"/>
        <xdr:cNvSpPr>
          <a:spLocks/>
        </xdr:cNvSpPr>
      </xdr:nvSpPr>
      <xdr:spPr>
        <a:xfrm>
          <a:off x="4371975" y="666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6</xdr:row>
      <xdr:rowOff>104775</xdr:rowOff>
    </xdr:from>
    <xdr:to>
      <xdr:col>11</xdr:col>
      <xdr:colOff>428625</xdr:colOff>
      <xdr:row>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743325" y="120015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9</xdr:col>
      <xdr:colOff>161925</xdr:colOff>
      <xdr:row>13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2733675" y="1381125"/>
          <a:ext cx="24288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Mauritius Police Force:- Police Stations, Posts, Central Criminal Investigation Department (CCID), Anti Drugs Smuggling Unit (ADSU)</a:t>
          </a:r>
        </a:p>
      </xdr:txBody>
    </xdr:sp>
    <xdr:clientData/>
  </xdr:twoCellAnchor>
  <xdr:twoCellAnchor>
    <xdr:from>
      <xdr:col>9</xdr:col>
      <xdr:colOff>266700</xdr:colOff>
      <xdr:row>8</xdr:row>
      <xdr:rowOff>28575</xdr:rowOff>
    </xdr:from>
    <xdr:to>
      <xdr:col>13</xdr:col>
      <xdr:colOff>581025</xdr:colOff>
      <xdr:row>13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5267325" y="1409700"/>
          <a:ext cx="29432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Other Bodies:- Ombudsman's Office, Ombudsperson for Children's Office, Family Welfare and Protection Unit, Independent Commission Against Corruption (ICAC), National Human Rights Commission (NHRC)</a:t>
          </a:r>
        </a:p>
      </xdr:txBody>
    </xdr:sp>
    <xdr:clientData/>
  </xdr:twoCellAnchor>
  <xdr:twoCellAnchor>
    <xdr:from>
      <xdr:col>5</xdr:col>
      <xdr:colOff>161925</xdr:colOff>
      <xdr:row>19</xdr:row>
      <xdr:rowOff>38100</xdr:rowOff>
    </xdr:from>
    <xdr:to>
      <xdr:col>9</xdr:col>
      <xdr:colOff>161925</xdr:colOff>
      <xdr:row>22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2724150" y="2981325"/>
          <a:ext cx="2438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District Prosecutor's Office &amp; 
</a:t>
          </a:r>
          <a:r>
            <a:rPr lang="en-US" cap="none" sz="1000" b="0" i="0" u="none" baseline="0">
              <a:solidFill>
                <a:srgbClr val="000000"/>
              </a:solidFill>
            </a:rPr>
            <a:t>Police Prosecution Unit</a:t>
          </a:r>
        </a:p>
      </xdr:txBody>
    </xdr:sp>
    <xdr:clientData/>
  </xdr:twoCellAnchor>
  <xdr:twoCellAnchor>
    <xdr:from>
      <xdr:col>6</xdr:col>
      <xdr:colOff>561975</xdr:colOff>
      <xdr:row>1</xdr:row>
      <xdr:rowOff>76200</xdr:rowOff>
    </xdr:from>
    <xdr:to>
      <xdr:col>10</xdr:col>
      <xdr:colOff>333375</xdr:colOff>
      <xdr:row>1</xdr:row>
      <xdr:rowOff>295275</xdr:rowOff>
    </xdr:to>
    <xdr:sp>
      <xdr:nvSpPr>
        <xdr:cNvPr id="9" name="Rectangle 12"/>
        <xdr:cNvSpPr>
          <a:spLocks/>
        </xdr:cNvSpPr>
      </xdr:nvSpPr>
      <xdr:spPr>
        <a:xfrm>
          <a:off x="3733800" y="285750"/>
          <a:ext cx="2209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Offence committed</a:t>
          </a:r>
        </a:p>
      </xdr:txBody>
    </xdr:sp>
    <xdr:clientData/>
  </xdr:twoCellAnchor>
  <xdr:twoCellAnchor>
    <xdr:from>
      <xdr:col>4</xdr:col>
      <xdr:colOff>428625</xdr:colOff>
      <xdr:row>27</xdr:row>
      <xdr:rowOff>9525</xdr:rowOff>
    </xdr:from>
    <xdr:to>
      <xdr:col>6</xdr:col>
      <xdr:colOff>76200</xdr:colOff>
      <xdr:row>29</xdr:row>
      <xdr:rowOff>47625</xdr:rowOff>
    </xdr:to>
    <xdr:sp>
      <xdr:nvSpPr>
        <xdr:cNvPr id="10" name="Rectangle 14"/>
        <xdr:cNvSpPr>
          <a:spLocks/>
        </xdr:cNvSpPr>
      </xdr:nvSpPr>
      <xdr:spPr>
        <a:xfrm>
          <a:off x="2381250" y="4152900"/>
          <a:ext cx="866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District Courts</a:t>
          </a:r>
        </a:p>
      </xdr:txBody>
    </xdr:sp>
    <xdr:clientData/>
  </xdr:twoCellAnchor>
  <xdr:twoCellAnchor>
    <xdr:from>
      <xdr:col>6</xdr:col>
      <xdr:colOff>590550</xdr:colOff>
      <xdr:row>27</xdr:row>
      <xdr:rowOff>9525</xdr:rowOff>
    </xdr:from>
    <xdr:to>
      <xdr:col>8</xdr:col>
      <xdr:colOff>285750</xdr:colOff>
      <xdr:row>29</xdr:row>
      <xdr:rowOff>76200</xdr:rowOff>
    </xdr:to>
    <xdr:sp>
      <xdr:nvSpPr>
        <xdr:cNvPr id="11" name="Rectangle 17"/>
        <xdr:cNvSpPr>
          <a:spLocks/>
        </xdr:cNvSpPr>
      </xdr:nvSpPr>
      <xdr:spPr>
        <a:xfrm>
          <a:off x="3762375" y="4152900"/>
          <a:ext cx="914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Intermediate Court</a:t>
          </a:r>
        </a:p>
      </xdr:txBody>
    </xdr:sp>
    <xdr:clientData/>
  </xdr:twoCellAnchor>
  <xdr:twoCellAnchor>
    <xdr:from>
      <xdr:col>8</xdr:col>
      <xdr:colOff>457200</xdr:colOff>
      <xdr:row>33</xdr:row>
      <xdr:rowOff>142875</xdr:rowOff>
    </xdr:from>
    <xdr:to>
      <xdr:col>12</xdr:col>
      <xdr:colOff>447675</xdr:colOff>
      <xdr:row>34</xdr:row>
      <xdr:rowOff>9525</xdr:rowOff>
    </xdr:to>
    <xdr:sp>
      <xdr:nvSpPr>
        <xdr:cNvPr id="12" name="Line 18"/>
        <xdr:cNvSpPr>
          <a:spLocks/>
        </xdr:cNvSpPr>
      </xdr:nvSpPr>
      <xdr:spPr>
        <a:xfrm>
          <a:off x="4848225" y="5153025"/>
          <a:ext cx="261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29</xdr:row>
      <xdr:rowOff>76200</xdr:rowOff>
    </xdr:from>
    <xdr:to>
      <xdr:col>7</xdr:col>
      <xdr:colOff>428625</xdr:colOff>
      <xdr:row>30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4210050" y="4524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9525</xdr:rowOff>
    </xdr:from>
    <xdr:to>
      <xdr:col>9</xdr:col>
      <xdr:colOff>333375</xdr:colOff>
      <xdr:row>37</xdr:row>
      <xdr:rowOff>95250</xdr:rowOff>
    </xdr:to>
    <xdr:sp>
      <xdr:nvSpPr>
        <xdr:cNvPr id="14" name="Rectangle 23"/>
        <xdr:cNvSpPr>
          <a:spLocks/>
        </xdr:cNvSpPr>
      </xdr:nvSpPr>
      <xdr:spPr>
        <a:xfrm>
          <a:off x="4486275" y="5305425"/>
          <a:ext cx="8477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Mauritius Prison Service</a:t>
          </a:r>
        </a:p>
      </xdr:txBody>
    </xdr:sp>
    <xdr:clientData/>
  </xdr:twoCellAnchor>
  <xdr:twoCellAnchor>
    <xdr:from>
      <xdr:col>2</xdr:col>
      <xdr:colOff>476250</xdr:colOff>
      <xdr:row>39</xdr:row>
      <xdr:rowOff>123825</xdr:rowOff>
    </xdr:from>
    <xdr:to>
      <xdr:col>4</xdr:col>
      <xdr:colOff>304800</xdr:colOff>
      <xdr:row>44</xdr:row>
      <xdr:rowOff>0</xdr:rowOff>
    </xdr:to>
    <xdr:sp>
      <xdr:nvSpPr>
        <xdr:cNvPr id="15" name="Rectangle 24"/>
        <xdr:cNvSpPr>
          <a:spLocks/>
        </xdr:cNvSpPr>
      </xdr:nvSpPr>
      <xdr:spPr>
        <a:xfrm>
          <a:off x="1323975" y="5981700"/>
          <a:ext cx="933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The Probation Home 
</a:t>
          </a:r>
          <a:r>
            <a:rPr lang="en-US" cap="none" sz="1000" b="0" i="0" u="none" baseline="0">
              <a:solidFill>
                <a:srgbClr val="000000"/>
              </a:solidFill>
            </a:rPr>
            <a:t>(Female under 18 years)
</a:t>
          </a:r>
        </a:p>
      </xdr:txBody>
    </xdr:sp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76200</xdr:colOff>
      <xdr:row>26</xdr:row>
      <xdr:rowOff>0</xdr:rowOff>
    </xdr:to>
    <xdr:sp>
      <xdr:nvSpPr>
        <xdr:cNvPr id="16" name="Line 25"/>
        <xdr:cNvSpPr>
          <a:spLocks/>
        </xdr:cNvSpPr>
      </xdr:nvSpPr>
      <xdr:spPr>
        <a:xfrm>
          <a:off x="1524000" y="1666875"/>
          <a:ext cx="9525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37</xdr:row>
      <xdr:rowOff>133350</xdr:rowOff>
    </xdr:from>
    <xdr:to>
      <xdr:col>10</xdr:col>
      <xdr:colOff>323850</xdr:colOff>
      <xdr:row>38</xdr:row>
      <xdr:rowOff>0</xdr:rowOff>
    </xdr:to>
    <xdr:sp>
      <xdr:nvSpPr>
        <xdr:cNvPr id="17" name="Line 26"/>
        <xdr:cNvSpPr>
          <a:spLocks/>
        </xdr:cNvSpPr>
      </xdr:nvSpPr>
      <xdr:spPr>
        <a:xfrm flipV="1">
          <a:off x="4029075" y="5753100"/>
          <a:ext cx="190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39</xdr:row>
      <xdr:rowOff>123825</xdr:rowOff>
    </xdr:from>
    <xdr:to>
      <xdr:col>2</xdr:col>
      <xdr:colOff>400050</xdr:colOff>
      <xdr:row>43</xdr:row>
      <xdr:rowOff>533400</xdr:rowOff>
    </xdr:to>
    <xdr:sp>
      <xdr:nvSpPr>
        <xdr:cNvPr id="18" name="Rectangle 27"/>
        <xdr:cNvSpPr>
          <a:spLocks/>
        </xdr:cNvSpPr>
      </xdr:nvSpPr>
      <xdr:spPr>
        <a:xfrm>
          <a:off x="485775" y="5981700"/>
          <a:ext cx="7620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The Probation Hostel       (Male under 18 years)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152400</xdr:colOff>
      <xdr:row>40</xdr:row>
      <xdr:rowOff>0</xdr:rowOff>
    </xdr:from>
    <xdr:to>
      <xdr:col>9</xdr:col>
      <xdr:colOff>419100</xdr:colOff>
      <xdr:row>44</xdr:row>
      <xdr:rowOff>0</xdr:rowOff>
    </xdr:to>
    <xdr:sp>
      <xdr:nvSpPr>
        <xdr:cNvPr id="19" name="Rectangle 28"/>
        <xdr:cNvSpPr>
          <a:spLocks/>
        </xdr:cNvSpPr>
      </xdr:nvSpPr>
      <xdr:spPr>
        <a:xfrm>
          <a:off x="4543425" y="6000750"/>
          <a:ext cx="8763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Male Adult Prisons</a:t>
          </a:r>
        </a:p>
      </xdr:txBody>
    </xdr:sp>
    <xdr:clientData/>
  </xdr:twoCellAnchor>
  <xdr:twoCellAnchor>
    <xdr:from>
      <xdr:col>4</xdr:col>
      <xdr:colOff>409575</xdr:colOff>
      <xdr:row>39</xdr:row>
      <xdr:rowOff>123825</xdr:rowOff>
    </xdr:from>
    <xdr:to>
      <xdr:col>6</xdr:col>
      <xdr:colOff>276225</xdr:colOff>
      <xdr:row>43</xdr:row>
      <xdr:rowOff>533400</xdr:rowOff>
    </xdr:to>
    <xdr:sp>
      <xdr:nvSpPr>
        <xdr:cNvPr id="20" name="Rectangle 29"/>
        <xdr:cNvSpPr>
          <a:spLocks/>
        </xdr:cNvSpPr>
      </xdr:nvSpPr>
      <xdr:spPr>
        <a:xfrm>
          <a:off x="2362200" y="5981700"/>
          <a:ext cx="10858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Supervision in the open, Probation</a:t>
          </a:r>
          <a:r>
            <a:rPr lang="en-US" cap="none" sz="1000" b="0" i="0" u="none" baseline="0">
              <a:solidFill>
                <a:srgbClr val="000000"/>
              </a:solidFill>
            </a:rPr>
            <a:t> Orders, and </a:t>
          </a:r>
          <a:r>
            <a:rPr lang="en-US" cap="none" sz="1000" b="0" i="0" u="none" baseline="0">
              <a:solidFill>
                <a:srgbClr val="000000"/>
              </a:solidFill>
            </a:rPr>
            <a:t>Community Service Orders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(Male &amp; Female)</a:t>
          </a:r>
        </a:p>
      </xdr:txBody>
    </xdr:sp>
    <xdr:clientData/>
  </xdr:twoCellAnchor>
  <xdr:twoCellAnchor>
    <xdr:from>
      <xdr:col>6</xdr:col>
      <xdr:colOff>361950</xdr:colOff>
      <xdr:row>39</xdr:row>
      <xdr:rowOff>114300</xdr:rowOff>
    </xdr:from>
    <xdr:to>
      <xdr:col>8</xdr:col>
      <xdr:colOff>9525</xdr:colOff>
      <xdr:row>44</xdr:row>
      <xdr:rowOff>0</xdr:rowOff>
    </xdr:to>
    <xdr:sp>
      <xdr:nvSpPr>
        <xdr:cNvPr id="21" name="Rectangle 30"/>
        <xdr:cNvSpPr>
          <a:spLocks/>
        </xdr:cNvSpPr>
      </xdr:nvSpPr>
      <xdr:spPr>
        <a:xfrm>
          <a:off x="3533775" y="5972175"/>
          <a:ext cx="8667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Women</a:t>
          </a:r>
          <a:r>
            <a:rPr lang="en-US" cap="none" sz="1000" b="0" i="0" u="none" baseline="0">
              <a:solidFill>
                <a:srgbClr val="000000"/>
              </a:solidFill>
            </a:rPr>
            <a:t> Adult Prisons</a:t>
          </a:r>
        </a:p>
      </xdr:txBody>
    </xdr:sp>
    <xdr:clientData/>
  </xdr:twoCellAnchor>
  <xdr:twoCellAnchor>
    <xdr:from>
      <xdr:col>2</xdr:col>
      <xdr:colOff>523875</xdr:colOff>
      <xdr:row>34</xdr:row>
      <xdr:rowOff>57150</xdr:rowOff>
    </xdr:from>
    <xdr:to>
      <xdr:col>5</xdr:col>
      <xdr:colOff>9525</xdr:colOff>
      <xdr:row>36</xdr:row>
      <xdr:rowOff>142875</xdr:rowOff>
    </xdr:to>
    <xdr:sp>
      <xdr:nvSpPr>
        <xdr:cNvPr id="22" name="Rectangle 31"/>
        <xdr:cNvSpPr>
          <a:spLocks/>
        </xdr:cNvSpPr>
      </xdr:nvSpPr>
      <xdr:spPr>
        <a:xfrm>
          <a:off x="1371600" y="5210175"/>
          <a:ext cx="1200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 Probation and After Care Service</a:t>
          </a:r>
        </a:p>
      </xdr:txBody>
    </xdr:sp>
    <xdr:clientData/>
  </xdr:twoCellAnchor>
  <xdr:twoCellAnchor>
    <xdr:from>
      <xdr:col>9</xdr:col>
      <xdr:colOff>342900</xdr:colOff>
      <xdr:row>29</xdr:row>
      <xdr:rowOff>66675</xdr:rowOff>
    </xdr:from>
    <xdr:to>
      <xdr:col>9</xdr:col>
      <xdr:colOff>342900</xdr:colOff>
      <xdr:row>30</xdr:row>
      <xdr:rowOff>133350</xdr:rowOff>
    </xdr:to>
    <xdr:sp>
      <xdr:nvSpPr>
        <xdr:cNvPr id="23" name="Line 32"/>
        <xdr:cNvSpPr>
          <a:spLocks/>
        </xdr:cNvSpPr>
      </xdr:nvSpPr>
      <xdr:spPr>
        <a:xfrm flipH="1">
          <a:off x="5343525" y="4514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5</xdr:col>
      <xdr:colOff>295275</xdr:colOff>
      <xdr:row>38</xdr:row>
      <xdr:rowOff>9525</xdr:rowOff>
    </xdr:to>
    <xdr:sp>
      <xdr:nvSpPr>
        <xdr:cNvPr id="24" name="Line 35"/>
        <xdr:cNvSpPr>
          <a:spLocks/>
        </xdr:cNvSpPr>
      </xdr:nvSpPr>
      <xdr:spPr>
        <a:xfrm flipV="1">
          <a:off x="847725" y="5762625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40</xdr:row>
      <xdr:rowOff>9525</xdr:rowOff>
    </xdr:from>
    <xdr:to>
      <xdr:col>12</xdr:col>
      <xdr:colOff>447675</xdr:colOff>
      <xdr:row>44</xdr:row>
      <xdr:rowOff>0</xdr:rowOff>
    </xdr:to>
    <xdr:sp>
      <xdr:nvSpPr>
        <xdr:cNvPr id="25" name="Rectangle 37"/>
        <xdr:cNvSpPr>
          <a:spLocks/>
        </xdr:cNvSpPr>
      </xdr:nvSpPr>
      <xdr:spPr>
        <a:xfrm>
          <a:off x="6600825" y="6010275"/>
          <a:ext cx="8667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Rehabilitation Youth Centre (Male under 18   years)</a:t>
          </a:r>
        </a:p>
      </xdr:txBody>
    </xdr:sp>
    <xdr:clientData/>
  </xdr:twoCellAnchor>
  <xdr:twoCellAnchor>
    <xdr:from>
      <xdr:col>11</xdr:col>
      <xdr:colOff>590550</xdr:colOff>
      <xdr:row>38</xdr:row>
      <xdr:rowOff>0</xdr:rowOff>
    </xdr:from>
    <xdr:to>
      <xdr:col>13</xdr:col>
      <xdr:colOff>285750</xdr:colOff>
      <xdr:row>38</xdr:row>
      <xdr:rowOff>0</xdr:rowOff>
    </xdr:to>
    <xdr:sp>
      <xdr:nvSpPr>
        <xdr:cNvPr id="26" name="Line 39"/>
        <xdr:cNvSpPr>
          <a:spLocks/>
        </xdr:cNvSpPr>
      </xdr:nvSpPr>
      <xdr:spPr>
        <a:xfrm flipV="1">
          <a:off x="7000875" y="5762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3</xdr:row>
      <xdr:rowOff>9525</xdr:rowOff>
    </xdr:from>
    <xdr:to>
      <xdr:col>10</xdr:col>
      <xdr:colOff>342900</xdr:colOff>
      <xdr:row>4</xdr:row>
      <xdr:rowOff>28575</xdr:rowOff>
    </xdr:to>
    <xdr:sp>
      <xdr:nvSpPr>
        <xdr:cNvPr id="27" name="Line 41"/>
        <xdr:cNvSpPr>
          <a:spLocks/>
        </xdr:cNvSpPr>
      </xdr:nvSpPr>
      <xdr:spPr>
        <a:xfrm>
          <a:off x="5953125" y="676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76200</xdr:rowOff>
    </xdr:from>
    <xdr:to>
      <xdr:col>8</xdr:col>
      <xdr:colOff>0</xdr:colOff>
      <xdr:row>6</xdr:row>
      <xdr:rowOff>95250</xdr:rowOff>
    </xdr:to>
    <xdr:sp>
      <xdr:nvSpPr>
        <xdr:cNvPr id="28" name="Line 42"/>
        <xdr:cNvSpPr>
          <a:spLocks/>
        </xdr:cNvSpPr>
      </xdr:nvSpPr>
      <xdr:spPr>
        <a:xfrm>
          <a:off x="4391025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6</xdr:row>
      <xdr:rowOff>104775</xdr:rowOff>
    </xdr:from>
    <xdr:to>
      <xdr:col>6</xdr:col>
      <xdr:colOff>571500</xdr:colOff>
      <xdr:row>7</xdr:row>
      <xdr:rowOff>133350</xdr:rowOff>
    </xdr:to>
    <xdr:sp>
      <xdr:nvSpPr>
        <xdr:cNvPr id="29" name="Line 43"/>
        <xdr:cNvSpPr>
          <a:spLocks/>
        </xdr:cNvSpPr>
      </xdr:nvSpPr>
      <xdr:spPr>
        <a:xfrm>
          <a:off x="3743325" y="1200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6</xdr:row>
      <xdr:rowOff>104775</xdr:rowOff>
    </xdr:from>
    <xdr:to>
      <xdr:col>11</xdr:col>
      <xdr:colOff>428625</xdr:colOff>
      <xdr:row>7</xdr:row>
      <xdr:rowOff>133350</xdr:rowOff>
    </xdr:to>
    <xdr:sp>
      <xdr:nvSpPr>
        <xdr:cNvPr id="30" name="Line 44"/>
        <xdr:cNvSpPr>
          <a:spLocks/>
        </xdr:cNvSpPr>
      </xdr:nvSpPr>
      <xdr:spPr>
        <a:xfrm>
          <a:off x="6838950" y="1200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13</xdr:row>
      <xdr:rowOff>104775</xdr:rowOff>
    </xdr:from>
    <xdr:to>
      <xdr:col>7</xdr:col>
      <xdr:colOff>104775</xdr:colOff>
      <xdr:row>15</xdr:row>
      <xdr:rowOff>19050</xdr:rowOff>
    </xdr:to>
    <xdr:sp>
      <xdr:nvSpPr>
        <xdr:cNvPr id="31" name="Line 45"/>
        <xdr:cNvSpPr>
          <a:spLocks/>
        </xdr:cNvSpPr>
      </xdr:nvSpPr>
      <xdr:spPr>
        <a:xfrm>
          <a:off x="3886200" y="21145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133350</xdr:rowOff>
    </xdr:from>
    <xdr:to>
      <xdr:col>5</xdr:col>
      <xdr:colOff>304800</xdr:colOff>
      <xdr:row>25</xdr:row>
      <xdr:rowOff>133350</xdr:rowOff>
    </xdr:to>
    <xdr:sp>
      <xdr:nvSpPr>
        <xdr:cNvPr id="32" name="Line 48"/>
        <xdr:cNvSpPr>
          <a:spLocks/>
        </xdr:cNvSpPr>
      </xdr:nvSpPr>
      <xdr:spPr>
        <a:xfrm>
          <a:off x="1524000" y="39909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</xdr:row>
      <xdr:rowOff>304800</xdr:rowOff>
    </xdr:from>
    <xdr:to>
      <xdr:col>8</xdr:col>
      <xdr:colOff>533400</xdr:colOff>
      <xdr:row>3</xdr:row>
      <xdr:rowOff>0</xdr:rowOff>
    </xdr:to>
    <xdr:sp>
      <xdr:nvSpPr>
        <xdr:cNvPr id="33" name="Line 50"/>
        <xdr:cNvSpPr>
          <a:spLocks/>
        </xdr:cNvSpPr>
      </xdr:nvSpPr>
      <xdr:spPr>
        <a:xfrm>
          <a:off x="4924425" y="514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9</xdr:row>
      <xdr:rowOff>123825</xdr:rowOff>
    </xdr:from>
    <xdr:to>
      <xdr:col>5</xdr:col>
      <xdr:colOff>152400</xdr:colOff>
      <xdr:row>9</xdr:row>
      <xdr:rowOff>123825</xdr:rowOff>
    </xdr:to>
    <xdr:sp>
      <xdr:nvSpPr>
        <xdr:cNvPr id="34" name="Line 52"/>
        <xdr:cNvSpPr>
          <a:spLocks/>
        </xdr:cNvSpPr>
      </xdr:nvSpPr>
      <xdr:spPr>
        <a:xfrm>
          <a:off x="1533525" y="1647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23</xdr:row>
      <xdr:rowOff>0</xdr:rowOff>
    </xdr:from>
    <xdr:to>
      <xdr:col>5</xdr:col>
      <xdr:colOff>304800</xdr:colOff>
      <xdr:row>27</xdr:row>
      <xdr:rowOff>57150</xdr:rowOff>
    </xdr:to>
    <xdr:sp>
      <xdr:nvSpPr>
        <xdr:cNvPr id="35" name="Line 55"/>
        <xdr:cNvSpPr>
          <a:spLocks/>
        </xdr:cNvSpPr>
      </xdr:nvSpPr>
      <xdr:spPr>
        <a:xfrm>
          <a:off x="2867025" y="35718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0</xdr:rowOff>
    </xdr:from>
    <xdr:to>
      <xdr:col>4</xdr:col>
      <xdr:colOff>9525</xdr:colOff>
      <xdr:row>34</xdr:row>
      <xdr:rowOff>57150</xdr:rowOff>
    </xdr:to>
    <xdr:sp>
      <xdr:nvSpPr>
        <xdr:cNvPr id="36" name="Line 57"/>
        <xdr:cNvSpPr>
          <a:spLocks/>
        </xdr:cNvSpPr>
      </xdr:nvSpPr>
      <xdr:spPr>
        <a:xfrm flipH="1">
          <a:off x="1962150" y="48672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38</xdr:row>
      <xdr:rowOff>9525</xdr:rowOff>
    </xdr:from>
    <xdr:to>
      <xdr:col>5</xdr:col>
      <xdr:colOff>295275</xdr:colOff>
      <xdr:row>39</xdr:row>
      <xdr:rowOff>114300</xdr:rowOff>
    </xdr:to>
    <xdr:sp>
      <xdr:nvSpPr>
        <xdr:cNvPr id="37" name="Line 59"/>
        <xdr:cNvSpPr>
          <a:spLocks/>
        </xdr:cNvSpPr>
      </xdr:nvSpPr>
      <xdr:spPr>
        <a:xfrm flipH="1">
          <a:off x="2847975" y="57721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37</xdr:row>
      <xdr:rowOff>9525</xdr:rowOff>
    </xdr:from>
    <xdr:to>
      <xdr:col>3</xdr:col>
      <xdr:colOff>400050</xdr:colOff>
      <xdr:row>40</xdr:row>
      <xdr:rowOff>0</xdr:rowOff>
    </xdr:to>
    <xdr:sp>
      <xdr:nvSpPr>
        <xdr:cNvPr id="38" name="Line 60"/>
        <xdr:cNvSpPr>
          <a:spLocks/>
        </xdr:cNvSpPr>
      </xdr:nvSpPr>
      <xdr:spPr>
        <a:xfrm flipH="1">
          <a:off x="1857375" y="56292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0</xdr:rowOff>
    </xdr:from>
    <xdr:to>
      <xdr:col>2</xdr:col>
      <xdr:colOff>0</xdr:colOff>
      <xdr:row>39</xdr:row>
      <xdr:rowOff>114300</xdr:rowOff>
    </xdr:to>
    <xdr:sp>
      <xdr:nvSpPr>
        <xdr:cNvPr id="39" name="Line 61"/>
        <xdr:cNvSpPr>
          <a:spLocks/>
        </xdr:cNvSpPr>
      </xdr:nvSpPr>
      <xdr:spPr>
        <a:xfrm>
          <a:off x="847725" y="5762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38</xdr:row>
      <xdr:rowOff>0</xdr:rowOff>
    </xdr:from>
    <xdr:to>
      <xdr:col>7</xdr:col>
      <xdr:colOff>238125</xdr:colOff>
      <xdr:row>39</xdr:row>
      <xdr:rowOff>104775</xdr:rowOff>
    </xdr:to>
    <xdr:sp>
      <xdr:nvSpPr>
        <xdr:cNvPr id="40" name="Line 65"/>
        <xdr:cNvSpPr>
          <a:spLocks/>
        </xdr:cNvSpPr>
      </xdr:nvSpPr>
      <xdr:spPr>
        <a:xfrm flipH="1">
          <a:off x="4019550" y="57626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34</xdr:row>
      <xdr:rowOff>9525</xdr:rowOff>
    </xdr:from>
    <xdr:to>
      <xdr:col>12</xdr:col>
      <xdr:colOff>438150</xdr:colOff>
      <xdr:row>38</xdr:row>
      <xdr:rowOff>19050</xdr:rowOff>
    </xdr:to>
    <xdr:sp>
      <xdr:nvSpPr>
        <xdr:cNvPr id="41" name="Line 67"/>
        <xdr:cNvSpPr>
          <a:spLocks/>
        </xdr:cNvSpPr>
      </xdr:nvSpPr>
      <xdr:spPr>
        <a:xfrm flipH="1">
          <a:off x="7448550" y="516255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304800</xdr:colOff>
      <xdr:row>39</xdr:row>
      <xdr:rowOff>133350</xdr:rowOff>
    </xdr:to>
    <xdr:sp>
      <xdr:nvSpPr>
        <xdr:cNvPr id="42" name="Line 68"/>
        <xdr:cNvSpPr>
          <a:spLocks/>
        </xdr:cNvSpPr>
      </xdr:nvSpPr>
      <xdr:spPr>
        <a:xfrm>
          <a:off x="7924800" y="57626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37</xdr:row>
      <xdr:rowOff>133350</xdr:rowOff>
    </xdr:from>
    <xdr:to>
      <xdr:col>11</xdr:col>
      <xdr:colOff>600075</xdr:colOff>
      <xdr:row>40</xdr:row>
      <xdr:rowOff>19050</xdr:rowOff>
    </xdr:to>
    <xdr:sp>
      <xdr:nvSpPr>
        <xdr:cNvPr id="43" name="Line 69"/>
        <xdr:cNvSpPr>
          <a:spLocks/>
        </xdr:cNvSpPr>
      </xdr:nvSpPr>
      <xdr:spPr>
        <a:xfrm>
          <a:off x="7010400" y="5753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104775</xdr:rowOff>
    </xdr:from>
    <xdr:to>
      <xdr:col>12</xdr:col>
      <xdr:colOff>0</xdr:colOff>
      <xdr:row>19</xdr:row>
      <xdr:rowOff>0</xdr:rowOff>
    </xdr:to>
    <xdr:sp>
      <xdr:nvSpPr>
        <xdr:cNvPr id="44" name="Line 71"/>
        <xdr:cNvSpPr>
          <a:spLocks/>
        </xdr:cNvSpPr>
      </xdr:nvSpPr>
      <xdr:spPr>
        <a:xfrm>
          <a:off x="7019925" y="21145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40</xdr:row>
      <xdr:rowOff>9525</xdr:rowOff>
    </xdr:from>
    <xdr:to>
      <xdr:col>11</xdr:col>
      <xdr:colOff>95250</xdr:colOff>
      <xdr:row>44</xdr:row>
      <xdr:rowOff>0</xdr:rowOff>
    </xdr:to>
    <xdr:sp>
      <xdr:nvSpPr>
        <xdr:cNvPr id="45" name="Rectangle 77"/>
        <xdr:cNvSpPr>
          <a:spLocks/>
        </xdr:cNvSpPr>
      </xdr:nvSpPr>
      <xdr:spPr>
        <a:xfrm>
          <a:off x="5486400" y="6010275"/>
          <a:ext cx="10191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Correctional Youth Centre (Male under 18 years) </a:t>
          </a:r>
        </a:p>
      </xdr:txBody>
    </xdr:sp>
    <xdr:clientData/>
  </xdr:twoCellAnchor>
  <xdr:twoCellAnchor>
    <xdr:from>
      <xdr:col>10</xdr:col>
      <xdr:colOff>314325</xdr:colOff>
      <xdr:row>37</xdr:row>
      <xdr:rowOff>133350</xdr:rowOff>
    </xdr:from>
    <xdr:to>
      <xdr:col>10</xdr:col>
      <xdr:colOff>323850</xdr:colOff>
      <xdr:row>40</xdr:row>
      <xdr:rowOff>0</xdr:rowOff>
    </xdr:to>
    <xdr:sp>
      <xdr:nvSpPr>
        <xdr:cNvPr id="46" name="Line 78"/>
        <xdr:cNvSpPr>
          <a:spLocks/>
        </xdr:cNvSpPr>
      </xdr:nvSpPr>
      <xdr:spPr>
        <a:xfrm>
          <a:off x="5924550" y="57531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9525</xdr:rowOff>
    </xdr:from>
    <xdr:to>
      <xdr:col>9</xdr:col>
      <xdr:colOff>123825</xdr:colOff>
      <xdr:row>18</xdr:row>
      <xdr:rowOff>47625</xdr:rowOff>
    </xdr:to>
    <xdr:sp>
      <xdr:nvSpPr>
        <xdr:cNvPr id="47" name="Rectangle 79"/>
        <xdr:cNvSpPr>
          <a:spLocks/>
        </xdr:cNvSpPr>
      </xdr:nvSpPr>
      <xdr:spPr>
        <a:xfrm>
          <a:off x="2695575" y="2324100"/>
          <a:ext cx="2428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Central Criminal Investigation Department, Anti Drug &amp; Smuggling Unit and Division Commander</a:t>
          </a:r>
        </a:p>
      </xdr:txBody>
    </xdr:sp>
    <xdr:clientData/>
  </xdr:twoCellAnchor>
  <xdr:twoCellAnchor>
    <xdr:from>
      <xdr:col>9</xdr:col>
      <xdr:colOff>142875</xdr:colOff>
      <xdr:row>20</xdr:row>
      <xdr:rowOff>38100</xdr:rowOff>
    </xdr:from>
    <xdr:to>
      <xdr:col>10</xdr:col>
      <xdr:colOff>790575</xdr:colOff>
      <xdr:row>20</xdr:row>
      <xdr:rowOff>38100</xdr:rowOff>
    </xdr:to>
    <xdr:sp>
      <xdr:nvSpPr>
        <xdr:cNvPr id="48" name="Line 80"/>
        <xdr:cNvSpPr>
          <a:spLocks/>
        </xdr:cNvSpPr>
      </xdr:nvSpPr>
      <xdr:spPr>
        <a:xfrm>
          <a:off x="5143500" y="31242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28575</xdr:rowOff>
    </xdr:from>
    <xdr:to>
      <xdr:col>13</xdr:col>
      <xdr:colOff>466725</xdr:colOff>
      <xdr:row>21</xdr:row>
      <xdr:rowOff>95250</xdr:rowOff>
    </xdr:to>
    <xdr:sp>
      <xdr:nvSpPr>
        <xdr:cNvPr id="49" name="Rectangle 81"/>
        <xdr:cNvSpPr>
          <a:spLocks/>
        </xdr:cNvSpPr>
      </xdr:nvSpPr>
      <xdr:spPr>
        <a:xfrm>
          <a:off x="6410325" y="2971800"/>
          <a:ext cx="1685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Office of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Director of Public Prosecutions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(ODPP)</a:t>
          </a:r>
        </a:p>
      </xdr:txBody>
    </xdr:sp>
    <xdr:clientData/>
  </xdr:twoCellAnchor>
  <xdr:twoCellAnchor>
    <xdr:from>
      <xdr:col>8</xdr:col>
      <xdr:colOff>485775</xdr:colOff>
      <xdr:row>27</xdr:row>
      <xdr:rowOff>9525</xdr:rowOff>
    </xdr:from>
    <xdr:to>
      <xdr:col>10</xdr:col>
      <xdr:colOff>133350</xdr:colOff>
      <xdr:row>29</xdr:row>
      <xdr:rowOff>95250</xdr:rowOff>
    </xdr:to>
    <xdr:sp>
      <xdr:nvSpPr>
        <xdr:cNvPr id="50" name="Rectangle 83"/>
        <xdr:cNvSpPr>
          <a:spLocks/>
        </xdr:cNvSpPr>
      </xdr:nvSpPr>
      <xdr:spPr>
        <a:xfrm>
          <a:off x="4876800" y="4152900"/>
          <a:ext cx="86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Supreme Court</a:t>
          </a:r>
        </a:p>
      </xdr:txBody>
    </xdr:sp>
    <xdr:clientData/>
  </xdr:twoCellAnchor>
  <xdr:twoCellAnchor>
    <xdr:from>
      <xdr:col>7</xdr:col>
      <xdr:colOff>133350</xdr:colOff>
      <xdr:row>18</xdr:row>
      <xdr:rowOff>28575</xdr:rowOff>
    </xdr:from>
    <xdr:to>
      <xdr:col>7</xdr:col>
      <xdr:colOff>133350</xdr:colOff>
      <xdr:row>19</xdr:row>
      <xdr:rowOff>28575</xdr:rowOff>
    </xdr:to>
    <xdr:sp>
      <xdr:nvSpPr>
        <xdr:cNvPr id="51" name="Line 89"/>
        <xdr:cNvSpPr>
          <a:spLocks/>
        </xdr:cNvSpPr>
      </xdr:nvSpPr>
      <xdr:spPr>
        <a:xfrm>
          <a:off x="3914775" y="2809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26</xdr:row>
      <xdr:rowOff>133350</xdr:rowOff>
    </xdr:from>
    <xdr:to>
      <xdr:col>11</xdr:col>
      <xdr:colOff>514350</xdr:colOff>
      <xdr:row>29</xdr:row>
      <xdr:rowOff>47625</xdr:rowOff>
    </xdr:to>
    <xdr:sp>
      <xdr:nvSpPr>
        <xdr:cNvPr id="52" name="Rectangle 92"/>
        <xdr:cNvSpPr>
          <a:spLocks/>
        </xdr:cNvSpPr>
      </xdr:nvSpPr>
      <xdr:spPr>
        <a:xfrm>
          <a:off x="6057900" y="4133850"/>
          <a:ext cx="866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Industrial Court</a:t>
          </a:r>
        </a:p>
      </xdr:txBody>
    </xdr:sp>
    <xdr:clientData/>
  </xdr:twoCellAnchor>
  <xdr:twoCellAnchor>
    <xdr:from>
      <xdr:col>5</xdr:col>
      <xdr:colOff>295275</xdr:colOff>
      <xdr:row>30</xdr:row>
      <xdr:rowOff>133350</xdr:rowOff>
    </xdr:from>
    <xdr:to>
      <xdr:col>11</xdr:col>
      <xdr:colOff>9525</xdr:colOff>
      <xdr:row>30</xdr:row>
      <xdr:rowOff>133350</xdr:rowOff>
    </xdr:to>
    <xdr:sp>
      <xdr:nvSpPr>
        <xdr:cNvPr id="53" name="Line 93"/>
        <xdr:cNvSpPr>
          <a:spLocks/>
        </xdr:cNvSpPr>
      </xdr:nvSpPr>
      <xdr:spPr>
        <a:xfrm flipV="1">
          <a:off x="2857500" y="47244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29</xdr:row>
      <xdr:rowOff>57150</xdr:rowOff>
    </xdr:from>
    <xdr:to>
      <xdr:col>5</xdr:col>
      <xdr:colOff>295275</xdr:colOff>
      <xdr:row>30</xdr:row>
      <xdr:rowOff>123825</xdr:rowOff>
    </xdr:to>
    <xdr:sp>
      <xdr:nvSpPr>
        <xdr:cNvPr id="54" name="Line 94"/>
        <xdr:cNvSpPr>
          <a:spLocks/>
        </xdr:cNvSpPr>
      </xdr:nvSpPr>
      <xdr:spPr>
        <a:xfrm>
          <a:off x="2847975" y="450532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25</xdr:row>
      <xdr:rowOff>38100</xdr:rowOff>
    </xdr:from>
    <xdr:to>
      <xdr:col>9</xdr:col>
      <xdr:colOff>304800</xdr:colOff>
      <xdr:row>25</xdr:row>
      <xdr:rowOff>38100</xdr:rowOff>
    </xdr:to>
    <xdr:sp>
      <xdr:nvSpPr>
        <xdr:cNvPr id="55" name="Line 97"/>
        <xdr:cNvSpPr>
          <a:spLocks/>
        </xdr:cNvSpPr>
      </xdr:nvSpPr>
      <xdr:spPr>
        <a:xfrm>
          <a:off x="4381500" y="3895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6</xdr:col>
      <xdr:colOff>552450</xdr:colOff>
      <xdr:row>32</xdr:row>
      <xdr:rowOff>9525</xdr:rowOff>
    </xdr:to>
    <xdr:sp>
      <xdr:nvSpPr>
        <xdr:cNvPr id="56" name="Line 101"/>
        <xdr:cNvSpPr>
          <a:spLocks/>
        </xdr:cNvSpPr>
      </xdr:nvSpPr>
      <xdr:spPr>
        <a:xfrm>
          <a:off x="1962150" y="4876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30</xdr:row>
      <xdr:rowOff>133350</xdr:rowOff>
    </xdr:from>
    <xdr:to>
      <xdr:col>6</xdr:col>
      <xdr:colOff>552450</xdr:colOff>
      <xdr:row>32</xdr:row>
      <xdr:rowOff>19050</xdr:rowOff>
    </xdr:to>
    <xdr:sp>
      <xdr:nvSpPr>
        <xdr:cNvPr id="57" name="Line 102"/>
        <xdr:cNvSpPr>
          <a:spLocks/>
        </xdr:cNvSpPr>
      </xdr:nvSpPr>
      <xdr:spPr>
        <a:xfrm>
          <a:off x="3724275" y="4724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123825</xdr:rowOff>
    </xdr:from>
    <xdr:to>
      <xdr:col>8</xdr:col>
      <xdr:colOff>447675</xdr:colOff>
      <xdr:row>35</xdr:row>
      <xdr:rowOff>19050</xdr:rowOff>
    </xdr:to>
    <xdr:sp>
      <xdr:nvSpPr>
        <xdr:cNvPr id="58" name="Line 108"/>
        <xdr:cNvSpPr>
          <a:spLocks/>
        </xdr:cNvSpPr>
      </xdr:nvSpPr>
      <xdr:spPr>
        <a:xfrm>
          <a:off x="4838700" y="47148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47625</xdr:rowOff>
    </xdr:from>
    <xdr:to>
      <xdr:col>11</xdr:col>
      <xdr:colOff>9525</xdr:colOff>
      <xdr:row>34</xdr:row>
      <xdr:rowOff>0</xdr:rowOff>
    </xdr:to>
    <xdr:sp>
      <xdr:nvSpPr>
        <xdr:cNvPr id="59" name="Line 109"/>
        <xdr:cNvSpPr>
          <a:spLocks/>
        </xdr:cNvSpPr>
      </xdr:nvSpPr>
      <xdr:spPr>
        <a:xfrm flipH="1">
          <a:off x="6410325" y="449580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25</xdr:row>
      <xdr:rowOff>28575</xdr:rowOff>
    </xdr:from>
    <xdr:to>
      <xdr:col>9</xdr:col>
      <xdr:colOff>295275</xdr:colOff>
      <xdr:row>26</xdr:row>
      <xdr:rowOff>133350</xdr:rowOff>
    </xdr:to>
    <xdr:sp>
      <xdr:nvSpPr>
        <xdr:cNvPr id="60" name="Line 110"/>
        <xdr:cNvSpPr>
          <a:spLocks/>
        </xdr:cNvSpPr>
      </xdr:nvSpPr>
      <xdr:spPr>
        <a:xfrm flipH="1">
          <a:off x="5295900" y="3886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38100</xdr:rowOff>
    </xdr:from>
    <xdr:to>
      <xdr:col>8</xdr:col>
      <xdr:colOff>9525</xdr:colOff>
      <xdr:row>27</xdr:row>
      <xdr:rowOff>38100</xdr:rowOff>
    </xdr:to>
    <xdr:sp>
      <xdr:nvSpPr>
        <xdr:cNvPr id="61" name="Line 111"/>
        <xdr:cNvSpPr>
          <a:spLocks/>
        </xdr:cNvSpPr>
      </xdr:nvSpPr>
      <xdr:spPr>
        <a:xfrm>
          <a:off x="4400550" y="3895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66675</xdr:rowOff>
    </xdr:from>
    <xdr:to>
      <xdr:col>11</xdr:col>
      <xdr:colOff>266700</xdr:colOff>
      <xdr:row>27</xdr:row>
      <xdr:rowOff>0</xdr:rowOff>
    </xdr:to>
    <xdr:sp>
      <xdr:nvSpPr>
        <xdr:cNvPr id="62" name="Line 113"/>
        <xdr:cNvSpPr>
          <a:spLocks/>
        </xdr:cNvSpPr>
      </xdr:nvSpPr>
      <xdr:spPr>
        <a:xfrm>
          <a:off x="6677025" y="33147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23</xdr:row>
      <xdr:rowOff>123825</xdr:rowOff>
    </xdr:from>
    <xdr:to>
      <xdr:col>11</xdr:col>
      <xdr:colOff>285750</xdr:colOff>
      <xdr:row>24</xdr:row>
      <xdr:rowOff>0</xdr:rowOff>
    </xdr:to>
    <xdr:sp>
      <xdr:nvSpPr>
        <xdr:cNvPr id="63" name="Line 114"/>
        <xdr:cNvSpPr>
          <a:spLocks/>
        </xdr:cNvSpPr>
      </xdr:nvSpPr>
      <xdr:spPr>
        <a:xfrm flipH="1" flipV="1">
          <a:off x="4819650" y="3695700"/>
          <a:ext cx="1876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23</xdr:row>
      <xdr:rowOff>133350</xdr:rowOff>
    </xdr:from>
    <xdr:to>
      <xdr:col>8</xdr:col>
      <xdr:colOff>428625</xdr:colOff>
      <xdr:row>25</xdr:row>
      <xdr:rowOff>28575</xdr:rowOff>
    </xdr:to>
    <xdr:sp>
      <xdr:nvSpPr>
        <xdr:cNvPr id="64" name="Line 115"/>
        <xdr:cNvSpPr>
          <a:spLocks/>
        </xdr:cNvSpPr>
      </xdr:nvSpPr>
      <xdr:spPr>
        <a:xfrm flipH="1">
          <a:off x="4819650" y="37052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152400</xdr:rowOff>
    </xdr:from>
    <xdr:to>
      <xdr:col>11</xdr:col>
      <xdr:colOff>57150</xdr:colOff>
      <xdr:row>22</xdr:row>
      <xdr:rowOff>152400</xdr:rowOff>
    </xdr:to>
    <xdr:sp>
      <xdr:nvSpPr>
        <xdr:cNvPr id="65" name="Straight Arrow Connector 81"/>
        <xdr:cNvSpPr>
          <a:spLocks/>
        </xdr:cNvSpPr>
      </xdr:nvSpPr>
      <xdr:spPr>
        <a:xfrm>
          <a:off x="1800225" y="3562350"/>
          <a:ext cx="466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21</xdr:row>
      <xdr:rowOff>95250</xdr:rowOff>
    </xdr:from>
    <xdr:to>
      <xdr:col>11</xdr:col>
      <xdr:colOff>66675</xdr:colOff>
      <xdr:row>22</xdr:row>
      <xdr:rowOff>152400</xdr:rowOff>
    </xdr:to>
    <xdr:sp>
      <xdr:nvSpPr>
        <xdr:cNvPr id="66" name="Straight Connector 66"/>
        <xdr:cNvSpPr>
          <a:spLocks/>
        </xdr:cNvSpPr>
      </xdr:nvSpPr>
      <xdr:spPr>
        <a:xfrm flipH="1">
          <a:off x="6467475" y="33432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39</xdr:row>
      <xdr:rowOff>123825</xdr:rowOff>
    </xdr:from>
    <xdr:to>
      <xdr:col>14</xdr:col>
      <xdr:colOff>228600</xdr:colOff>
      <xdr:row>43</xdr:row>
      <xdr:rowOff>533400</xdr:rowOff>
    </xdr:to>
    <xdr:sp>
      <xdr:nvSpPr>
        <xdr:cNvPr id="67" name="Rectangle 40"/>
        <xdr:cNvSpPr>
          <a:spLocks/>
        </xdr:cNvSpPr>
      </xdr:nvSpPr>
      <xdr:spPr>
        <a:xfrm>
          <a:off x="7553325" y="5981700"/>
          <a:ext cx="9144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Rehabilitation Youth Centre  (Female under 18 years)</a:t>
          </a:r>
        </a:p>
      </xdr:txBody>
    </xdr:sp>
    <xdr:clientData/>
  </xdr:twoCellAnchor>
  <xdr:twoCellAnchor>
    <xdr:from>
      <xdr:col>9</xdr:col>
      <xdr:colOff>190500</xdr:colOff>
      <xdr:row>20</xdr:row>
      <xdr:rowOff>38100</xdr:rowOff>
    </xdr:from>
    <xdr:to>
      <xdr:col>10</xdr:col>
      <xdr:colOff>361950</xdr:colOff>
      <xdr:row>20</xdr:row>
      <xdr:rowOff>38100</xdr:rowOff>
    </xdr:to>
    <xdr:sp>
      <xdr:nvSpPr>
        <xdr:cNvPr id="68" name="Straight Arrow Connector 68"/>
        <xdr:cNvSpPr>
          <a:spLocks/>
        </xdr:cNvSpPr>
      </xdr:nvSpPr>
      <xdr:spPr>
        <a:xfrm rot="10800000" flipV="1">
          <a:off x="5191125" y="3124200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22</xdr:row>
      <xdr:rowOff>142875</xdr:rowOff>
    </xdr:from>
    <xdr:to>
      <xdr:col>3</xdr:col>
      <xdr:colOff>371475</xdr:colOff>
      <xdr:row>34</xdr:row>
      <xdr:rowOff>57150</xdr:rowOff>
    </xdr:to>
    <xdr:sp>
      <xdr:nvSpPr>
        <xdr:cNvPr id="69" name="Straight Arrow Connector 69"/>
        <xdr:cNvSpPr>
          <a:spLocks/>
        </xdr:cNvSpPr>
      </xdr:nvSpPr>
      <xdr:spPr>
        <a:xfrm flipH="1" flipV="1">
          <a:off x="1809750" y="3552825"/>
          <a:ext cx="19050" cy="1657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85725</xdr:rowOff>
    </xdr:from>
    <xdr:to>
      <xdr:col>9</xdr:col>
      <xdr:colOff>9525</xdr:colOff>
      <xdr:row>39</xdr:row>
      <xdr:rowOff>133350</xdr:rowOff>
    </xdr:to>
    <xdr:sp>
      <xdr:nvSpPr>
        <xdr:cNvPr id="70" name="Line 60"/>
        <xdr:cNvSpPr>
          <a:spLocks/>
        </xdr:cNvSpPr>
      </xdr:nvSpPr>
      <xdr:spPr>
        <a:xfrm flipH="1">
          <a:off x="5010150" y="5705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142875</xdr:rowOff>
    </xdr:from>
    <xdr:to>
      <xdr:col>3</xdr:col>
      <xdr:colOff>371475</xdr:colOff>
      <xdr:row>34</xdr:row>
      <xdr:rowOff>57150</xdr:rowOff>
    </xdr:to>
    <xdr:sp>
      <xdr:nvSpPr>
        <xdr:cNvPr id="71" name="Line 57"/>
        <xdr:cNvSpPr>
          <a:spLocks/>
        </xdr:cNvSpPr>
      </xdr:nvSpPr>
      <xdr:spPr>
        <a:xfrm>
          <a:off x="1800225" y="3552825"/>
          <a:ext cx="2857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17</xdr:row>
      <xdr:rowOff>9525</xdr:rowOff>
    </xdr:from>
    <xdr:to>
      <xdr:col>1</xdr:col>
      <xdr:colOff>247650</xdr:colOff>
      <xdr:row>25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2105025" y="6629400"/>
          <a:ext cx="9525" cy="3238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190500</xdr:rowOff>
    </xdr:from>
    <xdr:to>
      <xdr:col>3</xdr:col>
      <xdr:colOff>66675</xdr:colOff>
      <xdr:row>25</xdr:row>
      <xdr:rowOff>200025</xdr:rowOff>
    </xdr:to>
    <xdr:sp>
      <xdr:nvSpPr>
        <xdr:cNvPr id="2" name="Straight Arrow Connector 2"/>
        <xdr:cNvSpPr>
          <a:spLocks/>
        </xdr:cNvSpPr>
      </xdr:nvSpPr>
      <xdr:spPr>
        <a:xfrm flipV="1">
          <a:off x="2114550" y="9858375"/>
          <a:ext cx="23145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15</xdr:row>
      <xdr:rowOff>190500</xdr:rowOff>
    </xdr:from>
    <xdr:to>
      <xdr:col>3</xdr:col>
      <xdr:colOff>190500</xdr:colOff>
      <xdr:row>15</xdr:row>
      <xdr:rowOff>200025</xdr:rowOff>
    </xdr:to>
    <xdr:sp>
      <xdr:nvSpPr>
        <xdr:cNvPr id="3" name="Straight Arrow Connector 3"/>
        <xdr:cNvSpPr>
          <a:spLocks/>
        </xdr:cNvSpPr>
      </xdr:nvSpPr>
      <xdr:spPr>
        <a:xfrm>
          <a:off x="2095500" y="6048375"/>
          <a:ext cx="245745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9</xdr:row>
      <xdr:rowOff>190500</xdr:rowOff>
    </xdr:from>
    <xdr:to>
      <xdr:col>3</xdr:col>
      <xdr:colOff>228600</xdr:colOff>
      <xdr:row>9</xdr:row>
      <xdr:rowOff>200025</xdr:rowOff>
    </xdr:to>
    <xdr:sp>
      <xdr:nvSpPr>
        <xdr:cNvPr id="4" name="Straight Arrow Connector 4"/>
        <xdr:cNvSpPr>
          <a:spLocks/>
        </xdr:cNvSpPr>
      </xdr:nvSpPr>
      <xdr:spPr>
        <a:xfrm flipV="1">
          <a:off x="2133600" y="3762375"/>
          <a:ext cx="245745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11</xdr:row>
      <xdr:rowOff>276225</xdr:rowOff>
    </xdr:from>
    <xdr:to>
      <xdr:col>1</xdr:col>
      <xdr:colOff>238125</xdr:colOff>
      <xdr:row>15</xdr:row>
      <xdr:rowOff>228600</xdr:rowOff>
    </xdr:to>
    <xdr:sp>
      <xdr:nvSpPr>
        <xdr:cNvPr id="5" name="Straight Connector 5"/>
        <xdr:cNvSpPr>
          <a:spLocks/>
        </xdr:cNvSpPr>
      </xdr:nvSpPr>
      <xdr:spPr>
        <a:xfrm>
          <a:off x="2105025" y="4610100"/>
          <a:ext cx="0" cy="1476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4</xdr:row>
      <xdr:rowOff>257175</xdr:rowOff>
    </xdr:from>
    <xdr:to>
      <xdr:col>1</xdr:col>
      <xdr:colOff>257175</xdr:colOff>
      <xdr:row>9</xdr:row>
      <xdr:rowOff>190500</xdr:rowOff>
    </xdr:to>
    <xdr:sp>
      <xdr:nvSpPr>
        <xdr:cNvPr id="6" name="Straight Connector 6"/>
        <xdr:cNvSpPr>
          <a:spLocks/>
        </xdr:cNvSpPr>
      </xdr:nvSpPr>
      <xdr:spPr>
        <a:xfrm flipH="1">
          <a:off x="2114550" y="1924050"/>
          <a:ext cx="9525" cy="1838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38100</xdr:rowOff>
    </xdr:from>
    <xdr:to>
      <xdr:col>4</xdr:col>
      <xdr:colOff>266700</xdr:colOff>
      <xdr:row>14</xdr:row>
      <xdr:rowOff>200025</xdr:rowOff>
    </xdr:to>
    <xdr:sp>
      <xdr:nvSpPr>
        <xdr:cNvPr id="7" name="Right Brace 7"/>
        <xdr:cNvSpPr>
          <a:spLocks/>
        </xdr:cNvSpPr>
      </xdr:nvSpPr>
      <xdr:spPr>
        <a:xfrm>
          <a:off x="4857750" y="5133975"/>
          <a:ext cx="238125" cy="542925"/>
        </a:xfrm>
        <a:prstGeom prst="rightBrace">
          <a:avLst>
            <a:gd name="adj1" fmla="val -46347"/>
            <a:gd name="adj2" fmla="val 3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26</xdr:row>
      <xdr:rowOff>114300</xdr:rowOff>
    </xdr:from>
    <xdr:to>
      <xdr:col>3</xdr:col>
      <xdr:colOff>104775</xdr:colOff>
      <xdr:row>26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V="1">
          <a:off x="2276475" y="7772400"/>
          <a:ext cx="2990850" cy="19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</xdr:row>
      <xdr:rowOff>19050</xdr:rowOff>
    </xdr:from>
    <xdr:to>
      <xdr:col>1</xdr:col>
      <xdr:colOff>276225</xdr:colOff>
      <xdr:row>26</xdr:row>
      <xdr:rowOff>133350</xdr:rowOff>
    </xdr:to>
    <xdr:sp>
      <xdr:nvSpPr>
        <xdr:cNvPr id="2" name="Straight Connector 2"/>
        <xdr:cNvSpPr>
          <a:spLocks/>
        </xdr:cNvSpPr>
      </xdr:nvSpPr>
      <xdr:spPr>
        <a:xfrm flipH="1">
          <a:off x="2286000" y="2219325"/>
          <a:ext cx="19050" cy="5572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9525</xdr:rowOff>
    </xdr:from>
    <xdr:to>
      <xdr:col>1</xdr:col>
      <xdr:colOff>285750</xdr:colOff>
      <xdr:row>6</xdr:row>
      <xdr:rowOff>114300</xdr:rowOff>
    </xdr:to>
    <xdr:sp>
      <xdr:nvSpPr>
        <xdr:cNvPr id="3" name="Straight Connector 3"/>
        <xdr:cNvSpPr>
          <a:spLocks/>
        </xdr:cNvSpPr>
      </xdr:nvSpPr>
      <xdr:spPr>
        <a:xfrm flipH="1">
          <a:off x="2314575" y="1066800"/>
          <a:ext cx="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104775</xdr:rowOff>
    </xdr:from>
    <xdr:to>
      <xdr:col>3</xdr:col>
      <xdr:colOff>28575</xdr:colOff>
      <xdr:row>6</xdr:row>
      <xdr:rowOff>114300</xdr:rowOff>
    </xdr:to>
    <xdr:sp>
      <xdr:nvSpPr>
        <xdr:cNvPr id="4" name="Straight Arrow Connector 4"/>
        <xdr:cNvSpPr>
          <a:spLocks/>
        </xdr:cNvSpPr>
      </xdr:nvSpPr>
      <xdr:spPr>
        <a:xfrm flipV="1">
          <a:off x="2324100" y="1733550"/>
          <a:ext cx="28670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361950</xdr:rowOff>
    </xdr:from>
    <xdr:to>
      <xdr:col>1</xdr:col>
      <xdr:colOff>457200</xdr:colOff>
      <xdr:row>5</xdr:row>
      <xdr:rowOff>123825</xdr:rowOff>
    </xdr:to>
    <xdr:sp>
      <xdr:nvSpPr>
        <xdr:cNvPr id="1" name="Straight Connector 1"/>
        <xdr:cNvSpPr>
          <a:spLocks/>
        </xdr:cNvSpPr>
      </xdr:nvSpPr>
      <xdr:spPr>
        <a:xfrm>
          <a:off x="2190750" y="1285875"/>
          <a:ext cx="9525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104775</xdr:rowOff>
    </xdr:from>
    <xdr:to>
      <xdr:col>3</xdr:col>
      <xdr:colOff>409575</xdr:colOff>
      <xdr:row>5</xdr:row>
      <xdr:rowOff>114300</xdr:rowOff>
    </xdr:to>
    <xdr:sp>
      <xdr:nvSpPr>
        <xdr:cNvPr id="2" name="Straight Arrow Connector 2"/>
        <xdr:cNvSpPr>
          <a:spLocks/>
        </xdr:cNvSpPr>
      </xdr:nvSpPr>
      <xdr:spPr>
        <a:xfrm>
          <a:off x="2200275" y="1676400"/>
          <a:ext cx="281940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13</xdr:row>
      <xdr:rowOff>161925</xdr:rowOff>
    </xdr:from>
    <xdr:to>
      <xdr:col>1</xdr:col>
      <xdr:colOff>447675</xdr:colOff>
      <xdr:row>21</xdr:row>
      <xdr:rowOff>104775</xdr:rowOff>
    </xdr:to>
    <xdr:sp>
      <xdr:nvSpPr>
        <xdr:cNvPr id="3" name="Straight Connector 3"/>
        <xdr:cNvSpPr>
          <a:spLocks/>
        </xdr:cNvSpPr>
      </xdr:nvSpPr>
      <xdr:spPr>
        <a:xfrm>
          <a:off x="2190750" y="3190875"/>
          <a:ext cx="0" cy="1400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8</xdr:row>
      <xdr:rowOff>161925</xdr:rowOff>
    </xdr:from>
    <xdr:to>
      <xdr:col>1</xdr:col>
      <xdr:colOff>457200</xdr:colOff>
      <xdr:row>12</xdr:row>
      <xdr:rowOff>142875</xdr:rowOff>
    </xdr:to>
    <xdr:sp>
      <xdr:nvSpPr>
        <xdr:cNvPr id="4" name="Straight Connector 4"/>
        <xdr:cNvSpPr>
          <a:spLocks/>
        </xdr:cNvSpPr>
      </xdr:nvSpPr>
      <xdr:spPr>
        <a:xfrm>
          <a:off x="2190750" y="2219325"/>
          <a:ext cx="952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21</xdr:row>
      <xdr:rowOff>104775</xdr:rowOff>
    </xdr:from>
    <xdr:to>
      <xdr:col>3</xdr:col>
      <xdr:colOff>228600</xdr:colOff>
      <xdr:row>21</xdr:row>
      <xdr:rowOff>133350</xdr:rowOff>
    </xdr:to>
    <xdr:sp>
      <xdr:nvSpPr>
        <xdr:cNvPr id="5" name="Straight Arrow Connector 5"/>
        <xdr:cNvSpPr>
          <a:spLocks/>
        </xdr:cNvSpPr>
      </xdr:nvSpPr>
      <xdr:spPr>
        <a:xfrm>
          <a:off x="2190750" y="4591050"/>
          <a:ext cx="2647950" cy="285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142875</xdr:rowOff>
    </xdr:from>
    <xdr:to>
      <xdr:col>3</xdr:col>
      <xdr:colOff>409575</xdr:colOff>
      <xdr:row>12</xdr:row>
      <xdr:rowOff>152400</xdr:rowOff>
    </xdr:to>
    <xdr:sp>
      <xdr:nvSpPr>
        <xdr:cNvPr id="6" name="Straight Arrow Connector 6"/>
        <xdr:cNvSpPr>
          <a:spLocks/>
        </xdr:cNvSpPr>
      </xdr:nvSpPr>
      <xdr:spPr>
        <a:xfrm>
          <a:off x="2200275" y="3009900"/>
          <a:ext cx="281940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38100</xdr:rowOff>
    </xdr:from>
    <xdr:to>
      <xdr:col>4</xdr:col>
      <xdr:colOff>266700</xdr:colOff>
      <xdr:row>11</xdr:row>
      <xdr:rowOff>161925</xdr:rowOff>
    </xdr:to>
    <xdr:sp>
      <xdr:nvSpPr>
        <xdr:cNvPr id="7" name="Right Brace 7"/>
        <xdr:cNvSpPr>
          <a:spLocks/>
        </xdr:cNvSpPr>
      </xdr:nvSpPr>
      <xdr:spPr>
        <a:xfrm>
          <a:off x="5267325" y="2419350"/>
          <a:ext cx="238125" cy="447675"/>
        </a:xfrm>
        <a:prstGeom prst="rightBrace">
          <a:avLst>
            <a:gd name="adj1" fmla="val -47259"/>
            <a:gd name="adj2" fmla="val 3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20</xdr:row>
      <xdr:rowOff>133350</xdr:rowOff>
    </xdr:from>
    <xdr:to>
      <xdr:col>3</xdr:col>
      <xdr:colOff>209550</xdr:colOff>
      <xdr:row>20</xdr:row>
      <xdr:rowOff>152400</xdr:rowOff>
    </xdr:to>
    <xdr:sp>
      <xdr:nvSpPr>
        <xdr:cNvPr id="1" name="Straight Arrow Connector 1"/>
        <xdr:cNvSpPr>
          <a:spLocks/>
        </xdr:cNvSpPr>
      </xdr:nvSpPr>
      <xdr:spPr>
        <a:xfrm>
          <a:off x="2057400" y="4457700"/>
          <a:ext cx="2667000" cy="19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161925</xdr:rowOff>
    </xdr:from>
    <xdr:to>
      <xdr:col>1</xdr:col>
      <xdr:colOff>419100</xdr:colOff>
      <xdr:row>20</xdr:row>
      <xdr:rowOff>142875</xdr:rowOff>
    </xdr:to>
    <xdr:sp>
      <xdr:nvSpPr>
        <xdr:cNvPr id="2" name="Straight Connector 2"/>
        <xdr:cNvSpPr>
          <a:spLocks/>
        </xdr:cNvSpPr>
      </xdr:nvSpPr>
      <xdr:spPr>
        <a:xfrm>
          <a:off x="2066925" y="1085850"/>
          <a:ext cx="0" cy="3381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</xdr:row>
      <xdr:rowOff>142875</xdr:rowOff>
    </xdr:from>
    <xdr:to>
      <xdr:col>3</xdr:col>
      <xdr:colOff>371475</xdr:colOff>
      <xdr:row>10</xdr:row>
      <xdr:rowOff>152400</xdr:rowOff>
    </xdr:to>
    <xdr:sp>
      <xdr:nvSpPr>
        <xdr:cNvPr id="1" name="Straight Arrow Connector 1"/>
        <xdr:cNvSpPr>
          <a:spLocks/>
        </xdr:cNvSpPr>
      </xdr:nvSpPr>
      <xdr:spPr>
        <a:xfrm flipV="1">
          <a:off x="2466975" y="2867025"/>
          <a:ext cx="281940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19</xdr:row>
      <xdr:rowOff>133350</xdr:rowOff>
    </xdr:from>
    <xdr:to>
      <xdr:col>3</xdr:col>
      <xdr:colOff>276225</xdr:colOff>
      <xdr:row>19</xdr:row>
      <xdr:rowOff>133350</xdr:rowOff>
    </xdr:to>
    <xdr:sp>
      <xdr:nvSpPr>
        <xdr:cNvPr id="2" name="Straight Arrow Connector 2"/>
        <xdr:cNvSpPr>
          <a:spLocks/>
        </xdr:cNvSpPr>
      </xdr:nvSpPr>
      <xdr:spPr>
        <a:xfrm>
          <a:off x="2466975" y="4476750"/>
          <a:ext cx="27241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5</xdr:row>
      <xdr:rowOff>161925</xdr:rowOff>
    </xdr:from>
    <xdr:to>
      <xdr:col>1</xdr:col>
      <xdr:colOff>333375</xdr:colOff>
      <xdr:row>10</xdr:row>
      <xdr:rowOff>161925</xdr:rowOff>
    </xdr:to>
    <xdr:sp>
      <xdr:nvSpPr>
        <xdr:cNvPr id="3" name="Straight Connector 3"/>
        <xdr:cNvSpPr>
          <a:spLocks/>
        </xdr:cNvSpPr>
      </xdr:nvSpPr>
      <xdr:spPr>
        <a:xfrm>
          <a:off x="2476500" y="1266825"/>
          <a:ext cx="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11</xdr:row>
      <xdr:rowOff>161925</xdr:rowOff>
    </xdr:from>
    <xdr:to>
      <xdr:col>1</xdr:col>
      <xdr:colOff>342900</xdr:colOff>
      <xdr:row>19</xdr:row>
      <xdr:rowOff>133350</xdr:rowOff>
    </xdr:to>
    <xdr:sp>
      <xdr:nvSpPr>
        <xdr:cNvPr id="4" name="Straight Connector 4"/>
        <xdr:cNvSpPr>
          <a:spLocks/>
        </xdr:cNvSpPr>
      </xdr:nvSpPr>
      <xdr:spPr>
        <a:xfrm>
          <a:off x="2476500" y="3048000"/>
          <a:ext cx="9525" cy="1428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38100</xdr:rowOff>
    </xdr:from>
    <xdr:to>
      <xdr:col>4</xdr:col>
      <xdr:colOff>266700</xdr:colOff>
      <xdr:row>9</xdr:row>
      <xdr:rowOff>161925</xdr:rowOff>
    </xdr:to>
    <xdr:sp>
      <xdr:nvSpPr>
        <xdr:cNvPr id="5" name="Right Brace 5"/>
        <xdr:cNvSpPr>
          <a:spLocks/>
        </xdr:cNvSpPr>
      </xdr:nvSpPr>
      <xdr:spPr>
        <a:xfrm>
          <a:off x="5553075" y="2276475"/>
          <a:ext cx="238125" cy="447675"/>
        </a:xfrm>
        <a:prstGeom prst="rightBrace">
          <a:avLst>
            <a:gd name="adj1" fmla="val -47976"/>
            <a:gd name="adj2" fmla="val 3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18</xdr:row>
      <xdr:rowOff>161925</xdr:rowOff>
    </xdr:from>
    <xdr:to>
      <xdr:col>3</xdr:col>
      <xdr:colOff>228600</xdr:colOff>
      <xdr:row>18</xdr:row>
      <xdr:rowOff>161925</xdr:rowOff>
    </xdr:to>
    <xdr:sp>
      <xdr:nvSpPr>
        <xdr:cNvPr id="1" name="Straight Arrow Connector 1"/>
        <xdr:cNvSpPr>
          <a:spLocks/>
        </xdr:cNvSpPr>
      </xdr:nvSpPr>
      <xdr:spPr>
        <a:xfrm flipV="1">
          <a:off x="1971675" y="3857625"/>
          <a:ext cx="27146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161925</xdr:rowOff>
    </xdr:from>
    <xdr:to>
      <xdr:col>1</xdr:col>
      <xdr:colOff>295275</xdr:colOff>
      <xdr:row>18</xdr:row>
      <xdr:rowOff>161925</xdr:rowOff>
    </xdr:to>
    <xdr:sp>
      <xdr:nvSpPr>
        <xdr:cNvPr id="2" name="Straight Connector 2"/>
        <xdr:cNvSpPr>
          <a:spLocks/>
        </xdr:cNvSpPr>
      </xdr:nvSpPr>
      <xdr:spPr>
        <a:xfrm flipH="1">
          <a:off x="1962150" y="942975"/>
          <a:ext cx="19050" cy="2914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8</xdr:row>
      <xdr:rowOff>142875</xdr:rowOff>
    </xdr:from>
    <xdr:to>
      <xdr:col>3</xdr:col>
      <xdr:colOff>476250</xdr:colOff>
      <xdr:row>8</xdr:row>
      <xdr:rowOff>152400</xdr:rowOff>
    </xdr:to>
    <xdr:sp>
      <xdr:nvSpPr>
        <xdr:cNvPr id="1" name="Straight Arrow Connector 1"/>
        <xdr:cNvSpPr>
          <a:spLocks/>
        </xdr:cNvSpPr>
      </xdr:nvSpPr>
      <xdr:spPr>
        <a:xfrm>
          <a:off x="2809875" y="1733550"/>
          <a:ext cx="259080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20</xdr:row>
      <xdr:rowOff>104775</xdr:rowOff>
    </xdr:from>
    <xdr:to>
      <xdr:col>3</xdr:col>
      <xdr:colOff>457200</xdr:colOff>
      <xdr:row>20</xdr:row>
      <xdr:rowOff>114300</xdr:rowOff>
    </xdr:to>
    <xdr:sp>
      <xdr:nvSpPr>
        <xdr:cNvPr id="2" name="Straight Arrow Connector 2"/>
        <xdr:cNvSpPr>
          <a:spLocks/>
        </xdr:cNvSpPr>
      </xdr:nvSpPr>
      <xdr:spPr>
        <a:xfrm>
          <a:off x="2800350" y="4286250"/>
          <a:ext cx="25812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16</xdr:row>
      <xdr:rowOff>104775</xdr:rowOff>
    </xdr:from>
    <xdr:to>
      <xdr:col>3</xdr:col>
      <xdr:colOff>409575</xdr:colOff>
      <xdr:row>16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2809875" y="3152775"/>
          <a:ext cx="2524125" cy="19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161925</xdr:rowOff>
    </xdr:from>
    <xdr:to>
      <xdr:col>1</xdr:col>
      <xdr:colOff>466725</xdr:colOff>
      <xdr:row>8</xdr:row>
      <xdr:rowOff>142875</xdr:rowOff>
    </xdr:to>
    <xdr:sp>
      <xdr:nvSpPr>
        <xdr:cNvPr id="4" name="Straight Connector 4"/>
        <xdr:cNvSpPr>
          <a:spLocks/>
        </xdr:cNvSpPr>
      </xdr:nvSpPr>
      <xdr:spPr>
        <a:xfrm>
          <a:off x="2800350" y="1266825"/>
          <a:ext cx="95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18</xdr:row>
      <xdr:rowOff>238125</xdr:rowOff>
    </xdr:from>
    <xdr:to>
      <xdr:col>1</xdr:col>
      <xdr:colOff>457200</xdr:colOff>
      <xdr:row>20</xdr:row>
      <xdr:rowOff>114300</xdr:rowOff>
    </xdr:to>
    <xdr:sp>
      <xdr:nvSpPr>
        <xdr:cNvPr id="5" name="Straight Connector 5"/>
        <xdr:cNvSpPr>
          <a:spLocks/>
        </xdr:cNvSpPr>
      </xdr:nvSpPr>
      <xdr:spPr>
        <a:xfrm>
          <a:off x="2800350" y="3771900"/>
          <a:ext cx="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161925</xdr:rowOff>
    </xdr:from>
    <xdr:to>
      <xdr:col>1</xdr:col>
      <xdr:colOff>457200</xdr:colOff>
      <xdr:row>16</xdr:row>
      <xdr:rowOff>123825</xdr:rowOff>
    </xdr:to>
    <xdr:sp>
      <xdr:nvSpPr>
        <xdr:cNvPr id="6" name="Straight Connector 6"/>
        <xdr:cNvSpPr>
          <a:spLocks/>
        </xdr:cNvSpPr>
      </xdr:nvSpPr>
      <xdr:spPr>
        <a:xfrm>
          <a:off x="2800350" y="1914525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zoomScalePageLayoutView="0" workbookViewId="0" topLeftCell="A1">
      <selection activeCell="D3" sqref="D3:J3"/>
    </sheetView>
  </sheetViews>
  <sheetFormatPr defaultColWidth="18.7109375" defaultRowHeight="12.75"/>
  <cols>
    <col min="1" max="1" width="1.28515625" style="1" customWidth="1"/>
    <col min="2" max="2" width="2.8515625" style="1" customWidth="1"/>
    <col min="3" max="3" width="7.8515625" style="1" hidden="1" customWidth="1"/>
    <col min="4" max="4" width="1.8515625" style="1" customWidth="1"/>
    <col min="5" max="5" width="3.7109375" style="1" customWidth="1"/>
    <col min="6" max="6" width="34.7109375" style="1" customWidth="1"/>
    <col min="7" max="10" width="14.57421875" style="1" customWidth="1"/>
    <col min="11" max="218" width="9.140625" style="1" customWidth="1"/>
    <col min="219" max="16384" width="18.7109375" style="1" customWidth="1"/>
  </cols>
  <sheetData>
    <row r="1" ht="15.75">
      <c r="J1" s="200" t="s">
        <v>287</v>
      </c>
    </row>
    <row r="2" ht="25.5" customHeight="1">
      <c r="J2" s="200"/>
    </row>
    <row r="3" spans="4:10" ht="30.75" customHeight="1">
      <c r="D3" s="712" t="s">
        <v>279</v>
      </c>
      <c r="E3" s="712"/>
      <c r="F3" s="712"/>
      <c r="G3" s="712"/>
      <c r="H3" s="712"/>
      <c r="I3" s="712"/>
      <c r="J3" s="712"/>
    </row>
    <row r="4" spans="4:10" s="126" customFormat="1" ht="23.25" customHeight="1">
      <c r="D4" s="136"/>
      <c r="E4" s="720" t="s">
        <v>6</v>
      </c>
      <c r="F4" s="720"/>
      <c r="G4" s="713">
        <v>2017</v>
      </c>
      <c r="H4" s="713"/>
      <c r="I4" s="713">
        <v>2018</v>
      </c>
      <c r="J4" s="713"/>
    </row>
    <row r="5" spans="4:10" s="126" customFormat="1" ht="23.25" customHeight="1">
      <c r="D5" s="134"/>
      <c r="E5" s="721"/>
      <c r="F5" s="721"/>
      <c r="G5" s="127" t="s">
        <v>1</v>
      </c>
      <c r="H5" s="127" t="s">
        <v>31</v>
      </c>
      <c r="I5" s="127" t="s">
        <v>1</v>
      </c>
      <c r="J5" s="127" t="s">
        <v>31</v>
      </c>
    </row>
    <row r="6" spans="5:10" s="5" customFormat="1" ht="28.5" customHeight="1">
      <c r="E6" s="714" t="s">
        <v>7</v>
      </c>
      <c r="F6" s="714"/>
      <c r="G6" s="2">
        <v>6490</v>
      </c>
      <c r="H6" s="174">
        <v>5.1</v>
      </c>
      <c r="I6" s="2">
        <v>6569</v>
      </c>
      <c r="J6" s="174">
        <v>5.2</v>
      </c>
    </row>
    <row r="7" spans="6:10" s="5" customFormat="1" ht="28.5" customHeight="1">
      <c r="F7" s="128" t="s">
        <v>23</v>
      </c>
      <c r="G7" s="3">
        <v>776</v>
      </c>
      <c r="H7" s="174"/>
      <c r="I7" s="3">
        <v>1184</v>
      </c>
      <c r="J7" s="174"/>
    </row>
    <row r="8" spans="5:10" s="5" customFormat="1" ht="28.5" customHeight="1">
      <c r="E8" s="715" t="s">
        <v>8</v>
      </c>
      <c r="F8" s="715"/>
      <c r="G8" s="2">
        <v>41302</v>
      </c>
      <c r="H8" s="174">
        <v>32.7</v>
      </c>
      <c r="I8" s="2">
        <v>38888</v>
      </c>
      <c r="J8" s="174">
        <v>30.7</v>
      </c>
    </row>
    <row r="9" spans="6:10" s="5" customFormat="1" ht="28.5" customHeight="1">
      <c r="F9" s="128" t="s">
        <v>23</v>
      </c>
      <c r="G9" s="3">
        <v>2943</v>
      </c>
      <c r="H9" s="174"/>
      <c r="I9" s="3">
        <v>3083</v>
      </c>
      <c r="J9" s="174"/>
    </row>
    <row r="10" spans="5:10" s="5" customFormat="1" ht="28.5" customHeight="1">
      <c r="E10" s="715" t="s">
        <v>9</v>
      </c>
      <c r="F10" s="715"/>
      <c r="G10" s="2">
        <v>254223</v>
      </c>
      <c r="H10" s="174">
        <v>201</v>
      </c>
      <c r="I10" s="2">
        <v>258858</v>
      </c>
      <c r="J10" s="174">
        <v>204.6</v>
      </c>
    </row>
    <row r="11" spans="6:10" s="5" customFormat="1" ht="28.5" customHeight="1">
      <c r="F11" s="128" t="s">
        <v>19</v>
      </c>
      <c r="G11" s="3">
        <v>240101</v>
      </c>
      <c r="H11" s="174"/>
      <c r="I11" s="3">
        <v>243425</v>
      </c>
      <c r="J11" s="174"/>
    </row>
    <row r="12" spans="4:10" s="24" customFormat="1" ht="28.5" customHeight="1">
      <c r="D12" s="130"/>
      <c r="E12" s="711" t="s">
        <v>29</v>
      </c>
      <c r="F12" s="711"/>
      <c r="G12" s="129">
        <v>302015</v>
      </c>
      <c r="H12" s="175"/>
      <c r="I12" s="129">
        <v>304315</v>
      </c>
      <c r="J12" s="175"/>
    </row>
    <row r="13" spans="4:16" s="24" customFormat="1" ht="28.5" customHeight="1">
      <c r="D13" s="135"/>
      <c r="E13" s="716" t="s">
        <v>18</v>
      </c>
      <c r="F13" s="716"/>
      <c r="G13" s="4">
        <v>47792</v>
      </c>
      <c r="H13" s="176">
        <v>37.8</v>
      </c>
      <c r="I13" s="4">
        <f>SUM(I6,I8)</f>
        <v>45457</v>
      </c>
      <c r="J13" s="176">
        <v>35.9</v>
      </c>
      <c r="M13" s="4"/>
      <c r="N13" s="4"/>
      <c r="O13" s="4"/>
      <c r="P13" s="4"/>
    </row>
    <row r="14" spans="5:16" s="5" customFormat="1" ht="28.5" customHeight="1">
      <c r="E14" s="124"/>
      <c r="F14" s="128" t="s">
        <v>23</v>
      </c>
      <c r="G14" s="3">
        <v>3719</v>
      </c>
      <c r="H14" s="177">
        <v>2.9</v>
      </c>
      <c r="I14" s="3">
        <f>SUM(I7,I9)</f>
        <v>4267</v>
      </c>
      <c r="J14" s="177">
        <v>3.4</v>
      </c>
      <c r="M14" s="2"/>
      <c r="N14" s="2"/>
      <c r="O14" s="2"/>
      <c r="P14" s="2"/>
    </row>
    <row r="15" spans="5:15" s="133" customFormat="1" ht="28.5" customHeight="1">
      <c r="E15" s="717" t="s">
        <v>10</v>
      </c>
      <c r="F15" s="717"/>
      <c r="G15" s="4">
        <v>62889</v>
      </c>
      <c r="H15" s="174"/>
      <c r="I15" s="4">
        <v>61007</v>
      </c>
      <c r="J15" s="174"/>
      <c r="M15" s="521"/>
      <c r="N15" s="521"/>
      <c r="O15" s="521"/>
    </row>
    <row r="16" spans="5:10" s="133" customFormat="1" ht="28.5" customHeight="1">
      <c r="E16" s="718" t="s">
        <v>24</v>
      </c>
      <c r="F16" s="718"/>
      <c r="G16" s="178">
        <v>85</v>
      </c>
      <c r="H16" s="174"/>
      <c r="I16" s="178">
        <v>86</v>
      </c>
      <c r="J16" s="174"/>
    </row>
    <row r="17" spans="5:10" s="133" customFormat="1" ht="28.5" customHeight="1">
      <c r="E17" s="719" t="s">
        <v>25</v>
      </c>
      <c r="F17" s="719"/>
      <c r="G17" s="178">
        <v>297</v>
      </c>
      <c r="H17" s="174"/>
      <c r="I17" s="178">
        <v>254</v>
      </c>
      <c r="J17" s="174"/>
    </row>
    <row r="18" spans="4:15" s="137" customFormat="1" ht="28.5" customHeight="1">
      <c r="D18" s="123"/>
      <c r="E18" s="711" t="s">
        <v>11</v>
      </c>
      <c r="F18" s="711"/>
      <c r="G18" s="129">
        <v>364904</v>
      </c>
      <c r="H18" s="175"/>
      <c r="I18" s="129">
        <f>SUM(I12,I15)</f>
        <v>365322</v>
      </c>
      <c r="J18" s="175"/>
      <c r="M18" s="522"/>
      <c r="N18" s="522"/>
      <c r="O18" s="522"/>
    </row>
    <row r="19" spans="5:9" ht="18.75" customHeight="1">
      <c r="E19" s="131" t="s">
        <v>15</v>
      </c>
      <c r="G19" s="132"/>
      <c r="H19" s="132"/>
      <c r="I19" s="132"/>
    </row>
    <row r="20" ht="12">
      <c r="G20" s="132"/>
    </row>
    <row r="40" spans="2:10" ht="12.75" customHeight="1">
      <c r="B40" s="710"/>
      <c r="C40" s="710"/>
      <c r="D40" s="710"/>
      <c r="E40" s="710"/>
      <c r="F40" s="710"/>
      <c r="G40" s="710"/>
      <c r="H40" s="710"/>
      <c r="I40" s="710"/>
      <c r="J40" s="710"/>
    </row>
  </sheetData>
  <sheetProtection/>
  <mergeCells count="14">
    <mergeCell ref="B40:J40"/>
    <mergeCell ref="E18:F18"/>
    <mergeCell ref="D3:J3"/>
    <mergeCell ref="G4:H4"/>
    <mergeCell ref="I4:J4"/>
    <mergeCell ref="E6:F6"/>
    <mergeCell ref="E8:F8"/>
    <mergeCell ref="E10:F10"/>
    <mergeCell ref="E12:F12"/>
    <mergeCell ref="E13:F13"/>
    <mergeCell ref="E15:F15"/>
    <mergeCell ref="E16:F16"/>
    <mergeCell ref="E17:F17"/>
    <mergeCell ref="E4:F5"/>
  </mergeCells>
  <printOptions horizontalCentered="1"/>
  <pageMargins left="0.35433070866141736" right="0.35433070866141736" top="0.7480314960629921" bottom="0.7480314960629921" header="0.31496062992125984" footer="0.31496062992125984"/>
  <pageSetup horizontalDpi="600" verticalDpi="600" orientation="portrait" paperSize="9" scale="90" r:id="rId2"/>
  <headerFooter>
    <oddFooter>&amp;C18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" sqref="A1:M1"/>
    </sheetView>
  </sheetViews>
  <sheetFormatPr defaultColWidth="6.7109375" defaultRowHeight="12.75"/>
  <cols>
    <col min="1" max="1" width="9.140625" style="104" customWidth="1"/>
    <col min="2" max="2" width="5.8515625" style="104" customWidth="1"/>
    <col min="3" max="3" width="6.7109375" style="104" customWidth="1"/>
    <col min="4" max="4" width="5.7109375" style="104" customWidth="1"/>
    <col min="5" max="7" width="6.7109375" style="104" customWidth="1"/>
    <col min="8" max="8" width="5.8515625" style="104" customWidth="1"/>
    <col min="9" max="9" width="6.7109375" style="104" customWidth="1"/>
    <col min="10" max="10" width="5.7109375" style="104" customWidth="1"/>
    <col min="11" max="11" width="6.7109375" style="104" customWidth="1"/>
    <col min="12" max="12" width="6.28125" style="104" customWidth="1"/>
    <col min="13" max="13" width="6.7109375" style="104" customWidth="1"/>
    <col min="14" max="14" width="4.28125" style="103" customWidth="1"/>
    <col min="15" max="15" width="8.28125" style="104" customWidth="1"/>
    <col min="16" max="16" width="5.8515625" style="104" customWidth="1"/>
    <col min="17" max="17" width="8.28125" style="104" customWidth="1"/>
    <col min="18" max="18" width="8.140625" style="104" customWidth="1"/>
    <col min="19" max="19" width="11.28125" style="104" customWidth="1"/>
    <col min="20" max="250" width="5.8515625" style="104" customWidth="1"/>
    <col min="251" max="251" width="9.140625" style="104" customWidth="1"/>
    <col min="252" max="252" width="5.8515625" style="104" customWidth="1"/>
    <col min="253" max="253" width="6.7109375" style="104" customWidth="1"/>
    <col min="254" max="254" width="5.7109375" style="104" customWidth="1"/>
    <col min="255" max="16384" width="6.7109375" style="104" customWidth="1"/>
  </cols>
  <sheetData>
    <row r="1" spans="1:13" ht="25.5" customHeight="1">
      <c r="A1" s="768" t="s">
        <v>297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</row>
    <row r="2" spans="1:13" ht="27" customHeight="1">
      <c r="A2" s="769" t="s">
        <v>236</v>
      </c>
      <c r="B2" s="772">
        <v>2017</v>
      </c>
      <c r="C2" s="772"/>
      <c r="D2" s="772"/>
      <c r="E2" s="772"/>
      <c r="F2" s="772"/>
      <c r="G2" s="773"/>
      <c r="H2" s="772">
        <v>2018</v>
      </c>
      <c r="I2" s="772"/>
      <c r="J2" s="772"/>
      <c r="K2" s="772"/>
      <c r="L2" s="772"/>
      <c r="M2" s="772"/>
    </row>
    <row r="3" spans="1:13" ht="27" customHeight="1">
      <c r="A3" s="770"/>
      <c r="B3" s="772" t="s">
        <v>2</v>
      </c>
      <c r="C3" s="772"/>
      <c r="D3" s="772" t="s">
        <v>3</v>
      </c>
      <c r="E3" s="772"/>
      <c r="F3" s="774" t="s">
        <v>0</v>
      </c>
      <c r="G3" s="775"/>
      <c r="H3" s="772" t="s">
        <v>2</v>
      </c>
      <c r="I3" s="772"/>
      <c r="J3" s="772" t="s">
        <v>3</v>
      </c>
      <c r="K3" s="772"/>
      <c r="L3" s="774" t="s">
        <v>0</v>
      </c>
      <c r="M3" s="774"/>
    </row>
    <row r="4" spans="1:19" ht="27" customHeight="1">
      <c r="A4" s="771"/>
      <c r="B4" s="105" t="s">
        <v>83</v>
      </c>
      <c r="C4" s="105" t="s">
        <v>31</v>
      </c>
      <c r="D4" s="105" t="s">
        <v>83</v>
      </c>
      <c r="E4" s="112" t="s">
        <v>31</v>
      </c>
      <c r="F4" s="105" t="s">
        <v>83</v>
      </c>
      <c r="G4" s="338" t="s">
        <v>31</v>
      </c>
      <c r="H4" s="105" t="s">
        <v>83</v>
      </c>
      <c r="I4" s="105" t="s">
        <v>31</v>
      </c>
      <c r="J4" s="105" t="s">
        <v>83</v>
      </c>
      <c r="K4" s="112" t="s">
        <v>31</v>
      </c>
      <c r="L4" s="105" t="s">
        <v>83</v>
      </c>
      <c r="M4" s="105" t="s">
        <v>31</v>
      </c>
      <c r="N4" s="106"/>
      <c r="Q4" s="110"/>
      <c r="R4" s="110"/>
      <c r="S4" s="110"/>
    </row>
    <row r="5" spans="1:21" s="110" customFormat="1" ht="27" customHeight="1">
      <c r="A5" s="107" t="s">
        <v>84</v>
      </c>
      <c r="B5" s="109">
        <v>21</v>
      </c>
      <c r="C5" s="108">
        <v>52.7</v>
      </c>
      <c r="D5" s="267">
        <v>0</v>
      </c>
      <c r="E5" s="267">
        <v>0</v>
      </c>
      <c r="F5" s="109">
        <v>21</v>
      </c>
      <c r="G5" s="339">
        <v>26.7</v>
      </c>
      <c r="H5" s="109">
        <v>26</v>
      </c>
      <c r="I5" s="108">
        <v>65.9</v>
      </c>
      <c r="J5" s="510">
        <v>1</v>
      </c>
      <c r="K5" s="511">
        <v>2.6</v>
      </c>
      <c r="L5" s="109">
        <f aca="true" t="shared" si="0" ref="L5:L11">H5+J5</f>
        <v>27</v>
      </c>
      <c r="M5" s="108">
        <v>34.8</v>
      </c>
      <c r="N5" s="106"/>
      <c r="P5" s="340"/>
      <c r="Q5" s="184"/>
      <c r="R5" s="181"/>
      <c r="S5" s="182"/>
      <c r="T5" s="183"/>
      <c r="U5" s="183"/>
    </row>
    <row r="6" spans="1:21" s="110" customFormat="1" ht="27" customHeight="1">
      <c r="A6" s="107" t="s">
        <v>85</v>
      </c>
      <c r="B6" s="111">
        <v>627</v>
      </c>
      <c r="C6" s="108">
        <v>1602.6</v>
      </c>
      <c r="D6" s="111">
        <v>11</v>
      </c>
      <c r="E6" s="190">
        <v>28.8</v>
      </c>
      <c r="F6" s="111">
        <f aca="true" t="shared" si="1" ref="F6:F11">B6+D6</f>
        <v>638</v>
      </c>
      <c r="G6" s="339">
        <v>824.7</v>
      </c>
      <c r="H6" s="111">
        <v>376</v>
      </c>
      <c r="I6" s="108">
        <v>950.5</v>
      </c>
      <c r="J6" s="111">
        <v>9</v>
      </c>
      <c r="K6" s="190">
        <v>23.5</v>
      </c>
      <c r="L6" s="111">
        <f t="shared" si="0"/>
        <v>385</v>
      </c>
      <c r="M6" s="108">
        <v>494.7</v>
      </c>
      <c r="N6" s="106"/>
      <c r="P6" s="340"/>
      <c r="Q6" s="184"/>
      <c r="R6" s="181"/>
      <c r="S6" s="182"/>
      <c r="T6" s="183"/>
      <c r="U6" s="183"/>
    </row>
    <row r="7" spans="1:21" s="110" customFormat="1" ht="27" customHeight="1">
      <c r="A7" s="107" t="s">
        <v>86</v>
      </c>
      <c r="B7" s="111">
        <v>868</v>
      </c>
      <c r="C7" s="108">
        <v>2155.3</v>
      </c>
      <c r="D7" s="111">
        <v>16</v>
      </c>
      <c r="E7" s="190">
        <v>40.3</v>
      </c>
      <c r="F7" s="111">
        <f t="shared" si="1"/>
        <v>884</v>
      </c>
      <c r="G7" s="339">
        <v>1106</v>
      </c>
      <c r="H7" s="111">
        <v>661</v>
      </c>
      <c r="I7" s="108">
        <v>1679.8</v>
      </c>
      <c r="J7" s="111">
        <v>20</v>
      </c>
      <c r="K7" s="190">
        <v>51.2</v>
      </c>
      <c r="L7" s="111">
        <f t="shared" si="0"/>
        <v>681</v>
      </c>
      <c r="M7" s="108">
        <v>868.2</v>
      </c>
      <c r="N7" s="106"/>
      <c r="P7" s="340"/>
      <c r="Q7" s="184"/>
      <c r="R7" s="181"/>
      <c r="S7" s="182"/>
      <c r="T7" s="183"/>
      <c r="U7" s="183"/>
    </row>
    <row r="8" spans="1:21" s="110" customFormat="1" ht="27" customHeight="1">
      <c r="A8" s="107" t="s">
        <v>87</v>
      </c>
      <c r="B8" s="111">
        <v>797</v>
      </c>
      <c r="C8" s="108">
        <v>1743.1</v>
      </c>
      <c r="D8" s="111">
        <v>41</v>
      </c>
      <c r="E8" s="190">
        <v>92.2</v>
      </c>
      <c r="F8" s="111">
        <f t="shared" si="1"/>
        <v>838</v>
      </c>
      <c r="G8" s="339">
        <v>929</v>
      </c>
      <c r="H8" s="111">
        <v>726</v>
      </c>
      <c r="I8" s="108">
        <v>1527.3</v>
      </c>
      <c r="J8" s="111">
        <v>33</v>
      </c>
      <c r="K8" s="190">
        <v>71.7</v>
      </c>
      <c r="L8" s="111">
        <f t="shared" si="0"/>
        <v>759</v>
      </c>
      <c r="M8" s="108">
        <v>811.2</v>
      </c>
      <c r="N8" s="103"/>
      <c r="P8" s="340"/>
      <c r="Q8" s="184"/>
      <c r="R8" s="181"/>
      <c r="S8" s="181"/>
      <c r="T8" s="183"/>
      <c r="U8" s="341"/>
    </row>
    <row r="9" spans="1:21" s="110" customFormat="1" ht="27" customHeight="1">
      <c r="A9" s="107" t="s">
        <v>88</v>
      </c>
      <c r="B9" s="111">
        <v>621</v>
      </c>
      <c r="C9" s="108">
        <v>1400</v>
      </c>
      <c r="D9" s="111">
        <v>20</v>
      </c>
      <c r="E9" s="190">
        <v>45.8</v>
      </c>
      <c r="F9" s="111">
        <f t="shared" si="1"/>
        <v>641</v>
      </c>
      <c r="G9" s="339">
        <v>728.2</v>
      </c>
      <c r="H9" s="111">
        <v>564</v>
      </c>
      <c r="I9" s="108">
        <v>1325.4</v>
      </c>
      <c r="J9" s="111">
        <v>27</v>
      </c>
      <c r="K9" s="190">
        <v>64.7</v>
      </c>
      <c r="L9" s="111">
        <f t="shared" si="0"/>
        <v>591</v>
      </c>
      <c r="M9" s="108">
        <v>701.5</v>
      </c>
      <c r="N9" s="103"/>
      <c r="P9" s="340"/>
      <c r="Q9" s="184"/>
      <c r="R9" s="181"/>
      <c r="S9" s="182"/>
      <c r="T9" s="183"/>
      <c r="U9" s="341"/>
    </row>
    <row r="10" spans="1:21" s="110" customFormat="1" ht="27" customHeight="1">
      <c r="A10" s="107" t="s">
        <v>89</v>
      </c>
      <c r="B10" s="111">
        <v>1039</v>
      </c>
      <c r="C10" s="108">
        <v>757.7</v>
      </c>
      <c r="D10" s="111">
        <v>35</v>
      </c>
      <c r="E10" s="190">
        <v>26.2</v>
      </c>
      <c r="F10" s="111">
        <f t="shared" si="1"/>
        <v>1074</v>
      </c>
      <c r="G10" s="339">
        <v>396.4</v>
      </c>
      <c r="H10" s="111">
        <v>963</v>
      </c>
      <c r="I10" s="108">
        <v>701.7</v>
      </c>
      <c r="J10" s="111">
        <v>44</v>
      </c>
      <c r="K10" s="190">
        <v>32.8</v>
      </c>
      <c r="L10" s="111">
        <f t="shared" si="0"/>
        <v>1007</v>
      </c>
      <c r="M10" s="108">
        <v>371.3</v>
      </c>
      <c r="N10" s="103"/>
      <c r="P10" s="340"/>
      <c r="Q10" s="184"/>
      <c r="R10" s="181"/>
      <c r="S10" s="182"/>
      <c r="T10" s="183"/>
      <c r="U10" s="183"/>
    </row>
    <row r="11" spans="1:21" s="110" customFormat="1" ht="27" customHeight="1">
      <c r="A11" s="107" t="s">
        <v>90</v>
      </c>
      <c r="B11" s="111">
        <v>170</v>
      </c>
      <c r="C11" s="108">
        <v>99.8</v>
      </c>
      <c r="D11" s="111">
        <v>6</v>
      </c>
      <c r="E11" s="190">
        <v>3.1</v>
      </c>
      <c r="F11" s="111">
        <f t="shared" si="1"/>
        <v>176</v>
      </c>
      <c r="G11" s="339">
        <v>48.2</v>
      </c>
      <c r="H11" s="111">
        <v>198</v>
      </c>
      <c r="I11" s="108">
        <v>113.5</v>
      </c>
      <c r="J11" s="111">
        <v>6</v>
      </c>
      <c r="K11" s="190">
        <v>3</v>
      </c>
      <c r="L11" s="111">
        <f t="shared" si="0"/>
        <v>204</v>
      </c>
      <c r="M11" s="108">
        <v>54.5</v>
      </c>
      <c r="N11" s="103"/>
      <c r="P11" s="340"/>
      <c r="Q11" s="184"/>
      <c r="R11" s="181"/>
      <c r="S11" s="182"/>
      <c r="T11" s="183"/>
      <c r="U11" s="183"/>
    </row>
    <row r="12" spans="1:21" s="110" customFormat="1" ht="27" customHeight="1">
      <c r="A12" s="112" t="s">
        <v>0</v>
      </c>
      <c r="B12" s="114">
        <f>SUM(B5:B11)</f>
        <v>4143</v>
      </c>
      <c r="C12" s="113">
        <v>801.6</v>
      </c>
      <c r="D12" s="114">
        <f>SUM(D5:D11)</f>
        <v>129</v>
      </c>
      <c r="E12" s="435">
        <v>24.2</v>
      </c>
      <c r="F12" s="114">
        <f>SUM(F5:F11)</f>
        <v>4272</v>
      </c>
      <c r="G12" s="342">
        <v>406.7</v>
      </c>
      <c r="H12" s="114">
        <f>SUM(H5:H11)</f>
        <v>3514</v>
      </c>
      <c r="I12" s="113">
        <v>675.6</v>
      </c>
      <c r="J12" s="114">
        <f>SUM(J5:J11)</f>
        <v>140</v>
      </c>
      <c r="K12" s="435">
        <v>26.1</v>
      </c>
      <c r="L12" s="114">
        <f>SUM(L5:L11)</f>
        <v>3654</v>
      </c>
      <c r="M12" s="113">
        <v>345.7</v>
      </c>
      <c r="N12" s="103"/>
      <c r="P12" s="340"/>
      <c r="Q12" s="184"/>
      <c r="S12" s="183"/>
      <c r="T12" s="183"/>
      <c r="U12" s="183"/>
    </row>
    <row r="13" spans="1:14" s="110" customFormat="1" ht="2.25" customHeight="1">
      <c r="A13" s="115"/>
      <c r="B13" s="116"/>
      <c r="C13" s="117"/>
      <c r="D13" s="116"/>
      <c r="E13" s="117"/>
      <c r="F13" s="116"/>
      <c r="G13" s="117"/>
      <c r="H13" s="116"/>
      <c r="I13" s="117"/>
      <c r="J13" s="116"/>
      <c r="K13" s="117"/>
      <c r="L13" s="116"/>
      <c r="M13" s="117"/>
      <c r="N13" s="103"/>
    </row>
    <row r="14" spans="1:14" s="110" customFormat="1" ht="16.5" customHeight="1">
      <c r="A14" s="106" t="s">
        <v>91</v>
      </c>
      <c r="H14" s="184"/>
      <c r="N14" s="103"/>
    </row>
    <row r="15" ht="14.25" customHeight="1">
      <c r="A15" s="256" t="s">
        <v>189</v>
      </c>
    </row>
    <row r="16" spans="1:14" ht="12.75">
      <c r="A16" s="154"/>
      <c r="B16" s="152"/>
      <c r="C16" s="152"/>
      <c r="D16" s="153"/>
      <c r="E16" s="185"/>
      <c r="F16" s="185"/>
      <c r="G16" s="185"/>
      <c r="H16" s="185"/>
      <c r="I16" s="185"/>
      <c r="J16" s="185"/>
      <c r="K16" s="185"/>
      <c r="L16" s="185"/>
      <c r="M16" s="185"/>
      <c r="N16" s="185"/>
    </row>
    <row r="17" spans="1:10" ht="26.25" customHeight="1">
      <c r="A17" s="155" t="s">
        <v>286</v>
      </c>
      <c r="B17" s="149"/>
      <c r="C17" s="149"/>
      <c r="D17" s="150"/>
      <c r="E17" s="354"/>
      <c r="F17" s="354"/>
      <c r="G17" s="354"/>
      <c r="H17" s="354"/>
      <c r="I17" s="354"/>
      <c r="J17" s="354"/>
    </row>
    <row r="18" spans="1:10" ht="28.5" customHeight="1">
      <c r="A18" s="779" t="s">
        <v>107</v>
      </c>
      <c r="B18" s="779"/>
      <c r="C18" s="779"/>
      <c r="D18" s="779"/>
      <c r="E18" s="777">
        <v>2017</v>
      </c>
      <c r="F18" s="777"/>
      <c r="G18" s="777">
        <v>2018</v>
      </c>
      <c r="H18" s="777"/>
      <c r="I18" s="777" t="s">
        <v>30</v>
      </c>
      <c r="J18" s="777"/>
    </row>
    <row r="19" spans="1:13" ht="28.5" customHeight="1">
      <c r="A19" s="776" t="s">
        <v>98</v>
      </c>
      <c r="B19" s="776"/>
      <c r="C19" s="776"/>
      <c r="D19" s="776"/>
      <c r="E19" s="778">
        <v>258</v>
      </c>
      <c r="F19" s="778"/>
      <c r="G19" s="778">
        <v>139</v>
      </c>
      <c r="H19" s="778"/>
      <c r="I19" s="780">
        <f aca="true" t="shared" si="2" ref="I19:I27">(G19-E19)*100/E19</f>
        <v>-46.12403100775194</v>
      </c>
      <c r="J19" s="780"/>
      <c r="M19" s="523"/>
    </row>
    <row r="20" spans="1:13" ht="28.5" customHeight="1">
      <c r="A20" s="776" t="s">
        <v>99</v>
      </c>
      <c r="B20" s="776"/>
      <c r="C20" s="776"/>
      <c r="D20" s="776"/>
      <c r="E20" s="778">
        <v>632</v>
      </c>
      <c r="F20" s="778"/>
      <c r="G20" s="778">
        <v>374</v>
      </c>
      <c r="H20" s="778"/>
      <c r="I20" s="780">
        <f t="shared" si="2"/>
        <v>-40.822784810126585</v>
      </c>
      <c r="J20" s="780"/>
      <c r="M20" s="523"/>
    </row>
    <row r="21" spans="1:13" ht="28.5" customHeight="1">
      <c r="A21" s="776" t="s">
        <v>100</v>
      </c>
      <c r="B21" s="776"/>
      <c r="C21" s="776"/>
      <c r="D21" s="776"/>
      <c r="E21" s="778">
        <v>91</v>
      </c>
      <c r="F21" s="778"/>
      <c r="G21" s="778">
        <v>50</v>
      </c>
      <c r="H21" s="778"/>
      <c r="I21" s="780">
        <f t="shared" si="2"/>
        <v>-45.05494505494506</v>
      </c>
      <c r="J21" s="780"/>
      <c r="M21" s="523"/>
    </row>
    <row r="22" spans="1:13" ht="28.5" customHeight="1">
      <c r="A22" s="776" t="s">
        <v>101</v>
      </c>
      <c r="B22" s="776"/>
      <c r="C22" s="776"/>
      <c r="D22" s="776"/>
      <c r="E22" s="778">
        <v>29</v>
      </c>
      <c r="F22" s="778"/>
      <c r="G22" s="778">
        <v>23</v>
      </c>
      <c r="H22" s="778"/>
      <c r="I22" s="780">
        <f t="shared" si="2"/>
        <v>-20.689655172413794</v>
      </c>
      <c r="J22" s="780"/>
      <c r="M22" s="523"/>
    </row>
    <row r="23" spans="1:13" ht="28.5" customHeight="1">
      <c r="A23" s="776" t="s">
        <v>102</v>
      </c>
      <c r="B23" s="776"/>
      <c r="C23" s="776"/>
      <c r="D23" s="776"/>
      <c r="E23" s="778">
        <v>6</v>
      </c>
      <c r="F23" s="778"/>
      <c r="G23" s="778">
        <v>7</v>
      </c>
      <c r="H23" s="778"/>
      <c r="I23" s="780">
        <f t="shared" si="2"/>
        <v>16.666666666666668</v>
      </c>
      <c r="J23" s="780"/>
      <c r="M23" s="523"/>
    </row>
    <row r="24" spans="1:15" ht="28.5" customHeight="1">
      <c r="A24" s="776" t="s">
        <v>103</v>
      </c>
      <c r="B24" s="776"/>
      <c r="C24" s="776"/>
      <c r="D24" s="776"/>
      <c r="E24" s="778">
        <v>7</v>
      </c>
      <c r="F24" s="778"/>
      <c r="G24" s="778">
        <v>8</v>
      </c>
      <c r="H24" s="778"/>
      <c r="I24" s="780">
        <f t="shared" si="2"/>
        <v>14.285714285714286</v>
      </c>
      <c r="J24" s="780"/>
      <c r="M24" s="523"/>
      <c r="N24" s="512"/>
      <c r="O24" s="513"/>
    </row>
    <row r="25" spans="1:13" ht="28.5" customHeight="1">
      <c r="A25" s="776" t="s">
        <v>104</v>
      </c>
      <c r="B25" s="776"/>
      <c r="C25" s="776"/>
      <c r="D25" s="776"/>
      <c r="E25" s="778">
        <v>18</v>
      </c>
      <c r="F25" s="778"/>
      <c r="G25" s="778">
        <v>22</v>
      </c>
      <c r="H25" s="778"/>
      <c r="I25" s="780">
        <f t="shared" si="2"/>
        <v>22.22222222222222</v>
      </c>
      <c r="J25" s="780"/>
      <c r="M25" s="523"/>
    </row>
    <row r="26" spans="1:13" ht="28.5" customHeight="1">
      <c r="A26" s="785" t="s">
        <v>105</v>
      </c>
      <c r="B26" s="785"/>
      <c r="C26" s="785"/>
      <c r="D26" s="785"/>
      <c r="E26" s="784">
        <v>26</v>
      </c>
      <c r="F26" s="784"/>
      <c r="G26" s="784">
        <v>28</v>
      </c>
      <c r="H26" s="784"/>
      <c r="I26" s="782">
        <f t="shared" si="2"/>
        <v>7.6923076923076925</v>
      </c>
      <c r="J26" s="782"/>
      <c r="M26" s="523"/>
    </row>
    <row r="27" spans="1:13" ht="28.5" customHeight="1">
      <c r="A27" s="779" t="s">
        <v>14</v>
      </c>
      <c r="B27" s="779"/>
      <c r="C27" s="779"/>
      <c r="D27" s="779"/>
      <c r="E27" s="781">
        <f>SUM(E19:E26)</f>
        <v>1067</v>
      </c>
      <c r="F27" s="781"/>
      <c r="G27" s="781">
        <f>SUM(G19:G26)</f>
        <v>651</v>
      </c>
      <c r="H27" s="781"/>
      <c r="I27" s="783">
        <f t="shared" si="2"/>
        <v>-38.98781630740394</v>
      </c>
      <c r="J27" s="783"/>
      <c r="M27" s="523"/>
    </row>
    <row r="28" spans="1:4" ht="12.75" customHeight="1">
      <c r="A28" s="355"/>
      <c r="B28" s="355"/>
      <c r="C28" s="355"/>
      <c r="D28" s="356"/>
    </row>
  </sheetData>
  <sheetProtection/>
  <mergeCells count="50">
    <mergeCell ref="G27:H27"/>
    <mergeCell ref="A27:D27"/>
    <mergeCell ref="I24:J24"/>
    <mergeCell ref="I25:J25"/>
    <mergeCell ref="I26:J26"/>
    <mergeCell ref="I27:J27"/>
    <mergeCell ref="E25:F25"/>
    <mergeCell ref="E26:F26"/>
    <mergeCell ref="E27:F27"/>
    <mergeCell ref="A26:D26"/>
    <mergeCell ref="E24:F24"/>
    <mergeCell ref="A24:D24"/>
    <mergeCell ref="A25:D25"/>
    <mergeCell ref="G24:H24"/>
    <mergeCell ref="G25:H25"/>
    <mergeCell ref="G26:H26"/>
    <mergeCell ref="I23:J23"/>
    <mergeCell ref="G18:H18"/>
    <mergeCell ref="I18:J18"/>
    <mergeCell ref="I19:J19"/>
    <mergeCell ref="I20:J20"/>
    <mergeCell ref="I21:J21"/>
    <mergeCell ref="G21:H21"/>
    <mergeCell ref="G19:H19"/>
    <mergeCell ref="G20:H20"/>
    <mergeCell ref="I22:J22"/>
    <mergeCell ref="G22:H22"/>
    <mergeCell ref="G23:H23"/>
    <mergeCell ref="A23:D23"/>
    <mergeCell ref="E18:F18"/>
    <mergeCell ref="E19:F19"/>
    <mergeCell ref="E20:F20"/>
    <mergeCell ref="E21:F21"/>
    <mergeCell ref="E22:F22"/>
    <mergeCell ref="E23:F23"/>
    <mergeCell ref="A18:D18"/>
    <mergeCell ref="A19:D19"/>
    <mergeCell ref="A20:D20"/>
    <mergeCell ref="A21:D21"/>
    <mergeCell ref="A22:D22"/>
    <mergeCell ref="A1:M1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rintOptions horizontalCentered="1"/>
  <pageMargins left="0.7086614173228347" right="0.4330708661417323" top="0.7480314960629921" bottom="0.7480314960629921" header="0.31496062992125984" footer="0.31496062992125984"/>
  <pageSetup horizontalDpi="600" verticalDpi="600" orientation="portrait" paperSize="9" r:id="rId1"/>
  <headerFooter>
    <oddFooter>&amp;C&amp;"Times New Roman,Regular" 29</oddFooter>
  </headerFooter>
  <ignoredErrors>
    <ignoredError sqref="G27:H27 E2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61.7109375" style="0" customWidth="1"/>
    <col min="2" max="5" width="9.421875" style="0" customWidth="1"/>
    <col min="6" max="6" width="9.140625" style="343" customWidth="1"/>
  </cols>
  <sheetData>
    <row r="1" spans="1:5" ht="21" customHeight="1">
      <c r="A1" s="763" t="s">
        <v>298</v>
      </c>
      <c r="B1" s="763"/>
      <c r="C1" s="763"/>
      <c r="D1" s="763"/>
      <c r="E1" s="520"/>
    </row>
    <row r="2" spans="1:5" ht="17.25" customHeight="1">
      <c r="A2" s="118"/>
      <c r="B2" s="90">
        <v>2017</v>
      </c>
      <c r="C2" s="90">
        <v>2018</v>
      </c>
      <c r="D2" s="90" t="s">
        <v>30</v>
      </c>
      <c r="E2" s="524"/>
    </row>
    <row r="3" spans="1:5" ht="14.25" customHeight="1">
      <c r="A3" s="369" t="s">
        <v>238</v>
      </c>
      <c r="B3" s="88"/>
      <c r="C3" s="88"/>
      <c r="D3" s="88"/>
      <c r="E3" s="88"/>
    </row>
    <row r="4" spans="1:5" ht="14.25" customHeight="1">
      <c r="A4" s="186" t="s">
        <v>114</v>
      </c>
      <c r="B4" s="187">
        <v>42</v>
      </c>
      <c r="C4" s="187">
        <v>26</v>
      </c>
      <c r="D4" s="188">
        <f>(C4-B4)*100/B4</f>
        <v>-38.095238095238095</v>
      </c>
      <c r="E4" s="188"/>
    </row>
    <row r="5" spans="1:5" ht="14.25" customHeight="1">
      <c r="A5" s="363" t="s">
        <v>145</v>
      </c>
      <c r="B5" s="145">
        <v>12</v>
      </c>
      <c r="C5" s="145">
        <v>11</v>
      </c>
      <c r="D5" s="144"/>
      <c r="E5" s="144"/>
    </row>
    <row r="6" spans="1:5" ht="14.25" customHeight="1">
      <c r="A6" s="364" t="s">
        <v>115</v>
      </c>
      <c r="B6" s="145">
        <v>1</v>
      </c>
      <c r="C6" s="145">
        <v>0</v>
      </c>
      <c r="D6" s="144"/>
      <c r="E6" s="144"/>
    </row>
    <row r="7" spans="1:5" ht="14.25" customHeight="1">
      <c r="A7" s="363" t="s">
        <v>235</v>
      </c>
      <c r="B7" s="145">
        <v>29</v>
      </c>
      <c r="C7" s="145">
        <v>15</v>
      </c>
      <c r="D7" s="144"/>
      <c r="E7" s="144"/>
    </row>
    <row r="8" spans="1:5" ht="14.25" customHeight="1">
      <c r="A8" s="365" t="s">
        <v>116</v>
      </c>
      <c r="B8" s="187">
        <v>192</v>
      </c>
      <c r="C8" s="187">
        <v>175</v>
      </c>
      <c r="D8" s="188">
        <f>(C8-B8)*100/B8</f>
        <v>-8.854166666666666</v>
      </c>
      <c r="E8" s="188"/>
    </row>
    <row r="9" spans="1:5" ht="14.25" customHeight="1">
      <c r="A9" s="300" t="s">
        <v>239</v>
      </c>
      <c r="B9" s="145">
        <v>149</v>
      </c>
      <c r="C9" s="145">
        <v>124</v>
      </c>
      <c r="D9" s="144"/>
      <c r="E9" s="144"/>
    </row>
    <row r="10" spans="1:5" ht="14.25" customHeight="1">
      <c r="A10" s="411" t="s">
        <v>213</v>
      </c>
      <c r="B10" s="145">
        <v>135</v>
      </c>
      <c r="C10" s="145">
        <v>111</v>
      </c>
      <c r="D10" s="144"/>
      <c r="E10" s="144"/>
    </row>
    <row r="11" spans="1:5" ht="14.25" customHeight="1">
      <c r="A11" s="412" t="s">
        <v>214</v>
      </c>
      <c r="B11" s="145">
        <v>14</v>
      </c>
      <c r="C11" s="145">
        <v>13</v>
      </c>
      <c r="D11" s="144"/>
      <c r="E11" s="144"/>
    </row>
    <row r="12" spans="1:5" ht="14.25" customHeight="1">
      <c r="A12" s="365" t="s">
        <v>124</v>
      </c>
      <c r="B12" s="187">
        <v>41</v>
      </c>
      <c r="C12" s="187">
        <v>43</v>
      </c>
      <c r="D12" s="188">
        <f>(C12-B12)*100/B12</f>
        <v>4.878048780487805</v>
      </c>
      <c r="E12" s="188"/>
    </row>
    <row r="13" spans="1:5" ht="14.25" customHeight="1">
      <c r="A13" s="366" t="s">
        <v>211</v>
      </c>
      <c r="B13" s="145">
        <v>37</v>
      </c>
      <c r="C13" s="145">
        <v>33</v>
      </c>
      <c r="D13" s="144"/>
      <c r="E13" s="144"/>
    </row>
    <row r="14" spans="1:5" ht="14.25" customHeight="1">
      <c r="A14" s="351" t="s">
        <v>4</v>
      </c>
      <c r="B14" s="146">
        <v>6</v>
      </c>
      <c r="C14" s="146">
        <v>3</v>
      </c>
      <c r="D14" s="144"/>
      <c r="E14" s="144"/>
    </row>
    <row r="15" spans="1:5" ht="14.25" customHeight="1">
      <c r="A15" s="366" t="s">
        <v>212</v>
      </c>
      <c r="B15" s="367">
        <v>4</v>
      </c>
      <c r="C15" s="367">
        <v>10</v>
      </c>
      <c r="D15" s="144"/>
      <c r="E15" s="144"/>
    </row>
    <row r="16" spans="1:5" ht="18.75" customHeight="1">
      <c r="A16" s="365" t="s">
        <v>250</v>
      </c>
      <c r="B16" s="368">
        <v>771</v>
      </c>
      <c r="C16" s="368">
        <v>736</v>
      </c>
      <c r="D16" s="188">
        <f>(C16-B16)*100/B16</f>
        <v>-4.539559014267185</v>
      </c>
      <c r="E16" s="188"/>
    </row>
    <row r="17" spans="1:5" ht="14.25" customHeight="1">
      <c r="A17" s="228" t="s">
        <v>251</v>
      </c>
      <c r="B17" s="207">
        <v>765</v>
      </c>
      <c r="C17" s="207">
        <v>731</v>
      </c>
      <c r="D17" s="144"/>
      <c r="E17" s="144"/>
    </row>
    <row r="18" spans="1:5" ht="14.25" customHeight="1">
      <c r="A18" s="365" t="s">
        <v>129</v>
      </c>
      <c r="B18" s="368">
        <v>1447</v>
      </c>
      <c r="C18" s="368">
        <v>1172</v>
      </c>
      <c r="D18" s="188">
        <f>(C18-B18)*100/B18</f>
        <v>-19.00483759502419</v>
      </c>
      <c r="E18" s="188"/>
    </row>
    <row r="19" spans="1:5" ht="14.25" customHeight="1">
      <c r="A19" s="228" t="s">
        <v>247</v>
      </c>
      <c r="B19" s="208">
        <v>394</v>
      </c>
      <c r="C19" s="208">
        <v>378</v>
      </c>
      <c r="D19" s="144">
        <f>(C19-B19)*100/B19</f>
        <v>-4.060913705583756</v>
      </c>
      <c r="E19" s="144"/>
    </row>
    <row r="20" spans="1:5" ht="14.25" customHeight="1">
      <c r="A20" s="313" t="s">
        <v>248</v>
      </c>
      <c r="B20" s="208">
        <v>1019</v>
      </c>
      <c r="C20" s="208">
        <v>772</v>
      </c>
      <c r="D20" s="144">
        <f>(C20-B20)*100/B20</f>
        <v>-24.23945044160942</v>
      </c>
      <c r="E20" s="144"/>
    </row>
    <row r="21" spans="1:5" ht="14.25" customHeight="1">
      <c r="A21" s="313" t="s">
        <v>249</v>
      </c>
      <c r="B21" s="208">
        <v>29</v>
      </c>
      <c r="C21" s="208">
        <v>20</v>
      </c>
      <c r="D21" s="188"/>
      <c r="E21" s="188"/>
    </row>
    <row r="22" spans="1:5" ht="14.25" customHeight="1">
      <c r="A22" s="365" t="s">
        <v>217</v>
      </c>
      <c r="B22" s="368">
        <v>295</v>
      </c>
      <c r="C22" s="368">
        <v>327</v>
      </c>
      <c r="D22" s="188">
        <f>(C22-B22)*100/B22</f>
        <v>10.847457627118644</v>
      </c>
      <c r="E22" s="188"/>
    </row>
    <row r="23" spans="1:5" ht="14.25" customHeight="1">
      <c r="A23" s="365" t="s">
        <v>133</v>
      </c>
      <c r="B23" s="368">
        <v>187</v>
      </c>
      <c r="C23" s="368">
        <v>181</v>
      </c>
      <c r="D23" s="188">
        <f>(C23-B23)*100/B23</f>
        <v>-3.2085561497326203</v>
      </c>
      <c r="E23" s="188"/>
    </row>
    <row r="24" spans="1:5" ht="14.25" customHeight="1">
      <c r="A24" s="228" t="s">
        <v>242</v>
      </c>
      <c r="B24" s="208">
        <v>33</v>
      </c>
      <c r="C24" s="208">
        <v>37</v>
      </c>
      <c r="D24" s="144"/>
      <c r="E24" s="144"/>
    </row>
    <row r="25" spans="1:5" ht="14.25" customHeight="1">
      <c r="A25" s="313" t="s">
        <v>243</v>
      </c>
      <c r="B25" s="208">
        <v>16</v>
      </c>
      <c r="C25" s="208">
        <v>22</v>
      </c>
      <c r="D25" s="144"/>
      <c r="E25" s="144"/>
    </row>
    <row r="26" spans="1:5" ht="12" customHeight="1">
      <c r="A26" s="313" t="s">
        <v>244</v>
      </c>
      <c r="B26" s="208">
        <v>26</v>
      </c>
      <c r="C26" s="208">
        <v>13</v>
      </c>
      <c r="D26" s="144"/>
      <c r="E26" s="144"/>
    </row>
    <row r="27" spans="1:5" ht="14.25" customHeight="1">
      <c r="A27" s="365" t="s">
        <v>139</v>
      </c>
      <c r="B27" s="187">
        <v>817</v>
      </c>
      <c r="C27" s="187">
        <v>674</v>
      </c>
      <c r="D27" s="188">
        <f>(C27-B27)*100/B27</f>
        <v>-17.503059975520195</v>
      </c>
      <c r="E27" s="188"/>
    </row>
    <row r="28" spans="1:5" ht="14.25" customHeight="1">
      <c r="A28" s="228" t="s">
        <v>215</v>
      </c>
      <c r="B28" s="353">
        <v>80</v>
      </c>
      <c r="C28" s="353">
        <v>73</v>
      </c>
      <c r="D28" s="144"/>
      <c r="E28" s="144"/>
    </row>
    <row r="29" spans="1:5" ht="14.25" customHeight="1">
      <c r="A29" s="313" t="s">
        <v>240</v>
      </c>
      <c r="B29" s="353">
        <v>104</v>
      </c>
      <c r="C29" s="353">
        <v>51</v>
      </c>
      <c r="D29" s="144"/>
      <c r="E29" s="144"/>
    </row>
    <row r="30" spans="1:5" ht="14.25" customHeight="1">
      <c r="A30" s="313" t="s">
        <v>241</v>
      </c>
      <c r="B30" s="353">
        <v>373</v>
      </c>
      <c r="C30" s="353">
        <v>268</v>
      </c>
      <c r="D30" s="144"/>
      <c r="E30" s="144"/>
    </row>
    <row r="31" spans="1:5" ht="14.25" customHeight="1">
      <c r="A31" s="365" t="s">
        <v>140</v>
      </c>
      <c r="B31" s="187">
        <v>412</v>
      </c>
      <c r="C31" s="187">
        <v>276</v>
      </c>
      <c r="D31" s="188">
        <f>(C31-B31)*100/B31</f>
        <v>-33.00970873786408</v>
      </c>
      <c r="E31" s="188"/>
    </row>
    <row r="32" spans="1:5" ht="14.25" customHeight="1">
      <c r="A32" s="228" t="s">
        <v>216</v>
      </c>
      <c r="B32" s="353">
        <v>31</v>
      </c>
      <c r="C32" s="353">
        <v>34</v>
      </c>
      <c r="D32" s="144"/>
      <c r="E32" s="144"/>
    </row>
    <row r="33" spans="1:5" ht="14.25" customHeight="1">
      <c r="A33" s="365" t="s">
        <v>262</v>
      </c>
      <c r="B33" s="187">
        <v>68</v>
      </c>
      <c r="C33" s="187">
        <v>44</v>
      </c>
      <c r="D33" s="188">
        <f>(C33-B33)*100/B33</f>
        <v>-35.294117647058826</v>
      </c>
      <c r="E33" s="188"/>
    </row>
    <row r="34" spans="1:6" ht="14.25" customHeight="1">
      <c r="A34" s="186" t="s">
        <v>14</v>
      </c>
      <c r="B34" s="187">
        <f>B4+B8+B12+B16+B18+B22+B23+B27+B31+B33</f>
        <v>4272</v>
      </c>
      <c r="C34" s="187">
        <f>C4+C8+C12+C16+C18+C22+C23+C27+C31+C33</f>
        <v>3654</v>
      </c>
      <c r="D34" s="188">
        <v>-14.5</v>
      </c>
      <c r="E34" s="188"/>
      <c r="F34" s="344"/>
    </row>
    <row r="35" spans="1:5" ht="14.25" customHeight="1">
      <c r="A35" s="370" t="s">
        <v>110</v>
      </c>
      <c r="B35" s="147"/>
      <c r="C35" s="147"/>
      <c r="D35" s="144"/>
      <c r="E35" s="144"/>
    </row>
    <row r="36" spans="1:5" ht="14.25" customHeight="1">
      <c r="A36" s="120" t="s">
        <v>92</v>
      </c>
      <c r="B36" s="345">
        <v>1014</v>
      </c>
      <c r="C36" s="345">
        <v>893</v>
      </c>
      <c r="D36" s="144">
        <f aca="true" t="shared" si="0" ref="D36:D43">(C36-B36)*100/B36</f>
        <v>-11.93293885601578</v>
      </c>
      <c r="E36" s="144"/>
    </row>
    <row r="37" spans="1:5" ht="14.25" customHeight="1">
      <c r="A37" s="120" t="s">
        <v>93</v>
      </c>
      <c r="B37" s="345">
        <v>991</v>
      </c>
      <c r="C37" s="345">
        <v>859</v>
      </c>
      <c r="D37" s="144">
        <f t="shared" si="0"/>
        <v>-13.319878910191726</v>
      </c>
      <c r="E37" s="144"/>
    </row>
    <row r="38" spans="1:5" ht="14.25" customHeight="1">
      <c r="A38" s="120" t="s">
        <v>94</v>
      </c>
      <c r="B38" s="345">
        <v>454</v>
      </c>
      <c r="C38" s="345">
        <v>457</v>
      </c>
      <c r="D38" s="144">
        <f t="shared" si="0"/>
        <v>0.6607929515418502</v>
      </c>
      <c r="E38" s="144"/>
    </row>
    <row r="39" spans="1:5" ht="14.25" customHeight="1">
      <c r="A39" s="120" t="s">
        <v>208</v>
      </c>
      <c r="B39" s="345">
        <v>377</v>
      </c>
      <c r="C39" s="345">
        <v>411</v>
      </c>
      <c r="D39" s="144">
        <f t="shared" si="0"/>
        <v>9.018567639257295</v>
      </c>
      <c r="E39" s="144"/>
    </row>
    <row r="40" spans="1:5" ht="14.25" customHeight="1">
      <c r="A40" s="121" t="s">
        <v>95</v>
      </c>
      <c r="B40" s="346">
        <v>290</v>
      </c>
      <c r="C40" s="346">
        <v>319</v>
      </c>
      <c r="D40" s="347">
        <f t="shared" si="0"/>
        <v>10</v>
      </c>
      <c r="E40" s="347"/>
    </row>
    <row r="41" spans="1:5" ht="14.25" customHeight="1">
      <c r="A41" s="121" t="s">
        <v>209</v>
      </c>
      <c r="B41" s="346">
        <v>87</v>
      </c>
      <c r="C41" s="346">
        <v>92</v>
      </c>
      <c r="D41" s="347">
        <f t="shared" si="0"/>
        <v>5.747126436781609</v>
      </c>
      <c r="E41" s="347"/>
    </row>
    <row r="42" spans="1:5" ht="14.25" customHeight="1">
      <c r="A42" s="197" t="s">
        <v>210</v>
      </c>
      <c r="B42" s="198">
        <v>6</v>
      </c>
      <c r="C42" s="198">
        <v>4</v>
      </c>
      <c r="D42" s="199">
        <f t="shared" si="0"/>
        <v>-33.333333333333336</v>
      </c>
      <c r="E42" s="199"/>
    </row>
    <row r="43" spans="1:5" ht="14.25" customHeight="1">
      <c r="A43" s="120" t="s">
        <v>96</v>
      </c>
      <c r="B43" s="345">
        <v>363</v>
      </c>
      <c r="C43" s="345">
        <v>379</v>
      </c>
      <c r="D43" s="144">
        <f t="shared" si="0"/>
        <v>4.40771349862259</v>
      </c>
      <c r="E43" s="144"/>
    </row>
    <row r="44" spans="1:5" ht="14.25" customHeight="1">
      <c r="A44" s="120" t="s">
        <v>111</v>
      </c>
      <c r="B44" s="353">
        <v>0</v>
      </c>
      <c r="C44" s="353">
        <v>0</v>
      </c>
      <c r="D44" s="144"/>
      <c r="E44" s="144"/>
    </row>
    <row r="45" spans="1:5" ht="14.25" customHeight="1">
      <c r="A45" s="120" t="s">
        <v>97</v>
      </c>
      <c r="B45" s="345">
        <v>1067</v>
      </c>
      <c r="C45" s="345">
        <v>651</v>
      </c>
      <c r="D45" s="144">
        <f>(C45-B45)*100/B45</f>
        <v>-38.98781630740394</v>
      </c>
      <c r="E45" s="144"/>
    </row>
    <row r="46" spans="1:5" ht="14.25" customHeight="1">
      <c r="A46" s="189" t="s">
        <v>14</v>
      </c>
      <c r="B46" s="348">
        <f>B36+B37+B38+B39+B42+B43+B45</f>
        <v>4272</v>
      </c>
      <c r="C46" s="348">
        <f>C36+C37+C38+C39+C42+C43+C45</f>
        <v>3654</v>
      </c>
      <c r="D46" s="164">
        <v>-14.5</v>
      </c>
      <c r="E46" s="164"/>
    </row>
    <row r="47" spans="1:6" s="122" customFormat="1" ht="1.5" customHeight="1">
      <c r="A47" s="148"/>
      <c r="B47" s="149"/>
      <c r="C47" s="349"/>
      <c r="D47" s="150"/>
      <c r="E47" s="153"/>
      <c r="F47" s="350"/>
    </row>
    <row r="48" spans="1:6" s="122" customFormat="1" ht="3" customHeight="1">
      <c r="A48" s="151"/>
      <c r="B48" s="152"/>
      <c r="C48" s="152"/>
      <c r="D48" s="153"/>
      <c r="E48" s="153"/>
      <c r="F48" s="350"/>
    </row>
    <row r="49" spans="1:6" s="122" customFormat="1" ht="15" customHeight="1">
      <c r="A49" s="376" t="s">
        <v>237</v>
      </c>
      <c r="B49" s="377"/>
      <c r="C49" s="378"/>
      <c r="F49" s="350"/>
    </row>
    <row r="50" spans="1:6" s="122" customFormat="1" ht="15" customHeight="1">
      <c r="A50" s="379" t="s">
        <v>189</v>
      </c>
      <c r="F50" s="350"/>
    </row>
    <row r="51" s="122" customFormat="1" ht="18.75" customHeight="1">
      <c r="F51" s="350"/>
    </row>
    <row r="52" s="122" customFormat="1" ht="18.75" customHeight="1">
      <c r="F52" s="350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3.75" customHeight="1"/>
    <row r="63" spans="2:3" ht="12.75">
      <c r="B63" s="95"/>
      <c r="C63" s="95"/>
    </row>
  </sheetData>
  <sheetProtection/>
  <mergeCells count="1">
    <mergeCell ref="A1:D1"/>
  </mergeCells>
  <printOptions horizontalCentered="1"/>
  <pageMargins left="0.7086614173228347" right="0.7086614173228347" top="0.7480314960629921" bottom="0.5118110236220472" header="0.31496062992125984" footer="0.31496062992125984"/>
  <pageSetup horizontalDpi="600" verticalDpi="600" orientation="portrait" r:id="rId1"/>
  <headerFooter>
    <oddFooter>&amp;C&amp;"Times New Roman,Regular"&amp;11 &amp;10 30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C1" sqref="C1:N1"/>
    </sheetView>
  </sheetViews>
  <sheetFormatPr defaultColWidth="9.140625" defaultRowHeight="12.75"/>
  <cols>
    <col min="1" max="1" width="5.140625" style="537" customWidth="1"/>
    <col min="2" max="2" width="7.57421875" style="537" customWidth="1"/>
    <col min="3" max="3" width="9.140625" style="537" customWidth="1"/>
    <col min="4" max="4" width="7.421875" style="537" customWidth="1"/>
    <col min="5" max="10" width="9.140625" style="537" customWidth="1"/>
    <col min="11" max="11" width="12.00390625" style="537" customWidth="1"/>
    <col min="12" max="14" width="9.140625" style="537" customWidth="1"/>
    <col min="15" max="15" width="11.140625" style="537" customWidth="1"/>
    <col min="16" max="16" width="7.421875" style="537" customWidth="1"/>
    <col min="17" max="16384" width="9.140625" style="537" customWidth="1"/>
  </cols>
  <sheetData>
    <row r="1" spans="1:14" ht="16.5" customHeight="1">
      <c r="A1" s="788">
        <v>31</v>
      </c>
      <c r="C1" s="789" t="s">
        <v>299</v>
      </c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1" ht="24.75" customHeight="1">
      <c r="A2" s="788"/>
      <c r="K2" s="538"/>
    </row>
    <row r="3" ht="11.25">
      <c r="A3" s="788"/>
    </row>
    <row r="4" ht="11.25">
      <c r="A4" s="788"/>
    </row>
    <row r="5" ht="11.25">
      <c r="A5" s="788"/>
    </row>
    <row r="6" ht="11.25">
      <c r="A6" s="788"/>
    </row>
    <row r="7" ht="11.25">
      <c r="A7" s="788"/>
    </row>
    <row r="8" ht="11.25">
      <c r="A8" s="788"/>
    </row>
    <row r="9" ht="11.25">
      <c r="A9" s="788"/>
    </row>
    <row r="10" ht="11.25">
      <c r="A10" s="788"/>
    </row>
    <row r="11" ht="11.25">
      <c r="A11" s="788"/>
    </row>
    <row r="12" ht="7.5" customHeight="1">
      <c r="A12" s="788"/>
    </row>
    <row r="13" spans="1:6" ht="8.25" customHeight="1">
      <c r="A13" s="788"/>
      <c r="C13" s="790" t="s">
        <v>300</v>
      </c>
      <c r="E13" s="791"/>
      <c r="F13" s="791"/>
    </row>
    <row r="14" spans="1:10" ht="12.75" customHeight="1">
      <c r="A14" s="788"/>
      <c r="C14" s="790"/>
      <c r="E14" s="791"/>
      <c r="F14" s="791"/>
      <c r="H14" s="791"/>
      <c r="I14" s="791"/>
      <c r="J14" s="791"/>
    </row>
    <row r="15" spans="1:10" ht="11.25">
      <c r="A15" s="788"/>
      <c r="C15" s="790"/>
      <c r="H15" s="791"/>
      <c r="I15" s="791"/>
      <c r="J15" s="791"/>
    </row>
    <row r="16" spans="1:3" ht="12.75" customHeight="1">
      <c r="A16" s="788"/>
      <c r="C16" s="790"/>
    </row>
    <row r="17" spans="1:11" ht="12.75" customHeight="1">
      <c r="A17" s="788"/>
      <c r="B17" s="539"/>
      <c r="C17" s="790"/>
      <c r="K17" s="540"/>
    </row>
    <row r="18" spans="1:11" ht="11.25" customHeight="1">
      <c r="A18" s="788"/>
      <c r="B18" s="539"/>
      <c r="C18" s="539"/>
      <c r="H18" s="792"/>
      <c r="I18" s="792"/>
      <c r="K18" s="540"/>
    </row>
    <row r="19" spans="1:12" ht="12.75" customHeight="1">
      <c r="A19" s="788"/>
      <c r="B19" s="539"/>
      <c r="C19" s="539"/>
      <c r="H19" s="792"/>
      <c r="I19" s="792"/>
      <c r="K19" s="540"/>
      <c r="L19" s="541"/>
    </row>
    <row r="20" spans="1:11" ht="11.25">
      <c r="A20" s="788"/>
      <c r="H20" s="792"/>
      <c r="I20" s="792"/>
      <c r="K20" s="540"/>
    </row>
    <row r="21" spans="1:5" ht="12.75" customHeight="1">
      <c r="A21" s="788"/>
      <c r="E21" s="791"/>
    </row>
    <row r="22" spans="1:12" ht="12.75" customHeight="1">
      <c r="A22" s="788"/>
      <c r="E22" s="791"/>
      <c r="K22" s="539"/>
      <c r="L22" s="539"/>
    </row>
    <row r="23" spans="1:12" ht="12.75" customHeight="1">
      <c r="A23" s="788"/>
      <c r="E23" s="791"/>
      <c r="K23" s="539"/>
      <c r="L23" s="539"/>
    </row>
    <row r="24" spans="1:12" ht="11.25">
      <c r="A24" s="788"/>
      <c r="E24" s="791"/>
      <c r="K24" s="539"/>
      <c r="L24" s="539"/>
    </row>
    <row r="25" ht="11.25" customHeight="1">
      <c r="A25" s="788"/>
    </row>
    <row r="26" ht="11.25">
      <c r="A26" s="788"/>
    </row>
    <row r="27" ht="11.25">
      <c r="A27" s="788"/>
    </row>
    <row r="28" spans="1:4" ht="12.75" customHeight="1">
      <c r="A28" s="788"/>
      <c r="C28" s="793" t="s">
        <v>301</v>
      </c>
      <c r="D28" s="793"/>
    </row>
    <row r="29" spans="1:4" ht="11.25">
      <c r="A29" s="788"/>
      <c r="C29" s="793"/>
      <c r="D29" s="793"/>
    </row>
    <row r="30" spans="1:4" ht="11.25" customHeight="1">
      <c r="A30" s="788"/>
      <c r="C30" s="793"/>
      <c r="D30" s="793"/>
    </row>
    <row r="31" spans="1:4" ht="11.25">
      <c r="A31" s="788"/>
      <c r="C31" s="793"/>
      <c r="D31" s="793"/>
    </row>
    <row r="32" spans="1:3" ht="10.5" customHeight="1">
      <c r="A32" s="788"/>
      <c r="C32" s="542"/>
    </row>
    <row r="33" spans="1:3" ht="11.25">
      <c r="A33" s="788"/>
      <c r="C33" s="542"/>
    </row>
    <row r="34" ht="11.25">
      <c r="A34" s="788"/>
    </row>
    <row r="35" spans="1:10" ht="11.25" customHeight="1">
      <c r="A35" s="788"/>
      <c r="G35" s="794" t="s">
        <v>302</v>
      </c>
      <c r="H35" s="794"/>
      <c r="I35" s="794"/>
      <c r="J35" s="541"/>
    </row>
    <row r="36" spans="1:12" ht="12.75" customHeight="1">
      <c r="A36" s="788"/>
      <c r="J36" s="794"/>
      <c r="K36" s="794"/>
      <c r="L36" s="794"/>
    </row>
    <row r="37" spans="1:14" ht="12.75" customHeight="1">
      <c r="A37" s="788"/>
      <c r="G37" s="786"/>
      <c r="H37" s="786"/>
      <c r="M37" s="786"/>
      <c r="N37" s="786"/>
    </row>
    <row r="38" ht="11.25">
      <c r="A38" s="788"/>
    </row>
    <row r="39" ht="7.5" customHeight="1">
      <c r="A39" s="788"/>
    </row>
    <row r="40" ht="11.25">
      <c r="A40" s="788"/>
    </row>
    <row r="41" ht="11.25">
      <c r="A41" s="788"/>
    </row>
    <row r="42" ht="11.25">
      <c r="A42" s="788"/>
    </row>
    <row r="43" spans="1:16" ht="12.75" customHeight="1">
      <c r="A43" s="788"/>
      <c r="P43" s="787" t="s">
        <v>303</v>
      </c>
    </row>
    <row r="44" spans="1:16" ht="42" customHeight="1">
      <c r="A44" s="788"/>
      <c r="P44" s="787"/>
    </row>
    <row r="45" ht="11.25">
      <c r="A45" s="788"/>
    </row>
  </sheetData>
  <sheetProtection/>
  <mergeCells count="13">
    <mergeCell ref="G37:H37"/>
    <mergeCell ref="M37:N37"/>
    <mergeCell ref="P43:P44"/>
    <mergeCell ref="A1:A45"/>
    <mergeCell ref="C1:N1"/>
    <mergeCell ref="C13:C17"/>
    <mergeCell ref="E13:F14"/>
    <mergeCell ref="H14:J15"/>
    <mergeCell ref="H18:I20"/>
    <mergeCell ref="E21:E24"/>
    <mergeCell ref="C28:D31"/>
    <mergeCell ref="G35:I35"/>
    <mergeCell ref="J36:L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"/>
    </sheetView>
  </sheetViews>
  <sheetFormatPr defaultColWidth="9.140625" defaultRowHeight="30" customHeight="1"/>
  <cols>
    <col min="1" max="1" width="28.00390625" style="543" customWidth="1"/>
    <col min="2" max="2" width="7.57421875" style="544" customWidth="1"/>
    <col min="3" max="3" width="29.8515625" style="545" customWidth="1"/>
    <col min="4" max="4" width="7.00390625" style="545" customWidth="1"/>
    <col min="5" max="5" width="28.8515625" style="545" customWidth="1"/>
    <col min="6" max="104" width="9.140625" style="545" customWidth="1"/>
    <col min="105" max="105" width="41.140625" style="545" customWidth="1"/>
    <col min="106" max="108" width="13.00390625" style="545" customWidth="1"/>
    <col min="109" max="16384" width="9.140625" style="545" customWidth="1"/>
  </cols>
  <sheetData>
    <row r="1" ht="30" customHeight="1">
      <c r="E1" s="546" t="s">
        <v>304</v>
      </c>
    </row>
    <row r="2" spans="1:5" ht="30" customHeight="1">
      <c r="A2" s="547" t="s">
        <v>305</v>
      </c>
      <c r="B2" s="547"/>
      <c r="C2" s="547"/>
      <c r="D2" s="547"/>
      <c r="E2" s="547"/>
    </row>
    <row r="3" spans="1:2" ht="30" customHeight="1">
      <c r="A3" s="548"/>
      <c r="B3" s="548"/>
    </row>
    <row r="4" spans="1:7" s="553" customFormat="1" ht="41.25" customHeight="1">
      <c r="A4" s="549" t="s">
        <v>306</v>
      </c>
      <c r="B4" s="550" t="s">
        <v>1</v>
      </c>
      <c r="C4" s="549" t="s">
        <v>307</v>
      </c>
      <c r="D4" s="550" t="s">
        <v>1</v>
      </c>
      <c r="E4" s="551" t="s">
        <v>308</v>
      </c>
      <c r="F4" s="552"/>
      <c r="G4" s="552"/>
    </row>
    <row r="5" spans="1:5" s="558" customFormat="1" ht="30" customHeight="1">
      <c r="A5" s="554" t="s">
        <v>309</v>
      </c>
      <c r="B5" s="555">
        <v>107</v>
      </c>
      <c r="C5" s="556"/>
      <c r="D5" s="555"/>
      <c r="E5" s="557"/>
    </row>
    <row r="6" spans="1:5" s="558" customFormat="1" ht="30" customHeight="1">
      <c r="A6" s="559" t="s">
        <v>310</v>
      </c>
      <c r="B6" s="560">
        <v>41</v>
      </c>
      <c r="C6" s="561" t="s">
        <v>310</v>
      </c>
      <c r="D6" s="562">
        <f>41-9</f>
        <v>32</v>
      </c>
      <c r="E6" s="563" t="s">
        <v>311</v>
      </c>
    </row>
    <row r="7" spans="1:5" s="558" customFormat="1" ht="30" customHeight="1">
      <c r="A7" s="564" t="s">
        <v>312</v>
      </c>
      <c r="B7" s="565">
        <v>14</v>
      </c>
      <c r="C7" s="566" t="s">
        <v>312</v>
      </c>
      <c r="D7" s="567">
        <v>14</v>
      </c>
      <c r="E7" s="568"/>
    </row>
    <row r="8" spans="1:5" s="558" customFormat="1" ht="30" customHeight="1">
      <c r="A8" s="564" t="s">
        <v>235</v>
      </c>
      <c r="B8" s="565">
        <v>52</v>
      </c>
      <c r="C8" s="566" t="s">
        <v>235</v>
      </c>
      <c r="D8" s="567">
        <v>52</v>
      </c>
      <c r="E8" s="568"/>
    </row>
    <row r="9" spans="1:5" s="558" customFormat="1" ht="30" customHeight="1">
      <c r="A9" s="569"/>
      <c r="B9" s="570"/>
      <c r="C9" s="571" t="s">
        <v>313</v>
      </c>
      <c r="D9" s="567">
        <v>9</v>
      </c>
      <c r="E9" s="568"/>
    </row>
    <row r="10" spans="1:5" s="558" customFormat="1" ht="30" customHeight="1">
      <c r="A10" s="572"/>
      <c r="B10" s="573"/>
      <c r="C10" s="574"/>
      <c r="D10" s="575">
        <f>SUM(D6:D9)</f>
        <v>107</v>
      </c>
      <c r="E10" s="568"/>
    </row>
    <row r="11" spans="1:5" s="558" customFormat="1" ht="30" customHeight="1">
      <c r="A11" s="576" t="s">
        <v>314</v>
      </c>
      <c r="B11" s="577">
        <v>11602</v>
      </c>
      <c r="C11" s="578" t="s">
        <v>117</v>
      </c>
      <c r="D11" s="577">
        <v>11602</v>
      </c>
      <c r="E11" s="579"/>
    </row>
    <row r="12" spans="1:5" s="584" customFormat="1" ht="30" customHeight="1">
      <c r="A12" s="580" t="s">
        <v>5</v>
      </c>
      <c r="B12" s="581">
        <v>576</v>
      </c>
      <c r="C12" s="582" t="s">
        <v>125</v>
      </c>
      <c r="D12" s="568">
        <v>407</v>
      </c>
      <c r="E12" s="583"/>
    </row>
    <row r="13" spans="1:5" s="558" customFormat="1" ht="30" customHeight="1">
      <c r="A13" s="569"/>
      <c r="B13" s="570"/>
      <c r="C13" s="585" t="s">
        <v>126</v>
      </c>
      <c r="D13" s="567">
        <v>132</v>
      </c>
      <c r="E13" s="586"/>
    </row>
    <row r="14" spans="1:5" s="558" customFormat="1" ht="30" customHeight="1">
      <c r="A14" s="569"/>
      <c r="B14" s="570"/>
      <c r="C14" s="571" t="s">
        <v>315</v>
      </c>
      <c r="D14" s="567">
        <v>32</v>
      </c>
      <c r="E14" s="795" t="s">
        <v>316</v>
      </c>
    </row>
    <row r="15" spans="1:5" s="558" customFormat="1" ht="30" customHeight="1">
      <c r="A15" s="569"/>
      <c r="B15" s="570"/>
      <c r="C15" s="571" t="s">
        <v>317</v>
      </c>
      <c r="D15" s="567">
        <v>5</v>
      </c>
      <c r="E15" s="796"/>
    </row>
    <row r="16" spans="1:5" s="558" customFormat="1" ht="30" customHeight="1">
      <c r="A16" s="576"/>
      <c r="B16" s="577"/>
      <c r="C16" s="587"/>
      <c r="D16" s="575">
        <f>SUM(D12:D13,D14:D15)</f>
        <v>576</v>
      </c>
      <c r="E16" s="588"/>
    </row>
    <row r="17" spans="1:9" s="584" customFormat="1" ht="30" customHeight="1">
      <c r="A17" s="554" t="s">
        <v>318</v>
      </c>
      <c r="B17" s="555">
        <v>20417</v>
      </c>
      <c r="C17" s="589" t="s">
        <v>37</v>
      </c>
      <c r="D17" s="590">
        <v>1367</v>
      </c>
      <c r="E17" s="586"/>
      <c r="F17" s="591"/>
      <c r="G17" s="592"/>
      <c r="H17" s="592"/>
      <c r="I17" s="592"/>
    </row>
    <row r="18" spans="1:9" s="584" customFormat="1" ht="30" customHeight="1">
      <c r="A18" s="593"/>
      <c r="B18" s="594"/>
      <c r="C18" s="595" t="s">
        <v>319</v>
      </c>
      <c r="D18" s="596">
        <v>31</v>
      </c>
      <c r="E18" s="597"/>
      <c r="F18" s="591"/>
      <c r="G18" s="592"/>
      <c r="H18" s="592"/>
      <c r="I18" s="592"/>
    </row>
    <row r="19" spans="1:6" s="584" customFormat="1" ht="30" customHeight="1">
      <c r="A19" s="593"/>
      <c r="B19" s="594"/>
      <c r="C19" s="598" t="s">
        <v>38</v>
      </c>
      <c r="D19" s="596">
        <v>1900</v>
      </c>
      <c r="E19" s="597"/>
      <c r="F19" s="591"/>
    </row>
    <row r="20" spans="1:6" s="584" customFormat="1" ht="30" customHeight="1">
      <c r="A20" s="593"/>
      <c r="B20" s="594"/>
      <c r="C20" s="598" t="s">
        <v>36</v>
      </c>
      <c r="D20" s="596">
        <v>12967</v>
      </c>
      <c r="E20" s="597"/>
      <c r="F20" s="591"/>
    </row>
    <row r="21" spans="1:6" s="584" customFormat="1" ht="30" customHeight="1">
      <c r="A21" s="593"/>
      <c r="B21" s="594"/>
      <c r="C21" s="599" t="s">
        <v>131</v>
      </c>
      <c r="D21" s="596">
        <v>2358</v>
      </c>
      <c r="E21" s="597"/>
      <c r="F21" s="591"/>
    </row>
    <row r="22" spans="1:6" s="584" customFormat="1" ht="30" customHeight="1">
      <c r="A22" s="593"/>
      <c r="B22" s="594"/>
      <c r="C22" s="600" t="s">
        <v>133</v>
      </c>
      <c r="D22" s="596">
        <v>1757</v>
      </c>
      <c r="E22" s="586"/>
      <c r="F22" s="591"/>
    </row>
    <row r="23" spans="1:6" s="584" customFormat="1" ht="30" customHeight="1">
      <c r="A23" s="593"/>
      <c r="B23" s="594"/>
      <c r="C23" s="600" t="s">
        <v>320</v>
      </c>
      <c r="D23" s="596">
        <v>13</v>
      </c>
      <c r="E23" s="597"/>
      <c r="F23" s="591"/>
    </row>
    <row r="24" spans="1:9" s="584" customFormat="1" ht="30" customHeight="1">
      <c r="A24" s="593"/>
      <c r="B24" s="594"/>
      <c r="C24" s="589" t="s">
        <v>321</v>
      </c>
      <c r="D24" s="590">
        <v>23</v>
      </c>
      <c r="E24" s="797"/>
      <c r="F24" s="591"/>
      <c r="G24" s="592"/>
      <c r="H24" s="592"/>
      <c r="I24" s="592"/>
    </row>
    <row r="25" spans="1:9" s="584" customFormat="1" ht="30" customHeight="1">
      <c r="A25" s="593"/>
      <c r="B25" s="594"/>
      <c r="C25" s="595" t="s">
        <v>322</v>
      </c>
      <c r="D25" s="596">
        <v>1</v>
      </c>
      <c r="E25" s="797"/>
      <c r="F25" s="591"/>
      <c r="G25" s="592"/>
      <c r="H25" s="592"/>
      <c r="I25" s="592"/>
    </row>
    <row r="26" spans="1:6" s="584" customFormat="1" ht="30" customHeight="1">
      <c r="A26" s="576"/>
      <c r="B26" s="577"/>
      <c r="C26" s="574"/>
      <c r="D26" s="601">
        <f>SUM(D17:D25)</f>
        <v>20417</v>
      </c>
      <c r="E26" s="602"/>
      <c r="F26" s="591"/>
    </row>
    <row r="27" spans="1:5" s="558" customFormat="1" ht="30" customHeight="1">
      <c r="A27" s="603" t="s">
        <v>323</v>
      </c>
      <c r="B27" s="604">
        <v>3719</v>
      </c>
      <c r="C27" s="605" t="s">
        <v>324</v>
      </c>
      <c r="D27" s="604">
        <v>3719</v>
      </c>
      <c r="E27" s="579" t="s">
        <v>325</v>
      </c>
    </row>
    <row r="28" spans="1:5" s="584" customFormat="1" ht="30" customHeight="1">
      <c r="A28" s="548"/>
      <c r="B28" s="606"/>
      <c r="E28" s="558"/>
    </row>
    <row r="29" spans="1:5" s="584" customFormat="1" ht="30" customHeight="1">
      <c r="A29" s="548"/>
      <c r="B29" s="606"/>
      <c r="E29" s="558"/>
    </row>
    <row r="30" spans="1:5" s="584" customFormat="1" ht="30" customHeight="1">
      <c r="A30" s="548"/>
      <c r="B30" s="606"/>
      <c r="E30" s="558"/>
    </row>
    <row r="31" spans="1:5" s="584" customFormat="1" ht="30" customHeight="1">
      <c r="A31" s="548"/>
      <c r="B31" s="606"/>
      <c r="E31" s="558"/>
    </row>
    <row r="32" spans="1:5" s="584" customFormat="1" ht="30" customHeight="1">
      <c r="A32" s="548"/>
      <c r="B32" s="606"/>
      <c r="E32" s="558"/>
    </row>
    <row r="33" spans="1:5" s="584" customFormat="1" ht="30" customHeight="1">
      <c r="A33" s="548"/>
      <c r="B33" s="606"/>
      <c r="E33" s="558"/>
    </row>
    <row r="34" spans="1:5" s="584" customFormat="1" ht="30" customHeight="1">
      <c r="A34" s="548"/>
      <c r="B34" s="606"/>
      <c r="E34" s="558"/>
    </row>
    <row r="35" spans="1:5" s="584" customFormat="1" ht="30" customHeight="1">
      <c r="A35" s="548"/>
      <c r="B35" s="606"/>
      <c r="E35" s="558"/>
    </row>
    <row r="36" spans="1:5" s="584" customFormat="1" ht="30" customHeight="1">
      <c r="A36" s="548"/>
      <c r="B36" s="606"/>
      <c r="E36" s="558"/>
    </row>
    <row r="37" spans="1:5" s="584" customFormat="1" ht="30" customHeight="1">
      <c r="A37" s="548"/>
      <c r="B37" s="606"/>
      <c r="E37" s="558"/>
    </row>
    <row r="38" spans="1:5" s="584" customFormat="1" ht="30" customHeight="1">
      <c r="A38" s="548"/>
      <c r="B38" s="606"/>
      <c r="E38" s="558"/>
    </row>
    <row r="39" spans="1:5" s="584" customFormat="1" ht="30" customHeight="1">
      <c r="A39" s="548"/>
      <c r="B39" s="606"/>
      <c r="E39" s="558"/>
    </row>
    <row r="40" spans="1:5" s="584" customFormat="1" ht="30" customHeight="1">
      <c r="A40" s="548"/>
      <c r="B40" s="606"/>
      <c r="E40" s="558"/>
    </row>
    <row r="41" spans="1:5" s="584" customFormat="1" ht="30" customHeight="1">
      <c r="A41" s="548"/>
      <c r="B41" s="606"/>
      <c r="E41" s="558"/>
    </row>
    <row r="42" spans="1:5" s="584" customFormat="1" ht="30" customHeight="1">
      <c r="A42" s="548"/>
      <c r="B42" s="606"/>
      <c r="E42" s="558"/>
    </row>
    <row r="43" spans="1:5" s="584" customFormat="1" ht="30" customHeight="1">
      <c r="A43" s="548"/>
      <c r="B43" s="606"/>
      <c r="E43" s="558"/>
    </row>
    <row r="44" spans="1:5" s="584" customFormat="1" ht="30" customHeight="1">
      <c r="A44" s="548"/>
      <c r="B44" s="606"/>
      <c r="E44" s="558"/>
    </row>
    <row r="45" ht="30" customHeight="1">
      <c r="B45" s="607"/>
    </row>
  </sheetData>
  <sheetProtection/>
  <mergeCells count="2">
    <mergeCell ref="E14:E15"/>
    <mergeCell ref="E24:E2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25" customWidth="1"/>
    <col min="2" max="2" width="8.140625" style="26" customWidth="1"/>
    <col min="3" max="3" width="38.8515625" style="1" customWidth="1"/>
    <col min="4" max="4" width="7.7109375" style="1" customWidth="1"/>
    <col min="5" max="5" width="18.140625" style="1" customWidth="1"/>
    <col min="6" max="104" width="9.140625" style="1" customWidth="1"/>
    <col min="105" max="105" width="41.140625" style="1" customWidth="1"/>
    <col min="106" max="108" width="13.00390625" style="1" customWidth="1"/>
    <col min="109" max="16384" width="9.140625" style="1" customWidth="1"/>
  </cols>
  <sheetData>
    <row r="1" spans="1:5" ht="18.75" customHeight="1">
      <c r="A1" s="547" t="s">
        <v>326</v>
      </c>
      <c r="B1" s="547"/>
      <c r="C1" s="547"/>
      <c r="D1" s="547"/>
      <c r="E1" s="547"/>
    </row>
    <row r="2" spans="1:5" ht="4.5" customHeight="1">
      <c r="A2" s="548"/>
      <c r="B2" s="548"/>
      <c r="C2" s="545"/>
      <c r="D2" s="545"/>
      <c r="E2" s="545"/>
    </row>
    <row r="3" spans="1:7" s="535" customFormat="1" ht="37.5" customHeight="1">
      <c r="A3" s="549" t="s">
        <v>306</v>
      </c>
      <c r="B3" s="550" t="s">
        <v>1</v>
      </c>
      <c r="C3" s="549" t="s">
        <v>307</v>
      </c>
      <c r="D3" s="550" t="s">
        <v>1</v>
      </c>
      <c r="E3" s="551" t="s">
        <v>308</v>
      </c>
      <c r="F3" s="608"/>
      <c r="G3" s="608"/>
    </row>
    <row r="4" spans="1:5" s="33" customFormat="1" ht="22.5" customHeight="1">
      <c r="A4" s="554" t="s">
        <v>327</v>
      </c>
      <c r="B4" s="555">
        <v>240101</v>
      </c>
      <c r="C4" s="599" t="s">
        <v>122</v>
      </c>
      <c r="D4" s="596">
        <v>13313</v>
      </c>
      <c r="E4" s="609"/>
    </row>
    <row r="5" spans="1:5" s="33" customFormat="1" ht="22.5" customHeight="1">
      <c r="A5" s="593"/>
      <c r="B5" s="594"/>
      <c r="C5" s="599" t="s">
        <v>123</v>
      </c>
      <c r="D5" s="596">
        <v>2049</v>
      </c>
      <c r="E5" s="597"/>
    </row>
    <row r="6" spans="1:5" s="33" customFormat="1" ht="22.5" customHeight="1">
      <c r="A6" s="593"/>
      <c r="B6" s="594"/>
      <c r="C6" s="599" t="s">
        <v>328</v>
      </c>
      <c r="D6" s="596">
        <v>224739</v>
      </c>
      <c r="E6" s="568"/>
    </row>
    <row r="7" spans="1:5" s="33" customFormat="1" ht="22.5" customHeight="1">
      <c r="A7" s="576"/>
      <c r="B7" s="577"/>
      <c r="C7" s="610"/>
      <c r="D7" s="611">
        <f>SUM(D4:D6)</f>
        <v>240101</v>
      </c>
      <c r="E7" s="588"/>
    </row>
    <row r="8" spans="1:5" s="33" customFormat="1" ht="22.5" customHeight="1">
      <c r="A8" s="554" t="s">
        <v>27</v>
      </c>
      <c r="B8" s="555">
        <v>25493</v>
      </c>
      <c r="C8" s="612" t="s">
        <v>118</v>
      </c>
      <c r="D8" s="613">
        <v>954</v>
      </c>
      <c r="E8" s="583"/>
    </row>
    <row r="9" spans="1:5" s="33" customFormat="1" ht="22.5" customHeight="1">
      <c r="A9" s="593"/>
      <c r="B9" s="594"/>
      <c r="C9" s="595" t="s">
        <v>119</v>
      </c>
      <c r="D9" s="596">
        <v>69</v>
      </c>
      <c r="E9" s="568"/>
    </row>
    <row r="10" spans="1:5" s="33" customFormat="1" ht="22.5" customHeight="1">
      <c r="A10" s="593"/>
      <c r="B10" s="594"/>
      <c r="C10" s="595" t="s">
        <v>120</v>
      </c>
      <c r="D10" s="596">
        <v>1</v>
      </c>
      <c r="E10" s="568"/>
    </row>
    <row r="11" spans="1:5" s="33" customFormat="1" ht="22.5" customHeight="1">
      <c r="A11" s="593"/>
      <c r="B11" s="594"/>
      <c r="C11" s="595" t="s">
        <v>329</v>
      </c>
      <c r="D11" s="596">
        <v>24</v>
      </c>
      <c r="E11" s="614"/>
    </row>
    <row r="12" spans="1:5" s="33" customFormat="1" ht="22.5" customHeight="1">
      <c r="A12" s="593"/>
      <c r="B12" s="594"/>
      <c r="C12" s="595" t="s">
        <v>330</v>
      </c>
      <c r="D12" s="596">
        <v>634</v>
      </c>
      <c r="E12" s="614"/>
    </row>
    <row r="13" spans="1:5" s="33" customFormat="1" ht="22.5" customHeight="1">
      <c r="A13" s="593"/>
      <c r="B13" s="594"/>
      <c r="C13" s="595" t="s">
        <v>331</v>
      </c>
      <c r="D13" s="596">
        <v>6</v>
      </c>
      <c r="E13" s="614"/>
    </row>
    <row r="14" spans="1:5" s="33" customFormat="1" ht="22.5" customHeight="1">
      <c r="A14" s="593"/>
      <c r="B14" s="594"/>
      <c r="C14" s="571" t="s">
        <v>126</v>
      </c>
      <c r="D14" s="596">
        <v>1</v>
      </c>
      <c r="E14" s="597"/>
    </row>
    <row r="15" spans="1:5" s="33" customFormat="1" ht="22.5" customHeight="1">
      <c r="A15" s="593"/>
      <c r="B15" s="594"/>
      <c r="C15" s="571" t="s">
        <v>130</v>
      </c>
      <c r="D15" s="596">
        <v>13</v>
      </c>
      <c r="E15" s="563"/>
    </row>
    <row r="16" spans="1:5" s="33" customFormat="1" ht="26.25" customHeight="1">
      <c r="A16" s="593"/>
      <c r="B16" s="594"/>
      <c r="C16" s="571" t="s">
        <v>132</v>
      </c>
      <c r="D16" s="596">
        <v>8</v>
      </c>
      <c r="E16" s="615" t="s">
        <v>332</v>
      </c>
    </row>
    <row r="17" spans="1:5" s="33" customFormat="1" ht="22.5" customHeight="1">
      <c r="A17" s="593"/>
      <c r="B17" s="594"/>
      <c r="C17" s="571" t="s">
        <v>195</v>
      </c>
      <c r="D17" s="596">
        <v>2476</v>
      </c>
      <c r="E17" s="568"/>
    </row>
    <row r="18" spans="1:5" s="33" customFormat="1" ht="22.5" customHeight="1">
      <c r="A18" s="593"/>
      <c r="B18" s="594"/>
      <c r="C18" s="571" t="s">
        <v>196</v>
      </c>
      <c r="D18" s="596">
        <v>69</v>
      </c>
      <c r="E18" s="568"/>
    </row>
    <row r="19" spans="1:5" s="33" customFormat="1" ht="30" customHeight="1">
      <c r="A19" s="593"/>
      <c r="B19" s="594"/>
      <c r="C19" s="571" t="s">
        <v>197</v>
      </c>
      <c r="D19" s="596">
        <v>337</v>
      </c>
      <c r="E19" s="568"/>
    </row>
    <row r="20" spans="1:5" s="33" customFormat="1" ht="22.5" customHeight="1">
      <c r="A20" s="593"/>
      <c r="B20" s="594"/>
      <c r="C20" s="571" t="s">
        <v>333</v>
      </c>
      <c r="D20" s="596">
        <v>3395</v>
      </c>
      <c r="E20" s="597"/>
    </row>
    <row r="21" spans="1:5" s="33" customFormat="1" ht="30" customHeight="1">
      <c r="A21" s="593"/>
      <c r="B21" s="594"/>
      <c r="C21" s="616" t="s">
        <v>334</v>
      </c>
      <c r="D21" s="613">
        <v>13</v>
      </c>
      <c r="E21" s="568"/>
    </row>
    <row r="22" spans="1:5" s="33" customFormat="1" ht="28.5" customHeight="1">
      <c r="A22" s="593"/>
      <c r="B22" s="594"/>
      <c r="C22" s="571" t="s">
        <v>201</v>
      </c>
      <c r="D22" s="596">
        <v>205</v>
      </c>
      <c r="E22" s="568"/>
    </row>
    <row r="23" spans="1:5" s="33" customFormat="1" ht="22.5" customHeight="1">
      <c r="A23" s="593"/>
      <c r="B23" s="594"/>
      <c r="C23" s="599" t="s">
        <v>335</v>
      </c>
      <c r="D23" s="596">
        <v>224</v>
      </c>
      <c r="E23" s="568"/>
    </row>
    <row r="24" spans="1:5" s="33" customFormat="1" ht="22.5" customHeight="1">
      <c r="A24" s="593"/>
      <c r="B24" s="594"/>
      <c r="C24" s="599" t="s">
        <v>336</v>
      </c>
      <c r="D24" s="596">
        <v>1</v>
      </c>
      <c r="E24" s="568"/>
    </row>
    <row r="25" spans="1:5" s="33" customFormat="1" ht="22.5" customHeight="1">
      <c r="A25" s="593"/>
      <c r="B25" s="594"/>
      <c r="C25" s="599" t="s">
        <v>141</v>
      </c>
      <c r="D25" s="596">
        <v>49</v>
      </c>
      <c r="E25" s="568"/>
    </row>
    <row r="26" spans="1:5" s="33" customFormat="1" ht="22.5" customHeight="1">
      <c r="A26" s="593"/>
      <c r="B26" s="594"/>
      <c r="C26" s="617" t="s">
        <v>142</v>
      </c>
      <c r="D26" s="618">
        <v>17014</v>
      </c>
      <c r="E26" s="568"/>
    </row>
    <row r="27" spans="1:5" s="33" customFormat="1" ht="22.5" customHeight="1">
      <c r="A27" s="576"/>
      <c r="B27" s="577"/>
      <c r="C27" s="610"/>
      <c r="D27" s="611">
        <f>SUM(D8:D26)</f>
        <v>25493</v>
      </c>
      <c r="E27" s="619"/>
    </row>
    <row r="28" spans="1:5" s="33" customFormat="1" ht="18" customHeight="1" hidden="1">
      <c r="A28" s="536"/>
      <c r="B28" s="28"/>
      <c r="E28" s="5"/>
    </row>
    <row r="29" spans="1:5" s="33" customFormat="1" ht="18" customHeight="1">
      <c r="A29" s="536"/>
      <c r="B29" s="28"/>
      <c r="E29" s="5"/>
    </row>
    <row r="30" spans="1:5" s="33" customFormat="1" ht="18" customHeight="1">
      <c r="A30" s="536"/>
      <c r="B30" s="28"/>
      <c r="E30" s="5"/>
    </row>
    <row r="31" spans="1:5" s="33" customFormat="1" ht="18" customHeight="1">
      <c r="A31" s="536"/>
      <c r="B31" s="28"/>
      <c r="E31" s="5"/>
    </row>
    <row r="32" spans="1:5" s="33" customFormat="1" ht="18" customHeight="1">
      <c r="A32" s="536"/>
      <c r="B32" s="28"/>
      <c r="E32" s="5"/>
    </row>
    <row r="33" spans="1:5" s="33" customFormat="1" ht="18" customHeight="1">
      <c r="A33" s="536"/>
      <c r="B33" s="28"/>
      <c r="E33" s="5"/>
    </row>
    <row r="34" spans="1:5" s="33" customFormat="1" ht="18" customHeight="1">
      <c r="A34" s="536"/>
      <c r="B34" s="28"/>
      <c r="E34" s="5"/>
    </row>
    <row r="35" spans="1:5" s="33" customFormat="1" ht="18" customHeight="1">
      <c r="A35" s="536"/>
      <c r="B35" s="28"/>
      <c r="E35" s="5"/>
    </row>
    <row r="36" spans="1:5" s="33" customFormat="1" ht="18" customHeight="1">
      <c r="A36" s="536"/>
      <c r="B36" s="28"/>
      <c r="E36" s="5"/>
    </row>
    <row r="37" spans="1:5" s="33" customFormat="1" ht="18" customHeight="1">
      <c r="A37" s="536"/>
      <c r="B37" s="28"/>
      <c r="E37" s="5"/>
    </row>
    <row r="38" spans="1:5" s="33" customFormat="1" ht="18" customHeight="1">
      <c r="A38" s="536"/>
      <c r="B38" s="28"/>
      <c r="E38" s="5"/>
    </row>
    <row r="39" spans="1:5" s="33" customFormat="1" ht="18" customHeight="1">
      <c r="A39" s="536"/>
      <c r="B39" s="28"/>
      <c r="E39" s="5"/>
    </row>
    <row r="40" spans="1:5" s="33" customFormat="1" ht="18" customHeight="1">
      <c r="A40" s="536"/>
      <c r="B40" s="28"/>
      <c r="E40" s="5"/>
    </row>
    <row r="41" spans="1:5" s="33" customFormat="1" ht="18" customHeight="1">
      <c r="A41" s="536"/>
      <c r="B41" s="28"/>
      <c r="E41" s="5"/>
    </row>
    <row r="42" spans="1:5" s="33" customFormat="1" ht="18" customHeight="1">
      <c r="A42" s="536"/>
      <c r="B42" s="28"/>
      <c r="E42" s="5"/>
    </row>
    <row r="43" spans="1:5" s="33" customFormat="1" ht="18" customHeight="1">
      <c r="A43" s="536"/>
      <c r="B43" s="28"/>
      <c r="E43" s="5"/>
    </row>
    <row r="44" spans="1:5" s="33" customFormat="1" ht="18" customHeight="1">
      <c r="A44" s="536"/>
      <c r="B44" s="28"/>
      <c r="E44" s="5"/>
    </row>
    <row r="45" ht="12">
      <c r="B45" s="449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25" customWidth="1"/>
    <col min="2" max="2" width="9.00390625" style="26" customWidth="1"/>
    <col min="3" max="3" width="34.00390625" style="1" customWidth="1"/>
    <col min="4" max="4" width="9.421875" style="1" customWidth="1"/>
    <col min="5" max="5" width="22.140625" style="1" customWidth="1"/>
    <col min="6" max="85" width="9.140625" style="1" customWidth="1"/>
    <col min="86" max="86" width="41.140625" style="1" customWidth="1"/>
    <col min="87" max="89" width="13.00390625" style="1" customWidth="1"/>
    <col min="90" max="16384" width="9.140625" style="1" customWidth="1"/>
  </cols>
  <sheetData>
    <row r="1" spans="1:5" ht="18.75" customHeight="1">
      <c r="A1" s="547" t="s">
        <v>337</v>
      </c>
      <c r="B1" s="620"/>
      <c r="C1" s="620"/>
      <c r="D1" s="620"/>
      <c r="E1" s="620"/>
    </row>
    <row r="2" spans="1:2" ht="15.75">
      <c r="A2" s="621"/>
      <c r="B2" s="621"/>
    </row>
    <row r="3" spans="1:7" s="535" customFormat="1" ht="38.25">
      <c r="A3" s="549" t="s">
        <v>306</v>
      </c>
      <c r="B3" s="550" t="s">
        <v>1</v>
      </c>
      <c r="C3" s="549" t="s">
        <v>307</v>
      </c>
      <c r="D3" s="550" t="s">
        <v>1</v>
      </c>
      <c r="E3" s="551" t="s">
        <v>308</v>
      </c>
      <c r="F3" s="608"/>
      <c r="G3" s="608"/>
    </row>
    <row r="4" spans="1:5" s="5" customFormat="1" ht="38.25">
      <c r="A4" s="622" t="s">
        <v>309</v>
      </c>
      <c r="B4" s="581">
        <v>105</v>
      </c>
      <c r="C4" s="623" t="s">
        <v>288</v>
      </c>
      <c r="D4" s="624">
        <v>98</v>
      </c>
      <c r="E4" s="625" t="s">
        <v>338</v>
      </c>
    </row>
    <row r="5" spans="1:5" s="5" customFormat="1" ht="12.75">
      <c r="A5" s="622"/>
      <c r="B5" s="570"/>
      <c r="C5" s="599" t="s">
        <v>313</v>
      </c>
      <c r="D5" s="567">
        <v>7</v>
      </c>
      <c r="E5" s="626"/>
    </row>
    <row r="6" spans="1:5" s="5" customFormat="1" ht="12.75">
      <c r="A6" s="569"/>
      <c r="B6" s="570"/>
      <c r="C6" s="627"/>
      <c r="D6" s="628">
        <f>SUM(D4:D5)</f>
        <v>105</v>
      </c>
      <c r="E6" s="626"/>
    </row>
    <row r="7" spans="1:5" s="5" customFormat="1" ht="12.75">
      <c r="A7" s="572"/>
      <c r="B7" s="573"/>
      <c r="C7" s="629"/>
      <c r="D7" s="619"/>
      <c r="E7" s="588"/>
    </row>
    <row r="8" spans="1:5" s="5" customFormat="1" ht="12.75">
      <c r="A8" s="603" t="s">
        <v>314</v>
      </c>
      <c r="B8" s="604">
        <v>5762</v>
      </c>
      <c r="C8" s="630" t="s">
        <v>117</v>
      </c>
      <c r="D8" s="604">
        <v>5762</v>
      </c>
      <c r="E8" s="631"/>
    </row>
    <row r="9" spans="1:5" s="33" customFormat="1" ht="12.75">
      <c r="A9" s="622" t="s">
        <v>5</v>
      </c>
      <c r="B9" s="594">
        <v>437</v>
      </c>
      <c r="C9" s="582" t="s">
        <v>125</v>
      </c>
      <c r="D9" s="568">
        <v>300</v>
      </c>
      <c r="E9" s="626"/>
    </row>
    <row r="10" spans="1:5" s="33" customFormat="1" ht="12.75">
      <c r="A10" s="593"/>
      <c r="B10" s="594"/>
      <c r="C10" s="571" t="s">
        <v>339</v>
      </c>
      <c r="D10" s="567">
        <v>102</v>
      </c>
      <c r="E10" s="562"/>
    </row>
    <row r="11" spans="1:5" s="33" customFormat="1" ht="25.5">
      <c r="A11" s="593"/>
      <c r="B11" s="594"/>
      <c r="C11" s="595" t="s">
        <v>315</v>
      </c>
      <c r="D11" s="567">
        <v>34</v>
      </c>
      <c r="E11" s="795" t="s">
        <v>340</v>
      </c>
    </row>
    <row r="12" spans="1:5" s="33" customFormat="1" ht="12.75">
      <c r="A12" s="593"/>
      <c r="B12" s="594"/>
      <c r="C12" s="595" t="s">
        <v>341</v>
      </c>
      <c r="D12" s="567">
        <v>1</v>
      </c>
      <c r="E12" s="796"/>
    </row>
    <row r="13" spans="1:5" s="33" customFormat="1" ht="12.75">
      <c r="A13" s="576"/>
      <c r="B13" s="577"/>
      <c r="C13" s="632"/>
      <c r="D13" s="575">
        <f>SUM(D9:D12)</f>
        <v>437</v>
      </c>
      <c r="E13" s="633"/>
    </row>
    <row r="14" spans="1:5" s="33" customFormat="1" ht="12.75">
      <c r="A14" s="593" t="s">
        <v>318</v>
      </c>
      <c r="B14" s="594">
        <v>11487</v>
      </c>
      <c r="C14" s="589" t="s">
        <v>37</v>
      </c>
      <c r="D14" s="590">
        <v>1878</v>
      </c>
      <c r="E14" s="586"/>
    </row>
    <row r="15" spans="1:5" s="33" customFormat="1" ht="12.75">
      <c r="A15" s="593"/>
      <c r="B15" s="594"/>
      <c r="C15" s="595" t="s">
        <v>319</v>
      </c>
      <c r="D15" s="596">
        <v>13</v>
      </c>
      <c r="E15" s="586"/>
    </row>
    <row r="16" spans="1:5" s="33" customFormat="1" ht="12.75">
      <c r="A16" s="593"/>
      <c r="B16" s="594"/>
      <c r="C16" s="598" t="s">
        <v>38</v>
      </c>
      <c r="D16" s="596">
        <v>919</v>
      </c>
      <c r="E16" s="586"/>
    </row>
    <row r="17" spans="1:5" s="33" customFormat="1" ht="12.75">
      <c r="A17" s="593"/>
      <c r="B17" s="594"/>
      <c r="C17" s="598" t="s">
        <v>36</v>
      </c>
      <c r="D17" s="596">
        <v>7134</v>
      </c>
      <c r="E17" s="586"/>
    </row>
    <row r="18" spans="1:5" s="33" customFormat="1" ht="12.75">
      <c r="A18" s="593"/>
      <c r="B18" s="594"/>
      <c r="C18" s="599" t="s">
        <v>131</v>
      </c>
      <c r="D18" s="596">
        <v>521</v>
      </c>
      <c r="E18" s="586"/>
    </row>
    <row r="19" spans="1:5" s="33" customFormat="1" ht="25.5">
      <c r="A19" s="593"/>
      <c r="B19" s="594"/>
      <c r="C19" s="600" t="s">
        <v>133</v>
      </c>
      <c r="D19" s="596">
        <v>1001</v>
      </c>
      <c r="E19" s="586"/>
    </row>
    <row r="20" spans="1:5" s="33" customFormat="1" ht="12.75">
      <c r="A20" s="593"/>
      <c r="B20" s="594"/>
      <c r="C20" s="599" t="s">
        <v>320</v>
      </c>
      <c r="D20" s="596">
        <v>6</v>
      </c>
      <c r="E20" s="586"/>
    </row>
    <row r="21" spans="1:5" s="33" customFormat="1" ht="12.75">
      <c r="A21" s="593"/>
      <c r="B21" s="594"/>
      <c r="C21" s="599" t="s">
        <v>321</v>
      </c>
      <c r="D21" s="596">
        <v>15</v>
      </c>
      <c r="E21" s="586"/>
    </row>
    <row r="22" spans="1:5" s="33" customFormat="1" ht="12.75">
      <c r="A22" s="593"/>
      <c r="B22" s="594"/>
      <c r="C22" s="627"/>
      <c r="D22" s="634">
        <f>SUM(D14:D21)</f>
        <v>11487</v>
      </c>
      <c r="E22" s="586"/>
    </row>
    <row r="23" spans="1:5" s="33" customFormat="1" ht="25.5">
      <c r="A23" s="603" t="s">
        <v>323</v>
      </c>
      <c r="B23" s="604">
        <v>2701</v>
      </c>
      <c r="C23" s="605" t="s">
        <v>324</v>
      </c>
      <c r="D23" s="604">
        <v>2701</v>
      </c>
      <c r="E23" s="635" t="s">
        <v>325</v>
      </c>
    </row>
  </sheetData>
  <sheetProtection/>
  <mergeCells count="1">
    <mergeCell ref="E11:E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25" customWidth="1"/>
    <col min="2" max="2" width="9.00390625" style="26" customWidth="1"/>
    <col min="3" max="3" width="34.00390625" style="1" customWidth="1"/>
    <col min="4" max="4" width="9.140625" style="1" customWidth="1"/>
    <col min="5" max="5" width="13.28125" style="1" customWidth="1"/>
    <col min="6" max="85" width="9.140625" style="1" customWidth="1"/>
    <col min="86" max="86" width="41.140625" style="1" customWidth="1"/>
    <col min="87" max="89" width="13.00390625" style="1" customWidth="1"/>
    <col min="90" max="16384" width="9.140625" style="1" customWidth="1"/>
  </cols>
  <sheetData>
    <row r="1" spans="1:5" ht="18.75" customHeight="1">
      <c r="A1" s="547" t="s">
        <v>342</v>
      </c>
      <c r="B1" s="620"/>
      <c r="C1" s="620"/>
      <c r="D1" s="620"/>
      <c r="E1" s="620"/>
    </row>
    <row r="2" spans="1:2" ht="15.75">
      <c r="A2" s="621"/>
      <c r="B2" s="621"/>
    </row>
    <row r="3" spans="1:7" s="535" customFormat="1" ht="38.25">
      <c r="A3" s="549" t="s">
        <v>306</v>
      </c>
      <c r="B3" s="550" t="s">
        <v>1</v>
      </c>
      <c r="C3" s="549" t="s">
        <v>307</v>
      </c>
      <c r="D3" s="550" t="s">
        <v>1</v>
      </c>
      <c r="E3" s="551" t="s">
        <v>308</v>
      </c>
      <c r="F3" s="608"/>
      <c r="G3" s="608"/>
    </row>
    <row r="4" spans="1:5" s="33" customFormat="1" ht="12.75">
      <c r="A4" s="593" t="s">
        <v>27</v>
      </c>
      <c r="B4" s="594">
        <v>5444</v>
      </c>
      <c r="C4" s="627" t="s">
        <v>118</v>
      </c>
      <c r="D4" s="568">
        <v>420</v>
      </c>
      <c r="E4" s="626"/>
    </row>
    <row r="5" spans="1:5" s="33" customFormat="1" ht="12.75">
      <c r="A5" s="593"/>
      <c r="B5" s="594"/>
      <c r="C5" s="599" t="s">
        <v>119</v>
      </c>
      <c r="D5" s="567">
        <v>39</v>
      </c>
      <c r="E5" s="626"/>
    </row>
    <row r="6" spans="1:5" s="33" customFormat="1" ht="12.75">
      <c r="A6" s="593"/>
      <c r="B6" s="594"/>
      <c r="C6" s="599" t="s">
        <v>120</v>
      </c>
      <c r="D6" s="567">
        <v>2</v>
      </c>
      <c r="E6" s="626"/>
    </row>
    <row r="7" spans="1:5" s="33" customFormat="1" ht="12.75">
      <c r="A7" s="593"/>
      <c r="B7" s="594"/>
      <c r="C7" s="599" t="s">
        <v>121</v>
      </c>
      <c r="D7" s="567">
        <v>12</v>
      </c>
      <c r="E7" s="626"/>
    </row>
    <row r="8" spans="1:5" s="33" customFormat="1" ht="12.75">
      <c r="A8" s="593"/>
      <c r="B8" s="594"/>
      <c r="C8" s="599" t="s">
        <v>122</v>
      </c>
      <c r="D8" s="567">
        <v>341</v>
      </c>
      <c r="E8" s="626"/>
    </row>
    <row r="9" spans="1:5" s="33" customFormat="1" ht="12.75">
      <c r="A9" s="593"/>
      <c r="B9" s="594"/>
      <c r="C9" s="571" t="s">
        <v>126</v>
      </c>
      <c r="D9" s="567">
        <v>8</v>
      </c>
      <c r="E9" s="626"/>
    </row>
    <row r="10" spans="1:5" s="33" customFormat="1" ht="12.75">
      <c r="A10" s="593"/>
      <c r="B10" s="594"/>
      <c r="C10" s="599" t="s">
        <v>130</v>
      </c>
      <c r="D10" s="567">
        <v>5</v>
      </c>
      <c r="E10" s="626"/>
    </row>
    <row r="11" spans="1:5" s="33" customFormat="1" ht="12.75">
      <c r="A11" s="593"/>
      <c r="B11" s="594"/>
      <c r="C11" s="571" t="s">
        <v>132</v>
      </c>
      <c r="D11" s="567">
        <v>1</v>
      </c>
      <c r="E11" s="626"/>
    </row>
    <row r="12" spans="1:5" s="33" customFormat="1" ht="25.5">
      <c r="A12" s="593"/>
      <c r="B12" s="594"/>
      <c r="C12" s="571" t="s">
        <v>195</v>
      </c>
      <c r="D12" s="567">
        <v>434</v>
      </c>
      <c r="E12" s="626"/>
    </row>
    <row r="13" spans="1:5" s="33" customFormat="1" ht="12.75">
      <c r="A13" s="593"/>
      <c r="B13" s="594"/>
      <c r="C13" s="599" t="s">
        <v>196</v>
      </c>
      <c r="D13" s="567">
        <v>18</v>
      </c>
      <c r="E13" s="626"/>
    </row>
    <row r="14" spans="1:5" s="33" customFormat="1" ht="25.5">
      <c r="A14" s="593"/>
      <c r="B14" s="594"/>
      <c r="C14" s="571" t="s">
        <v>197</v>
      </c>
      <c r="D14" s="567">
        <v>422</v>
      </c>
      <c r="E14" s="626"/>
    </row>
    <row r="15" spans="1:5" s="33" customFormat="1" ht="12.75">
      <c r="A15" s="593"/>
      <c r="B15" s="594"/>
      <c r="C15" s="599" t="s">
        <v>333</v>
      </c>
      <c r="D15" s="567">
        <v>1865</v>
      </c>
      <c r="E15" s="626"/>
    </row>
    <row r="16" spans="1:5" s="33" customFormat="1" ht="25.5">
      <c r="A16" s="593"/>
      <c r="B16" s="594"/>
      <c r="C16" s="571" t="s">
        <v>334</v>
      </c>
      <c r="D16" s="567">
        <v>1</v>
      </c>
      <c r="E16" s="626"/>
    </row>
    <row r="17" spans="1:5" s="33" customFormat="1" ht="25.5">
      <c r="A17" s="593"/>
      <c r="B17" s="594"/>
      <c r="C17" s="571" t="s">
        <v>201</v>
      </c>
      <c r="D17" s="567">
        <v>133</v>
      </c>
      <c r="E17" s="626"/>
    </row>
    <row r="18" spans="1:5" s="33" customFormat="1" ht="12.75">
      <c r="A18" s="593"/>
      <c r="B18" s="594"/>
      <c r="C18" s="599" t="s">
        <v>335</v>
      </c>
      <c r="D18" s="567">
        <v>43</v>
      </c>
      <c r="E18" s="626"/>
    </row>
    <row r="19" spans="1:5" s="33" customFormat="1" ht="12.75">
      <c r="A19" s="593"/>
      <c r="B19" s="594"/>
      <c r="C19" s="599" t="s">
        <v>141</v>
      </c>
      <c r="D19" s="567">
        <v>20</v>
      </c>
      <c r="E19" s="626"/>
    </row>
    <row r="20" spans="1:5" s="33" customFormat="1" ht="12.75">
      <c r="A20" s="593"/>
      <c r="B20" s="594"/>
      <c r="C20" s="599" t="s">
        <v>142</v>
      </c>
      <c r="D20" s="567">
        <v>1680</v>
      </c>
      <c r="E20" s="626"/>
    </row>
    <row r="21" spans="1:5" s="33" customFormat="1" ht="12.75">
      <c r="A21" s="576"/>
      <c r="B21" s="577"/>
      <c r="C21" s="636"/>
      <c r="D21" s="577">
        <f>SUM(D4:D20)</f>
        <v>5444</v>
      </c>
      <c r="E21" s="619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543" customWidth="1"/>
    <col min="2" max="2" width="7.421875" style="544" customWidth="1"/>
    <col min="3" max="3" width="34.140625" style="670" customWidth="1"/>
    <col min="4" max="4" width="9.140625" style="545" customWidth="1"/>
    <col min="5" max="5" width="21.421875" style="545" customWidth="1"/>
    <col min="6" max="97" width="9.140625" style="545" customWidth="1"/>
    <col min="98" max="98" width="41.140625" style="545" customWidth="1"/>
    <col min="99" max="101" width="13.00390625" style="545" customWidth="1"/>
    <col min="102" max="16384" width="9.140625" style="545" customWidth="1"/>
  </cols>
  <sheetData>
    <row r="1" spans="1:5" ht="18.75" customHeight="1">
      <c r="A1" s="547" t="s">
        <v>343</v>
      </c>
      <c r="B1" s="547"/>
      <c r="C1" s="547"/>
      <c r="D1" s="547"/>
      <c r="E1" s="547"/>
    </row>
    <row r="2" spans="1:3" ht="4.5" customHeight="1">
      <c r="A2" s="548"/>
      <c r="B2" s="548"/>
      <c r="C2" s="545"/>
    </row>
    <row r="3" spans="1:7" s="553" customFormat="1" ht="38.25">
      <c r="A3" s="549" t="s">
        <v>306</v>
      </c>
      <c r="B3" s="550" t="s">
        <v>1</v>
      </c>
      <c r="C3" s="549" t="s">
        <v>307</v>
      </c>
      <c r="D3" s="550" t="s">
        <v>1</v>
      </c>
      <c r="E3" s="550" t="s">
        <v>308</v>
      </c>
      <c r="F3" s="552"/>
      <c r="G3" s="552"/>
    </row>
    <row r="4" spans="1:5" s="558" customFormat="1" ht="12.75">
      <c r="A4" s="637" t="s">
        <v>309</v>
      </c>
      <c r="B4" s="638">
        <v>43</v>
      </c>
      <c r="C4" s="639" t="s">
        <v>288</v>
      </c>
      <c r="D4" s="638">
        <v>43</v>
      </c>
      <c r="E4" s="640"/>
    </row>
    <row r="5" spans="1:5" s="558" customFormat="1" ht="12.75">
      <c r="A5" s="641" t="s">
        <v>314</v>
      </c>
      <c r="B5" s="642">
        <v>3198</v>
      </c>
      <c r="C5" s="643" t="s">
        <v>117</v>
      </c>
      <c r="D5" s="642">
        <v>3198</v>
      </c>
      <c r="E5" s="644"/>
    </row>
    <row r="6" spans="1:5" s="584" customFormat="1" ht="12.75">
      <c r="A6" s="637" t="s">
        <v>5</v>
      </c>
      <c r="B6" s="645">
        <v>106</v>
      </c>
      <c r="C6" s="639" t="s">
        <v>125</v>
      </c>
      <c r="D6" s="646">
        <v>62</v>
      </c>
      <c r="E6" s="647"/>
    </row>
    <row r="7" spans="1:5" s="584" customFormat="1" ht="63.75">
      <c r="A7" s="637"/>
      <c r="B7" s="645"/>
      <c r="C7" s="648" t="s">
        <v>344</v>
      </c>
      <c r="D7" s="649">
        <v>2</v>
      </c>
      <c r="E7" s="650" t="s">
        <v>345</v>
      </c>
    </row>
    <row r="8" spans="1:5" s="584" customFormat="1" ht="12.75">
      <c r="A8" s="637"/>
      <c r="B8" s="645"/>
      <c r="C8" s="648" t="s">
        <v>339</v>
      </c>
      <c r="D8" s="649">
        <v>8</v>
      </c>
      <c r="E8" s="651"/>
    </row>
    <row r="9" spans="1:5" s="584" customFormat="1" ht="25.5">
      <c r="A9" s="637"/>
      <c r="B9" s="645"/>
      <c r="C9" s="652" t="s">
        <v>315</v>
      </c>
      <c r="D9" s="649">
        <v>30</v>
      </c>
      <c r="E9" s="795" t="s">
        <v>340</v>
      </c>
    </row>
    <row r="10" spans="1:5" s="584" customFormat="1" ht="12.75">
      <c r="A10" s="653"/>
      <c r="B10" s="654"/>
      <c r="C10" s="652" t="s">
        <v>317</v>
      </c>
      <c r="D10" s="649">
        <v>4</v>
      </c>
      <c r="E10" s="796"/>
    </row>
    <row r="11" spans="1:5" s="584" customFormat="1" ht="12.75">
      <c r="A11" s="655"/>
      <c r="B11" s="656"/>
      <c r="C11" s="657"/>
      <c r="D11" s="658">
        <f>SUM(D6:D10)</f>
        <v>106</v>
      </c>
      <c r="E11" s="659"/>
    </row>
    <row r="12" spans="1:6" s="584" customFormat="1" ht="12.75">
      <c r="A12" s="637" t="s">
        <v>318</v>
      </c>
      <c r="B12" s="645">
        <v>6287</v>
      </c>
      <c r="C12" s="660" t="s">
        <v>37</v>
      </c>
      <c r="D12" s="661">
        <v>907</v>
      </c>
      <c r="E12" s="662"/>
      <c r="F12" s="591"/>
    </row>
    <row r="13" spans="1:6" s="584" customFormat="1" ht="12.75">
      <c r="A13" s="637"/>
      <c r="B13" s="645"/>
      <c r="C13" s="652" t="s">
        <v>319</v>
      </c>
      <c r="D13" s="663">
        <v>20</v>
      </c>
      <c r="E13" s="662"/>
      <c r="F13" s="591"/>
    </row>
    <row r="14" spans="1:6" s="584" customFormat="1" ht="12.75">
      <c r="A14" s="637"/>
      <c r="B14" s="645"/>
      <c r="C14" s="664" t="s">
        <v>38</v>
      </c>
      <c r="D14" s="663">
        <v>431</v>
      </c>
      <c r="E14" s="662"/>
      <c r="F14" s="591"/>
    </row>
    <row r="15" spans="1:6" s="584" customFormat="1" ht="12.75">
      <c r="A15" s="637"/>
      <c r="B15" s="645"/>
      <c r="C15" s="664" t="s">
        <v>36</v>
      </c>
      <c r="D15" s="663">
        <v>3934</v>
      </c>
      <c r="E15" s="662"/>
      <c r="F15" s="591"/>
    </row>
    <row r="16" spans="1:6" s="584" customFormat="1" ht="12.75">
      <c r="A16" s="637"/>
      <c r="B16" s="645"/>
      <c r="C16" s="664" t="s">
        <v>131</v>
      </c>
      <c r="D16" s="663">
        <v>304</v>
      </c>
      <c r="E16" s="662"/>
      <c r="F16" s="591"/>
    </row>
    <row r="17" spans="1:6" s="584" customFormat="1" ht="25.5">
      <c r="A17" s="637"/>
      <c r="B17" s="645"/>
      <c r="C17" s="665" t="s">
        <v>133</v>
      </c>
      <c r="D17" s="663">
        <v>684</v>
      </c>
      <c r="E17" s="666"/>
      <c r="F17" s="591"/>
    </row>
    <row r="18" spans="1:6" s="584" customFormat="1" ht="12.75">
      <c r="A18" s="637"/>
      <c r="B18" s="645"/>
      <c r="C18" s="664" t="s">
        <v>320</v>
      </c>
      <c r="D18" s="663">
        <v>4</v>
      </c>
      <c r="E18" s="662"/>
      <c r="F18" s="591"/>
    </row>
    <row r="19" spans="1:6" s="584" customFormat="1" ht="12.75">
      <c r="A19" s="637"/>
      <c r="B19" s="645"/>
      <c r="C19" s="664" t="s">
        <v>321</v>
      </c>
      <c r="D19" s="663">
        <v>3</v>
      </c>
      <c r="E19" s="662"/>
      <c r="F19" s="591"/>
    </row>
    <row r="20" spans="1:6" s="584" customFormat="1" ht="12.75">
      <c r="A20" s="637"/>
      <c r="B20" s="645"/>
      <c r="C20" s="558"/>
      <c r="D20" s="667">
        <f>SUM(D12:D19)</f>
        <v>6287</v>
      </c>
      <c r="E20" s="662"/>
      <c r="F20" s="591"/>
    </row>
    <row r="21" spans="1:5" s="584" customFormat="1" ht="25.5">
      <c r="A21" s="641" t="s">
        <v>323</v>
      </c>
      <c r="B21" s="642">
        <v>1946</v>
      </c>
      <c r="C21" s="668" t="s">
        <v>324</v>
      </c>
      <c r="D21" s="642">
        <v>1946</v>
      </c>
      <c r="E21" s="669" t="s">
        <v>325</v>
      </c>
    </row>
  </sheetData>
  <sheetProtection/>
  <mergeCells count="1">
    <mergeCell ref="E9: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543" customWidth="1"/>
    <col min="2" max="2" width="7.421875" style="544" customWidth="1"/>
    <col min="3" max="3" width="34.140625" style="670" customWidth="1"/>
    <col min="4" max="4" width="9.140625" style="545" customWidth="1"/>
    <col min="5" max="5" width="11.28125" style="545" customWidth="1"/>
    <col min="6" max="97" width="9.140625" style="545" customWidth="1"/>
    <col min="98" max="98" width="41.140625" style="545" customWidth="1"/>
    <col min="99" max="101" width="13.00390625" style="545" customWidth="1"/>
    <col min="102" max="16384" width="9.140625" style="545" customWidth="1"/>
  </cols>
  <sheetData>
    <row r="1" spans="1:5" ht="18.75" customHeight="1">
      <c r="A1" s="547" t="s">
        <v>346</v>
      </c>
      <c r="B1" s="547"/>
      <c r="C1" s="547"/>
      <c r="D1" s="547"/>
      <c r="E1" s="547"/>
    </row>
    <row r="2" spans="1:3" ht="4.5" customHeight="1">
      <c r="A2" s="548"/>
      <c r="B2" s="548"/>
      <c r="C2" s="545"/>
    </row>
    <row r="3" spans="1:7" s="553" customFormat="1" ht="38.25">
      <c r="A3" s="549" t="s">
        <v>306</v>
      </c>
      <c r="B3" s="550" t="s">
        <v>1</v>
      </c>
      <c r="C3" s="549" t="s">
        <v>307</v>
      </c>
      <c r="D3" s="550" t="s">
        <v>1</v>
      </c>
      <c r="E3" s="550" t="s">
        <v>308</v>
      </c>
      <c r="F3" s="552"/>
      <c r="G3" s="552"/>
    </row>
    <row r="4" spans="1:5" s="584" customFormat="1" ht="12.75">
      <c r="A4" s="593" t="s">
        <v>27</v>
      </c>
      <c r="B4" s="594">
        <v>3911</v>
      </c>
      <c r="C4" s="627" t="s">
        <v>118</v>
      </c>
      <c r="D4" s="590">
        <v>194</v>
      </c>
      <c r="E4" s="671"/>
    </row>
    <row r="5" spans="1:5" s="584" customFormat="1" ht="12.75">
      <c r="A5" s="593"/>
      <c r="B5" s="594"/>
      <c r="C5" s="599" t="s">
        <v>119</v>
      </c>
      <c r="D5" s="596">
        <v>4</v>
      </c>
      <c r="E5" s="671"/>
    </row>
    <row r="6" spans="1:5" s="584" customFormat="1" ht="12.75">
      <c r="A6" s="593"/>
      <c r="B6" s="594"/>
      <c r="C6" s="599" t="s">
        <v>122</v>
      </c>
      <c r="D6" s="596">
        <v>296</v>
      </c>
      <c r="E6" s="671"/>
    </row>
    <row r="7" spans="1:5" s="584" customFormat="1" ht="12.75">
      <c r="A7" s="593"/>
      <c r="B7" s="594"/>
      <c r="C7" s="599" t="s">
        <v>347</v>
      </c>
      <c r="D7" s="596">
        <v>1</v>
      </c>
      <c r="E7" s="671"/>
    </row>
    <row r="8" spans="1:5" s="584" customFormat="1" ht="12.75">
      <c r="A8" s="593"/>
      <c r="B8" s="594"/>
      <c r="C8" s="571" t="s">
        <v>126</v>
      </c>
      <c r="D8" s="596">
        <v>4</v>
      </c>
      <c r="E8" s="671"/>
    </row>
    <row r="9" spans="1:5" s="584" customFormat="1" ht="12.75">
      <c r="A9" s="593"/>
      <c r="B9" s="594"/>
      <c r="C9" s="599" t="s">
        <v>130</v>
      </c>
      <c r="D9" s="596">
        <v>18</v>
      </c>
      <c r="E9" s="671"/>
    </row>
    <row r="10" spans="1:5" s="584" customFormat="1" ht="25.5">
      <c r="A10" s="593"/>
      <c r="B10" s="594"/>
      <c r="C10" s="571" t="s">
        <v>195</v>
      </c>
      <c r="D10" s="596">
        <v>356</v>
      </c>
      <c r="E10" s="671"/>
    </row>
    <row r="11" spans="1:5" s="584" customFormat="1" ht="12.75">
      <c r="A11" s="593"/>
      <c r="B11" s="594"/>
      <c r="C11" s="599" t="s">
        <v>196</v>
      </c>
      <c r="D11" s="596">
        <v>23</v>
      </c>
      <c r="E11" s="671"/>
    </row>
    <row r="12" spans="1:5" s="584" customFormat="1" ht="25.5">
      <c r="A12" s="593"/>
      <c r="B12" s="594"/>
      <c r="C12" s="571" t="s">
        <v>197</v>
      </c>
      <c r="D12" s="596">
        <v>319</v>
      </c>
      <c r="E12" s="671"/>
    </row>
    <row r="13" spans="1:5" s="584" customFormat="1" ht="12.75">
      <c r="A13" s="593"/>
      <c r="B13" s="594"/>
      <c r="C13" s="599" t="s">
        <v>333</v>
      </c>
      <c r="D13" s="596">
        <v>1786</v>
      </c>
      <c r="E13" s="671"/>
    </row>
    <row r="14" spans="1:5" s="584" customFormat="1" ht="12.75">
      <c r="A14" s="593"/>
      <c r="B14" s="594"/>
      <c r="C14" s="599" t="s">
        <v>200</v>
      </c>
      <c r="D14" s="596">
        <v>1</v>
      </c>
      <c r="E14" s="671"/>
    </row>
    <row r="15" spans="1:5" s="584" customFormat="1" ht="25.5">
      <c r="A15" s="593"/>
      <c r="B15" s="594"/>
      <c r="C15" s="672" t="s">
        <v>201</v>
      </c>
      <c r="D15" s="596">
        <v>87</v>
      </c>
      <c r="E15" s="671"/>
    </row>
    <row r="16" spans="1:5" s="584" customFormat="1" ht="12.75">
      <c r="A16" s="593"/>
      <c r="B16" s="594"/>
      <c r="C16" s="599" t="s">
        <v>335</v>
      </c>
      <c r="D16" s="596">
        <v>7</v>
      </c>
      <c r="E16" s="671"/>
    </row>
    <row r="17" spans="1:5" s="584" customFormat="1" ht="12.75">
      <c r="A17" s="593"/>
      <c r="B17" s="594"/>
      <c r="C17" s="599" t="s">
        <v>141</v>
      </c>
      <c r="D17" s="596">
        <v>20</v>
      </c>
      <c r="E17" s="671"/>
    </row>
    <row r="18" spans="1:5" s="584" customFormat="1" ht="12.75">
      <c r="A18" s="593"/>
      <c r="B18" s="594"/>
      <c r="C18" s="599" t="s">
        <v>142</v>
      </c>
      <c r="D18" s="596">
        <v>795</v>
      </c>
      <c r="E18" s="671"/>
    </row>
    <row r="19" spans="1:5" s="558" customFormat="1" ht="12.75">
      <c r="A19" s="576"/>
      <c r="B19" s="577"/>
      <c r="C19" s="629"/>
      <c r="D19" s="577">
        <f>SUM(D4:D18)</f>
        <v>3911</v>
      </c>
      <c r="E19" s="588"/>
    </row>
    <row r="20" spans="1:2" ht="12.75">
      <c r="A20" s="673"/>
      <c r="B20" s="607"/>
    </row>
    <row r="21" ht="12.75">
      <c r="B21" s="60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543" customWidth="1"/>
    <col min="2" max="2" width="9.00390625" style="544" customWidth="1"/>
    <col min="3" max="3" width="29.7109375" style="670" customWidth="1"/>
    <col min="4" max="4" width="9.140625" style="545" customWidth="1"/>
    <col min="5" max="5" width="19.8515625" style="545" customWidth="1"/>
    <col min="6" max="104" width="9.140625" style="545" customWidth="1"/>
    <col min="105" max="105" width="41.140625" style="545" customWidth="1"/>
    <col min="106" max="108" width="13.00390625" style="545" customWidth="1"/>
    <col min="109" max="16384" width="9.140625" style="545" customWidth="1"/>
  </cols>
  <sheetData>
    <row r="1" spans="1:5" ht="18.75" customHeight="1">
      <c r="A1" s="547" t="s">
        <v>348</v>
      </c>
      <c r="B1" s="547"/>
      <c r="C1" s="547"/>
      <c r="D1" s="547"/>
      <c r="E1" s="547"/>
    </row>
    <row r="2" spans="1:3" ht="4.5" customHeight="1">
      <c r="A2" s="548"/>
      <c r="B2" s="548"/>
      <c r="C2" s="545"/>
    </row>
    <row r="3" spans="1:7" s="553" customFormat="1" ht="38.25">
      <c r="A3" s="549" t="s">
        <v>306</v>
      </c>
      <c r="B3" s="550" t="s">
        <v>1</v>
      </c>
      <c r="C3" s="549" t="s">
        <v>307</v>
      </c>
      <c r="D3" s="550" t="s">
        <v>1</v>
      </c>
      <c r="E3" s="551" t="s">
        <v>308</v>
      </c>
      <c r="F3" s="552"/>
      <c r="G3" s="552"/>
    </row>
    <row r="4" spans="1:5" s="558" customFormat="1" ht="12.75">
      <c r="A4" s="637" t="s">
        <v>309</v>
      </c>
      <c r="B4" s="638">
        <v>2</v>
      </c>
      <c r="C4" s="639" t="s">
        <v>288</v>
      </c>
      <c r="D4" s="638">
        <v>2</v>
      </c>
      <c r="E4" s="640"/>
    </row>
    <row r="5" spans="1:5" s="558" customFormat="1" ht="12.75">
      <c r="A5" s="641" t="s">
        <v>314</v>
      </c>
      <c r="B5" s="642">
        <v>216</v>
      </c>
      <c r="C5" s="643" t="s">
        <v>117</v>
      </c>
      <c r="D5" s="642">
        <v>216</v>
      </c>
      <c r="E5" s="644"/>
    </row>
    <row r="6" spans="1:5" s="584" customFormat="1" ht="12.75">
      <c r="A6" s="593" t="s">
        <v>5</v>
      </c>
      <c r="B6" s="594">
        <v>73</v>
      </c>
      <c r="C6" s="582" t="s">
        <v>125</v>
      </c>
      <c r="D6" s="568">
        <v>55</v>
      </c>
      <c r="E6" s="671"/>
    </row>
    <row r="7" spans="1:5" s="584" customFormat="1" ht="12.75">
      <c r="A7" s="593"/>
      <c r="B7" s="594"/>
      <c r="C7" s="582" t="s">
        <v>349</v>
      </c>
      <c r="D7" s="568">
        <v>17</v>
      </c>
      <c r="E7" s="674"/>
    </row>
    <row r="8" spans="1:5" s="584" customFormat="1" ht="12.75">
      <c r="A8" s="622"/>
      <c r="B8" s="570"/>
      <c r="C8" s="589" t="s">
        <v>341</v>
      </c>
      <c r="D8" s="568">
        <v>1</v>
      </c>
      <c r="E8" s="675"/>
    </row>
    <row r="9" spans="1:5" s="584" customFormat="1" ht="12.75">
      <c r="A9" s="676"/>
      <c r="B9" s="573"/>
      <c r="C9" s="632"/>
      <c r="D9" s="575">
        <f>SUM(D6:D8)</f>
        <v>73</v>
      </c>
      <c r="E9" s="633"/>
    </row>
    <row r="10" spans="1:9" s="584" customFormat="1" ht="12.75">
      <c r="A10" s="593" t="s">
        <v>318</v>
      </c>
      <c r="B10" s="594">
        <v>199</v>
      </c>
      <c r="C10" s="589" t="s">
        <v>37</v>
      </c>
      <c r="D10" s="590">
        <v>49</v>
      </c>
      <c r="E10" s="677"/>
      <c r="F10" s="591"/>
      <c r="G10" s="592"/>
      <c r="H10" s="592"/>
      <c r="I10" s="592"/>
    </row>
    <row r="11" spans="1:9" s="584" customFormat="1" ht="12.75">
      <c r="A11" s="593"/>
      <c r="B11" s="594"/>
      <c r="C11" s="589" t="s">
        <v>319</v>
      </c>
      <c r="D11" s="590">
        <v>1</v>
      </c>
      <c r="E11" s="677"/>
      <c r="F11" s="591"/>
      <c r="G11" s="592"/>
      <c r="H11" s="592"/>
      <c r="I11" s="592"/>
    </row>
    <row r="12" spans="1:6" s="584" customFormat="1" ht="12.75">
      <c r="A12" s="593"/>
      <c r="B12" s="594"/>
      <c r="C12" s="627" t="s">
        <v>38</v>
      </c>
      <c r="D12" s="590">
        <v>29</v>
      </c>
      <c r="E12" s="677"/>
      <c r="F12" s="591"/>
    </row>
    <row r="13" spans="1:6" s="584" customFormat="1" ht="12.75">
      <c r="A13" s="593"/>
      <c r="B13" s="594"/>
      <c r="C13" s="627" t="s">
        <v>36</v>
      </c>
      <c r="D13" s="590">
        <v>96</v>
      </c>
      <c r="E13" s="677"/>
      <c r="F13" s="591"/>
    </row>
    <row r="14" spans="1:6" s="584" customFormat="1" ht="12.75">
      <c r="A14" s="593"/>
      <c r="B14" s="594"/>
      <c r="C14" s="627" t="s">
        <v>131</v>
      </c>
      <c r="D14" s="590">
        <v>15</v>
      </c>
      <c r="E14" s="677"/>
      <c r="F14" s="591"/>
    </row>
    <row r="15" spans="1:6" s="584" customFormat="1" ht="25.5">
      <c r="A15" s="593"/>
      <c r="B15" s="594"/>
      <c r="C15" s="678" t="s">
        <v>133</v>
      </c>
      <c r="D15" s="590">
        <v>7</v>
      </c>
      <c r="E15" s="586"/>
      <c r="F15" s="591"/>
    </row>
    <row r="16" spans="1:6" s="584" customFormat="1" ht="12.75">
      <c r="A16" s="593"/>
      <c r="B16" s="594"/>
      <c r="C16" s="627" t="s">
        <v>320</v>
      </c>
      <c r="D16" s="590">
        <v>2</v>
      </c>
      <c r="E16" s="677"/>
      <c r="F16" s="591"/>
    </row>
    <row r="17" spans="1:6" s="584" customFormat="1" ht="12.75">
      <c r="A17" s="593"/>
      <c r="B17" s="594"/>
      <c r="C17" s="627"/>
      <c r="D17" s="634">
        <f>SUM(D10:D16)</f>
        <v>199</v>
      </c>
      <c r="E17" s="677"/>
      <c r="F17" s="591"/>
    </row>
    <row r="18" spans="1:5" s="584" customFormat="1" ht="25.5">
      <c r="A18" s="580" t="s">
        <v>323</v>
      </c>
      <c r="B18" s="604">
        <v>62</v>
      </c>
      <c r="C18" s="679" t="s">
        <v>324</v>
      </c>
      <c r="D18" s="604">
        <v>62</v>
      </c>
      <c r="E18" s="680"/>
    </row>
    <row r="19" spans="1:5" s="584" customFormat="1" ht="25.5">
      <c r="A19" s="580" t="s">
        <v>27</v>
      </c>
      <c r="B19" s="681">
        <v>48</v>
      </c>
      <c r="C19" s="682" t="s">
        <v>196</v>
      </c>
      <c r="D19" s="683">
        <v>32</v>
      </c>
      <c r="E19" s="680"/>
    </row>
    <row r="20" spans="1:5" s="584" customFormat="1" ht="25.5">
      <c r="A20" s="593"/>
      <c r="B20" s="684"/>
      <c r="C20" s="582" t="s">
        <v>142</v>
      </c>
      <c r="D20" s="568">
        <v>16</v>
      </c>
      <c r="E20" s="671"/>
    </row>
    <row r="21" spans="1:5" s="584" customFormat="1" ht="12.75">
      <c r="A21" s="576"/>
      <c r="B21" s="685"/>
      <c r="C21" s="636"/>
      <c r="D21" s="575">
        <f>SUM(D19:D20)</f>
        <v>48</v>
      </c>
      <c r="E21" s="686"/>
    </row>
    <row r="22" spans="1:2" s="584" customFormat="1" ht="12.75">
      <c r="A22" s="548"/>
      <c r="B22" s="606"/>
    </row>
    <row r="23" spans="1:2" s="584" customFormat="1" ht="12.75">
      <c r="A23" s="548"/>
      <c r="B23" s="606"/>
    </row>
    <row r="24" spans="1:2" s="584" customFormat="1" ht="12.75">
      <c r="A24" s="548"/>
      <c r="B24" s="606"/>
    </row>
    <row r="25" spans="1:2" s="584" customFormat="1" ht="12.75">
      <c r="A25" s="548"/>
      <c r="B25" s="606"/>
    </row>
    <row r="26" spans="1:2" s="584" customFormat="1" ht="12.75">
      <c r="A26" s="548"/>
      <c r="B26" s="606"/>
    </row>
    <row r="27" spans="1:2" s="584" customFormat="1" ht="12.75">
      <c r="A27" s="548"/>
      <c r="B27" s="606"/>
    </row>
    <row r="28" spans="1:2" s="584" customFormat="1" ht="12.75">
      <c r="A28" s="548"/>
      <c r="B28" s="606"/>
    </row>
    <row r="29" spans="1:2" s="584" customFormat="1" ht="12.75">
      <c r="A29" s="548"/>
      <c r="B29" s="606"/>
    </row>
    <row r="30" spans="1:2" s="584" customFormat="1" ht="12.75">
      <c r="A30" s="548"/>
      <c r="B30" s="606"/>
    </row>
    <row r="31" spans="1:2" s="584" customFormat="1" ht="12.75">
      <c r="A31" s="548"/>
      <c r="B31" s="606"/>
    </row>
    <row r="32" spans="1:2" s="584" customFormat="1" ht="12.75">
      <c r="A32" s="548"/>
      <c r="B32" s="606"/>
    </row>
    <row r="33" ht="12.75">
      <c r="B33" s="607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140625" defaultRowHeight="12.75"/>
  <cols>
    <col min="1" max="1" width="34.28125" style="25" customWidth="1"/>
    <col min="2" max="3" width="10.28125" style="26" customWidth="1"/>
    <col min="4" max="4" width="0.85546875" style="26" customWidth="1"/>
    <col min="5" max="6" width="10.28125" style="26" customWidth="1"/>
    <col min="7" max="7" width="0.71875" style="26" customWidth="1"/>
    <col min="8" max="9" width="10.57421875" style="1" customWidth="1"/>
    <col min="10" max="108" width="9.140625" style="1" customWidth="1"/>
    <col min="109" max="109" width="41.140625" style="1" customWidth="1"/>
    <col min="110" max="112" width="13.00390625" style="1" customWidth="1"/>
    <col min="113" max="16384" width="9.140625" style="1" customWidth="1"/>
  </cols>
  <sheetData>
    <row r="1" spans="1:9" ht="33" customHeight="1">
      <c r="A1" s="722" t="s">
        <v>294</v>
      </c>
      <c r="B1" s="722"/>
      <c r="C1" s="722"/>
      <c r="D1" s="722"/>
      <c r="E1" s="722"/>
      <c r="F1" s="722"/>
      <c r="G1" s="722"/>
      <c r="H1" s="722"/>
      <c r="I1" s="27"/>
    </row>
    <row r="2" spans="1:9" ht="18.75" customHeight="1">
      <c r="A2" s="716" t="s">
        <v>12</v>
      </c>
      <c r="B2" s="724" t="s">
        <v>32</v>
      </c>
      <c r="C2" s="724"/>
      <c r="D2" s="142"/>
      <c r="E2" s="725" t="s">
        <v>39</v>
      </c>
      <c r="F2" s="726"/>
      <c r="G2" s="143"/>
      <c r="H2" s="726" t="s">
        <v>30</v>
      </c>
      <c r="I2" s="488"/>
    </row>
    <row r="3" spans="1:9" ht="18.75" customHeight="1">
      <c r="A3" s="723"/>
      <c r="B3" s="127">
        <v>2017</v>
      </c>
      <c r="C3" s="127">
        <v>2018</v>
      </c>
      <c r="D3" s="127"/>
      <c r="E3" s="36">
        <v>2017</v>
      </c>
      <c r="F3" s="127">
        <v>2018</v>
      </c>
      <c r="G3" s="169"/>
      <c r="H3" s="727"/>
      <c r="I3" s="488"/>
    </row>
    <row r="4" spans="1:9" s="5" customFormat="1" ht="26.25" customHeight="1">
      <c r="A4" s="217" t="s">
        <v>114</v>
      </c>
      <c r="B4" s="28">
        <v>107</v>
      </c>
      <c r="C4" s="28">
        <v>115</v>
      </c>
      <c r="D4" s="28"/>
      <c r="E4" s="79">
        <v>8.46108651421423</v>
      </c>
      <c r="F4" s="165">
        <v>9.1</v>
      </c>
      <c r="G4" s="80"/>
      <c r="H4" s="29">
        <f>C4/B4*100-100</f>
        <v>7.476635514018696</v>
      </c>
      <c r="I4" s="29"/>
    </row>
    <row r="5" spans="1:9" s="5" customFormat="1" ht="18" customHeight="1">
      <c r="A5" s="30" t="s">
        <v>145</v>
      </c>
      <c r="B5" s="8">
        <v>32</v>
      </c>
      <c r="C5" s="8">
        <v>35</v>
      </c>
      <c r="D5" s="8"/>
      <c r="E5" s="81">
        <v>2.530418396774349</v>
      </c>
      <c r="F5" s="166">
        <v>2.8</v>
      </c>
      <c r="G5" s="82"/>
      <c r="H5" s="31">
        <f>C5/B5*100-100</f>
        <v>9.375</v>
      </c>
      <c r="I5" s="31"/>
    </row>
    <row r="6" spans="1:9" s="5" customFormat="1" ht="18" customHeight="1">
      <c r="A6" s="352" t="s">
        <v>218</v>
      </c>
      <c r="B6" s="8">
        <v>31</v>
      </c>
      <c r="C6" s="8">
        <v>35</v>
      </c>
      <c r="D6" s="8"/>
      <c r="E6" s="81"/>
      <c r="F6" s="166"/>
      <c r="G6" s="82"/>
      <c r="H6" s="31"/>
      <c r="I6" s="31"/>
    </row>
    <row r="7" spans="1:9" s="5" customFormat="1" ht="18" customHeight="1">
      <c r="A7" s="218" t="s">
        <v>115</v>
      </c>
      <c r="B7" s="8">
        <v>14</v>
      </c>
      <c r="C7" s="8">
        <v>11</v>
      </c>
      <c r="D7" s="8"/>
      <c r="E7" s="81"/>
      <c r="F7" s="166"/>
      <c r="G7" s="82"/>
      <c r="H7" s="31"/>
      <c r="I7" s="31"/>
    </row>
    <row r="8" spans="1:9" s="5" customFormat="1" ht="18" customHeight="1">
      <c r="A8" s="30" t="s">
        <v>235</v>
      </c>
      <c r="B8" s="8">
        <v>52</v>
      </c>
      <c r="C8" s="8">
        <v>58</v>
      </c>
      <c r="D8" s="8"/>
      <c r="E8" s="81"/>
      <c r="F8" s="166"/>
      <c r="G8" s="82"/>
      <c r="H8" s="31">
        <f>C8/B8*100-100</f>
        <v>11.538461538461547</v>
      </c>
      <c r="I8" s="31"/>
    </row>
    <row r="9" spans="1:9" s="33" customFormat="1" ht="18" customHeight="1">
      <c r="A9" s="30" t="s">
        <v>113</v>
      </c>
      <c r="B9" s="12">
        <v>9</v>
      </c>
      <c r="C9" s="12">
        <v>11</v>
      </c>
      <c r="D9" s="12"/>
      <c r="E9" s="83"/>
      <c r="F9" s="167"/>
      <c r="G9" s="84"/>
      <c r="H9" s="32"/>
      <c r="I9" s="32"/>
    </row>
    <row r="10" spans="1:9" s="5" customFormat="1" ht="26.25" customHeight="1">
      <c r="A10" s="27" t="s">
        <v>116</v>
      </c>
      <c r="B10" s="28">
        <v>28665</v>
      </c>
      <c r="C10" s="28">
        <v>24799</v>
      </c>
      <c r="D10" s="28"/>
      <c r="E10" s="79">
        <v>2266.701354485522</v>
      </c>
      <c r="F10" s="165">
        <v>1959.9</v>
      </c>
      <c r="G10" s="80"/>
      <c r="H10" s="29">
        <f>C10/B10*100-100</f>
        <v>-13.486830629687773</v>
      </c>
      <c r="I10" s="29"/>
    </row>
    <row r="11" spans="1:9" s="5" customFormat="1" ht="18" customHeight="1">
      <c r="A11" s="211" t="s">
        <v>117</v>
      </c>
      <c r="B11" s="8">
        <v>11602</v>
      </c>
      <c r="C11" s="8">
        <v>10793</v>
      </c>
      <c r="D11" s="8"/>
      <c r="E11" s="81">
        <v>917.4348199804999</v>
      </c>
      <c r="F11" s="166">
        <v>853</v>
      </c>
      <c r="G11" s="82"/>
      <c r="H11" s="31">
        <f>C11/B11*100-100</f>
        <v>-6.97293570074126</v>
      </c>
      <c r="I11" s="31"/>
    </row>
    <row r="12" spans="1:9" s="33" customFormat="1" ht="18.75" customHeight="1">
      <c r="A12" s="219" t="s">
        <v>219</v>
      </c>
      <c r="B12" s="12">
        <v>337</v>
      </c>
      <c r="C12" s="12">
        <v>320</v>
      </c>
      <c r="D12" s="12"/>
      <c r="E12" s="83"/>
      <c r="F12" s="167"/>
      <c r="G12" s="84"/>
      <c r="H12" s="32"/>
      <c r="I12" s="32"/>
    </row>
    <row r="13" spans="1:9" s="33" customFormat="1" ht="18.75" customHeight="1">
      <c r="A13" s="220" t="s">
        <v>146</v>
      </c>
      <c r="B13" s="12">
        <v>11265</v>
      </c>
      <c r="C13" s="12">
        <v>10473</v>
      </c>
      <c r="D13" s="12"/>
      <c r="E13" s="83"/>
      <c r="F13" s="167"/>
      <c r="G13" s="84"/>
      <c r="H13" s="32"/>
      <c r="I13" s="32"/>
    </row>
    <row r="14" spans="1:9" s="33" customFormat="1" ht="18" customHeight="1">
      <c r="A14" s="212" t="s">
        <v>118</v>
      </c>
      <c r="B14" s="8">
        <v>954</v>
      </c>
      <c r="C14" s="8">
        <v>858</v>
      </c>
      <c r="D14" s="12"/>
      <c r="E14" s="83"/>
      <c r="F14" s="167"/>
      <c r="G14" s="84"/>
      <c r="H14" s="32"/>
      <c r="I14" s="32"/>
    </row>
    <row r="15" spans="1:9" s="33" customFormat="1" ht="18" customHeight="1">
      <c r="A15" s="212" t="s">
        <v>119</v>
      </c>
      <c r="B15" s="8">
        <v>69</v>
      </c>
      <c r="C15" s="8">
        <v>38</v>
      </c>
      <c r="D15" s="12"/>
      <c r="E15" s="83"/>
      <c r="F15" s="167"/>
      <c r="G15" s="84"/>
      <c r="H15" s="32"/>
      <c r="I15" s="32"/>
    </row>
    <row r="16" spans="1:9" s="33" customFormat="1" ht="18" customHeight="1">
      <c r="A16" s="212" t="s">
        <v>120</v>
      </c>
      <c r="B16" s="8">
        <v>1</v>
      </c>
      <c r="C16" s="8">
        <v>2</v>
      </c>
      <c r="D16" s="12"/>
      <c r="E16" s="83"/>
      <c r="F16" s="167"/>
      <c r="G16" s="84"/>
      <c r="H16" s="32"/>
      <c r="I16" s="32"/>
    </row>
    <row r="17" spans="1:9" s="33" customFormat="1" ht="18" customHeight="1">
      <c r="A17" s="212" t="s">
        <v>121</v>
      </c>
      <c r="B17" s="8">
        <v>37</v>
      </c>
      <c r="C17" s="8">
        <v>33</v>
      </c>
      <c r="D17" s="12"/>
      <c r="E17" s="83"/>
      <c r="F17" s="167"/>
      <c r="G17" s="84"/>
      <c r="H17" s="32"/>
      <c r="I17" s="32"/>
    </row>
    <row r="18" spans="1:9" s="33" customFormat="1" ht="18" customHeight="1">
      <c r="A18" s="212" t="s">
        <v>122</v>
      </c>
      <c r="B18" s="8">
        <v>13947</v>
      </c>
      <c r="C18" s="8">
        <v>11020</v>
      </c>
      <c r="D18" s="12"/>
      <c r="E18" s="83"/>
      <c r="F18" s="167"/>
      <c r="G18" s="84"/>
      <c r="H18" s="32"/>
      <c r="I18" s="32"/>
    </row>
    <row r="19" spans="1:9" s="33" customFormat="1" ht="25.5" customHeight="1">
      <c r="A19" s="214" t="s">
        <v>144</v>
      </c>
      <c r="B19" s="12">
        <v>11605</v>
      </c>
      <c r="C19" s="12">
        <v>8604</v>
      </c>
      <c r="D19" s="12"/>
      <c r="E19" s="83"/>
      <c r="F19" s="167"/>
      <c r="G19" s="84"/>
      <c r="H19" s="32">
        <v>-25.9</v>
      </c>
      <c r="I19" s="32"/>
    </row>
    <row r="20" spans="1:9" s="33" customFormat="1" ht="18" customHeight="1">
      <c r="A20" s="212" t="s">
        <v>123</v>
      </c>
      <c r="B20" s="8">
        <v>2055</v>
      </c>
      <c r="C20" s="8">
        <v>2051</v>
      </c>
      <c r="D20" s="12"/>
      <c r="E20" s="83"/>
      <c r="F20" s="167"/>
      <c r="G20" s="84"/>
      <c r="H20" s="32"/>
      <c r="I20" s="32"/>
    </row>
    <row r="21" spans="1:9" s="33" customFormat="1" ht="39" customHeight="1">
      <c r="A21" s="407" t="s">
        <v>230</v>
      </c>
      <c r="B21" s="12">
        <v>1964</v>
      </c>
      <c r="C21" s="12">
        <v>1956</v>
      </c>
      <c r="D21" s="12"/>
      <c r="E21" s="83"/>
      <c r="F21" s="167"/>
      <c r="G21" s="84"/>
      <c r="H21" s="32">
        <v>-0.4</v>
      </c>
      <c r="I21" s="32"/>
    </row>
    <row r="22" spans="1:9" s="5" customFormat="1" ht="18" customHeight="1">
      <c r="A22" s="27" t="s">
        <v>124</v>
      </c>
      <c r="B22" s="28">
        <v>539</v>
      </c>
      <c r="C22" s="28">
        <v>620</v>
      </c>
      <c r="D22" s="28"/>
      <c r="E22" s="79">
        <v>42.62173487066794</v>
      </c>
      <c r="F22" s="165">
        <v>49</v>
      </c>
      <c r="G22" s="80"/>
      <c r="H22" s="29">
        <f>C22/B22*100-100</f>
        <v>15.027829313543606</v>
      </c>
      <c r="I22" s="29"/>
    </row>
    <row r="23" spans="1:9" s="5" customFormat="1" ht="18" customHeight="1">
      <c r="A23" s="211" t="s">
        <v>125</v>
      </c>
      <c r="B23" s="8">
        <v>407</v>
      </c>
      <c r="C23" s="8">
        <v>464</v>
      </c>
      <c r="D23" s="8"/>
      <c r="E23" s="81">
        <v>32.18375898397375</v>
      </c>
      <c r="F23" s="166">
        <v>36.7</v>
      </c>
      <c r="G23" s="82"/>
      <c r="H23" s="31">
        <f>C23/B23*100-100</f>
        <v>14.004914004914014</v>
      </c>
      <c r="I23" s="31"/>
    </row>
    <row r="24" spans="1:9" s="33" customFormat="1" ht="18" customHeight="1">
      <c r="A24" s="214" t="s">
        <v>4</v>
      </c>
      <c r="B24" s="12">
        <v>54</v>
      </c>
      <c r="C24" s="12">
        <v>48</v>
      </c>
      <c r="D24" s="12"/>
      <c r="E24" s="83"/>
      <c r="F24" s="167"/>
      <c r="G24" s="84"/>
      <c r="H24" s="32"/>
      <c r="I24" s="32"/>
    </row>
    <row r="25" spans="1:9" s="33" customFormat="1" ht="18" customHeight="1">
      <c r="A25" s="214" t="s">
        <v>33</v>
      </c>
      <c r="B25" s="12">
        <v>53</v>
      </c>
      <c r="C25" s="12">
        <v>38</v>
      </c>
      <c r="D25" s="12"/>
      <c r="E25" s="83"/>
      <c r="F25" s="167"/>
      <c r="G25" s="84"/>
      <c r="H25" s="32"/>
      <c r="I25" s="32"/>
    </row>
    <row r="26" spans="1:9" s="5" customFormat="1" ht="18" customHeight="1">
      <c r="A26" s="211" t="s">
        <v>126</v>
      </c>
      <c r="B26" s="8">
        <v>132</v>
      </c>
      <c r="C26" s="8">
        <v>156</v>
      </c>
      <c r="D26" s="8"/>
      <c r="E26" s="81"/>
      <c r="F26" s="166"/>
      <c r="G26" s="82"/>
      <c r="H26" s="31"/>
      <c r="I26" s="31"/>
    </row>
    <row r="27" spans="1:9" s="5" customFormat="1" ht="27" customHeight="1">
      <c r="A27" s="27" t="s">
        <v>127</v>
      </c>
      <c r="B27" s="28">
        <v>1398</v>
      </c>
      <c r="C27" s="28">
        <v>1236</v>
      </c>
      <c r="D27" s="28"/>
      <c r="E27" s="79">
        <v>110.54765370907937</v>
      </c>
      <c r="F27" s="165">
        <v>97.7</v>
      </c>
      <c r="G27" s="80"/>
      <c r="H27" s="29">
        <f>C27/B27*100-100</f>
        <v>-11.587982832618025</v>
      </c>
      <c r="I27" s="29"/>
    </row>
    <row r="28" spans="1:9" s="5" customFormat="1" ht="18.75" customHeight="1">
      <c r="A28" s="211" t="s">
        <v>37</v>
      </c>
      <c r="B28" s="8">
        <v>1367</v>
      </c>
      <c r="C28" s="8">
        <v>1214</v>
      </c>
      <c r="D28" s="8"/>
      <c r="E28" s="81"/>
      <c r="F28" s="166"/>
      <c r="G28" s="82"/>
      <c r="H28" s="31"/>
      <c r="I28" s="31"/>
    </row>
    <row r="29" spans="1:9" s="5" customFormat="1" ht="26.25" customHeight="1">
      <c r="A29" s="211" t="s">
        <v>128</v>
      </c>
      <c r="B29" s="8">
        <v>31</v>
      </c>
      <c r="C29" s="8">
        <v>22</v>
      </c>
      <c r="D29" s="8"/>
      <c r="E29" s="81"/>
      <c r="F29" s="166"/>
      <c r="G29" s="82"/>
      <c r="H29" s="31"/>
      <c r="I29" s="31"/>
    </row>
    <row r="30" spans="1:9" s="5" customFormat="1" ht="18" customHeight="1">
      <c r="A30" s="27" t="s">
        <v>129</v>
      </c>
      <c r="B30" s="28">
        <v>17246</v>
      </c>
      <c r="C30" s="28">
        <v>14778</v>
      </c>
      <c r="D30" s="28"/>
      <c r="E30" s="79">
        <v>1363.7373647115758</v>
      </c>
      <c r="F30" s="165">
        <v>1167.9</v>
      </c>
      <c r="G30" s="80"/>
      <c r="H30" s="29">
        <f>C30/B30*100-100</f>
        <v>-14.31056476864201</v>
      </c>
      <c r="I30" s="29"/>
    </row>
    <row r="31" spans="1:9" s="5" customFormat="1" ht="18" customHeight="1">
      <c r="A31" s="211" t="s">
        <v>38</v>
      </c>
      <c r="B31" s="8">
        <v>1900</v>
      </c>
      <c r="C31" s="8">
        <v>1680</v>
      </c>
      <c r="D31" s="8"/>
      <c r="E31" s="81"/>
      <c r="F31" s="166"/>
      <c r="G31" s="82"/>
      <c r="H31" s="29">
        <f>C31/B31*100-100</f>
        <v>-11.578947368421055</v>
      </c>
      <c r="I31" s="29"/>
    </row>
    <row r="32" spans="1:9" s="5" customFormat="1" ht="18" customHeight="1">
      <c r="A32" s="211" t="s">
        <v>36</v>
      </c>
      <c r="B32" s="8">
        <v>12967</v>
      </c>
      <c r="C32" s="8">
        <v>10777</v>
      </c>
      <c r="D32" s="8"/>
      <c r="E32" s="81"/>
      <c r="F32" s="166"/>
      <c r="G32" s="82"/>
      <c r="H32" s="29">
        <f>C32/B32*100-100</f>
        <v>-16.889025989049117</v>
      </c>
      <c r="I32" s="29"/>
    </row>
    <row r="33" spans="1:9" s="5" customFormat="1" ht="18" customHeight="1">
      <c r="A33" s="213" t="s">
        <v>220</v>
      </c>
      <c r="B33" s="8">
        <v>953</v>
      </c>
      <c r="C33" s="8">
        <v>713</v>
      </c>
      <c r="D33" s="8"/>
      <c r="E33" s="81"/>
      <c r="F33" s="166"/>
      <c r="G33" s="82"/>
      <c r="H33" s="31"/>
      <c r="I33" s="31"/>
    </row>
    <row r="34" spans="1:9" s="5" customFormat="1" ht="18" customHeight="1">
      <c r="A34" s="211" t="s">
        <v>130</v>
      </c>
      <c r="B34" s="8">
        <v>13</v>
      </c>
      <c r="C34" s="8">
        <v>15</v>
      </c>
      <c r="D34" s="8"/>
      <c r="E34" s="81"/>
      <c r="F34" s="166"/>
      <c r="G34" s="82"/>
      <c r="H34" s="31"/>
      <c r="I34" s="31"/>
    </row>
    <row r="35" spans="1:9" s="5" customFormat="1" ht="18" customHeight="1">
      <c r="A35" s="211" t="s">
        <v>131</v>
      </c>
      <c r="B35" s="8">
        <v>2358</v>
      </c>
      <c r="C35" s="8">
        <v>2274</v>
      </c>
      <c r="D35" s="8"/>
      <c r="E35" s="81"/>
      <c r="F35" s="166"/>
      <c r="G35" s="82"/>
      <c r="H35" s="31"/>
      <c r="I35" s="31"/>
    </row>
    <row r="36" spans="1:9" s="5" customFormat="1" ht="18" customHeight="1">
      <c r="A36" s="272" t="s">
        <v>132</v>
      </c>
      <c r="B36" s="273">
        <v>8</v>
      </c>
      <c r="C36" s="273">
        <v>32</v>
      </c>
      <c r="D36" s="273"/>
      <c r="E36" s="274"/>
      <c r="F36" s="275"/>
      <c r="G36" s="276"/>
      <c r="H36" s="277"/>
      <c r="I36" s="31"/>
    </row>
    <row r="37" spans="1:9" s="5" customFormat="1" ht="19.5" customHeight="1">
      <c r="A37" s="714"/>
      <c r="B37" s="714"/>
      <c r="C37" s="714"/>
      <c r="D37" s="714"/>
      <c r="E37" s="714"/>
      <c r="F37" s="714"/>
      <c r="G37" s="714"/>
      <c r="H37" s="714"/>
      <c r="I37" s="238"/>
    </row>
    <row r="38" spans="1:9" ht="33" customHeight="1">
      <c r="A38" s="722" t="s">
        <v>293</v>
      </c>
      <c r="B38" s="722"/>
      <c r="C38" s="722"/>
      <c r="D38" s="722"/>
      <c r="E38" s="722"/>
      <c r="F38" s="722"/>
      <c r="G38" s="722"/>
      <c r="H38" s="722"/>
      <c r="I38" s="27"/>
    </row>
    <row r="39" spans="1:9" ht="19.5" customHeight="1">
      <c r="A39" s="716" t="s">
        <v>12</v>
      </c>
      <c r="B39" s="724" t="s">
        <v>32</v>
      </c>
      <c r="C39" s="724"/>
      <c r="D39" s="142"/>
      <c r="E39" s="725" t="s">
        <v>39</v>
      </c>
      <c r="F39" s="726"/>
      <c r="G39" s="143"/>
      <c r="H39" s="726" t="s">
        <v>30</v>
      </c>
      <c r="I39" s="488"/>
    </row>
    <row r="40" spans="1:9" ht="19.5" customHeight="1">
      <c r="A40" s="723"/>
      <c r="B40" s="127">
        <v>2017</v>
      </c>
      <c r="C40" s="127">
        <v>2018</v>
      </c>
      <c r="D40" s="127"/>
      <c r="E40" s="36">
        <v>2017</v>
      </c>
      <c r="F40" s="127">
        <v>2018</v>
      </c>
      <c r="G40" s="169"/>
      <c r="H40" s="727"/>
      <c r="I40" s="488"/>
    </row>
    <row r="41" spans="1:9" s="5" customFormat="1" ht="27" customHeight="1">
      <c r="A41" s="27" t="s">
        <v>147</v>
      </c>
      <c r="B41" s="28">
        <v>3719</v>
      </c>
      <c r="C41" s="28">
        <v>4267</v>
      </c>
      <c r="D41" s="28"/>
      <c r="E41" s="79">
        <v>294.0820630501189</v>
      </c>
      <c r="F41" s="165">
        <v>337.2</v>
      </c>
      <c r="G41" s="80"/>
      <c r="H41" s="29">
        <f>C41/B41*100-100</f>
        <v>14.735143855875236</v>
      </c>
      <c r="I41" s="29"/>
    </row>
    <row r="42" spans="1:9" s="5" customFormat="1" ht="19.5" customHeight="1">
      <c r="A42" s="27" t="s">
        <v>133</v>
      </c>
      <c r="B42" s="28">
        <v>1757</v>
      </c>
      <c r="C42" s="28">
        <v>1714</v>
      </c>
      <c r="D42" s="28"/>
      <c r="E42" s="79">
        <v>138.93578509789162</v>
      </c>
      <c r="F42" s="165">
        <v>135.5</v>
      </c>
      <c r="G42" s="80"/>
      <c r="H42" s="29">
        <f>C42/B42*100-100</f>
        <v>-2.44735344336938</v>
      </c>
      <c r="I42" s="29"/>
    </row>
    <row r="43" spans="1:9" s="5" customFormat="1" ht="18.75" customHeight="1">
      <c r="A43" s="211" t="s">
        <v>134</v>
      </c>
      <c r="B43" s="8">
        <v>655</v>
      </c>
      <c r="C43" s="8">
        <v>543</v>
      </c>
      <c r="D43" s="8"/>
      <c r="E43" s="81"/>
      <c r="F43" s="166"/>
      <c r="G43" s="82"/>
      <c r="H43" s="31"/>
      <c r="I43" s="31"/>
    </row>
    <row r="44" spans="1:9" s="5" customFormat="1" ht="18.75" customHeight="1">
      <c r="A44" s="211" t="s">
        <v>135</v>
      </c>
      <c r="B44" s="8">
        <v>255</v>
      </c>
      <c r="C44" s="8">
        <v>321</v>
      </c>
      <c r="D44" s="8"/>
      <c r="E44" s="81"/>
      <c r="F44" s="166"/>
      <c r="G44" s="82"/>
      <c r="H44" s="31"/>
      <c r="I44" s="31"/>
    </row>
    <row r="45" spans="1:9" s="5" customFormat="1" ht="18.75" customHeight="1">
      <c r="A45" s="211" t="s">
        <v>136</v>
      </c>
      <c r="B45" s="8">
        <v>671</v>
      </c>
      <c r="C45" s="8">
        <v>711</v>
      </c>
      <c r="D45" s="8"/>
      <c r="E45" s="81"/>
      <c r="F45" s="166"/>
      <c r="G45" s="82"/>
      <c r="H45" s="31"/>
      <c r="I45" s="31"/>
    </row>
    <row r="46" spans="1:9" s="33" customFormat="1" ht="18.75" customHeight="1">
      <c r="A46" s="227" t="s">
        <v>34</v>
      </c>
      <c r="B46" s="35">
        <v>2</v>
      </c>
      <c r="C46" s="35">
        <v>2</v>
      </c>
      <c r="D46" s="35"/>
      <c r="E46" s="85"/>
      <c r="F46" s="168"/>
      <c r="G46" s="86"/>
      <c r="H46" s="226"/>
      <c r="I46" s="226"/>
    </row>
    <row r="47" spans="1:9" s="33" customFormat="1" ht="18.75" customHeight="1">
      <c r="A47" s="227" t="s">
        <v>35</v>
      </c>
      <c r="B47" s="12">
        <v>6</v>
      </c>
      <c r="C47" s="12">
        <v>3</v>
      </c>
      <c r="D47" s="12"/>
      <c r="E47" s="83"/>
      <c r="F47" s="167"/>
      <c r="G47" s="84"/>
      <c r="H47" s="32"/>
      <c r="I47" s="32"/>
    </row>
    <row r="48" spans="1:9" s="5" customFormat="1" ht="18.75" customHeight="1">
      <c r="A48" s="211" t="s">
        <v>137</v>
      </c>
      <c r="B48" s="8">
        <v>129</v>
      </c>
      <c r="C48" s="8">
        <v>96</v>
      </c>
      <c r="D48" s="8"/>
      <c r="E48" s="81"/>
      <c r="F48" s="166"/>
      <c r="G48" s="82"/>
      <c r="H48" s="31"/>
      <c r="I48" s="31"/>
    </row>
    <row r="49" spans="1:9" s="5" customFormat="1" ht="26.25" customHeight="1">
      <c r="A49" s="211" t="s">
        <v>138</v>
      </c>
      <c r="B49" s="8">
        <v>47</v>
      </c>
      <c r="C49" s="8">
        <v>43</v>
      </c>
      <c r="D49" s="8"/>
      <c r="E49" s="81"/>
      <c r="F49" s="166"/>
      <c r="G49" s="82"/>
      <c r="H49" s="31"/>
      <c r="I49" s="31"/>
    </row>
    <row r="50" spans="1:9" s="5" customFormat="1" ht="24.75" customHeight="1">
      <c r="A50" s="27" t="s">
        <v>139</v>
      </c>
      <c r="B50" s="28">
        <v>6352</v>
      </c>
      <c r="C50" s="28">
        <v>9121</v>
      </c>
      <c r="D50" s="236"/>
      <c r="E50" s="79">
        <v>502.28805175970825</v>
      </c>
      <c r="F50" s="165">
        <v>720.9</v>
      </c>
      <c r="G50" s="237"/>
      <c r="H50" s="29">
        <f>C50/B50*100-100</f>
        <v>43.59256926952142</v>
      </c>
      <c r="I50" s="74"/>
    </row>
    <row r="51" spans="1:9" s="33" customFormat="1" ht="25.5" customHeight="1">
      <c r="A51" s="228" t="s">
        <v>151</v>
      </c>
      <c r="B51" s="12">
        <v>2476</v>
      </c>
      <c r="C51" s="12">
        <v>4931</v>
      </c>
      <c r="D51" s="12"/>
      <c r="E51" s="83"/>
      <c r="F51" s="167"/>
      <c r="G51" s="84"/>
      <c r="H51" s="32"/>
      <c r="I51" s="32"/>
    </row>
    <row r="52" spans="1:9" s="33" customFormat="1" ht="19.5" customHeight="1">
      <c r="A52" s="228" t="s">
        <v>152</v>
      </c>
      <c r="B52" s="12">
        <v>3419</v>
      </c>
      <c r="C52" s="12">
        <v>3715</v>
      </c>
      <c r="D52" s="12"/>
      <c r="E52" s="83"/>
      <c r="F52" s="167"/>
      <c r="G52" s="84"/>
      <c r="H52" s="32"/>
      <c r="I52" s="32"/>
    </row>
    <row r="53" spans="1:9" s="33" customFormat="1" ht="19.5" customHeight="1">
      <c r="A53" s="27" t="s">
        <v>140</v>
      </c>
      <c r="B53" s="28">
        <v>225169</v>
      </c>
      <c r="C53" s="28">
        <v>231315</v>
      </c>
      <c r="D53" s="28"/>
      <c r="E53" s="79">
        <v>17805.36812447761</v>
      </c>
      <c r="F53" s="165">
        <v>18281.4</v>
      </c>
      <c r="G53" s="80"/>
      <c r="H53" s="29">
        <f>C53/B53*100-100</f>
        <v>2.729505393726498</v>
      </c>
      <c r="I53" s="34"/>
    </row>
    <row r="54" spans="1:9" s="33" customFormat="1" ht="19.5" customHeight="1">
      <c r="A54" s="211" t="s">
        <v>150</v>
      </c>
      <c r="B54" s="8">
        <v>224739</v>
      </c>
      <c r="C54" s="8">
        <v>230903</v>
      </c>
      <c r="D54" s="8"/>
      <c r="E54" s="81"/>
      <c r="F54" s="166"/>
      <c r="G54" s="82"/>
      <c r="H54" s="32"/>
      <c r="I54" s="32"/>
    </row>
    <row r="55" spans="1:9" s="33" customFormat="1" ht="19.5" customHeight="1">
      <c r="A55" s="214" t="s">
        <v>154</v>
      </c>
      <c r="B55" s="12">
        <v>93539</v>
      </c>
      <c r="C55" s="12">
        <v>87408</v>
      </c>
      <c r="D55" s="12"/>
      <c r="E55" s="83"/>
      <c r="F55" s="167"/>
      <c r="G55" s="84"/>
      <c r="H55" s="32">
        <v>-6.6</v>
      </c>
      <c r="I55" s="32"/>
    </row>
    <row r="56" spans="1:9" s="33" customFormat="1" ht="27" customHeight="1">
      <c r="A56" s="371" t="s">
        <v>148</v>
      </c>
      <c r="B56" s="12">
        <v>10875</v>
      </c>
      <c r="C56" s="12">
        <v>9841</v>
      </c>
      <c r="D56" s="12"/>
      <c r="E56" s="83"/>
      <c r="F56" s="167"/>
      <c r="G56" s="84"/>
      <c r="H56" s="32">
        <v>-9.5</v>
      </c>
      <c r="I56" s="32"/>
    </row>
    <row r="57" spans="1:9" s="33" customFormat="1" ht="19.5" customHeight="1">
      <c r="A57" s="371" t="s">
        <v>205</v>
      </c>
      <c r="B57" s="12">
        <v>942</v>
      </c>
      <c r="C57" s="12">
        <v>1000</v>
      </c>
      <c r="D57" s="12"/>
      <c r="E57" s="83"/>
      <c r="F57" s="167"/>
      <c r="G57" s="84"/>
      <c r="H57" s="32">
        <v>6.2</v>
      </c>
      <c r="I57" s="32"/>
    </row>
    <row r="58" spans="1:9" s="33" customFormat="1" ht="27" customHeight="1">
      <c r="A58" s="371" t="s">
        <v>143</v>
      </c>
      <c r="B58" s="12">
        <v>1984</v>
      </c>
      <c r="C58" s="12">
        <v>1634</v>
      </c>
      <c r="D58" s="12"/>
      <c r="E58" s="83"/>
      <c r="F58" s="167"/>
      <c r="G58" s="84"/>
      <c r="H58" s="32">
        <v>-17.6</v>
      </c>
      <c r="I58" s="32"/>
    </row>
    <row r="59" spans="1:9" s="5" customFormat="1" ht="19.5" customHeight="1">
      <c r="A59" s="27" t="s">
        <v>141</v>
      </c>
      <c r="B59" s="28">
        <v>49</v>
      </c>
      <c r="C59" s="28">
        <v>50</v>
      </c>
      <c r="D59" s="28"/>
      <c r="E59" s="79">
        <v>3.874703170060722</v>
      </c>
      <c r="F59" s="165">
        <v>4</v>
      </c>
      <c r="G59" s="80"/>
      <c r="H59" s="29">
        <f>C59/B59*100-100</f>
        <v>2.040816326530617</v>
      </c>
      <c r="I59" s="29"/>
    </row>
    <row r="60" spans="1:9" s="5" customFormat="1" ht="19.5" customHeight="1">
      <c r="A60" s="27" t="s">
        <v>142</v>
      </c>
      <c r="B60" s="28">
        <v>17014</v>
      </c>
      <c r="C60" s="28">
        <v>16300</v>
      </c>
      <c r="D60" s="28"/>
      <c r="E60" s="79"/>
      <c r="F60" s="165"/>
      <c r="G60" s="80"/>
      <c r="H60" s="29">
        <v>-4.2</v>
      </c>
      <c r="I60" s="29"/>
    </row>
    <row r="61" spans="1:9" s="5" customFormat="1" ht="19.5" customHeight="1">
      <c r="A61" s="216" t="s">
        <v>0</v>
      </c>
      <c r="B61" s="221">
        <v>302015</v>
      </c>
      <c r="C61" s="221">
        <v>304315</v>
      </c>
      <c r="D61" s="221"/>
      <c r="E61" s="222"/>
      <c r="F61" s="223"/>
      <c r="G61" s="224"/>
      <c r="H61" s="225">
        <v>0.8</v>
      </c>
      <c r="I61" s="29"/>
    </row>
    <row r="62" spans="1:9" s="33" customFormat="1" ht="19.5" customHeight="1">
      <c r="A62" s="372" t="s">
        <v>153</v>
      </c>
      <c r="B62" s="229">
        <v>240101</v>
      </c>
      <c r="C62" s="229">
        <v>243425</v>
      </c>
      <c r="D62" s="230"/>
      <c r="E62" s="231">
        <v>18986.124608872437</v>
      </c>
      <c r="F62" s="231">
        <v>19238.47489494611</v>
      </c>
      <c r="G62" s="230"/>
      <c r="H62" s="232">
        <v>1.4</v>
      </c>
      <c r="I62" s="32"/>
    </row>
    <row r="63" spans="1:8" ht="6" customHeight="1">
      <c r="A63" s="373"/>
      <c r="B63" s="374"/>
      <c r="C63" s="374"/>
      <c r="D63" s="374"/>
      <c r="E63" s="374"/>
      <c r="F63" s="374"/>
      <c r="G63" s="374"/>
      <c r="H63" s="375"/>
    </row>
    <row r="64" spans="1:9" ht="15.75" customHeight="1">
      <c r="A64" s="715" t="s">
        <v>234</v>
      </c>
      <c r="B64" s="715"/>
      <c r="C64" s="715"/>
      <c r="D64" s="715"/>
      <c r="E64" s="715"/>
      <c r="F64" s="715"/>
      <c r="G64" s="380"/>
      <c r="H64" s="380"/>
      <c r="I64" s="380"/>
    </row>
    <row r="65" ht="13.5">
      <c r="A65" s="126" t="s">
        <v>231</v>
      </c>
    </row>
    <row r="67" spans="2:3" ht="12">
      <c r="B67" s="449"/>
      <c r="C67" s="449"/>
    </row>
  </sheetData>
  <sheetProtection/>
  <mergeCells count="12">
    <mergeCell ref="A64:F64"/>
    <mergeCell ref="A1:H1"/>
    <mergeCell ref="A2:A3"/>
    <mergeCell ref="B2:C2"/>
    <mergeCell ref="E2:F2"/>
    <mergeCell ref="H2:H3"/>
    <mergeCell ref="A38:H38"/>
    <mergeCell ref="A37:H37"/>
    <mergeCell ref="A39:A40"/>
    <mergeCell ref="B39:C39"/>
    <mergeCell ref="E39:F39"/>
    <mergeCell ref="H39:H40"/>
  </mergeCells>
  <printOptions horizontalCentered="1"/>
  <pageMargins left="0.7480314960629921" right="0.7480314960629921" top="0.7480314960629921" bottom="0.7480314960629921" header="0.31496062992125984" footer="0.31496062992125984"/>
  <pageSetup firstPageNumber="19" useFirstPageNumber="1" horizontalDpi="600" verticalDpi="600" orientation="portrait" paperSize="9" r:id="rId1"/>
  <headerFooter>
    <oddFooter>&amp;C&amp;"Times New Roman,Regular"&amp;P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543" customWidth="1"/>
    <col min="2" max="2" width="9.00390625" style="544" customWidth="1"/>
    <col min="3" max="3" width="30.421875" style="670" customWidth="1"/>
    <col min="4" max="4" width="9.140625" style="545" customWidth="1"/>
    <col min="5" max="5" width="25.28125" style="545" customWidth="1"/>
    <col min="6" max="104" width="9.140625" style="545" customWidth="1"/>
    <col min="105" max="105" width="41.140625" style="545" customWidth="1"/>
    <col min="106" max="108" width="13.00390625" style="545" customWidth="1"/>
    <col min="109" max="16384" width="9.140625" style="545" customWidth="1"/>
  </cols>
  <sheetData>
    <row r="1" spans="1:4" ht="18.75" customHeight="1">
      <c r="A1" s="547" t="s">
        <v>350</v>
      </c>
      <c r="B1" s="687"/>
      <c r="C1" s="688"/>
      <c r="D1" s="688"/>
    </row>
    <row r="2" spans="1:3" ht="4.5" customHeight="1">
      <c r="A2" s="548"/>
      <c r="B2" s="548"/>
      <c r="C2" s="545"/>
    </row>
    <row r="3" spans="1:7" s="553" customFormat="1" ht="38.25">
      <c r="A3" s="549" t="s">
        <v>306</v>
      </c>
      <c r="B3" s="550" t="s">
        <v>1</v>
      </c>
      <c r="C3" s="549" t="s">
        <v>307</v>
      </c>
      <c r="D3" s="550" t="s">
        <v>1</v>
      </c>
      <c r="E3" s="550" t="s">
        <v>308</v>
      </c>
      <c r="F3" s="552"/>
      <c r="G3" s="552"/>
    </row>
    <row r="4" spans="1:5" s="584" customFormat="1" ht="12.75">
      <c r="A4" s="593" t="s">
        <v>5</v>
      </c>
      <c r="B4" s="581">
        <v>582</v>
      </c>
      <c r="C4" s="616" t="s">
        <v>125</v>
      </c>
      <c r="D4" s="562">
        <v>409</v>
      </c>
      <c r="E4" s="671"/>
    </row>
    <row r="5" spans="1:5" s="584" customFormat="1" ht="12.75">
      <c r="A5" s="593"/>
      <c r="B5" s="594"/>
      <c r="C5" s="571" t="s">
        <v>126</v>
      </c>
      <c r="D5" s="567">
        <v>141</v>
      </c>
      <c r="E5" s="689"/>
    </row>
    <row r="6" spans="1:5" s="584" customFormat="1" ht="51">
      <c r="A6" s="593"/>
      <c r="B6" s="594"/>
      <c r="C6" s="595" t="s">
        <v>315</v>
      </c>
      <c r="D6" s="567">
        <v>32</v>
      </c>
      <c r="E6" s="690" t="s">
        <v>340</v>
      </c>
    </row>
    <row r="7" spans="1:5" s="584" customFormat="1" ht="12.75">
      <c r="A7" s="676"/>
      <c r="B7" s="573"/>
      <c r="C7" s="632"/>
      <c r="D7" s="575">
        <f>SUM(D4:D6)</f>
        <v>582</v>
      </c>
      <c r="E7" s="633"/>
    </row>
    <row r="8" spans="1:9" s="670" customFormat="1" ht="12.75">
      <c r="A8" s="543"/>
      <c r="B8" s="607"/>
      <c r="D8" s="545"/>
      <c r="E8" s="545"/>
      <c r="F8" s="545"/>
      <c r="G8" s="545"/>
      <c r="H8" s="545"/>
      <c r="I8" s="545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543" customWidth="1"/>
    <col min="2" max="2" width="7.57421875" style="544" customWidth="1"/>
    <col min="3" max="3" width="33.7109375" style="545" customWidth="1"/>
    <col min="4" max="4" width="9.140625" style="545" customWidth="1"/>
    <col min="5" max="5" width="27.00390625" style="545" customWidth="1"/>
    <col min="6" max="104" width="9.140625" style="545" customWidth="1"/>
    <col min="105" max="105" width="41.140625" style="545" customWidth="1"/>
    <col min="106" max="108" width="13.00390625" style="545" customWidth="1"/>
    <col min="109" max="16384" width="9.140625" style="545" customWidth="1"/>
  </cols>
  <sheetData>
    <row r="1" spans="1:5" ht="18.75" customHeight="1">
      <c r="A1" s="547" t="s">
        <v>351</v>
      </c>
      <c r="B1" s="687"/>
      <c r="C1" s="688"/>
      <c r="D1" s="688"/>
      <c r="E1" s="688"/>
    </row>
    <row r="2" spans="1:2" ht="4.5" customHeight="1">
      <c r="A2" s="548"/>
      <c r="B2" s="548"/>
    </row>
    <row r="3" spans="1:7" s="553" customFormat="1" ht="38.25">
      <c r="A3" s="549" t="s">
        <v>306</v>
      </c>
      <c r="B3" s="550" t="s">
        <v>1</v>
      </c>
      <c r="C3" s="549" t="s">
        <v>307</v>
      </c>
      <c r="D3" s="550" t="s">
        <v>1</v>
      </c>
      <c r="E3" s="550" t="s">
        <v>308</v>
      </c>
      <c r="F3" s="552"/>
      <c r="G3" s="552"/>
    </row>
    <row r="4" spans="1:5" s="558" customFormat="1" ht="26.25" customHeight="1">
      <c r="A4" s="641" t="s">
        <v>309</v>
      </c>
      <c r="B4" s="642">
        <v>103</v>
      </c>
      <c r="C4" s="691" t="s">
        <v>114</v>
      </c>
      <c r="D4" s="642">
        <v>103</v>
      </c>
      <c r="E4" s="635"/>
    </row>
    <row r="5" spans="1:5" s="558" customFormat="1" ht="18" customHeight="1">
      <c r="A5" s="593" t="s">
        <v>314</v>
      </c>
      <c r="B5" s="594">
        <v>2540</v>
      </c>
      <c r="C5" s="692" t="s">
        <v>117</v>
      </c>
      <c r="D5" s="594"/>
      <c r="E5" s="626"/>
    </row>
    <row r="6" spans="1:5" s="558" customFormat="1" ht="16.5" customHeight="1">
      <c r="A6" s="593"/>
      <c r="B6" s="594"/>
      <c r="C6" s="599" t="s">
        <v>352</v>
      </c>
      <c r="D6" s="565">
        <v>253</v>
      </c>
      <c r="E6" s="626"/>
    </row>
    <row r="7" spans="1:5" s="558" customFormat="1" ht="16.5" customHeight="1">
      <c r="A7" s="593"/>
      <c r="B7" s="594"/>
      <c r="C7" s="599" t="s">
        <v>353</v>
      </c>
      <c r="D7" s="565">
        <v>2221</v>
      </c>
      <c r="E7" s="626"/>
    </row>
    <row r="8" spans="1:5" s="558" customFormat="1" ht="16.5" customHeight="1">
      <c r="A8" s="593"/>
      <c r="B8" s="594"/>
      <c r="C8" s="599" t="s">
        <v>354</v>
      </c>
      <c r="D8" s="565">
        <v>66</v>
      </c>
      <c r="E8" s="626"/>
    </row>
    <row r="9" spans="1:5" s="558" customFormat="1" ht="15.75" customHeight="1">
      <c r="A9" s="576"/>
      <c r="B9" s="577"/>
      <c r="C9" s="629"/>
      <c r="D9" s="577">
        <f>SUM(D6:D8)</f>
        <v>2540</v>
      </c>
      <c r="E9" s="633"/>
    </row>
    <row r="10" spans="1:5" s="584" customFormat="1" ht="18" customHeight="1">
      <c r="A10" s="593" t="s">
        <v>5</v>
      </c>
      <c r="B10" s="594">
        <v>186</v>
      </c>
      <c r="C10" s="582" t="s">
        <v>125</v>
      </c>
      <c r="D10" s="568">
        <v>110</v>
      </c>
      <c r="E10" s="626"/>
    </row>
    <row r="11" spans="1:5" s="558" customFormat="1" ht="18" customHeight="1">
      <c r="A11" s="593"/>
      <c r="B11" s="594"/>
      <c r="C11" s="571" t="s">
        <v>339</v>
      </c>
      <c r="D11" s="567">
        <v>34</v>
      </c>
      <c r="E11" s="626"/>
    </row>
    <row r="12" spans="1:5" s="558" customFormat="1" ht="26.25" customHeight="1">
      <c r="A12" s="593"/>
      <c r="B12" s="594"/>
      <c r="C12" s="595" t="s">
        <v>315</v>
      </c>
      <c r="D12" s="567">
        <v>25</v>
      </c>
      <c r="E12" s="795" t="s">
        <v>340</v>
      </c>
    </row>
    <row r="13" spans="1:5" s="558" customFormat="1" ht="36.75" customHeight="1">
      <c r="A13" s="593"/>
      <c r="B13" s="594"/>
      <c r="C13" s="595" t="s">
        <v>317</v>
      </c>
      <c r="D13" s="567">
        <v>17</v>
      </c>
      <c r="E13" s="796"/>
    </row>
    <row r="14" spans="1:5" s="558" customFormat="1" ht="20.25" customHeight="1">
      <c r="A14" s="576"/>
      <c r="B14" s="577"/>
      <c r="C14" s="632"/>
      <c r="D14" s="575">
        <f>SUM(D10:D10,D11:D13)</f>
        <v>186</v>
      </c>
      <c r="E14" s="633"/>
    </row>
    <row r="15" spans="1:9" s="584" customFormat="1" ht="18" customHeight="1">
      <c r="A15" s="593" t="s">
        <v>318</v>
      </c>
      <c r="B15" s="594">
        <v>7084</v>
      </c>
      <c r="C15" s="589" t="s">
        <v>37</v>
      </c>
      <c r="D15" s="590">
        <v>1518</v>
      </c>
      <c r="E15" s="586"/>
      <c r="F15" s="591"/>
      <c r="G15" s="592"/>
      <c r="H15" s="592"/>
      <c r="I15" s="592"/>
    </row>
    <row r="16" spans="1:9" s="584" customFormat="1" ht="24" customHeight="1">
      <c r="A16" s="622" t="s">
        <v>355</v>
      </c>
      <c r="B16" s="570">
        <v>16</v>
      </c>
      <c r="C16" s="693" t="s">
        <v>38</v>
      </c>
      <c r="D16" s="590">
        <v>739</v>
      </c>
      <c r="E16" s="586"/>
      <c r="F16" s="591"/>
      <c r="G16" s="592"/>
      <c r="H16" s="592"/>
      <c r="I16" s="592"/>
    </row>
    <row r="17" spans="1:6" s="584" customFormat="1" ht="14.25" customHeight="1">
      <c r="A17" s="593"/>
      <c r="B17" s="594">
        <f>SUM(B15:B16)</f>
        <v>7100</v>
      </c>
      <c r="C17" s="693" t="s">
        <v>36</v>
      </c>
      <c r="D17" s="590">
        <v>2740</v>
      </c>
      <c r="E17" s="586"/>
      <c r="F17" s="591"/>
    </row>
    <row r="18" spans="1:6" s="584" customFormat="1" ht="15.75" customHeight="1">
      <c r="A18" s="593"/>
      <c r="B18" s="594"/>
      <c r="C18" s="567" t="s">
        <v>131</v>
      </c>
      <c r="D18" s="590">
        <v>495</v>
      </c>
      <c r="E18" s="586"/>
      <c r="F18" s="591"/>
    </row>
    <row r="19" spans="1:6" s="584" customFormat="1" ht="25.5">
      <c r="A19" s="593"/>
      <c r="B19" s="594"/>
      <c r="C19" s="694" t="s">
        <v>133</v>
      </c>
      <c r="D19" s="590">
        <v>1601</v>
      </c>
      <c r="E19" s="586"/>
      <c r="F19" s="591"/>
    </row>
    <row r="20" spans="1:6" s="584" customFormat="1" ht="13.5" customHeight="1">
      <c r="A20" s="593"/>
      <c r="B20" s="594"/>
      <c r="C20" s="567" t="s">
        <v>320</v>
      </c>
      <c r="D20" s="590">
        <v>2</v>
      </c>
      <c r="E20" s="586"/>
      <c r="F20" s="591"/>
    </row>
    <row r="21" spans="1:6" s="584" customFormat="1" ht="17.25" customHeight="1">
      <c r="A21" s="593"/>
      <c r="B21" s="594"/>
      <c r="C21" s="567" t="s">
        <v>321</v>
      </c>
      <c r="D21" s="590">
        <v>5</v>
      </c>
      <c r="E21" s="586"/>
      <c r="F21" s="591"/>
    </row>
    <row r="22" spans="1:6" s="584" customFormat="1" ht="18" customHeight="1">
      <c r="A22" s="576"/>
      <c r="B22" s="577"/>
      <c r="C22" s="629"/>
      <c r="D22" s="601">
        <f>SUM(D15:D21)</f>
        <v>7100</v>
      </c>
      <c r="E22" s="695"/>
      <c r="F22" s="591"/>
    </row>
    <row r="23" spans="1:5" s="558" customFormat="1" ht="28.5" customHeight="1">
      <c r="A23" s="603" t="s">
        <v>323</v>
      </c>
      <c r="B23" s="604">
        <v>2068</v>
      </c>
      <c r="C23" s="605" t="s">
        <v>324</v>
      </c>
      <c r="D23" s="604">
        <v>2068</v>
      </c>
      <c r="E23" s="631"/>
    </row>
    <row r="24" spans="1:5" s="584" customFormat="1" ht="23.25" customHeight="1">
      <c r="A24" s="593" t="s">
        <v>356</v>
      </c>
      <c r="B24" s="594">
        <v>68194</v>
      </c>
      <c r="C24" s="627" t="s">
        <v>122</v>
      </c>
      <c r="D24" s="590">
        <v>4141</v>
      </c>
      <c r="E24" s="586"/>
    </row>
    <row r="25" spans="1:5" s="584" customFormat="1" ht="17.25" customHeight="1">
      <c r="A25" s="593"/>
      <c r="B25" s="594"/>
      <c r="C25" s="627" t="s">
        <v>123</v>
      </c>
      <c r="D25" s="590">
        <v>1170</v>
      </c>
      <c r="E25" s="696"/>
    </row>
    <row r="26" spans="1:5" s="584" customFormat="1" ht="18.75" customHeight="1">
      <c r="A26" s="593"/>
      <c r="B26" s="594"/>
      <c r="C26" s="627" t="s">
        <v>328</v>
      </c>
      <c r="D26" s="590">
        <v>62883</v>
      </c>
      <c r="E26" s="626"/>
    </row>
    <row r="27" spans="1:5" s="584" customFormat="1" ht="17.25" customHeight="1">
      <c r="A27" s="576"/>
      <c r="B27" s="577"/>
      <c r="C27" s="636"/>
      <c r="D27" s="601">
        <f>SUM(D24:D26)</f>
        <v>68194</v>
      </c>
      <c r="E27" s="588"/>
    </row>
    <row r="28" spans="1:5" s="584" customFormat="1" ht="41.25" customHeight="1">
      <c r="A28" s="593" t="s">
        <v>357</v>
      </c>
      <c r="B28" s="594">
        <v>2333</v>
      </c>
      <c r="C28" s="582" t="s">
        <v>358</v>
      </c>
      <c r="D28" s="590">
        <v>514</v>
      </c>
      <c r="E28" s="626"/>
    </row>
    <row r="29" spans="1:5" s="584" customFormat="1" ht="23.25" customHeight="1">
      <c r="A29" s="593"/>
      <c r="B29" s="594"/>
      <c r="C29" s="627" t="s">
        <v>142</v>
      </c>
      <c r="D29" s="590">
        <v>1819</v>
      </c>
      <c r="E29" s="626"/>
    </row>
    <row r="30" spans="1:5" s="584" customFormat="1" ht="15.75" customHeight="1">
      <c r="A30" s="576"/>
      <c r="B30" s="577"/>
      <c r="C30" s="636"/>
      <c r="D30" s="601">
        <f>SUM(D28:D29)</f>
        <v>2333</v>
      </c>
      <c r="E30" s="588"/>
    </row>
    <row r="31" spans="1:5" s="584" customFormat="1" ht="17.25" customHeight="1">
      <c r="A31" s="593" t="s">
        <v>27</v>
      </c>
      <c r="B31" s="594">
        <v>12473</v>
      </c>
      <c r="C31" s="627" t="s">
        <v>118</v>
      </c>
      <c r="D31" s="697">
        <v>129</v>
      </c>
      <c r="E31" s="626"/>
    </row>
    <row r="32" spans="1:5" s="584" customFormat="1" ht="19.5" customHeight="1">
      <c r="A32" s="593"/>
      <c r="B32" s="594"/>
      <c r="C32" s="627" t="s">
        <v>359</v>
      </c>
      <c r="D32" s="697">
        <v>17</v>
      </c>
      <c r="E32" s="626"/>
    </row>
    <row r="33" spans="1:5" s="584" customFormat="1" ht="18" customHeight="1">
      <c r="A33" s="593"/>
      <c r="B33" s="594"/>
      <c r="C33" s="627" t="s">
        <v>122</v>
      </c>
      <c r="D33" s="568">
        <v>390</v>
      </c>
      <c r="E33" s="626"/>
    </row>
    <row r="34" spans="1:5" s="584" customFormat="1" ht="18" customHeight="1">
      <c r="A34" s="593"/>
      <c r="B34" s="594"/>
      <c r="C34" s="627" t="s">
        <v>123</v>
      </c>
      <c r="D34" s="590">
        <v>1417</v>
      </c>
      <c r="E34" s="626"/>
    </row>
    <row r="35" spans="1:5" s="584" customFormat="1" ht="17.25" customHeight="1">
      <c r="A35" s="593"/>
      <c r="B35" s="594"/>
      <c r="C35" s="627" t="s">
        <v>130</v>
      </c>
      <c r="D35" s="568">
        <v>72</v>
      </c>
      <c r="E35" s="626"/>
    </row>
    <row r="36" spans="1:5" s="584" customFormat="1" ht="13.5" customHeight="1">
      <c r="A36" s="593"/>
      <c r="B36" s="594"/>
      <c r="C36" s="582" t="s">
        <v>360</v>
      </c>
      <c r="D36" s="568">
        <v>16</v>
      </c>
      <c r="E36" s="626"/>
    </row>
    <row r="37" spans="1:5" s="584" customFormat="1" ht="27" customHeight="1">
      <c r="A37" s="593"/>
      <c r="B37" s="594"/>
      <c r="C37" s="582" t="s">
        <v>195</v>
      </c>
      <c r="D37" s="568">
        <v>451</v>
      </c>
      <c r="E37" s="626"/>
    </row>
    <row r="38" spans="1:5" s="584" customFormat="1" ht="16.5" customHeight="1">
      <c r="A38" s="593"/>
      <c r="B38" s="594"/>
      <c r="C38" s="627" t="s">
        <v>196</v>
      </c>
      <c r="D38" s="568">
        <v>30</v>
      </c>
      <c r="E38" s="626"/>
    </row>
    <row r="39" spans="1:5" s="584" customFormat="1" ht="24.75" customHeight="1">
      <c r="A39" s="593"/>
      <c r="B39" s="594"/>
      <c r="C39" s="582" t="s">
        <v>197</v>
      </c>
      <c r="D39" s="568">
        <v>925</v>
      </c>
      <c r="E39" s="626"/>
    </row>
    <row r="40" spans="1:5" s="584" customFormat="1" ht="16.5" customHeight="1">
      <c r="A40" s="593"/>
      <c r="B40" s="594"/>
      <c r="C40" s="627" t="s">
        <v>198</v>
      </c>
      <c r="D40" s="590">
        <v>3657</v>
      </c>
      <c r="E40" s="626"/>
    </row>
    <row r="41" spans="1:5" s="584" customFormat="1" ht="17.25" customHeight="1">
      <c r="A41" s="593"/>
      <c r="B41" s="594"/>
      <c r="C41" s="627" t="s">
        <v>199</v>
      </c>
      <c r="D41" s="568">
        <v>2</v>
      </c>
      <c r="E41" s="626"/>
    </row>
    <row r="42" spans="1:5" s="584" customFormat="1" ht="16.5" customHeight="1">
      <c r="A42" s="593"/>
      <c r="B42" s="594"/>
      <c r="C42" s="627" t="s">
        <v>200</v>
      </c>
      <c r="D42" s="568">
        <v>189</v>
      </c>
      <c r="E42" s="626"/>
    </row>
    <row r="43" spans="1:5" s="584" customFormat="1" ht="27.75" customHeight="1">
      <c r="A43" s="593"/>
      <c r="B43" s="594"/>
      <c r="C43" s="582" t="s">
        <v>201</v>
      </c>
      <c r="D43" s="568">
        <v>187</v>
      </c>
      <c r="E43" s="626"/>
    </row>
    <row r="44" spans="1:5" s="584" customFormat="1" ht="14.25" customHeight="1">
      <c r="A44" s="593"/>
      <c r="B44" s="594"/>
      <c r="C44" s="627" t="s">
        <v>202</v>
      </c>
      <c r="D44" s="568">
        <v>427</v>
      </c>
      <c r="E44" s="626"/>
    </row>
    <row r="45" spans="1:5" s="584" customFormat="1" ht="13.5" customHeight="1">
      <c r="A45" s="593"/>
      <c r="B45" s="594"/>
      <c r="C45" s="627" t="s">
        <v>361</v>
      </c>
      <c r="D45" s="568">
        <v>897</v>
      </c>
      <c r="E45" s="626"/>
    </row>
    <row r="46" spans="1:5" s="584" customFormat="1" ht="12.75" customHeight="1">
      <c r="A46" s="593"/>
      <c r="B46" s="594"/>
      <c r="C46" s="627" t="s">
        <v>142</v>
      </c>
      <c r="D46" s="590">
        <v>3667</v>
      </c>
      <c r="E46" s="626"/>
    </row>
    <row r="47" spans="1:5" s="584" customFormat="1" ht="14.25" customHeight="1">
      <c r="A47" s="576"/>
      <c r="B47" s="577"/>
      <c r="C47" s="629"/>
      <c r="D47" s="577">
        <f>SUM(D31:D46)</f>
        <v>12473</v>
      </c>
      <c r="E47" s="588"/>
    </row>
    <row r="48" spans="1:5" s="584" customFormat="1" ht="18" customHeight="1">
      <c r="A48" s="548"/>
      <c r="B48" s="606"/>
      <c r="C48" s="558"/>
      <c r="D48" s="558"/>
      <c r="E48" s="558"/>
    </row>
    <row r="49" spans="1:5" s="584" customFormat="1" ht="18" customHeight="1">
      <c r="A49" s="548"/>
      <c r="B49" s="606"/>
      <c r="C49" s="558"/>
      <c r="D49" s="558"/>
      <c r="E49" s="558"/>
    </row>
    <row r="50" spans="1:5" s="584" customFormat="1" ht="18" customHeight="1">
      <c r="A50" s="548"/>
      <c r="B50" s="606"/>
      <c r="C50" s="558"/>
      <c r="D50" s="558"/>
      <c r="E50" s="558"/>
    </row>
    <row r="51" spans="1:5" s="584" customFormat="1" ht="18" customHeight="1">
      <c r="A51" s="548"/>
      <c r="B51" s="606"/>
      <c r="C51" s="558"/>
      <c r="D51" s="558"/>
      <c r="E51" s="558"/>
    </row>
    <row r="52" spans="1:5" s="584" customFormat="1" ht="18" customHeight="1">
      <c r="A52" s="548"/>
      <c r="B52" s="606"/>
      <c r="C52" s="558"/>
      <c r="D52" s="558"/>
      <c r="E52" s="558"/>
    </row>
    <row r="53" spans="1:5" s="584" customFormat="1" ht="18" customHeight="1">
      <c r="A53" s="548"/>
      <c r="B53" s="606"/>
      <c r="C53" s="558"/>
      <c r="D53" s="558"/>
      <c r="E53" s="558"/>
    </row>
    <row r="54" spans="1:5" s="584" customFormat="1" ht="18" customHeight="1">
      <c r="A54" s="548"/>
      <c r="B54" s="606"/>
      <c r="C54" s="558"/>
      <c r="D54" s="558"/>
      <c r="E54" s="558"/>
    </row>
    <row r="55" spans="1:5" s="584" customFormat="1" ht="18" customHeight="1">
      <c r="A55" s="548"/>
      <c r="B55" s="606"/>
      <c r="C55" s="558"/>
      <c r="D55" s="558"/>
      <c r="E55" s="558"/>
    </row>
    <row r="56" spans="1:5" s="584" customFormat="1" ht="18" customHeight="1">
      <c r="A56" s="548"/>
      <c r="B56" s="606"/>
      <c r="C56" s="558"/>
      <c r="D56" s="558"/>
      <c r="E56" s="558"/>
    </row>
    <row r="57" spans="1:5" s="584" customFormat="1" ht="18" customHeight="1">
      <c r="A57" s="548"/>
      <c r="B57" s="606"/>
      <c r="C57" s="558"/>
      <c r="D57" s="558"/>
      <c r="E57" s="558"/>
    </row>
    <row r="58" spans="1:5" s="584" customFormat="1" ht="18" customHeight="1">
      <c r="A58" s="548"/>
      <c r="B58" s="606"/>
      <c r="C58" s="558"/>
      <c r="D58" s="558"/>
      <c r="E58" s="558"/>
    </row>
    <row r="59" spans="1:5" s="584" customFormat="1" ht="18" customHeight="1">
      <c r="A59" s="548"/>
      <c r="B59" s="606"/>
      <c r="C59" s="558"/>
      <c r="D59" s="558"/>
      <c r="E59" s="558"/>
    </row>
    <row r="60" spans="1:5" s="584" customFormat="1" ht="18" customHeight="1">
      <c r="A60" s="548"/>
      <c r="B60" s="606"/>
      <c r="C60" s="558"/>
      <c r="D60" s="558"/>
      <c r="E60" s="558"/>
    </row>
    <row r="61" spans="1:5" s="584" customFormat="1" ht="18" customHeight="1">
      <c r="A61" s="548"/>
      <c r="B61" s="606"/>
      <c r="C61" s="558"/>
      <c r="D61" s="558"/>
      <c r="E61" s="558"/>
    </row>
    <row r="62" spans="1:5" s="584" customFormat="1" ht="18" customHeight="1">
      <c r="A62" s="548"/>
      <c r="B62" s="606"/>
      <c r="C62" s="558"/>
      <c r="D62" s="558"/>
      <c r="E62" s="558"/>
    </row>
    <row r="63" spans="1:5" s="584" customFormat="1" ht="18" customHeight="1">
      <c r="A63" s="548"/>
      <c r="B63" s="606"/>
      <c r="C63" s="558"/>
      <c r="D63" s="558"/>
      <c r="E63" s="558"/>
    </row>
    <row r="64" spans="1:5" s="584" customFormat="1" ht="18" customHeight="1">
      <c r="A64" s="548"/>
      <c r="B64" s="606"/>
      <c r="C64" s="558"/>
      <c r="D64" s="558"/>
      <c r="E64" s="558"/>
    </row>
    <row r="65" spans="1:5" s="584" customFormat="1" ht="18" customHeight="1">
      <c r="A65" s="548"/>
      <c r="B65" s="606"/>
      <c r="C65" s="558"/>
      <c r="D65" s="558"/>
      <c r="E65" s="558"/>
    </row>
    <row r="66" spans="1:5" s="584" customFormat="1" ht="18" customHeight="1">
      <c r="A66" s="548"/>
      <c r="B66" s="606"/>
      <c r="C66" s="558"/>
      <c r="D66" s="558"/>
      <c r="E66" s="558"/>
    </row>
    <row r="67" spans="1:5" s="584" customFormat="1" ht="18" customHeight="1">
      <c r="A67" s="548"/>
      <c r="B67" s="606"/>
      <c r="C67" s="558"/>
      <c r="D67" s="558"/>
      <c r="E67" s="558"/>
    </row>
    <row r="68" spans="1:5" s="584" customFormat="1" ht="18" customHeight="1">
      <c r="A68" s="548"/>
      <c r="B68" s="606"/>
      <c r="C68" s="558"/>
      <c r="D68" s="558"/>
      <c r="E68" s="558"/>
    </row>
    <row r="69" spans="1:5" s="584" customFormat="1" ht="18" customHeight="1">
      <c r="A69" s="548"/>
      <c r="B69" s="606"/>
      <c r="E69" s="558"/>
    </row>
    <row r="70" spans="1:5" s="584" customFormat="1" ht="18" customHeight="1">
      <c r="A70" s="548"/>
      <c r="B70" s="606"/>
      <c r="E70" s="558"/>
    </row>
    <row r="71" spans="1:2" ht="12.75">
      <c r="A71" s="673"/>
      <c r="B71" s="607"/>
    </row>
    <row r="72" ht="12.75">
      <c r="B72" s="607"/>
    </row>
  </sheetData>
  <sheetProtection/>
  <mergeCells count="1">
    <mergeCell ref="E12:E13"/>
  </mergeCells>
  <printOptions/>
  <pageMargins left="0.5118110236220472" right="0.1968503937007874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5.140625" style="543" customWidth="1"/>
    <col min="2" max="2" width="8.00390625" style="544" customWidth="1"/>
    <col min="3" max="3" width="29.140625" style="545" customWidth="1"/>
    <col min="4" max="4" width="9.140625" style="545" customWidth="1"/>
    <col min="5" max="5" width="38.00390625" style="545" customWidth="1"/>
    <col min="6" max="6" width="16.00390625" style="545" customWidth="1"/>
    <col min="7" max="7" width="10.57421875" style="545" customWidth="1"/>
    <col min="8" max="105" width="9.140625" style="545" customWidth="1"/>
    <col min="106" max="106" width="41.140625" style="545" customWidth="1"/>
    <col min="107" max="109" width="13.00390625" style="545" customWidth="1"/>
    <col min="110" max="16384" width="9.140625" style="545" customWidth="1"/>
  </cols>
  <sheetData>
    <row r="1" spans="1:6" ht="18.75" customHeight="1">
      <c r="A1" s="547" t="s">
        <v>362</v>
      </c>
      <c r="B1" s="547"/>
      <c r="C1" s="547"/>
      <c r="D1" s="547"/>
      <c r="E1" s="547"/>
      <c r="F1" s="547"/>
    </row>
    <row r="2" spans="1:5" ht="4.5" customHeight="1">
      <c r="A2" s="687"/>
      <c r="B2" s="687"/>
      <c r="C2" s="688"/>
      <c r="D2" s="688"/>
      <c r="E2" s="688"/>
    </row>
    <row r="3" spans="1:7" s="553" customFormat="1" ht="32.25" customHeight="1">
      <c r="A3" s="549" t="s">
        <v>306</v>
      </c>
      <c r="B3" s="550" t="s">
        <v>1</v>
      </c>
      <c r="C3" s="549" t="s">
        <v>307</v>
      </c>
      <c r="D3" s="550" t="s">
        <v>1</v>
      </c>
      <c r="E3" s="550" t="s">
        <v>308</v>
      </c>
      <c r="F3" s="552"/>
      <c r="G3" s="552"/>
    </row>
    <row r="4" spans="1:7" s="558" customFormat="1" ht="30" customHeight="1">
      <c r="A4" s="641" t="s">
        <v>309</v>
      </c>
      <c r="B4" s="642">
        <v>42</v>
      </c>
      <c r="C4" s="668" t="s">
        <v>114</v>
      </c>
      <c r="D4" s="642">
        <v>42</v>
      </c>
      <c r="E4" s="635"/>
      <c r="F4" s="639"/>
      <c r="G4" s="639"/>
    </row>
    <row r="5" spans="1:5" s="558" customFormat="1" ht="18" customHeight="1">
      <c r="A5" s="593" t="s">
        <v>314</v>
      </c>
      <c r="B5" s="594">
        <v>148</v>
      </c>
      <c r="C5" s="627" t="s">
        <v>117</v>
      </c>
      <c r="D5" s="570"/>
      <c r="E5" s="626"/>
    </row>
    <row r="6" spans="1:5" s="558" customFormat="1" ht="15.75" customHeight="1">
      <c r="A6" s="593"/>
      <c r="B6" s="594"/>
      <c r="C6" s="698" t="s">
        <v>206</v>
      </c>
      <c r="D6" s="699">
        <v>135</v>
      </c>
      <c r="E6" s="626"/>
    </row>
    <row r="7" spans="1:5" s="558" customFormat="1" ht="38.25" customHeight="1">
      <c r="A7" s="593"/>
      <c r="B7" s="594"/>
      <c r="C7" s="698" t="s">
        <v>363</v>
      </c>
      <c r="D7" s="699">
        <v>13</v>
      </c>
      <c r="E7" s="696"/>
    </row>
    <row r="8" spans="1:7" s="558" customFormat="1" ht="17.25" customHeight="1">
      <c r="A8" s="576"/>
      <c r="B8" s="577"/>
      <c r="C8" s="627"/>
      <c r="D8" s="594">
        <f>SUM(D6:D7)</f>
        <v>148</v>
      </c>
      <c r="E8" s="633"/>
      <c r="F8" s="700"/>
      <c r="G8" s="700"/>
    </row>
    <row r="9" spans="1:7" s="584" customFormat="1" ht="18" customHeight="1">
      <c r="A9" s="593" t="s">
        <v>5</v>
      </c>
      <c r="B9" s="594">
        <v>51</v>
      </c>
      <c r="C9" s="571" t="s">
        <v>125</v>
      </c>
      <c r="D9" s="567">
        <v>37</v>
      </c>
      <c r="E9" s="626"/>
      <c r="F9" s="558"/>
      <c r="G9" s="558"/>
    </row>
    <row r="10" spans="1:7" s="584" customFormat="1" ht="28.5" customHeight="1">
      <c r="A10" s="593"/>
      <c r="B10" s="594"/>
      <c r="C10" s="571" t="s">
        <v>126</v>
      </c>
      <c r="D10" s="567">
        <v>4</v>
      </c>
      <c r="E10" s="696"/>
      <c r="F10" s="700"/>
      <c r="G10" s="700"/>
    </row>
    <row r="11" spans="1:5" s="558" customFormat="1" ht="27.75" customHeight="1">
      <c r="A11" s="593"/>
      <c r="B11" s="594"/>
      <c r="C11" s="595" t="s">
        <v>315</v>
      </c>
      <c r="D11" s="567">
        <v>9</v>
      </c>
      <c r="E11" s="795" t="s">
        <v>316</v>
      </c>
    </row>
    <row r="12" spans="1:7" s="558" customFormat="1" ht="28.5" customHeight="1">
      <c r="A12" s="593"/>
      <c r="B12" s="594"/>
      <c r="C12" s="595" t="s">
        <v>317</v>
      </c>
      <c r="D12" s="567">
        <v>1</v>
      </c>
      <c r="E12" s="796"/>
      <c r="F12" s="700"/>
      <c r="G12" s="700"/>
    </row>
    <row r="13" spans="1:7" s="558" customFormat="1" ht="18" customHeight="1">
      <c r="A13" s="593"/>
      <c r="B13" s="594"/>
      <c r="C13" s="701"/>
      <c r="D13" s="628">
        <f>SUM(D9:D12)</f>
        <v>51</v>
      </c>
      <c r="E13" s="696"/>
      <c r="F13" s="700"/>
      <c r="G13" s="700"/>
    </row>
    <row r="14" spans="1:5" s="558" customFormat="1" ht="3" customHeight="1">
      <c r="A14" s="576"/>
      <c r="B14" s="577"/>
      <c r="C14" s="632"/>
      <c r="D14" s="575"/>
      <c r="E14" s="588"/>
    </row>
    <row r="15" spans="1:10" s="584" customFormat="1" ht="18" customHeight="1">
      <c r="A15" s="593" t="s">
        <v>318</v>
      </c>
      <c r="B15" s="594">
        <v>2395</v>
      </c>
      <c r="C15" s="589" t="s">
        <v>37</v>
      </c>
      <c r="D15" s="702">
        <v>765</v>
      </c>
      <c r="E15" s="677"/>
      <c r="F15" s="703"/>
      <c r="G15" s="703"/>
      <c r="H15" s="592"/>
      <c r="I15" s="592"/>
      <c r="J15" s="592"/>
    </row>
    <row r="16" spans="1:7" s="584" customFormat="1" ht="18" customHeight="1">
      <c r="A16" s="593"/>
      <c r="B16" s="594"/>
      <c r="C16" s="598" t="s">
        <v>38</v>
      </c>
      <c r="D16" s="596">
        <v>394</v>
      </c>
      <c r="E16" s="677"/>
      <c r="F16" s="703"/>
      <c r="G16" s="703"/>
    </row>
    <row r="17" spans="1:7" s="584" customFormat="1" ht="18" customHeight="1">
      <c r="A17" s="593"/>
      <c r="B17" s="594"/>
      <c r="C17" s="598" t="s">
        <v>36</v>
      </c>
      <c r="D17" s="596">
        <v>1019</v>
      </c>
      <c r="E17" s="677"/>
      <c r="F17" s="703"/>
      <c r="G17" s="703"/>
    </row>
    <row r="18" spans="1:7" s="584" customFormat="1" ht="18" customHeight="1">
      <c r="A18" s="593"/>
      <c r="B18" s="594"/>
      <c r="C18" s="599" t="s">
        <v>131</v>
      </c>
      <c r="D18" s="596">
        <v>29</v>
      </c>
      <c r="E18" s="677"/>
      <c r="F18" s="703"/>
      <c r="G18" s="703"/>
    </row>
    <row r="19" spans="1:7" s="584" customFormat="1" ht="31.5" customHeight="1">
      <c r="A19" s="593"/>
      <c r="B19" s="594"/>
      <c r="C19" s="600" t="s">
        <v>133</v>
      </c>
      <c r="D19" s="596">
        <v>185</v>
      </c>
      <c r="E19" s="586"/>
      <c r="F19" s="703"/>
      <c r="G19" s="703"/>
    </row>
    <row r="20" spans="1:7" s="584" customFormat="1" ht="17.25" customHeight="1">
      <c r="A20" s="593"/>
      <c r="B20" s="594"/>
      <c r="C20" s="599" t="s">
        <v>320</v>
      </c>
      <c r="D20" s="596">
        <v>1</v>
      </c>
      <c r="E20" s="677"/>
      <c r="F20" s="703"/>
      <c r="G20" s="703"/>
    </row>
    <row r="21" spans="1:7" s="584" customFormat="1" ht="17.25" customHeight="1">
      <c r="A21" s="593"/>
      <c r="B21" s="594"/>
      <c r="C21" s="599" t="s">
        <v>322</v>
      </c>
      <c r="D21" s="596">
        <v>2</v>
      </c>
      <c r="E21" s="677"/>
      <c r="F21" s="703"/>
      <c r="G21" s="703"/>
    </row>
    <row r="22" spans="1:7" s="584" customFormat="1" ht="29.25" customHeight="1">
      <c r="A22" s="576"/>
      <c r="B22" s="577"/>
      <c r="C22" s="629"/>
      <c r="D22" s="601">
        <f>SUM(D15:D21)</f>
        <v>2395</v>
      </c>
      <c r="E22" s="704"/>
      <c r="F22" s="705"/>
      <c r="G22" s="705"/>
    </row>
    <row r="23" spans="1:5" s="558" customFormat="1" ht="25.5" customHeight="1">
      <c r="A23" s="603" t="s">
        <v>323</v>
      </c>
      <c r="B23" s="604">
        <v>295</v>
      </c>
      <c r="C23" s="605" t="s">
        <v>324</v>
      </c>
      <c r="D23" s="604">
        <v>295</v>
      </c>
      <c r="E23" s="626"/>
    </row>
    <row r="24" spans="1:5" s="584" customFormat="1" ht="17.25" customHeight="1">
      <c r="A24" s="593" t="s">
        <v>27</v>
      </c>
      <c r="B24" s="594">
        <v>1341</v>
      </c>
      <c r="C24" s="627" t="s">
        <v>328</v>
      </c>
      <c r="D24" s="568">
        <v>372</v>
      </c>
      <c r="E24" s="706"/>
    </row>
    <row r="25" spans="1:5" s="584" customFormat="1" ht="17.25" customHeight="1">
      <c r="A25" s="593"/>
      <c r="B25" s="594"/>
      <c r="C25" s="599" t="s">
        <v>353</v>
      </c>
      <c r="D25" s="567">
        <v>1</v>
      </c>
      <c r="E25" s="586"/>
    </row>
    <row r="26" spans="1:8" s="584" customFormat="1" ht="19.5" customHeight="1">
      <c r="A26" s="593"/>
      <c r="B26" s="594"/>
      <c r="C26" s="599" t="s">
        <v>118</v>
      </c>
      <c r="D26" s="567">
        <v>20</v>
      </c>
      <c r="E26" s="586"/>
      <c r="F26" s="707"/>
      <c r="G26" s="707"/>
      <c r="H26" s="707"/>
    </row>
    <row r="27" spans="1:8" s="584" customFormat="1" ht="19.5" customHeight="1">
      <c r="A27" s="593"/>
      <c r="B27" s="594"/>
      <c r="C27" s="599" t="s">
        <v>119</v>
      </c>
      <c r="D27" s="567">
        <v>3</v>
      </c>
      <c r="E27" s="586"/>
      <c r="F27" s="707"/>
      <c r="G27" s="707"/>
      <c r="H27" s="707"/>
    </row>
    <row r="28" spans="1:8" s="584" customFormat="1" ht="19.5" customHeight="1">
      <c r="A28" s="593"/>
      <c r="B28" s="594"/>
      <c r="C28" s="599" t="s">
        <v>121</v>
      </c>
      <c r="D28" s="567">
        <v>3</v>
      </c>
      <c r="E28" s="586"/>
      <c r="F28" s="707"/>
      <c r="G28" s="707"/>
      <c r="H28" s="707"/>
    </row>
    <row r="29" spans="1:8" s="584" customFormat="1" ht="19.5" customHeight="1">
      <c r="A29" s="593"/>
      <c r="B29" s="594"/>
      <c r="C29" s="599" t="s">
        <v>122</v>
      </c>
      <c r="D29" s="567">
        <v>16</v>
      </c>
      <c r="E29" s="586"/>
      <c r="F29" s="707"/>
      <c r="G29" s="707"/>
      <c r="H29" s="707"/>
    </row>
    <row r="30" spans="1:8" s="584" customFormat="1" ht="38.25">
      <c r="A30" s="593"/>
      <c r="B30" s="594"/>
      <c r="C30" s="571" t="s">
        <v>128</v>
      </c>
      <c r="D30" s="567">
        <v>6</v>
      </c>
      <c r="E30" s="615" t="s">
        <v>364</v>
      </c>
      <c r="F30" s="707"/>
      <c r="G30" s="707"/>
      <c r="H30" s="707"/>
    </row>
    <row r="31" spans="1:8" s="584" customFormat="1" ht="19.5" customHeight="1">
      <c r="A31" s="593"/>
      <c r="B31" s="594"/>
      <c r="C31" s="599" t="s">
        <v>130</v>
      </c>
      <c r="D31" s="567">
        <v>5</v>
      </c>
      <c r="E31" s="586"/>
      <c r="F31" s="707"/>
      <c r="G31" s="707"/>
      <c r="H31" s="707"/>
    </row>
    <row r="32" spans="1:8" s="584" customFormat="1" ht="25.5" customHeight="1">
      <c r="A32" s="593"/>
      <c r="B32" s="594"/>
      <c r="C32" s="571" t="s">
        <v>138</v>
      </c>
      <c r="D32" s="567">
        <v>2</v>
      </c>
      <c r="E32" s="615" t="s">
        <v>365</v>
      </c>
      <c r="F32" s="707"/>
      <c r="G32" s="707"/>
      <c r="H32" s="707"/>
    </row>
    <row r="33" spans="1:8" s="584" customFormat="1" ht="24" customHeight="1">
      <c r="A33" s="593"/>
      <c r="B33" s="594"/>
      <c r="C33" s="571" t="s">
        <v>195</v>
      </c>
      <c r="D33" s="567">
        <v>99</v>
      </c>
      <c r="E33" s="586"/>
      <c r="F33" s="707"/>
      <c r="G33" s="707"/>
      <c r="H33" s="707"/>
    </row>
    <row r="34" spans="1:8" s="584" customFormat="1" ht="27" customHeight="1">
      <c r="A34" s="593"/>
      <c r="B34" s="594"/>
      <c r="C34" s="571" t="s">
        <v>197</v>
      </c>
      <c r="D34" s="567">
        <v>1</v>
      </c>
      <c r="E34" s="586"/>
      <c r="F34" s="707"/>
      <c r="G34" s="707"/>
      <c r="H34" s="707"/>
    </row>
    <row r="35" spans="1:8" s="584" customFormat="1" ht="19.5" customHeight="1">
      <c r="A35" s="593"/>
      <c r="B35" s="594"/>
      <c r="C35" s="599" t="s">
        <v>198</v>
      </c>
      <c r="D35" s="567">
        <v>705</v>
      </c>
      <c r="E35" s="586"/>
      <c r="F35" s="707"/>
      <c r="G35" s="707"/>
      <c r="H35" s="707"/>
    </row>
    <row r="36" spans="1:8" s="584" customFormat="1" ht="26.25" customHeight="1">
      <c r="A36" s="593"/>
      <c r="B36" s="594"/>
      <c r="C36" s="571" t="s">
        <v>201</v>
      </c>
      <c r="D36" s="567">
        <v>32</v>
      </c>
      <c r="E36" s="586"/>
      <c r="F36" s="707"/>
      <c r="G36" s="707"/>
      <c r="H36" s="707"/>
    </row>
    <row r="37" spans="1:8" s="584" customFormat="1" ht="19.5" customHeight="1">
      <c r="A37" s="593"/>
      <c r="B37" s="594"/>
      <c r="C37" s="571" t="s">
        <v>366</v>
      </c>
      <c r="D37" s="567">
        <v>1</v>
      </c>
      <c r="E37" s="586"/>
      <c r="F37" s="707"/>
      <c r="G37" s="707"/>
      <c r="H37" s="707"/>
    </row>
    <row r="38" spans="1:8" s="584" customFormat="1" ht="27.75" customHeight="1">
      <c r="A38" s="593"/>
      <c r="B38" s="594"/>
      <c r="C38" s="599" t="s">
        <v>202</v>
      </c>
      <c r="D38" s="567">
        <v>7</v>
      </c>
      <c r="E38" s="586"/>
      <c r="F38" s="707"/>
      <c r="G38" s="707"/>
      <c r="H38" s="707"/>
    </row>
    <row r="39" spans="1:8" s="584" customFormat="1" ht="24" customHeight="1">
      <c r="A39" s="593"/>
      <c r="B39" s="594"/>
      <c r="C39" s="571" t="s">
        <v>142</v>
      </c>
      <c r="D39" s="567">
        <v>68</v>
      </c>
      <c r="E39" s="586"/>
      <c r="F39" s="707"/>
      <c r="G39" s="707"/>
      <c r="H39" s="707"/>
    </row>
    <row r="40" spans="1:5" s="584" customFormat="1" ht="19.5" customHeight="1">
      <c r="A40" s="576"/>
      <c r="B40" s="577"/>
      <c r="C40" s="629"/>
      <c r="D40" s="708">
        <f>SUM(D24:D39)</f>
        <v>1341</v>
      </c>
      <c r="E40" s="709"/>
    </row>
    <row r="41" spans="1:4" s="584" customFormat="1" ht="18" customHeight="1">
      <c r="A41" s="548"/>
      <c r="B41" s="606"/>
      <c r="D41" s="558"/>
    </row>
    <row r="42" spans="1:4" s="584" customFormat="1" ht="18" customHeight="1">
      <c r="A42" s="548"/>
      <c r="B42" s="606"/>
      <c r="C42" s="558"/>
      <c r="D42" s="558"/>
    </row>
    <row r="43" spans="1:4" s="584" customFormat="1" ht="18" customHeight="1">
      <c r="A43" s="548"/>
      <c r="B43" s="606"/>
      <c r="C43" s="558"/>
      <c r="D43" s="558"/>
    </row>
    <row r="44" spans="1:4" s="584" customFormat="1" ht="18" customHeight="1">
      <c r="A44" s="548"/>
      <c r="B44" s="606"/>
      <c r="C44" s="558"/>
      <c r="D44" s="558"/>
    </row>
    <row r="45" spans="1:4" s="584" customFormat="1" ht="18" customHeight="1">
      <c r="A45" s="548"/>
      <c r="B45" s="606"/>
      <c r="C45" s="558"/>
      <c r="D45" s="558"/>
    </row>
    <row r="46" spans="1:4" s="584" customFormat="1" ht="18" customHeight="1">
      <c r="A46" s="548"/>
      <c r="B46" s="606"/>
      <c r="C46" s="558"/>
      <c r="D46" s="558"/>
    </row>
    <row r="47" spans="1:4" s="584" customFormat="1" ht="18" customHeight="1">
      <c r="A47" s="548"/>
      <c r="B47" s="606"/>
      <c r="C47" s="558"/>
      <c r="D47" s="558"/>
    </row>
    <row r="48" spans="1:4" s="584" customFormat="1" ht="18" customHeight="1">
      <c r="A48" s="548"/>
      <c r="B48" s="606"/>
      <c r="C48" s="558"/>
      <c r="D48" s="558"/>
    </row>
    <row r="49" spans="1:4" s="584" customFormat="1" ht="18" customHeight="1">
      <c r="A49" s="548"/>
      <c r="B49" s="606"/>
      <c r="C49" s="558"/>
      <c r="D49" s="558"/>
    </row>
    <row r="50" spans="1:4" s="584" customFormat="1" ht="18" customHeight="1">
      <c r="A50" s="548"/>
      <c r="B50" s="606"/>
      <c r="C50" s="558"/>
      <c r="D50" s="558"/>
    </row>
    <row r="51" spans="1:4" s="584" customFormat="1" ht="18" customHeight="1">
      <c r="A51" s="548"/>
      <c r="B51" s="606"/>
      <c r="C51" s="558"/>
      <c r="D51" s="558"/>
    </row>
    <row r="52" spans="1:4" s="584" customFormat="1" ht="18" customHeight="1">
      <c r="A52" s="548"/>
      <c r="B52" s="606"/>
      <c r="C52" s="558"/>
      <c r="D52" s="558"/>
    </row>
    <row r="53" spans="1:4" s="584" customFormat="1" ht="18" customHeight="1">
      <c r="A53" s="548"/>
      <c r="B53" s="606"/>
      <c r="C53" s="558"/>
      <c r="D53" s="558"/>
    </row>
    <row r="54" spans="1:4" s="584" customFormat="1" ht="18" customHeight="1">
      <c r="A54" s="548"/>
      <c r="B54" s="606"/>
      <c r="C54" s="558"/>
      <c r="D54" s="558"/>
    </row>
    <row r="55" spans="1:4" s="584" customFormat="1" ht="18" customHeight="1">
      <c r="A55" s="548"/>
      <c r="B55" s="606"/>
      <c r="C55" s="558"/>
      <c r="D55" s="558"/>
    </row>
    <row r="56" spans="1:4" s="584" customFormat="1" ht="18" customHeight="1">
      <c r="A56" s="548"/>
      <c r="B56" s="606"/>
      <c r="C56" s="558"/>
      <c r="D56" s="558"/>
    </row>
    <row r="57" spans="1:4" s="584" customFormat="1" ht="18" customHeight="1">
      <c r="A57" s="548"/>
      <c r="B57" s="606"/>
      <c r="C57" s="558"/>
      <c r="D57" s="558"/>
    </row>
    <row r="58" spans="1:4" s="584" customFormat="1" ht="18" customHeight="1">
      <c r="A58" s="548"/>
      <c r="B58" s="606"/>
      <c r="C58" s="558"/>
      <c r="D58" s="558"/>
    </row>
    <row r="59" spans="1:4" s="584" customFormat="1" ht="18" customHeight="1">
      <c r="A59" s="548"/>
      <c r="B59" s="606"/>
      <c r="C59" s="558"/>
      <c r="D59" s="558"/>
    </row>
    <row r="60" spans="1:4" s="584" customFormat="1" ht="18" customHeight="1">
      <c r="A60" s="548"/>
      <c r="B60" s="606"/>
      <c r="C60" s="558"/>
      <c r="D60" s="558"/>
    </row>
    <row r="61" spans="1:4" s="584" customFormat="1" ht="18" customHeight="1">
      <c r="A61" s="548"/>
      <c r="B61" s="606"/>
      <c r="C61" s="558"/>
      <c r="D61" s="558"/>
    </row>
    <row r="62" spans="1:2" s="584" customFormat="1" ht="18" customHeight="1">
      <c r="A62" s="548"/>
      <c r="B62" s="606"/>
    </row>
  </sheetData>
  <sheetProtection/>
  <mergeCells count="1">
    <mergeCell ref="E11:E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xSplit="1" ySplit="3" topLeftCell="B4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1" sqref="A1:D1"/>
    </sheetView>
  </sheetViews>
  <sheetFormatPr defaultColWidth="9.140625" defaultRowHeight="12.75"/>
  <cols>
    <col min="1" max="1" width="39.8515625" style="243" customWidth="1"/>
    <col min="2" max="2" width="13.28125" style="243" customWidth="1"/>
    <col min="3" max="3" width="13.28125" style="253" customWidth="1"/>
    <col min="4" max="4" width="13.28125" style="243" customWidth="1"/>
    <col min="5" max="16384" width="9.140625" style="243" customWidth="1"/>
  </cols>
  <sheetData>
    <row r="1" spans="1:4" ht="34.5" customHeight="1">
      <c r="A1" s="734" t="s">
        <v>280</v>
      </c>
      <c r="B1" s="734"/>
      <c r="C1" s="734"/>
      <c r="D1" s="734"/>
    </row>
    <row r="2" spans="1:4" ht="16.5" customHeight="1">
      <c r="A2" s="732" t="s">
        <v>12</v>
      </c>
      <c r="B2" s="729" t="s">
        <v>1</v>
      </c>
      <c r="C2" s="729"/>
      <c r="D2" s="730" t="s">
        <v>30</v>
      </c>
    </row>
    <row r="3" spans="1:4" ht="19.5" customHeight="1">
      <c r="A3" s="733"/>
      <c r="B3" s="127">
        <v>2017</v>
      </c>
      <c r="C3" s="127">
        <v>2018</v>
      </c>
      <c r="D3" s="731"/>
    </row>
    <row r="4" spans="1:4" s="247" customFormat="1" ht="20.25" customHeight="1">
      <c r="A4" s="245" t="s">
        <v>156</v>
      </c>
      <c r="B4" s="246">
        <v>93539</v>
      </c>
      <c r="C4" s="246">
        <v>87408</v>
      </c>
      <c r="D4" s="17">
        <f>C4/B4*100-100</f>
        <v>-6.554485294903728</v>
      </c>
    </row>
    <row r="5" spans="1:4" s="247" customFormat="1" ht="29.25" customHeight="1">
      <c r="A5" s="245" t="s">
        <v>157</v>
      </c>
      <c r="B5" s="246">
        <v>1964</v>
      </c>
      <c r="C5" s="246">
        <v>1956</v>
      </c>
      <c r="D5" s="17">
        <f aca="true" t="shared" si="0" ref="D5:D31">C5/B5*100-100</f>
        <v>-0.4073319755600835</v>
      </c>
    </row>
    <row r="6" spans="1:4" s="247" customFormat="1" ht="20.25" customHeight="1">
      <c r="A6" s="245" t="s">
        <v>158</v>
      </c>
      <c r="B6" s="246">
        <v>1573</v>
      </c>
      <c r="C6" s="246">
        <v>1635</v>
      </c>
      <c r="D6" s="17">
        <f t="shared" si="0"/>
        <v>3.9415130324221224</v>
      </c>
    </row>
    <row r="7" spans="1:4" s="247" customFormat="1" ht="20.25" customHeight="1">
      <c r="A7" s="245" t="s">
        <v>159</v>
      </c>
      <c r="B7" s="246">
        <v>125</v>
      </c>
      <c r="C7" s="246">
        <v>245</v>
      </c>
      <c r="D7" s="17">
        <f t="shared" si="0"/>
        <v>96</v>
      </c>
    </row>
    <row r="8" spans="1:4" s="247" customFormat="1" ht="20.25" customHeight="1">
      <c r="A8" s="245" t="s">
        <v>160</v>
      </c>
      <c r="B8" s="246">
        <v>115</v>
      </c>
      <c r="C8" s="246">
        <v>41</v>
      </c>
      <c r="D8" s="17">
        <f t="shared" si="0"/>
        <v>-64.34782608695653</v>
      </c>
    </row>
    <row r="9" spans="1:4" s="247" customFormat="1" ht="21.75" customHeight="1">
      <c r="A9" s="245" t="s">
        <v>161</v>
      </c>
      <c r="B9" s="246">
        <v>2824</v>
      </c>
      <c r="C9" s="246">
        <v>4252</v>
      </c>
      <c r="D9" s="17">
        <f t="shared" si="0"/>
        <v>50.566572237960344</v>
      </c>
    </row>
    <row r="10" spans="1:4" s="247" customFormat="1" ht="21" customHeight="1">
      <c r="A10" s="248" t="s">
        <v>162</v>
      </c>
      <c r="B10" s="246">
        <v>1808</v>
      </c>
      <c r="C10" s="246">
        <v>1894</v>
      </c>
      <c r="D10" s="17">
        <f t="shared" si="0"/>
        <v>4.75663716814158</v>
      </c>
    </row>
    <row r="11" spans="1:4" s="247" customFormat="1" ht="22.5" customHeight="1">
      <c r="A11" s="248" t="s">
        <v>163</v>
      </c>
      <c r="B11" s="246">
        <v>1385</v>
      </c>
      <c r="C11" s="246">
        <v>1803</v>
      </c>
      <c r="D11" s="17">
        <f t="shared" si="0"/>
        <v>30.180505415162457</v>
      </c>
    </row>
    <row r="12" spans="1:4" s="247" customFormat="1" ht="22.5" customHeight="1">
      <c r="A12" s="248" t="s">
        <v>164</v>
      </c>
      <c r="B12" s="246">
        <v>10875</v>
      </c>
      <c r="C12" s="246">
        <v>9841</v>
      </c>
      <c r="D12" s="17">
        <f t="shared" si="0"/>
        <v>-9.508045977011491</v>
      </c>
    </row>
    <row r="13" spans="1:4" s="247" customFormat="1" ht="21" customHeight="1">
      <c r="A13" s="248" t="s">
        <v>165</v>
      </c>
      <c r="B13" s="246">
        <v>1984</v>
      </c>
      <c r="C13" s="246">
        <v>1634</v>
      </c>
      <c r="D13" s="17">
        <f t="shared" si="0"/>
        <v>-17.641129032258064</v>
      </c>
    </row>
    <row r="14" spans="1:4" s="247" customFormat="1" ht="22.5" customHeight="1">
      <c r="A14" s="248" t="s">
        <v>166</v>
      </c>
      <c r="B14" s="246">
        <v>11605</v>
      </c>
      <c r="C14" s="246">
        <v>8604</v>
      </c>
      <c r="D14" s="17">
        <f t="shared" si="0"/>
        <v>-25.859543300301596</v>
      </c>
    </row>
    <row r="15" spans="1:4" s="247" customFormat="1" ht="24.75" customHeight="1">
      <c r="A15" s="245" t="s">
        <v>167</v>
      </c>
      <c r="B15" s="246">
        <v>7459</v>
      </c>
      <c r="C15" s="246">
        <v>7627</v>
      </c>
      <c r="D15" s="17">
        <f t="shared" si="0"/>
        <v>2.252312642445361</v>
      </c>
    </row>
    <row r="16" spans="1:4" s="247" customFormat="1" ht="22.5" customHeight="1">
      <c r="A16" s="248" t="s">
        <v>168</v>
      </c>
      <c r="B16" s="246">
        <v>802</v>
      </c>
      <c r="C16" s="246">
        <v>769</v>
      </c>
      <c r="D16" s="17">
        <f t="shared" si="0"/>
        <v>-4.114713216957611</v>
      </c>
    </row>
    <row r="17" spans="1:4" s="247" customFormat="1" ht="21" customHeight="1">
      <c r="A17" s="248" t="s">
        <v>149</v>
      </c>
      <c r="B17" s="246">
        <v>942</v>
      </c>
      <c r="C17" s="246">
        <v>1000</v>
      </c>
      <c r="D17" s="17">
        <f t="shared" si="0"/>
        <v>6.157112526539279</v>
      </c>
    </row>
    <row r="18" spans="1:4" s="247" customFormat="1" ht="20.25" customHeight="1">
      <c r="A18" s="245" t="s">
        <v>169</v>
      </c>
      <c r="B18" s="246">
        <v>22851</v>
      </c>
      <c r="C18" s="246">
        <v>26141</v>
      </c>
      <c r="D18" s="17">
        <f t="shared" si="0"/>
        <v>14.397619360203052</v>
      </c>
    </row>
    <row r="19" spans="1:4" s="247" customFormat="1" ht="29.25" customHeight="1">
      <c r="A19" s="245" t="s">
        <v>170</v>
      </c>
      <c r="B19" s="246">
        <v>818</v>
      </c>
      <c r="C19" s="246">
        <v>690</v>
      </c>
      <c r="D19" s="17">
        <f t="shared" si="0"/>
        <v>-15.647921760391199</v>
      </c>
    </row>
    <row r="20" spans="1:4" s="247" customFormat="1" ht="22.5" customHeight="1">
      <c r="A20" s="245" t="s">
        <v>171</v>
      </c>
      <c r="B20" s="246">
        <v>10588</v>
      </c>
      <c r="C20" s="246">
        <v>12376</v>
      </c>
      <c r="D20" s="17">
        <f t="shared" si="0"/>
        <v>16.8870419342652</v>
      </c>
    </row>
    <row r="21" spans="1:4" s="247" customFormat="1" ht="22.5" customHeight="1">
      <c r="A21" s="248" t="s">
        <v>172</v>
      </c>
      <c r="B21" s="246">
        <v>148</v>
      </c>
      <c r="C21" s="246">
        <v>400</v>
      </c>
      <c r="D21" s="17">
        <f t="shared" si="0"/>
        <v>170.27027027027026</v>
      </c>
    </row>
    <row r="22" spans="1:4" s="247" customFormat="1" ht="22.5" customHeight="1">
      <c r="A22" s="248" t="s">
        <v>173</v>
      </c>
      <c r="B22" s="246">
        <v>2675</v>
      </c>
      <c r="C22" s="246">
        <v>3002</v>
      </c>
      <c r="D22" s="17">
        <f t="shared" si="0"/>
        <v>12.224299065420553</v>
      </c>
    </row>
    <row r="23" spans="1:4" s="247" customFormat="1" ht="21" customHeight="1">
      <c r="A23" s="248" t="s">
        <v>174</v>
      </c>
      <c r="B23" s="246">
        <v>296</v>
      </c>
      <c r="C23" s="246">
        <v>188</v>
      </c>
      <c r="D23" s="17">
        <f t="shared" si="0"/>
        <v>-36.48648648648649</v>
      </c>
    </row>
    <row r="24" spans="1:6" s="247" customFormat="1" ht="21" customHeight="1">
      <c r="A24" s="248" t="s">
        <v>175</v>
      </c>
      <c r="B24" s="246">
        <v>2759</v>
      </c>
      <c r="C24" s="246">
        <v>3084</v>
      </c>
      <c r="D24" s="17">
        <f t="shared" si="0"/>
        <v>11.779630300833645</v>
      </c>
      <c r="F24" s="254"/>
    </row>
    <row r="25" spans="1:4" s="247" customFormat="1" ht="21" customHeight="1">
      <c r="A25" s="248" t="s">
        <v>176</v>
      </c>
      <c r="B25" s="246">
        <v>1601</v>
      </c>
      <c r="C25" s="246">
        <v>1849</v>
      </c>
      <c r="D25" s="17">
        <f t="shared" si="0"/>
        <v>15.490318550905684</v>
      </c>
    </row>
    <row r="26" spans="1:6" s="247" customFormat="1" ht="21" customHeight="1">
      <c r="A26" s="248" t="s">
        <v>177</v>
      </c>
      <c r="B26" s="246">
        <v>1237</v>
      </c>
      <c r="C26" s="246">
        <v>1841</v>
      </c>
      <c r="D26" s="17">
        <f t="shared" si="0"/>
        <v>48.82780921584478</v>
      </c>
      <c r="F26" s="254">
        <f>SUM(B24:B26)</f>
        <v>5597</v>
      </c>
    </row>
    <row r="27" spans="1:4" s="247" customFormat="1" ht="21" customHeight="1">
      <c r="A27" s="249" t="s">
        <v>178</v>
      </c>
      <c r="B27" s="246">
        <v>1761</v>
      </c>
      <c r="C27" s="246">
        <v>2849</v>
      </c>
      <c r="D27" s="17">
        <f t="shared" si="0"/>
        <v>61.78307779670641</v>
      </c>
    </row>
    <row r="28" spans="1:4" s="247" customFormat="1" ht="21" customHeight="1">
      <c r="A28" s="249" t="s">
        <v>179</v>
      </c>
      <c r="B28" s="246">
        <v>619</v>
      </c>
      <c r="C28" s="246">
        <v>720</v>
      </c>
      <c r="D28" s="17">
        <f t="shared" si="0"/>
        <v>16.316639741518586</v>
      </c>
    </row>
    <row r="29" spans="1:4" s="247" customFormat="1" ht="21" customHeight="1">
      <c r="A29" s="249" t="s">
        <v>180</v>
      </c>
      <c r="B29" s="246">
        <v>1808</v>
      </c>
      <c r="C29" s="246">
        <v>2574</v>
      </c>
      <c r="D29" s="17">
        <f t="shared" si="0"/>
        <v>42.36725663716814</v>
      </c>
    </row>
    <row r="30" spans="1:4" s="247" customFormat="1" ht="21" customHeight="1">
      <c r="A30" s="248" t="s">
        <v>181</v>
      </c>
      <c r="B30" s="246">
        <v>55940</v>
      </c>
      <c r="C30" s="246">
        <v>59002</v>
      </c>
      <c r="D30" s="17">
        <f t="shared" si="0"/>
        <v>5.473721844833747</v>
      </c>
    </row>
    <row r="31" spans="1:6" ht="27.75" customHeight="1">
      <c r="A31" s="244" t="s">
        <v>0</v>
      </c>
      <c r="B31" s="250">
        <v>240101</v>
      </c>
      <c r="C31" s="250">
        <v>243425</v>
      </c>
      <c r="D31" s="450">
        <f t="shared" si="0"/>
        <v>1.3844173910146225</v>
      </c>
      <c r="E31" s="251"/>
      <c r="F31" s="251"/>
    </row>
    <row r="32" spans="1:3" s="247" customFormat="1" ht="5.25" customHeight="1">
      <c r="A32" s="728"/>
      <c r="B32" s="728"/>
      <c r="C32" s="252"/>
    </row>
    <row r="33" spans="1:3" ht="20.25" customHeight="1">
      <c r="A33" s="238" t="s">
        <v>182</v>
      </c>
      <c r="B33" s="246"/>
      <c r="C33" s="246"/>
    </row>
  </sheetData>
  <sheetProtection/>
  <mergeCells count="5">
    <mergeCell ref="A32:B32"/>
    <mergeCell ref="B2:C2"/>
    <mergeCell ref="D2:D3"/>
    <mergeCell ref="A2:A3"/>
    <mergeCell ref="A1:D1"/>
  </mergeCells>
  <printOptions horizontalCentered="1"/>
  <pageMargins left="0.7480314960629921" right="0.7480314960629921" top="0.7480314960629921" bottom="0.7480314960629921" header="0.5118110236220472" footer="0.5118110236220472"/>
  <pageSetup horizontalDpi="600" verticalDpi="600" orientation="portrait" paperSize="9" r:id="rId1"/>
  <headerFooter>
    <oddFooter>&amp;C&amp;"Times New Roman,Regular"&amp;11 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140625" defaultRowHeight="12.75"/>
  <cols>
    <col min="1" max="1" width="26.57421875" style="21" customWidth="1"/>
    <col min="2" max="8" width="8.8515625" style="21" customWidth="1"/>
    <col min="9" max="16384" width="9.140625" style="21" customWidth="1"/>
  </cols>
  <sheetData>
    <row r="1" spans="1:8" s="15" customFormat="1" ht="27" customHeight="1">
      <c r="A1" s="737" t="s">
        <v>281</v>
      </c>
      <c r="B1" s="738"/>
      <c r="C1" s="738"/>
      <c r="D1" s="738"/>
      <c r="E1" s="738"/>
      <c r="F1" s="738"/>
      <c r="G1" s="738"/>
      <c r="H1" s="738"/>
    </row>
    <row r="2" spans="1:8" s="15" customFormat="1" ht="19.5" customHeight="1">
      <c r="A2" s="720" t="s">
        <v>26</v>
      </c>
      <c r="B2" s="713">
        <v>2017</v>
      </c>
      <c r="C2" s="713"/>
      <c r="D2" s="735"/>
      <c r="E2" s="736">
        <v>2018</v>
      </c>
      <c r="F2" s="713"/>
      <c r="G2" s="735"/>
      <c r="H2" s="9" t="s">
        <v>30</v>
      </c>
    </row>
    <row r="3" spans="1:8" s="16" customFormat="1" ht="18.75" customHeight="1">
      <c r="A3" s="721"/>
      <c r="B3" s="9" t="s">
        <v>20</v>
      </c>
      <c r="C3" s="9" t="s">
        <v>21</v>
      </c>
      <c r="D3" s="452" t="s">
        <v>14</v>
      </c>
      <c r="E3" s="458" t="s">
        <v>20</v>
      </c>
      <c r="F3" s="9" t="s">
        <v>21</v>
      </c>
      <c r="G3" s="452" t="s">
        <v>14</v>
      </c>
      <c r="H3" s="10" t="s">
        <v>0</v>
      </c>
    </row>
    <row r="4" spans="1:8" s="18" customFormat="1" ht="21" customHeight="1">
      <c r="A4" s="5" t="s">
        <v>16</v>
      </c>
      <c r="B4" s="2">
        <v>4977</v>
      </c>
      <c r="C4" s="2">
        <v>197</v>
      </c>
      <c r="D4" s="453">
        <v>5174</v>
      </c>
      <c r="E4" s="459">
        <v>4250</v>
      </c>
      <c r="F4" s="2">
        <v>229</v>
      </c>
      <c r="G4" s="453">
        <f>SUM(E4:F4)</f>
        <v>4479</v>
      </c>
      <c r="H4" s="17">
        <f>(G4-D4)/D4*100</f>
        <v>-13.432547352145342</v>
      </c>
    </row>
    <row r="5" spans="1:8" s="20" customFormat="1" ht="21" customHeight="1">
      <c r="A5" s="255" t="s">
        <v>23</v>
      </c>
      <c r="B5" s="3">
        <v>796</v>
      </c>
      <c r="C5" s="3">
        <v>12</v>
      </c>
      <c r="D5" s="454">
        <v>808</v>
      </c>
      <c r="E5" s="460">
        <v>1084</v>
      </c>
      <c r="F5" s="3">
        <v>22</v>
      </c>
      <c r="G5" s="454">
        <f>SUM(E5:F5)</f>
        <v>1106</v>
      </c>
      <c r="H5" s="19">
        <f aca="true" t="shared" si="0" ref="H5:H17">(G5-D5)/D5*100</f>
        <v>36.88118811881188</v>
      </c>
    </row>
    <row r="6" spans="1:8" s="18" customFormat="1" ht="21" customHeight="1">
      <c r="A6" s="5" t="s">
        <v>17</v>
      </c>
      <c r="B6" s="2">
        <v>20399</v>
      </c>
      <c r="C6" s="2">
        <v>363</v>
      </c>
      <c r="D6" s="453">
        <v>20762</v>
      </c>
      <c r="E6" s="459">
        <v>14386</v>
      </c>
      <c r="F6" s="2">
        <v>291</v>
      </c>
      <c r="G6" s="453">
        <f>SUM(E6:F6)</f>
        <v>14677</v>
      </c>
      <c r="H6" s="17">
        <f t="shared" si="0"/>
        <v>-29.308351796551392</v>
      </c>
    </row>
    <row r="7" spans="1:8" s="20" customFormat="1" ht="21" customHeight="1">
      <c r="A7" s="255" t="s">
        <v>23</v>
      </c>
      <c r="B7" s="3">
        <v>1847</v>
      </c>
      <c r="C7" s="3">
        <v>46</v>
      </c>
      <c r="D7" s="454">
        <v>1893</v>
      </c>
      <c r="E7" s="460">
        <v>2124</v>
      </c>
      <c r="F7" s="3">
        <v>44</v>
      </c>
      <c r="G7" s="454">
        <f>SUM(E7:F7)</f>
        <v>2168</v>
      </c>
      <c r="H7" s="19">
        <f t="shared" si="0"/>
        <v>14.527205493924985</v>
      </c>
    </row>
    <row r="8" spans="1:8" s="18" customFormat="1" ht="21" customHeight="1">
      <c r="A8" s="24" t="s">
        <v>0</v>
      </c>
      <c r="B8" s="4">
        <v>25376</v>
      </c>
      <c r="C8" s="4">
        <v>560</v>
      </c>
      <c r="D8" s="455">
        <v>25936</v>
      </c>
      <c r="E8" s="461">
        <f>SUM(E4,E6)</f>
        <v>18636</v>
      </c>
      <c r="F8" s="4">
        <f>SUM(F4,F6)</f>
        <v>520</v>
      </c>
      <c r="G8" s="455">
        <f>SUM(E8:F8)</f>
        <v>19156</v>
      </c>
      <c r="H8" s="74">
        <f t="shared" si="0"/>
        <v>-26.141270820481182</v>
      </c>
    </row>
    <row r="9" spans="1:8" s="18" customFormat="1" ht="21" customHeight="1">
      <c r="A9" s="255" t="s">
        <v>186</v>
      </c>
      <c r="B9" s="4"/>
      <c r="C9" s="4"/>
      <c r="D9" s="455"/>
      <c r="E9" s="461"/>
      <c r="F9" s="4"/>
      <c r="G9" s="455"/>
      <c r="H9" s="74"/>
    </row>
    <row r="10" spans="1:8" s="7" customFormat="1" ht="18" customHeight="1">
      <c r="A10" s="233" t="s">
        <v>183</v>
      </c>
      <c r="B10" s="23">
        <v>96</v>
      </c>
      <c r="C10" s="23">
        <v>2</v>
      </c>
      <c r="D10" s="456">
        <v>98</v>
      </c>
      <c r="E10" s="462">
        <v>119</v>
      </c>
      <c r="F10" s="23">
        <v>5</v>
      </c>
      <c r="G10" s="456">
        <f>SUM(E10:F10)</f>
        <v>124</v>
      </c>
      <c r="H10" s="191">
        <f t="shared" si="0"/>
        <v>26.53061224489796</v>
      </c>
    </row>
    <row r="11" spans="1:8" s="7" customFormat="1" ht="18" customHeight="1">
      <c r="A11" s="234" t="s">
        <v>117</v>
      </c>
      <c r="B11" s="23">
        <v>5624</v>
      </c>
      <c r="C11" s="23">
        <v>138</v>
      </c>
      <c r="D11" s="456">
        <v>5762</v>
      </c>
      <c r="E11" s="462">
        <v>4190</v>
      </c>
      <c r="F11" s="23">
        <v>108</v>
      </c>
      <c r="G11" s="456">
        <f aca="true" t="shared" si="1" ref="G11:G17">SUM(E11:F11)</f>
        <v>4298</v>
      </c>
      <c r="H11" s="22">
        <f t="shared" si="0"/>
        <v>-25.407844498438042</v>
      </c>
    </row>
    <row r="12" spans="1:8" s="7" customFormat="1" ht="18" customHeight="1">
      <c r="A12" s="234" t="s">
        <v>122</v>
      </c>
      <c r="B12" s="23">
        <v>338</v>
      </c>
      <c r="C12" s="23">
        <v>3</v>
      </c>
      <c r="D12" s="456">
        <v>341</v>
      </c>
      <c r="E12" s="462">
        <v>267</v>
      </c>
      <c r="F12" s="23">
        <v>1</v>
      </c>
      <c r="G12" s="456">
        <f t="shared" si="1"/>
        <v>268</v>
      </c>
      <c r="H12" s="22">
        <f t="shared" si="0"/>
        <v>-21.407624633431084</v>
      </c>
    </row>
    <row r="13" spans="1:8" s="7" customFormat="1" ht="25.5" customHeight="1">
      <c r="A13" s="234" t="s">
        <v>229</v>
      </c>
      <c r="B13" s="23">
        <v>350</v>
      </c>
      <c r="C13" s="23">
        <v>60</v>
      </c>
      <c r="D13" s="456">
        <v>410</v>
      </c>
      <c r="E13" s="462">
        <v>349</v>
      </c>
      <c r="F13" s="23">
        <v>71</v>
      </c>
      <c r="G13" s="456">
        <f t="shared" si="1"/>
        <v>420</v>
      </c>
      <c r="H13" s="22">
        <f t="shared" si="0"/>
        <v>2.4390243902439024</v>
      </c>
    </row>
    <row r="14" spans="1:8" s="7" customFormat="1" ht="18" customHeight="1">
      <c r="A14" s="234" t="s">
        <v>184</v>
      </c>
      <c r="B14" s="23">
        <v>9701</v>
      </c>
      <c r="C14" s="23">
        <v>230</v>
      </c>
      <c r="D14" s="456">
        <v>9931</v>
      </c>
      <c r="E14" s="462">
        <v>4475</v>
      </c>
      <c r="F14" s="23">
        <v>228</v>
      </c>
      <c r="G14" s="456">
        <f t="shared" si="1"/>
        <v>4703</v>
      </c>
      <c r="H14" s="22">
        <f t="shared" si="0"/>
        <v>-52.64323834457758</v>
      </c>
    </row>
    <row r="15" spans="1:8" s="7" customFormat="1" ht="18" customHeight="1">
      <c r="A15" s="234" t="s">
        <v>131</v>
      </c>
      <c r="B15" s="23">
        <v>506</v>
      </c>
      <c r="C15" s="23">
        <v>15</v>
      </c>
      <c r="D15" s="456">
        <v>521</v>
      </c>
      <c r="E15" s="462">
        <v>614</v>
      </c>
      <c r="F15" s="23">
        <v>5</v>
      </c>
      <c r="G15" s="456">
        <f t="shared" si="1"/>
        <v>619</v>
      </c>
      <c r="H15" s="141">
        <f t="shared" si="0"/>
        <v>18.809980806142036</v>
      </c>
    </row>
    <row r="16" spans="1:8" s="7" customFormat="1" ht="18" customHeight="1">
      <c r="A16" s="234" t="s">
        <v>70</v>
      </c>
      <c r="B16" s="23">
        <v>2643</v>
      </c>
      <c r="C16" s="23">
        <v>58</v>
      </c>
      <c r="D16" s="456">
        <v>2701</v>
      </c>
      <c r="E16" s="462">
        <v>3208</v>
      </c>
      <c r="F16" s="23">
        <v>66</v>
      </c>
      <c r="G16" s="456">
        <f t="shared" si="1"/>
        <v>3274</v>
      </c>
      <c r="H16" s="141">
        <f t="shared" si="0"/>
        <v>21.214365049981488</v>
      </c>
    </row>
    <row r="17" spans="1:8" s="7" customFormat="1" ht="25.5" customHeight="1">
      <c r="A17" s="234" t="s">
        <v>258</v>
      </c>
      <c r="B17" s="23">
        <v>835</v>
      </c>
      <c r="C17" s="23">
        <v>5</v>
      </c>
      <c r="D17" s="456">
        <v>840</v>
      </c>
      <c r="E17" s="462">
        <v>698</v>
      </c>
      <c r="F17" s="23">
        <v>2</v>
      </c>
      <c r="G17" s="456">
        <f t="shared" si="1"/>
        <v>700</v>
      </c>
      <c r="H17" s="141">
        <f t="shared" si="0"/>
        <v>-16.666666666666664</v>
      </c>
    </row>
    <row r="18" spans="1:8" s="7" customFormat="1" ht="7.5" customHeight="1">
      <c r="A18" s="77"/>
      <c r="B18" s="78"/>
      <c r="C18" s="78"/>
      <c r="D18" s="457"/>
      <c r="E18" s="463"/>
      <c r="F18" s="78"/>
      <c r="G18" s="457"/>
      <c r="H18" s="76"/>
    </row>
    <row r="19" spans="1:7" s="7" customFormat="1" ht="15.75" customHeight="1">
      <c r="A19" s="6" t="s">
        <v>28</v>
      </c>
      <c r="B19" s="6"/>
      <c r="D19" s="408"/>
      <c r="E19" s="14"/>
      <c r="F19" s="14"/>
      <c r="G19" s="409"/>
    </row>
    <row r="20" spans="1:7" s="7" customFormat="1" ht="15.75" customHeight="1">
      <c r="A20" s="6" t="s">
        <v>187</v>
      </c>
      <c r="B20" s="179"/>
      <c r="C20" s="179"/>
      <c r="D20" s="256" t="s">
        <v>189</v>
      </c>
      <c r="E20" s="179"/>
      <c r="F20" s="179"/>
      <c r="G20" s="179"/>
    </row>
    <row r="21" ht="3.75" customHeight="1"/>
    <row r="22" spans="1:8" ht="15">
      <c r="A22" s="737" t="s">
        <v>282</v>
      </c>
      <c r="B22" s="738"/>
      <c r="C22" s="738"/>
      <c r="D22" s="738"/>
      <c r="E22" s="738"/>
      <c r="F22" s="738"/>
      <c r="G22" s="738"/>
      <c r="H22" s="738"/>
    </row>
    <row r="23" spans="1:8" ht="19.5" customHeight="1">
      <c r="A23" s="720" t="s">
        <v>26</v>
      </c>
      <c r="B23" s="713">
        <v>2017</v>
      </c>
      <c r="C23" s="713"/>
      <c r="D23" s="735"/>
      <c r="E23" s="736">
        <v>2018</v>
      </c>
      <c r="F23" s="713"/>
      <c r="G23" s="735"/>
      <c r="H23" s="9" t="s">
        <v>30</v>
      </c>
    </row>
    <row r="24" spans="1:8" ht="19.5" customHeight="1">
      <c r="A24" s="721"/>
      <c r="B24" s="9" t="s">
        <v>20</v>
      </c>
      <c r="C24" s="9" t="s">
        <v>21</v>
      </c>
      <c r="D24" s="452" t="s">
        <v>14</v>
      </c>
      <c r="E24" s="458" t="s">
        <v>20</v>
      </c>
      <c r="F24" s="9" t="s">
        <v>21</v>
      </c>
      <c r="G24" s="452" t="s">
        <v>14</v>
      </c>
      <c r="H24" s="10" t="s">
        <v>0</v>
      </c>
    </row>
    <row r="25" spans="1:8" ht="21" customHeight="1">
      <c r="A25" s="5" t="s">
        <v>16</v>
      </c>
      <c r="B25" s="2">
        <v>2204</v>
      </c>
      <c r="C25" s="2">
        <v>59</v>
      </c>
      <c r="D25" s="453">
        <v>2263</v>
      </c>
      <c r="E25" s="459">
        <v>2450</v>
      </c>
      <c r="F25" s="2">
        <v>82</v>
      </c>
      <c r="G25" s="453">
        <f>SUM(E25:F25)</f>
        <v>2532</v>
      </c>
      <c r="H25" s="17">
        <f>(G25-D25)/D25*100</f>
        <v>11.886875828546177</v>
      </c>
    </row>
    <row r="26" spans="1:8" ht="21" customHeight="1">
      <c r="A26" s="255" t="s">
        <v>23</v>
      </c>
      <c r="B26" s="3">
        <v>255</v>
      </c>
      <c r="C26" s="3">
        <v>3</v>
      </c>
      <c r="D26" s="454">
        <v>258</v>
      </c>
      <c r="E26" s="460">
        <v>215</v>
      </c>
      <c r="F26" s="3">
        <v>1</v>
      </c>
      <c r="G26" s="454">
        <f>SUM(E26:F26)</f>
        <v>216</v>
      </c>
      <c r="H26" s="19">
        <f aca="true" t="shared" si="2" ref="H26:H38">(G26-D26)/D26*100</f>
        <v>-16.27906976744186</v>
      </c>
    </row>
    <row r="27" spans="1:8" ht="21" customHeight="1">
      <c r="A27" s="5" t="s">
        <v>17</v>
      </c>
      <c r="B27" s="2">
        <v>13110</v>
      </c>
      <c r="C27" s="2">
        <v>118</v>
      </c>
      <c r="D27" s="453">
        <v>13228</v>
      </c>
      <c r="E27" s="459">
        <v>9179</v>
      </c>
      <c r="F27" s="2">
        <v>112</v>
      </c>
      <c r="G27" s="453">
        <f>SUM(E27:F27)</f>
        <v>9291</v>
      </c>
      <c r="H27" s="17">
        <f t="shared" si="2"/>
        <v>-29.762624735409737</v>
      </c>
    </row>
    <row r="28" spans="1:8" ht="21" customHeight="1">
      <c r="A28" s="255" t="s">
        <v>23</v>
      </c>
      <c r="B28" s="3">
        <v>1664</v>
      </c>
      <c r="C28" s="3">
        <v>24</v>
      </c>
      <c r="D28" s="454">
        <v>1688</v>
      </c>
      <c r="E28" s="460">
        <v>677</v>
      </c>
      <c r="F28" s="3">
        <v>2</v>
      </c>
      <c r="G28" s="454">
        <f>SUM(E28:F28)</f>
        <v>679</v>
      </c>
      <c r="H28" s="19">
        <f t="shared" si="2"/>
        <v>-59.774881516587676</v>
      </c>
    </row>
    <row r="29" spans="1:8" ht="21" customHeight="1">
      <c r="A29" s="24" t="s">
        <v>0</v>
      </c>
      <c r="B29" s="4">
        <v>15314</v>
      </c>
      <c r="C29" s="4">
        <v>177</v>
      </c>
      <c r="D29" s="455">
        <v>15491</v>
      </c>
      <c r="E29" s="461">
        <f>SUM(E25,E27)</f>
        <v>11629</v>
      </c>
      <c r="F29" s="4">
        <f>SUM(F25,F27)</f>
        <v>194</v>
      </c>
      <c r="G29" s="455">
        <f>SUM(G25,G27)</f>
        <v>11823</v>
      </c>
      <c r="H29" s="74">
        <f t="shared" si="2"/>
        <v>-23.6782647989155</v>
      </c>
    </row>
    <row r="30" spans="1:8" s="18" customFormat="1" ht="22.5" customHeight="1">
      <c r="A30" s="255" t="s">
        <v>186</v>
      </c>
      <c r="B30" s="4"/>
      <c r="C30" s="4"/>
      <c r="D30" s="455"/>
      <c r="E30" s="461"/>
      <c r="F30" s="4"/>
      <c r="G30" s="455"/>
      <c r="H30" s="74"/>
    </row>
    <row r="31" spans="1:8" s="7" customFormat="1" ht="18" customHeight="1">
      <c r="A31" s="233" t="s">
        <v>183</v>
      </c>
      <c r="B31" s="23">
        <v>43</v>
      </c>
      <c r="C31" s="23">
        <v>0</v>
      </c>
      <c r="D31" s="465">
        <v>43</v>
      </c>
      <c r="E31" s="462">
        <v>41</v>
      </c>
      <c r="F31" s="23">
        <v>3</v>
      </c>
      <c r="G31" s="465">
        <f aca="true" t="shared" si="3" ref="G31:G38">SUM(E31:F31)</f>
        <v>44</v>
      </c>
      <c r="H31" s="191">
        <f t="shared" si="2"/>
        <v>2.3255813953488373</v>
      </c>
    </row>
    <row r="32" spans="1:8" s="7" customFormat="1" ht="18" customHeight="1">
      <c r="A32" s="234" t="s">
        <v>117</v>
      </c>
      <c r="B32" s="23">
        <v>3170</v>
      </c>
      <c r="C32" s="23">
        <v>28</v>
      </c>
      <c r="D32" s="465">
        <v>3198</v>
      </c>
      <c r="E32" s="462">
        <v>2578</v>
      </c>
      <c r="F32" s="23">
        <v>15</v>
      </c>
      <c r="G32" s="465">
        <f t="shared" si="3"/>
        <v>2593</v>
      </c>
      <c r="H32" s="22">
        <f t="shared" si="2"/>
        <v>-18.918073796122574</v>
      </c>
    </row>
    <row r="33" spans="1:8" s="7" customFormat="1" ht="18" customHeight="1">
      <c r="A33" s="234" t="s">
        <v>122</v>
      </c>
      <c r="B33" s="23">
        <v>296</v>
      </c>
      <c r="C33" s="23">
        <v>0</v>
      </c>
      <c r="D33" s="465">
        <v>296</v>
      </c>
      <c r="E33" s="462">
        <v>256</v>
      </c>
      <c r="F33" s="23">
        <v>0</v>
      </c>
      <c r="G33" s="465">
        <f t="shared" si="3"/>
        <v>256</v>
      </c>
      <c r="H33" s="22">
        <f t="shared" si="2"/>
        <v>-13.513513513513514</v>
      </c>
    </row>
    <row r="34" spans="1:8" s="7" customFormat="1" ht="26.25" customHeight="1">
      <c r="A34" s="234" t="s">
        <v>229</v>
      </c>
      <c r="B34" s="23">
        <v>68</v>
      </c>
      <c r="C34" s="23">
        <v>6</v>
      </c>
      <c r="D34" s="465">
        <v>74</v>
      </c>
      <c r="E34" s="462">
        <v>84</v>
      </c>
      <c r="F34" s="23">
        <v>5</v>
      </c>
      <c r="G34" s="465">
        <f t="shared" si="3"/>
        <v>89</v>
      </c>
      <c r="H34" s="22">
        <f t="shared" si="2"/>
        <v>20.27027027027027</v>
      </c>
    </row>
    <row r="35" spans="1:8" s="7" customFormat="1" ht="18" customHeight="1">
      <c r="A35" s="234" t="s">
        <v>184</v>
      </c>
      <c r="B35" s="23">
        <v>5191</v>
      </c>
      <c r="C35" s="23">
        <v>81</v>
      </c>
      <c r="D35" s="465">
        <v>5272</v>
      </c>
      <c r="E35" s="462">
        <v>3555</v>
      </c>
      <c r="F35" s="23">
        <v>148</v>
      </c>
      <c r="G35" s="465">
        <f t="shared" si="3"/>
        <v>3703</v>
      </c>
      <c r="H35" s="22">
        <f t="shared" si="2"/>
        <v>-29.76100151745068</v>
      </c>
    </row>
    <row r="36" spans="1:8" s="7" customFormat="1" ht="18" customHeight="1">
      <c r="A36" s="234" t="s">
        <v>131</v>
      </c>
      <c r="B36" s="23">
        <v>301</v>
      </c>
      <c r="C36" s="23">
        <v>3</v>
      </c>
      <c r="D36" s="465">
        <v>304</v>
      </c>
      <c r="E36" s="462">
        <v>328</v>
      </c>
      <c r="F36" s="23">
        <v>4</v>
      </c>
      <c r="G36" s="465">
        <f t="shared" si="3"/>
        <v>332</v>
      </c>
      <c r="H36" s="141">
        <f t="shared" si="2"/>
        <v>9.210526315789473</v>
      </c>
    </row>
    <row r="37" spans="1:8" s="7" customFormat="1" ht="18" customHeight="1">
      <c r="A37" s="234" t="s">
        <v>70</v>
      </c>
      <c r="B37" s="23">
        <v>1919</v>
      </c>
      <c r="C37" s="23">
        <v>27</v>
      </c>
      <c r="D37" s="465">
        <v>1946</v>
      </c>
      <c r="E37" s="462">
        <v>892</v>
      </c>
      <c r="F37" s="23">
        <v>3</v>
      </c>
      <c r="G37" s="465">
        <f t="shared" si="3"/>
        <v>895</v>
      </c>
      <c r="H37" s="141">
        <f t="shared" si="2"/>
        <v>-54.0082219938335</v>
      </c>
    </row>
    <row r="38" spans="1:8" s="7" customFormat="1" ht="25.5" customHeight="1">
      <c r="A38" s="234" t="s">
        <v>258</v>
      </c>
      <c r="B38" s="23">
        <v>306</v>
      </c>
      <c r="C38" s="23">
        <v>2</v>
      </c>
      <c r="D38" s="465">
        <v>308</v>
      </c>
      <c r="E38" s="462">
        <v>298</v>
      </c>
      <c r="F38" s="23">
        <v>0</v>
      </c>
      <c r="G38" s="465">
        <f t="shared" si="3"/>
        <v>298</v>
      </c>
      <c r="H38" s="141">
        <f t="shared" si="2"/>
        <v>-3.2467532467532463</v>
      </c>
    </row>
    <row r="39" spans="1:8" ht="6" customHeight="1">
      <c r="A39" s="138"/>
      <c r="B39" s="140"/>
      <c r="C39" s="140"/>
      <c r="D39" s="467"/>
      <c r="E39" s="466"/>
      <c r="F39" s="139"/>
      <c r="G39" s="467"/>
      <c r="H39" s="76"/>
    </row>
    <row r="40" ht="15">
      <c r="A40" s="6" t="s">
        <v>28</v>
      </c>
    </row>
    <row r="41" spans="1:7" ht="13.5" customHeight="1">
      <c r="A41" s="6" t="s">
        <v>187</v>
      </c>
      <c r="B41" s="180"/>
      <c r="C41" s="180"/>
      <c r="D41" s="256" t="s">
        <v>189</v>
      </c>
      <c r="E41" s="180"/>
      <c r="F41" s="180"/>
      <c r="G41" s="180"/>
    </row>
    <row r="42" spans="5:7" ht="15">
      <c r="E42" s="180"/>
      <c r="F42" s="180"/>
      <c r="G42" s="180"/>
    </row>
  </sheetData>
  <sheetProtection/>
  <mergeCells count="8">
    <mergeCell ref="A23:A24"/>
    <mergeCell ref="B23:D23"/>
    <mergeCell ref="E23:G23"/>
    <mergeCell ref="A1:H1"/>
    <mergeCell ref="A2:A3"/>
    <mergeCell ref="B2:D2"/>
    <mergeCell ref="E2:G2"/>
    <mergeCell ref="A22:H22"/>
  </mergeCells>
  <printOptions horizontalCentered="1"/>
  <pageMargins left="0.7086614173228347" right="0.7086614173228347" top="0.7480314960629921" bottom="0.5118110236220472" header="0.31496062992125984" footer="0.31496062992125984"/>
  <pageSetup horizontalDpi="600" verticalDpi="600" orientation="portrait" paperSize="9" r:id="rId1"/>
  <headerFooter>
    <oddFooter>&amp;C&amp;"Times New Roman,Regular"&amp;11 22</oddFooter>
  </headerFooter>
  <ignoredErrors>
    <ignoredError sqref="G4:G17 G25:G3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140625" defaultRowHeight="12.75"/>
  <cols>
    <col min="1" max="1" width="32.7109375" style="37" customWidth="1"/>
    <col min="2" max="2" width="7.421875" style="50" customWidth="1"/>
    <col min="3" max="7" width="7.421875" style="37" customWidth="1"/>
    <col min="8" max="8" width="9.00390625" style="37" customWidth="1"/>
    <col min="9" max="178" width="9.140625" style="37" customWidth="1"/>
    <col min="179" max="179" width="43.28125" style="37" customWidth="1"/>
    <col min="180" max="182" width="12.421875" style="37" customWidth="1"/>
    <col min="183" max="183" width="9.140625" style="37" customWidth="1"/>
    <col min="184" max="16384" width="9.140625" style="37" customWidth="1"/>
  </cols>
  <sheetData>
    <row r="1" spans="1:9" ht="24" customHeight="1">
      <c r="A1" s="739" t="s">
        <v>283</v>
      </c>
      <c r="B1" s="739"/>
      <c r="C1" s="739"/>
      <c r="D1" s="739"/>
      <c r="E1" s="739"/>
      <c r="F1" s="739"/>
      <c r="G1" s="739"/>
      <c r="H1" s="739"/>
      <c r="I1" s="42"/>
    </row>
    <row r="2" spans="1:9" ht="20.25" customHeight="1">
      <c r="A2" s="71"/>
      <c r="B2" s="740">
        <v>2017</v>
      </c>
      <c r="C2" s="740"/>
      <c r="D2" s="740"/>
      <c r="E2" s="741">
        <v>2018</v>
      </c>
      <c r="F2" s="740"/>
      <c r="G2" s="742"/>
      <c r="H2" s="9" t="s">
        <v>30</v>
      </c>
      <c r="I2" s="195"/>
    </row>
    <row r="3" spans="1:9" ht="26.25" customHeight="1">
      <c r="A3" s="13"/>
      <c r="B3" s="41" t="s">
        <v>2</v>
      </c>
      <c r="C3" s="41" t="s">
        <v>3</v>
      </c>
      <c r="D3" s="468" t="s">
        <v>0</v>
      </c>
      <c r="E3" s="192" t="s">
        <v>2</v>
      </c>
      <c r="F3" s="41" t="s">
        <v>3</v>
      </c>
      <c r="G3" s="469" t="s">
        <v>0</v>
      </c>
      <c r="H3" s="10" t="s">
        <v>0</v>
      </c>
      <c r="I3" s="195"/>
    </row>
    <row r="4" spans="1:9" ht="21" customHeight="1">
      <c r="A4" s="42" t="s">
        <v>22</v>
      </c>
      <c r="B4" s="421" t="s">
        <v>277</v>
      </c>
      <c r="C4" s="421" t="s">
        <v>277</v>
      </c>
      <c r="D4" s="420">
        <v>1242</v>
      </c>
      <c r="E4" s="529" t="s">
        <v>277</v>
      </c>
      <c r="F4" s="421" t="s">
        <v>277</v>
      </c>
      <c r="G4" s="470">
        <f>SUM(G5,G10)</f>
        <v>1277</v>
      </c>
      <c r="H4" s="47">
        <f>(G4-D4)/D4*100</f>
        <v>2.818035426731079</v>
      </c>
      <c r="I4" s="47"/>
    </row>
    <row r="5" spans="1:9" s="39" customFormat="1" ht="21" customHeight="1">
      <c r="A5" s="451" t="s">
        <v>44</v>
      </c>
      <c r="B5" s="421" t="s">
        <v>277</v>
      </c>
      <c r="C5" s="421" t="s">
        <v>277</v>
      </c>
      <c r="D5" s="45">
        <v>556</v>
      </c>
      <c r="E5" s="529" t="s">
        <v>277</v>
      </c>
      <c r="F5" s="421" t="s">
        <v>277</v>
      </c>
      <c r="G5" s="471">
        <f>SUM(G6,G8)</f>
        <v>550</v>
      </c>
      <c r="H5" s="48">
        <f>(G5-D5)/D5*100</f>
        <v>-1.079136690647482</v>
      </c>
      <c r="I5" s="47"/>
    </row>
    <row r="6" spans="1:9" ht="21" customHeight="1">
      <c r="A6" s="241" t="s">
        <v>7</v>
      </c>
      <c r="B6" s="421" t="s">
        <v>277</v>
      </c>
      <c r="C6" s="421" t="s">
        <v>277</v>
      </c>
      <c r="D6" s="43">
        <v>167</v>
      </c>
      <c r="E6" s="529" t="s">
        <v>277</v>
      </c>
      <c r="F6" s="421" t="s">
        <v>277</v>
      </c>
      <c r="G6" s="472">
        <v>215</v>
      </c>
      <c r="H6" s="194">
        <f>(G6-D6)/D6*100</f>
        <v>28.74251497005988</v>
      </c>
      <c r="I6" s="194"/>
    </row>
    <row r="7" spans="1:9" ht="21" customHeight="1">
      <c r="A7" s="239" t="s">
        <v>40</v>
      </c>
      <c r="B7" s="421" t="s">
        <v>277</v>
      </c>
      <c r="C7" s="421" t="s">
        <v>277</v>
      </c>
      <c r="D7" s="44">
        <v>11</v>
      </c>
      <c r="E7" s="529" t="s">
        <v>277</v>
      </c>
      <c r="F7" s="421" t="s">
        <v>277</v>
      </c>
      <c r="G7" s="456">
        <v>16</v>
      </c>
      <c r="H7" s="492"/>
      <c r="I7" s="194"/>
    </row>
    <row r="8" spans="1:9" ht="21" customHeight="1">
      <c r="A8" s="241" t="s">
        <v>8</v>
      </c>
      <c r="B8" s="421" t="s">
        <v>277</v>
      </c>
      <c r="C8" s="421" t="s">
        <v>277</v>
      </c>
      <c r="D8" s="43">
        <v>389</v>
      </c>
      <c r="E8" s="529" t="s">
        <v>277</v>
      </c>
      <c r="F8" s="421" t="s">
        <v>277</v>
      </c>
      <c r="G8" s="472">
        <v>335</v>
      </c>
      <c r="H8" s="194">
        <f>(G8-D8)/D8*100</f>
        <v>-13.881748071979436</v>
      </c>
      <c r="I8" s="194"/>
    </row>
    <row r="9" spans="1:9" ht="21" customHeight="1">
      <c r="A9" s="239" t="s">
        <v>40</v>
      </c>
      <c r="B9" s="421" t="s">
        <v>277</v>
      </c>
      <c r="C9" s="421" t="s">
        <v>277</v>
      </c>
      <c r="D9" s="44">
        <v>42</v>
      </c>
      <c r="E9" s="529" t="s">
        <v>277</v>
      </c>
      <c r="F9" s="421" t="s">
        <v>277</v>
      </c>
      <c r="G9" s="456">
        <v>64</v>
      </c>
      <c r="H9" s="492"/>
      <c r="I9" s="194"/>
    </row>
    <row r="10" spans="1:9" s="51" customFormat="1" ht="21" customHeight="1">
      <c r="A10" s="163" t="s">
        <v>46</v>
      </c>
      <c r="B10" s="421" t="s">
        <v>277</v>
      </c>
      <c r="C10" s="421" t="s">
        <v>277</v>
      </c>
      <c r="D10" s="45">
        <v>686</v>
      </c>
      <c r="E10" s="529" t="s">
        <v>277</v>
      </c>
      <c r="F10" s="421" t="s">
        <v>277</v>
      </c>
      <c r="G10" s="471">
        <v>727</v>
      </c>
      <c r="H10" s="48">
        <f>(G10-D10)/D10*100</f>
        <v>5.97667638483965</v>
      </c>
      <c r="I10" s="47"/>
    </row>
    <row r="11" spans="1:9" s="38" customFormat="1" ht="21" customHeight="1">
      <c r="A11" s="240" t="s">
        <v>45</v>
      </c>
      <c r="B11" s="421" t="s">
        <v>277</v>
      </c>
      <c r="C11" s="421" t="s">
        <v>277</v>
      </c>
      <c r="D11" s="44">
        <v>643</v>
      </c>
      <c r="E11" s="530" t="s">
        <v>277</v>
      </c>
      <c r="F11" s="531" t="s">
        <v>277</v>
      </c>
      <c r="G11" s="532">
        <v>680</v>
      </c>
      <c r="H11" s="48"/>
      <c r="I11" s="47"/>
    </row>
    <row r="12" spans="1:9" s="38" customFormat="1" ht="19.5" customHeight="1">
      <c r="A12" s="42" t="s">
        <v>13</v>
      </c>
      <c r="B12" s="525">
        <v>1202</v>
      </c>
      <c r="C12" s="525">
        <v>78</v>
      </c>
      <c r="D12" s="525">
        <v>1280</v>
      </c>
      <c r="E12" s="526">
        <f>SUM(E22,E27)</f>
        <v>1292</v>
      </c>
      <c r="F12" s="525">
        <f>SUM(F22,F27)</f>
        <v>70</v>
      </c>
      <c r="G12" s="527">
        <f>SUM(G22,G27)</f>
        <v>1362</v>
      </c>
      <c r="H12" s="528">
        <f>(G12-D12)/D12*100</f>
        <v>6.406249999999999</v>
      </c>
      <c r="I12" s="47"/>
    </row>
    <row r="13" spans="1:8" s="18" customFormat="1" ht="19.5" customHeight="1">
      <c r="A13" s="310" t="s">
        <v>186</v>
      </c>
      <c r="B13" s="4"/>
      <c r="C13" s="4"/>
      <c r="D13" s="464"/>
      <c r="E13" s="461"/>
      <c r="F13" s="4"/>
      <c r="G13" s="455"/>
      <c r="H13" s="74"/>
    </row>
    <row r="14" spans="1:8" s="7" customFormat="1" ht="19.5" customHeight="1">
      <c r="A14" s="507" t="s">
        <v>260</v>
      </c>
      <c r="B14" s="43">
        <v>1</v>
      </c>
      <c r="C14" s="43">
        <v>1</v>
      </c>
      <c r="D14" s="43">
        <v>2</v>
      </c>
      <c r="E14" s="508">
        <v>3</v>
      </c>
      <c r="F14" s="43">
        <v>0</v>
      </c>
      <c r="G14" s="472">
        <f>SUM(E14:F14)</f>
        <v>3</v>
      </c>
      <c r="H14" s="191"/>
    </row>
    <row r="15" spans="1:8" s="7" customFormat="1" ht="19.5" customHeight="1">
      <c r="A15" s="509" t="s">
        <v>117</v>
      </c>
      <c r="B15" s="43">
        <v>164</v>
      </c>
      <c r="C15" s="43">
        <v>52</v>
      </c>
      <c r="D15" s="43">
        <v>216</v>
      </c>
      <c r="E15" s="508">
        <v>129</v>
      </c>
      <c r="F15" s="43">
        <v>32</v>
      </c>
      <c r="G15" s="472">
        <f aca="true" t="shared" si="0" ref="G15:G21">SUM(E15:F15)</f>
        <v>161</v>
      </c>
      <c r="H15" s="22"/>
    </row>
    <row r="16" spans="1:8" s="7" customFormat="1" ht="19.5" customHeight="1">
      <c r="A16" s="509" t="s">
        <v>122</v>
      </c>
      <c r="B16" s="43">
        <v>8</v>
      </c>
      <c r="C16" s="43">
        <v>0</v>
      </c>
      <c r="D16" s="43">
        <v>8</v>
      </c>
      <c r="E16" s="508">
        <v>7</v>
      </c>
      <c r="F16" s="43">
        <v>0</v>
      </c>
      <c r="G16" s="472">
        <f t="shared" si="0"/>
        <v>7</v>
      </c>
      <c r="H16" s="22"/>
    </row>
    <row r="17" spans="1:8" s="7" customFormat="1" ht="19.5" customHeight="1">
      <c r="A17" s="509" t="s">
        <v>229</v>
      </c>
      <c r="B17" s="43">
        <v>72</v>
      </c>
      <c r="C17" s="43">
        <v>0</v>
      </c>
      <c r="D17" s="43">
        <v>72</v>
      </c>
      <c r="E17" s="508">
        <v>69</v>
      </c>
      <c r="F17" s="43">
        <v>0</v>
      </c>
      <c r="G17" s="472">
        <f t="shared" si="0"/>
        <v>69</v>
      </c>
      <c r="H17" s="22"/>
    </row>
    <row r="18" spans="1:8" s="7" customFormat="1" ht="19.5" customHeight="1">
      <c r="A18" s="509" t="s">
        <v>184</v>
      </c>
      <c r="B18" s="43">
        <v>164</v>
      </c>
      <c r="C18" s="43">
        <v>10</v>
      </c>
      <c r="D18" s="43">
        <v>174</v>
      </c>
      <c r="E18" s="508">
        <v>257</v>
      </c>
      <c r="F18" s="43">
        <v>14</v>
      </c>
      <c r="G18" s="472">
        <f t="shared" si="0"/>
        <v>271</v>
      </c>
      <c r="H18" s="22"/>
    </row>
    <row r="19" spans="1:8" s="7" customFormat="1" ht="19.5" customHeight="1">
      <c r="A19" s="509" t="s">
        <v>131</v>
      </c>
      <c r="B19" s="43">
        <v>15</v>
      </c>
      <c r="C19" s="43">
        <v>0</v>
      </c>
      <c r="D19" s="43">
        <v>15</v>
      </c>
      <c r="E19" s="508">
        <v>6</v>
      </c>
      <c r="F19" s="43">
        <v>0</v>
      </c>
      <c r="G19" s="472">
        <f t="shared" si="0"/>
        <v>6</v>
      </c>
      <c r="H19" s="141"/>
    </row>
    <row r="20" spans="1:9" ht="19.5" customHeight="1">
      <c r="A20" s="509" t="s">
        <v>70</v>
      </c>
      <c r="B20" s="43">
        <v>60</v>
      </c>
      <c r="C20" s="43">
        <v>2</v>
      </c>
      <c r="D20" s="43">
        <v>62</v>
      </c>
      <c r="E20" s="508">
        <v>67</v>
      </c>
      <c r="F20" s="43">
        <v>3</v>
      </c>
      <c r="G20" s="472">
        <f t="shared" si="0"/>
        <v>70</v>
      </c>
      <c r="H20" s="47"/>
      <c r="I20" s="47"/>
    </row>
    <row r="21" spans="1:8" s="7" customFormat="1" ht="25.5" customHeight="1">
      <c r="A21" s="509" t="s">
        <v>185</v>
      </c>
      <c r="B21" s="43">
        <v>3</v>
      </c>
      <c r="C21" s="43">
        <v>2</v>
      </c>
      <c r="D21" s="43">
        <v>5</v>
      </c>
      <c r="E21" s="508">
        <v>1</v>
      </c>
      <c r="F21" s="43">
        <v>0</v>
      </c>
      <c r="G21" s="472">
        <f t="shared" si="0"/>
        <v>1</v>
      </c>
      <c r="H21" s="141"/>
    </row>
    <row r="22" spans="1:9" s="38" customFormat="1" ht="21" customHeight="1">
      <c r="A22" s="451" t="s">
        <v>44</v>
      </c>
      <c r="B22" s="201">
        <v>527</v>
      </c>
      <c r="C22" s="201">
        <v>73</v>
      </c>
      <c r="D22" s="45">
        <v>600</v>
      </c>
      <c r="E22" s="242">
        <f>E23+E25</f>
        <v>575</v>
      </c>
      <c r="F22" s="201">
        <f>F23+F25</f>
        <v>60</v>
      </c>
      <c r="G22" s="471">
        <f>G23+G25</f>
        <v>635</v>
      </c>
      <c r="H22" s="48">
        <f>(G22-D22)/D22*100</f>
        <v>5.833333333333333</v>
      </c>
      <c r="I22" s="47"/>
    </row>
    <row r="23" spans="1:9" ht="21" customHeight="1">
      <c r="A23" s="241" t="s">
        <v>7</v>
      </c>
      <c r="B23" s="44">
        <v>175</v>
      </c>
      <c r="C23" s="44">
        <v>10</v>
      </c>
      <c r="D23" s="43">
        <v>185</v>
      </c>
      <c r="E23" s="235">
        <v>245</v>
      </c>
      <c r="F23" s="44">
        <v>7</v>
      </c>
      <c r="G23" s="472">
        <f aca="true" t="shared" si="1" ref="G23:G28">SUM(E23:F23)</f>
        <v>252</v>
      </c>
      <c r="H23" s="194">
        <f>(G23-D23)/D23*100</f>
        <v>36.21621621621622</v>
      </c>
      <c r="I23" s="194"/>
    </row>
    <row r="24" spans="1:9" ht="21" customHeight="1">
      <c r="A24" s="239" t="s">
        <v>40</v>
      </c>
      <c r="B24" s="44">
        <v>11</v>
      </c>
      <c r="C24" s="46">
        <v>1</v>
      </c>
      <c r="D24" s="44">
        <v>12</v>
      </c>
      <c r="E24" s="235">
        <v>20</v>
      </c>
      <c r="F24" s="46">
        <v>1</v>
      </c>
      <c r="G24" s="472">
        <f t="shared" si="1"/>
        <v>21</v>
      </c>
      <c r="H24" s="194"/>
      <c r="I24" s="194"/>
    </row>
    <row r="25" spans="1:9" ht="21" customHeight="1">
      <c r="A25" s="241" t="s">
        <v>8</v>
      </c>
      <c r="B25" s="44">
        <v>352</v>
      </c>
      <c r="C25" s="44">
        <v>63</v>
      </c>
      <c r="D25" s="43">
        <v>415</v>
      </c>
      <c r="E25" s="235">
        <v>330</v>
      </c>
      <c r="F25" s="44">
        <v>53</v>
      </c>
      <c r="G25" s="472">
        <f t="shared" si="1"/>
        <v>383</v>
      </c>
      <c r="H25" s="194">
        <f>(G25-D25)/D25*100</f>
        <v>-7.710843373493977</v>
      </c>
      <c r="I25" s="194"/>
    </row>
    <row r="26" spans="1:9" ht="21" customHeight="1">
      <c r="A26" s="239" t="s">
        <v>40</v>
      </c>
      <c r="B26" s="44">
        <v>49</v>
      </c>
      <c r="C26" s="44">
        <v>1</v>
      </c>
      <c r="D26" s="44">
        <v>50</v>
      </c>
      <c r="E26" s="235">
        <v>67</v>
      </c>
      <c r="F26" s="44">
        <v>3</v>
      </c>
      <c r="G26" s="472">
        <f t="shared" si="1"/>
        <v>70</v>
      </c>
      <c r="H26" s="194"/>
      <c r="I26" s="194"/>
    </row>
    <row r="27" spans="1:9" s="38" customFormat="1" ht="21" customHeight="1">
      <c r="A27" s="422" t="s">
        <v>46</v>
      </c>
      <c r="B27" s="45">
        <v>675</v>
      </c>
      <c r="C27" s="45">
        <v>5</v>
      </c>
      <c r="D27" s="45">
        <v>680</v>
      </c>
      <c r="E27" s="193">
        <v>717</v>
      </c>
      <c r="F27" s="45">
        <v>10</v>
      </c>
      <c r="G27" s="470">
        <f t="shared" si="1"/>
        <v>727</v>
      </c>
      <c r="H27" s="47">
        <f>(G27-D27)/D27*100</f>
        <v>6.911764705882353</v>
      </c>
      <c r="I27" s="47"/>
    </row>
    <row r="28" spans="1:9" s="38" customFormat="1" ht="21" customHeight="1">
      <c r="A28" s="239" t="s">
        <v>45</v>
      </c>
      <c r="B28" s="44">
        <v>637</v>
      </c>
      <c r="C28" s="44">
        <v>0</v>
      </c>
      <c r="D28" s="44">
        <v>637</v>
      </c>
      <c r="E28" s="235">
        <v>674</v>
      </c>
      <c r="F28" s="44">
        <v>6</v>
      </c>
      <c r="G28" s="456">
        <f t="shared" si="1"/>
        <v>680</v>
      </c>
      <c r="H28" s="47"/>
      <c r="I28" s="47"/>
    </row>
    <row r="29" spans="1:9" ht="21" customHeight="1">
      <c r="A29" s="40" t="s">
        <v>41</v>
      </c>
      <c r="B29" s="423">
        <v>8.9</v>
      </c>
      <c r="C29" s="423">
        <v>1.3</v>
      </c>
      <c r="D29" s="423">
        <v>5.2</v>
      </c>
      <c r="E29" s="490">
        <v>9.9</v>
      </c>
      <c r="F29" s="491">
        <v>1.1</v>
      </c>
      <c r="G29" s="473">
        <v>5.6</v>
      </c>
      <c r="H29" s="423"/>
      <c r="I29" s="47"/>
    </row>
    <row r="30" spans="1:9" ht="3" customHeight="1">
      <c r="A30" s="42"/>
      <c r="B30" s="48"/>
      <c r="C30" s="48"/>
      <c r="D30" s="47"/>
      <c r="E30" s="48"/>
      <c r="F30" s="48"/>
      <c r="G30" s="47"/>
      <c r="H30" s="47"/>
      <c r="I30" s="47"/>
    </row>
    <row r="31" spans="1:9" ht="21" customHeight="1">
      <c r="A31" s="6" t="s">
        <v>42</v>
      </c>
      <c r="B31" s="43"/>
      <c r="H31" s="173"/>
      <c r="I31" s="173"/>
    </row>
    <row r="32" spans="1:9" ht="21" customHeight="1">
      <c r="A32" s="49" t="s">
        <v>43</v>
      </c>
      <c r="B32" s="6"/>
      <c r="D32" s="6"/>
      <c r="E32" s="6"/>
      <c r="F32" s="6"/>
      <c r="G32" s="6"/>
      <c r="H32" s="6"/>
      <c r="I32" s="6"/>
    </row>
    <row r="33" spans="1:9" ht="21" customHeight="1">
      <c r="A33" s="743" t="s">
        <v>47</v>
      </c>
      <c r="B33" s="743"/>
      <c r="C33" s="743"/>
      <c r="D33" s="743"/>
      <c r="E33" s="743"/>
      <c r="F33" s="6"/>
      <c r="G33" s="6"/>
      <c r="H33" s="6"/>
      <c r="I33" s="6"/>
    </row>
    <row r="34" ht="21" customHeight="1">
      <c r="A34" s="6" t="s">
        <v>188</v>
      </c>
    </row>
    <row r="35" ht="21" customHeight="1">
      <c r="A35" s="33" t="s">
        <v>278</v>
      </c>
    </row>
    <row r="36" ht="21" customHeight="1">
      <c r="A36" s="256" t="s">
        <v>189</v>
      </c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4">
    <mergeCell ref="A1:H1"/>
    <mergeCell ref="B2:D2"/>
    <mergeCell ref="E2:G2"/>
    <mergeCell ref="A33:E33"/>
  </mergeCells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1"/>
  <headerFooter>
    <oddFooter>&amp;C&amp;"Times New Roman,Regular"&amp;11 23</oddFooter>
  </headerFooter>
  <ignoredErrors>
    <ignoredError sqref="G14:G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140625" defaultRowHeight="12.75"/>
  <cols>
    <col min="1" max="1" width="18.28125" style="52" customWidth="1"/>
    <col min="2" max="2" width="9.421875" style="52" customWidth="1"/>
    <col min="3" max="3" width="9.28125" style="52" customWidth="1"/>
    <col min="4" max="4" width="4.28125" style="52" customWidth="1"/>
    <col min="5" max="5" width="7.00390625" style="52" customWidth="1"/>
    <col min="6" max="6" width="9.8515625" style="52" customWidth="1"/>
    <col min="7" max="7" width="0.5625" style="52" customWidth="1"/>
    <col min="8" max="9" width="9.28125" style="52" customWidth="1"/>
    <col min="10" max="10" width="4.28125" style="52" customWidth="1"/>
    <col min="11" max="11" width="7.00390625" style="52" customWidth="1"/>
    <col min="12" max="12" width="10.00390625" style="52" customWidth="1"/>
    <col min="13" max="197" width="9.140625" style="52" customWidth="1"/>
    <col min="198" max="198" width="12.28125" style="52" customWidth="1"/>
    <col min="199" max="201" width="10.140625" style="52" customWidth="1"/>
    <col min="202" max="202" width="7.140625" style="52" customWidth="1"/>
    <col min="203" max="203" width="7.57421875" style="52" customWidth="1"/>
    <col min="204" max="204" width="1.7109375" style="52" customWidth="1"/>
    <col min="205" max="16384" width="9.140625" style="52" customWidth="1"/>
  </cols>
  <sheetData>
    <row r="1" spans="1:12" ht="27.75" customHeight="1">
      <c r="A1" s="748" t="s">
        <v>292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</row>
    <row r="2" spans="1:12" ht="12" customHeight="1">
      <c r="A2" s="53"/>
      <c r="B2" s="53"/>
      <c r="H2" s="54"/>
      <c r="I2" s="54"/>
      <c r="J2" s="54"/>
      <c r="K2" s="54"/>
      <c r="L2" s="55" t="s">
        <v>1</v>
      </c>
    </row>
    <row r="3" spans="1:12" s="56" customFormat="1" ht="20.25" customHeight="1">
      <c r="A3" s="749" t="s">
        <v>48</v>
      </c>
      <c r="B3" s="752">
        <v>2017</v>
      </c>
      <c r="C3" s="752"/>
      <c r="D3" s="752"/>
      <c r="E3" s="752"/>
      <c r="F3" s="752"/>
      <c r="G3" s="72"/>
      <c r="H3" s="753">
        <v>2018</v>
      </c>
      <c r="I3" s="752"/>
      <c r="J3" s="752"/>
      <c r="K3" s="752"/>
      <c r="L3" s="752"/>
    </row>
    <row r="4" spans="1:12" ht="20.25" customHeight="1">
      <c r="A4" s="750"/>
      <c r="B4" s="747" t="s">
        <v>288</v>
      </c>
      <c r="C4" s="747"/>
      <c r="D4" s="747"/>
      <c r="E4" s="746" t="s">
        <v>49</v>
      </c>
      <c r="F4" s="744" t="s">
        <v>229</v>
      </c>
      <c r="G4" s="215"/>
      <c r="H4" s="747" t="s">
        <v>288</v>
      </c>
      <c r="I4" s="747"/>
      <c r="J4" s="747"/>
      <c r="K4" s="746" t="s">
        <v>49</v>
      </c>
      <c r="L4" s="744" t="s">
        <v>229</v>
      </c>
    </row>
    <row r="5" spans="1:12" ht="55.5" customHeight="1">
      <c r="A5" s="751"/>
      <c r="B5" s="533" t="s">
        <v>291</v>
      </c>
      <c r="C5" s="533" t="s">
        <v>289</v>
      </c>
      <c r="D5" s="533" t="s">
        <v>155</v>
      </c>
      <c r="E5" s="747"/>
      <c r="F5" s="745"/>
      <c r="G5" s="534"/>
      <c r="H5" s="533" t="s">
        <v>291</v>
      </c>
      <c r="I5" s="533" t="s">
        <v>289</v>
      </c>
      <c r="J5" s="533" t="s">
        <v>155</v>
      </c>
      <c r="K5" s="747"/>
      <c r="L5" s="745"/>
    </row>
    <row r="6" spans="1:12" ht="20.25" customHeight="1">
      <c r="A6" s="68" t="s">
        <v>224</v>
      </c>
      <c r="B6" s="58"/>
      <c r="C6" s="58"/>
      <c r="D6" s="58"/>
      <c r="E6" s="58"/>
      <c r="F6" s="70"/>
      <c r="G6" s="57"/>
      <c r="H6" s="474"/>
      <c r="I6" s="58"/>
      <c r="J6" s="58"/>
      <c r="K6" s="58"/>
      <c r="L6" s="70"/>
    </row>
    <row r="7" spans="1:13" ht="20.25" customHeight="1">
      <c r="A7" s="67" t="s">
        <v>51</v>
      </c>
      <c r="B7" s="264">
        <v>33</v>
      </c>
      <c r="C7" s="257">
        <v>14</v>
      </c>
      <c r="D7" s="264">
        <v>52</v>
      </c>
      <c r="E7" s="257">
        <v>11624</v>
      </c>
      <c r="F7" s="257">
        <v>550</v>
      </c>
      <c r="G7" s="258"/>
      <c r="H7" s="264">
        <f>SUM(H8:H9)</f>
        <v>37</v>
      </c>
      <c r="I7" s="257">
        <f>SUM(I8:I9)</f>
        <v>13</v>
      </c>
      <c r="J7" s="264">
        <f>SUM(J8:J9)</f>
        <v>59</v>
      </c>
      <c r="K7" s="257">
        <f>SUM(K8:K9)</f>
        <v>10841</v>
      </c>
      <c r="L7" s="264">
        <f>SUM(L8:L9)</f>
        <v>617</v>
      </c>
      <c r="M7" s="69"/>
    </row>
    <row r="8" spans="1:13" s="56" customFormat="1" ht="20.25" customHeight="1">
      <c r="A8" s="65" t="s">
        <v>2</v>
      </c>
      <c r="B8" s="259">
        <v>20</v>
      </c>
      <c r="C8" s="259">
        <v>5</v>
      </c>
      <c r="D8" s="259">
        <v>42</v>
      </c>
      <c r="E8" s="259">
        <v>6394</v>
      </c>
      <c r="F8" s="259">
        <v>38</v>
      </c>
      <c r="G8" s="260"/>
      <c r="H8" s="475">
        <v>23</v>
      </c>
      <c r="I8" s="259">
        <v>9</v>
      </c>
      <c r="J8" s="259">
        <v>45</v>
      </c>
      <c r="K8" s="259">
        <v>6053</v>
      </c>
      <c r="L8" s="259">
        <v>44</v>
      </c>
      <c r="M8" s="69"/>
    </row>
    <row r="9" spans="1:13" s="56" customFormat="1" ht="20.25" customHeight="1">
      <c r="A9" s="65" t="s">
        <v>3</v>
      </c>
      <c r="B9" s="259">
        <v>13</v>
      </c>
      <c r="C9" s="259">
        <v>9</v>
      </c>
      <c r="D9" s="259">
        <v>10</v>
      </c>
      <c r="E9" s="259">
        <v>5230</v>
      </c>
      <c r="F9" s="259">
        <v>512</v>
      </c>
      <c r="G9" s="260"/>
      <c r="H9" s="475">
        <v>14</v>
      </c>
      <c r="I9" s="259">
        <v>4</v>
      </c>
      <c r="J9" s="259">
        <v>14</v>
      </c>
      <c r="K9" s="259">
        <v>4788</v>
      </c>
      <c r="L9" s="259">
        <v>573</v>
      </c>
      <c r="M9" s="69"/>
    </row>
    <row r="10" spans="1:12" s="56" customFormat="1" ht="20.25" customHeight="1">
      <c r="A10" s="59" t="s">
        <v>50</v>
      </c>
      <c r="B10" s="261"/>
      <c r="C10" s="262"/>
      <c r="D10" s="261"/>
      <c r="E10" s="261"/>
      <c r="F10" s="261"/>
      <c r="G10" s="263"/>
      <c r="H10" s="476"/>
      <c r="I10" s="262"/>
      <c r="J10" s="261"/>
      <c r="K10" s="261"/>
      <c r="L10" s="261"/>
    </row>
    <row r="11" spans="1:12" s="56" customFormat="1" ht="20.25" customHeight="1">
      <c r="A11" s="67" t="s">
        <v>51</v>
      </c>
      <c r="B11" s="264">
        <v>32</v>
      </c>
      <c r="C11" s="265">
        <v>14</v>
      </c>
      <c r="D11" s="264">
        <v>49</v>
      </c>
      <c r="E11" s="264">
        <v>10642</v>
      </c>
      <c r="F11" s="264">
        <v>142</v>
      </c>
      <c r="G11" s="266"/>
      <c r="H11" s="477">
        <f>SUM(H12:H13)</f>
        <v>36</v>
      </c>
      <c r="I11" s="264">
        <f>SUM(I12:I13)</f>
        <v>13</v>
      </c>
      <c r="J11" s="264">
        <f>SUM(J12:J13)</f>
        <v>57</v>
      </c>
      <c r="K11" s="264">
        <f>SUM(K12:K13)</f>
        <v>9910</v>
      </c>
      <c r="L11" s="264">
        <f>SUM(L12:L13)</f>
        <v>142</v>
      </c>
    </row>
    <row r="12" spans="1:12" s="56" customFormat="1" ht="20.25" customHeight="1">
      <c r="A12" s="65" t="s">
        <v>2</v>
      </c>
      <c r="B12" s="259">
        <v>19</v>
      </c>
      <c r="C12" s="259">
        <v>5</v>
      </c>
      <c r="D12" s="259">
        <v>39</v>
      </c>
      <c r="E12" s="259">
        <v>5807</v>
      </c>
      <c r="F12" s="259">
        <v>5</v>
      </c>
      <c r="G12" s="260"/>
      <c r="H12" s="475">
        <v>22</v>
      </c>
      <c r="I12" s="259">
        <v>9</v>
      </c>
      <c r="J12" s="259">
        <v>44</v>
      </c>
      <c r="K12" s="259">
        <v>5474</v>
      </c>
      <c r="L12" s="259">
        <v>8</v>
      </c>
    </row>
    <row r="13" spans="1:12" s="56" customFormat="1" ht="20.25" customHeight="1">
      <c r="A13" s="65" t="s">
        <v>3</v>
      </c>
      <c r="B13" s="259">
        <v>13</v>
      </c>
      <c r="C13" s="259">
        <v>9</v>
      </c>
      <c r="D13" s="259">
        <v>10</v>
      </c>
      <c r="E13" s="259">
        <v>4835</v>
      </c>
      <c r="F13" s="259">
        <v>137</v>
      </c>
      <c r="G13" s="260"/>
      <c r="H13" s="475">
        <v>14</v>
      </c>
      <c r="I13" s="259">
        <v>4</v>
      </c>
      <c r="J13" s="259">
        <v>13</v>
      </c>
      <c r="K13" s="259">
        <v>4436</v>
      </c>
      <c r="L13" s="259">
        <v>134</v>
      </c>
    </row>
    <row r="14" spans="1:12" s="64" customFormat="1" ht="20.25" customHeight="1">
      <c r="A14" s="60" t="s">
        <v>60</v>
      </c>
      <c r="B14" s="264"/>
      <c r="C14" s="264"/>
      <c r="D14" s="264"/>
      <c r="E14" s="264"/>
      <c r="F14" s="264"/>
      <c r="G14" s="266"/>
      <c r="H14" s="477"/>
      <c r="I14" s="264"/>
      <c r="J14" s="264"/>
      <c r="K14" s="264"/>
      <c r="L14" s="264"/>
    </row>
    <row r="15" spans="1:12" s="64" customFormat="1" ht="20.25" customHeight="1">
      <c r="A15" s="67" t="s">
        <v>51</v>
      </c>
      <c r="B15" s="264">
        <v>1</v>
      </c>
      <c r="C15" s="267">
        <v>0</v>
      </c>
      <c r="D15" s="264">
        <v>3</v>
      </c>
      <c r="E15" s="264">
        <v>982</v>
      </c>
      <c r="F15" s="264">
        <v>408</v>
      </c>
      <c r="G15" s="266"/>
      <c r="H15" s="477">
        <f>SUM(H16:H17)</f>
        <v>1</v>
      </c>
      <c r="I15" s="264">
        <f>SUM(I16:I17)</f>
        <v>0</v>
      </c>
      <c r="J15" s="264">
        <f>SUM(J16:J17)</f>
        <v>2</v>
      </c>
      <c r="K15" s="264">
        <f>SUM(K16:K17)</f>
        <v>931</v>
      </c>
      <c r="L15" s="264">
        <f>SUM(L16:L17)</f>
        <v>475</v>
      </c>
    </row>
    <row r="16" spans="1:12" s="56" customFormat="1" ht="20.25" customHeight="1">
      <c r="A16" s="65" t="s">
        <v>2</v>
      </c>
      <c r="B16" s="259">
        <v>1</v>
      </c>
      <c r="C16" s="267">
        <v>0</v>
      </c>
      <c r="D16" s="267">
        <v>3</v>
      </c>
      <c r="E16" s="259">
        <v>587</v>
      </c>
      <c r="F16" s="259">
        <v>33</v>
      </c>
      <c r="G16" s="260"/>
      <c r="H16" s="475">
        <v>1</v>
      </c>
      <c r="I16" s="267">
        <v>0</v>
      </c>
      <c r="J16" s="259">
        <v>1</v>
      </c>
      <c r="K16" s="259">
        <v>579</v>
      </c>
      <c r="L16" s="259">
        <v>36</v>
      </c>
    </row>
    <row r="17" spans="1:12" s="56" customFormat="1" ht="20.25" customHeight="1">
      <c r="A17" s="65" t="s">
        <v>3</v>
      </c>
      <c r="B17" s="259">
        <v>0</v>
      </c>
      <c r="C17" s="267">
        <v>0</v>
      </c>
      <c r="D17" s="259">
        <v>0</v>
      </c>
      <c r="E17" s="259">
        <v>395</v>
      </c>
      <c r="F17" s="259">
        <v>375</v>
      </c>
      <c r="G17" s="260"/>
      <c r="H17" s="478">
        <v>0</v>
      </c>
      <c r="I17" s="267">
        <v>0</v>
      </c>
      <c r="J17" s="267">
        <v>1</v>
      </c>
      <c r="K17" s="259">
        <v>352</v>
      </c>
      <c r="L17" s="259">
        <v>439</v>
      </c>
    </row>
    <row r="18" spans="1:12" ht="20.25" customHeight="1">
      <c r="A18" s="73" t="s">
        <v>53</v>
      </c>
      <c r="B18" s="261"/>
      <c r="C18" s="261"/>
      <c r="D18" s="261"/>
      <c r="E18" s="261"/>
      <c r="F18" s="261"/>
      <c r="G18" s="268"/>
      <c r="H18" s="476"/>
      <c r="I18" s="261"/>
      <c r="J18" s="261"/>
      <c r="K18" s="261"/>
      <c r="L18" s="261"/>
    </row>
    <row r="19" spans="1:12" ht="20.25" customHeight="1">
      <c r="A19" s="209" t="s">
        <v>56</v>
      </c>
      <c r="B19" s="259">
        <v>20</v>
      </c>
      <c r="C19" s="269">
        <v>9</v>
      </c>
      <c r="D19" s="259">
        <v>33</v>
      </c>
      <c r="E19" s="259">
        <v>6771</v>
      </c>
      <c r="F19" s="259">
        <v>75</v>
      </c>
      <c r="G19" s="260"/>
      <c r="H19" s="475">
        <v>19</v>
      </c>
      <c r="I19" s="269">
        <v>7</v>
      </c>
      <c r="J19" s="259">
        <v>31</v>
      </c>
      <c r="K19" s="259">
        <v>6229</v>
      </c>
      <c r="L19" s="259">
        <v>75</v>
      </c>
    </row>
    <row r="20" spans="1:12" ht="20.25" customHeight="1">
      <c r="A20" s="209" t="s">
        <v>57</v>
      </c>
      <c r="B20" s="259">
        <v>1</v>
      </c>
      <c r="C20" s="259">
        <v>0</v>
      </c>
      <c r="D20" s="259">
        <v>2</v>
      </c>
      <c r="E20" s="259">
        <v>952</v>
      </c>
      <c r="F20" s="259">
        <v>344</v>
      </c>
      <c r="G20" s="260"/>
      <c r="H20" s="475">
        <v>1</v>
      </c>
      <c r="I20" s="267">
        <v>0</v>
      </c>
      <c r="J20" s="259">
        <v>0</v>
      </c>
      <c r="K20" s="259">
        <v>862</v>
      </c>
      <c r="L20" s="259">
        <v>371</v>
      </c>
    </row>
    <row r="21" spans="1:12" ht="20.25" customHeight="1">
      <c r="A21" s="210" t="s">
        <v>58</v>
      </c>
      <c r="B21" s="259">
        <v>12</v>
      </c>
      <c r="C21" s="259">
        <v>5</v>
      </c>
      <c r="D21" s="259">
        <v>17</v>
      </c>
      <c r="E21" s="259">
        <v>3901</v>
      </c>
      <c r="F21" s="259">
        <v>131</v>
      </c>
      <c r="G21" s="260"/>
      <c r="H21" s="475">
        <v>17</v>
      </c>
      <c r="I21" s="259">
        <v>6</v>
      </c>
      <c r="J21" s="259">
        <v>28</v>
      </c>
      <c r="K21" s="259">
        <v>3750</v>
      </c>
      <c r="L21" s="259">
        <v>171</v>
      </c>
    </row>
    <row r="22" spans="1:12" ht="20.25" customHeight="1">
      <c r="A22" s="60" t="s">
        <v>54</v>
      </c>
      <c r="B22" s="270"/>
      <c r="C22" s="270"/>
      <c r="D22" s="270"/>
      <c r="E22" s="270"/>
      <c r="F22" s="270"/>
      <c r="G22" s="271">
        <v>0</v>
      </c>
      <c r="H22" s="479"/>
      <c r="I22" s="270"/>
      <c r="J22" s="270"/>
      <c r="K22" s="270"/>
      <c r="L22" s="270"/>
    </row>
    <row r="23" spans="1:12" ht="20.25" customHeight="1">
      <c r="A23" s="65" t="s">
        <v>106</v>
      </c>
      <c r="B23" s="259">
        <v>13</v>
      </c>
      <c r="C23" s="259">
        <v>8</v>
      </c>
      <c r="D23" s="259">
        <v>2</v>
      </c>
      <c r="E23" s="259">
        <v>5398</v>
      </c>
      <c r="F23" s="259">
        <v>121</v>
      </c>
      <c r="G23" s="260"/>
      <c r="H23" s="475">
        <v>14</v>
      </c>
      <c r="I23" s="259">
        <v>3</v>
      </c>
      <c r="J23" s="259">
        <v>2</v>
      </c>
      <c r="K23" s="259">
        <v>5029</v>
      </c>
      <c r="L23" s="259">
        <v>141</v>
      </c>
    </row>
    <row r="24" spans="1:12" ht="20.25" customHeight="1">
      <c r="A24" s="65" t="s">
        <v>59</v>
      </c>
      <c r="B24" s="259">
        <v>20</v>
      </c>
      <c r="C24" s="259">
        <v>6</v>
      </c>
      <c r="D24" s="259">
        <v>50</v>
      </c>
      <c r="E24" s="259">
        <v>6226</v>
      </c>
      <c r="F24" s="259">
        <v>429</v>
      </c>
      <c r="G24" s="260"/>
      <c r="H24" s="475">
        <v>23</v>
      </c>
      <c r="I24" s="259">
        <v>10</v>
      </c>
      <c r="J24" s="259">
        <v>57</v>
      </c>
      <c r="K24" s="259">
        <v>5812</v>
      </c>
      <c r="L24" s="259">
        <v>476</v>
      </c>
    </row>
    <row r="25" spans="1:12" ht="20.25" customHeight="1">
      <c r="A25" s="60" t="s">
        <v>55</v>
      </c>
      <c r="B25" s="270"/>
      <c r="C25" s="270"/>
      <c r="D25" s="270"/>
      <c r="E25" s="270"/>
      <c r="F25" s="270"/>
      <c r="G25" s="271"/>
      <c r="H25" s="479"/>
      <c r="I25" s="270"/>
      <c r="J25" s="270"/>
      <c r="K25" s="270"/>
      <c r="L25" s="270"/>
    </row>
    <row r="26" spans="1:12" ht="20.25" customHeight="1">
      <c r="A26" s="65" t="s">
        <v>232</v>
      </c>
      <c r="B26" s="259">
        <v>17</v>
      </c>
      <c r="C26" s="259">
        <v>7</v>
      </c>
      <c r="D26" s="259">
        <v>3</v>
      </c>
      <c r="E26" s="259">
        <v>6025</v>
      </c>
      <c r="F26" s="259">
        <v>315</v>
      </c>
      <c r="G26" s="260"/>
      <c r="H26" s="475">
        <v>16</v>
      </c>
      <c r="I26" s="259">
        <v>3</v>
      </c>
      <c r="J26" s="259">
        <v>2</v>
      </c>
      <c r="K26" s="259">
        <v>5484</v>
      </c>
      <c r="L26" s="259">
        <v>386</v>
      </c>
    </row>
    <row r="27" spans="1:12" ht="20.25" customHeight="1">
      <c r="A27" s="65" t="s">
        <v>233</v>
      </c>
      <c r="B27" s="267">
        <v>0</v>
      </c>
      <c r="C27" s="267">
        <v>0</v>
      </c>
      <c r="D27" s="267">
        <v>0</v>
      </c>
      <c r="E27" s="259">
        <v>176</v>
      </c>
      <c r="F27" s="259">
        <v>19</v>
      </c>
      <c r="G27" s="266"/>
      <c r="H27" s="478">
        <v>0</v>
      </c>
      <c r="I27" s="267">
        <v>0</v>
      </c>
      <c r="J27" s="267">
        <v>0</v>
      </c>
      <c r="K27" s="259">
        <v>181</v>
      </c>
      <c r="L27" s="259">
        <v>21</v>
      </c>
    </row>
    <row r="28" spans="1:12" ht="20.25" customHeight="1">
      <c r="A28" s="65" t="s">
        <v>225</v>
      </c>
      <c r="B28" s="259">
        <v>4</v>
      </c>
      <c r="C28" s="259">
        <v>4</v>
      </c>
      <c r="D28" s="259">
        <v>41</v>
      </c>
      <c r="E28" s="259">
        <v>3596</v>
      </c>
      <c r="F28" s="259">
        <v>65</v>
      </c>
      <c r="G28" s="260"/>
      <c r="H28" s="475">
        <v>9</v>
      </c>
      <c r="I28" s="259">
        <v>5</v>
      </c>
      <c r="J28" s="259">
        <v>55</v>
      </c>
      <c r="K28" s="259">
        <v>3516</v>
      </c>
      <c r="L28" s="259">
        <v>72</v>
      </c>
    </row>
    <row r="29" spans="1:12" ht="20.25" customHeight="1">
      <c r="A29" s="65" t="s">
        <v>226</v>
      </c>
      <c r="B29" s="259">
        <v>12</v>
      </c>
      <c r="C29" s="259">
        <v>3</v>
      </c>
      <c r="D29" s="267">
        <v>8</v>
      </c>
      <c r="E29" s="259">
        <v>1827</v>
      </c>
      <c r="F29" s="259">
        <v>151</v>
      </c>
      <c r="G29" s="260"/>
      <c r="H29" s="475">
        <v>12</v>
      </c>
      <c r="I29" s="259">
        <v>5</v>
      </c>
      <c r="J29" s="259">
        <v>2</v>
      </c>
      <c r="K29" s="259">
        <v>1660</v>
      </c>
      <c r="L29" s="259">
        <v>138</v>
      </c>
    </row>
    <row r="30" spans="1:12" ht="3.75" customHeight="1">
      <c r="A30" s="61"/>
      <c r="B30" s="62"/>
      <c r="C30" s="62"/>
      <c r="D30" s="62"/>
      <c r="E30" s="62"/>
      <c r="F30" s="62"/>
      <c r="G30" s="63"/>
      <c r="H30" s="480"/>
      <c r="I30" s="62"/>
      <c r="J30" s="62"/>
      <c r="K30" s="62"/>
      <c r="L30" s="62"/>
    </row>
    <row r="31" ht="18" customHeight="1">
      <c r="A31" s="11" t="s">
        <v>52</v>
      </c>
    </row>
    <row r="32" ht="18" customHeight="1">
      <c r="A32" s="66" t="s">
        <v>109</v>
      </c>
    </row>
    <row r="33" ht="18" customHeight="1">
      <c r="A33" s="75" t="s">
        <v>290</v>
      </c>
    </row>
    <row r="34" ht="18" customHeight="1">
      <c r="A34" s="406" t="s">
        <v>227</v>
      </c>
    </row>
    <row r="35" ht="18" customHeight="1">
      <c r="A35" s="406" t="s">
        <v>228</v>
      </c>
    </row>
    <row r="36" ht="18" customHeight="1">
      <c r="A36" s="256" t="s">
        <v>189</v>
      </c>
    </row>
    <row r="37" ht="18" customHeight="1">
      <c r="A37" s="256"/>
    </row>
    <row r="38" ht="18" customHeight="1">
      <c r="A38" s="256"/>
    </row>
  </sheetData>
  <sheetProtection/>
  <mergeCells count="10">
    <mergeCell ref="F4:F5"/>
    <mergeCell ref="K4:K5"/>
    <mergeCell ref="L4:L5"/>
    <mergeCell ref="A1:L1"/>
    <mergeCell ref="A3:A5"/>
    <mergeCell ref="B3:F3"/>
    <mergeCell ref="H3:L3"/>
    <mergeCell ref="B4:D4"/>
    <mergeCell ref="H4:J4"/>
    <mergeCell ref="E4:E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&amp;C&amp;"Times New Roman,Regular"&amp;11 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20.57421875" style="386" customWidth="1"/>
    <col min="2" max="2" width="10.140625" style="386" customWidth="1"/>
    <col min="3" max="3" width="6.7109375" style="386" customWidth="1"/>
    <col min="4" max="4" width="7.7109375" style="386" customWidth="1"/>
    <col min="5" max="5" width="9.7109375" style="386" customWidth="1"/>
    <col min="6" max="6" width="0.9921875" style="386" customWidth="1"/>
    <col min="7" max="7" width="7.7109375" style="386" customWidth="1"/>
    <col min="8" max="8" width="6.7109375" style="386" customWidth="1"/>
    <col min="9" max="9" width="8.28125" style="386" customWidth="1"/>
    <col min="10" max="10" width="9.7109375" style="386" customWidth="1"/>
    <col min="11" max="11" width="6.28125" style="400" customWidth="1"/>
    <col min="12" max="16384" width="9.140625" style="386" customWidth="1"/>
  </cols>
  <sheetData>
    <row r="1" spans="1:7" ht="18.75" customHeight="1">
      <c r="A1" s="754" t="s">
        <v>284</v>
      </c>
      <c r="B1" s="754"/>
      <c r="C1" s="754"/>
      <c r="D1" s="754"/>
      <c r="E1" s="754"/>
      <c r="F1" s="754"/>
      <c r="G1" s="754"/>
    </row>
    <row r="2" spans="1:11" ht="13.5" customHeight="1">
      <c r="A2" s="387"/>
      <c r="J2" s="388" t="s">
        <v>1</v>
      </c>
      <c r="K2" s="505"/>
    </row>
    <row r="3" spans="1:11" ht="18.75" customHeight="1">
      <c r="A3" s="755"/>
      <c r="B3" s="757">
        <v>2017</v>
      </c>
      <c r="C3" s="757"/>
      <c r="D3" s="757"/>
      <c r="E3" s="757"/>
      <c r="F3" s="481"/>
      <c r="G3" s="757">
        <v>2018</v>
      </c>
      <c r="H3" s="757"/>
      <c r="I3" s="757"/>
      <c r="J3" s="757"/>
      <c r="K3" s="504"/>
    </row>
    <row r="4" spans="1:11" ht="54" customHeight="1">
      <c r="A4" s="756"/>
      <c r="B4" s="389" t="s">
        <v>61</v>
      </c>
      <c r="C4" s="389" t="s">
        <v>62</v>
      </c>
      <c r="D4" s="389" t="s">
        <v>63</v>
      </c>
      <c r="E4" s="389" t="s">
        <v>64</v>
      </c>
      <c r="F4" s="482"/>
      <c r="G4" s="389" t="s">
        <v>61</v>
      </c>
      <c r="H4" s="389" t="s">
        <v>62</v>
      </c>
      <c r="I4" s="389" t="s">
        <v>63</v>
      </c>
      <c r="J4" s="389" t="s">
        <v>64</v>
      </c>
      <c r="K4" s="506"/>
    </row>
    <row r="5" spans="1:11" ht="39" customHeight="1">
      <c r="A5" s="390" t="s">
        <v>223</v>
      </c>
      <c r="B5" s="391">
        <v>15583</v>
      </c>
      <c r="C5" s="391">
        <v>18583</v>
      </c>
      <c r="D5" s="391">
        <v>18634</v>
      </c>
      <c r="E5" s="391">
        <v>15532</v>
      </c>
      <c r="F5" s="483"/>
      <c r="G5" s="391">
        <v>15654</v>
      </c>
      <c r="H5" s="391">
        <v>18262</v>
      </c>
      <c r="I5" s="391">
        <v>19491</v>
      </c>
      <c r="J5" s="391">
        <v>14425</v>
      </c>
      <c r="K5" s="399"/>
    </row>
    <row r="6" spans="1:11" s="394" customFormat="1" ht="28.5" customHeight="1">
      <c r="A6" s="392" t="s">
        <v>65</v>
      </c>
      <c r="B6" s="433"/>
      <c r="C6" s="433"/>
      <c r="D6" s="433"/>
      <c r="E6" s="433"/>
      <c r="F6" s="484"/>
      <c r="G6" s="393"/>
      <c r="H6" s="393"/>
      <c r="I6" s="393"/>
      <c r="J6" s="393"/>
      <c r="K6" s="433"/>
    </row>
    <row r="7" spans="1:11" s="394" customFormat="1" ht="39" customHeight="1">
      <c r="A7" s="395" t="s">
        <v>66</v>
      </c>
      <c r="B7" s="396">
        <v>1869</v>
      </c>
      <c r="C7" s="396">
        <v>2617</v>
      </c>
      <c r="D7" s="396">
        <v>2364</v>
      </c>
      <c r="E7" s="396">
        <v>2122</v>
      </c>
      <c r="F7" s="485"/>
      <c r="G7" s="396">
        <v>2122</v>
      </c>
      <c r="H7" s="396">
        <v>2783</v>
      </c>
      <c r="I7" s="396">
        <v>2827</v>
      </c>
      <c r="J7" s="396">
        <v>2078</v>
      </c>
      <c r="K7" s="396"/>
    </row>
    <row r="8" spans="1:11" s="394" customFormat="1" ht="39" customHeight="1">
      <c r="A8" s="397" t="s">
        <v>67</v>
      </c>
      <c r="B8" s="396">
        <v>262</v>
      </c>
      <c r="C8" s="396">
        <v>1931</v>
      </c>
      <c r="D8" s="396">
        <v>2030</v>
      </c>
      <c r="E8" s="396">
        <v>163</v>
      </c>
      <c r="F8" s="485"/>
      <c r="G8" s="396">
        <v>174</v>
      </c>
      <c r="H8" s="396">
        <v>2008</v>
      </c>
      <c r="I8" s="396">
        <v>1932</v>
      </c>
      <c r="J8" s="396">
        <v>250</v>
      </c>
      <c r="K8" s="396"/>
    </row>
    <row r="9" spans="1:11" ht="39" customHeight="1">
      <c r="A9" s="398" t="s">
        <v>221</v>
      </c>
      <c r="B9" s="486">
        <v>28950</v>
      </c>
      <c r="C9" s="486">
        <v>99885</v>
      </c>
      <c r="D9" s="486">
        <v>103387</v>
      </c>
      <c r="E9" s="486">
        <v>25448</v>
      </c>
      <c r="F9" s="487"/>
      <c r="G9" s="399">
        <v>25871</v>
      </c>
      <c r="H9" s="399">
        <v>101208</v>
      </c>
      <c r="I9" s="399">
        <v>99334</v>
      </c>
      <c r="J9" s="399">
        <v>27745</v>
      </c>
      <c r="K9" s="399"/>
    </row>
    <row r="10" spans="1:11" ht="39" customHeight="1">
      <c r="A10" s="401" t="s">
        <v>0</v>
      </c>
      <c r="B10" s="402">
        <f aca="true" t="shared" si="0" ref="B10:J10">SUM(B5,B9)</f>
        <v>44533</v>
      </c>
      <c r="C10" s="402">
        <f t="shared" si="0"/>
        <v>118468</v>
      </c>
      <c r="D10" s="402">
        <f t="shared" si="0"/>
        <v>122021</v>
      </c>
      <c r="E10" s="402">
        <f t="shared" si="0"/>
        <v>40980</v>
      </c>
      <c r="F10" s="493">
        <f t="shared" si="0"/>
        <v>0</v>
      </c>
      <c r="G10" s="402">
        <f t="shared" si="0"/>
        <v>41525</v>
      </c>
      <c r="H10" s="402">
        <f t="shared" si="0"/>
        <v>119470</v>
      </c>
      <c r="I10" s="402">
        <f t="shared" si="0"/>
        <v>118825</v>
      </c>
      <c r="J10" s="402">
        <f t="shared" si="0"/>
        <v>42170</v>
      </c>
      <c r="K10" s="404"/>
    </row>
    <row r="11" spans="1:11" ht="3.75" customHeight="1">
      <c r="A11" s="403"/>
      <c r="B11" s="404"/>
      <c r="C11" s="404"/>
      <c r="D11" s="404"/>
      <c r="E11" s="404"/>
      <c r="F11" s="404"/>
      <c r="G11" s="404"/>
      <c r="H11" s="404"/>
      <c r="I11" s="404"/>
      <c r="J11" s="404"/>
      <c r="K11" s="404"/>
    </row>
    <row r="12" spans="1:11" ht="29.25" customHeight="1">
      <c r="A12" s="758" t="s">
        <v>259</v>
      </c>
      <c r="B12" s="758"/>
      <c r="C12" s="758"/>
      <c r="D12" s="758"/>
      <c r="E12" s="758"/>
      <c r="F12" s="758"/>
      <c r="G12" s="758"/>
      <c r="H12" s="758"/>
      <c r="I12" s="758"/>
      <c r="J12" s="758"/>
      <c r="K12" s="48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5">
    <mergeCell ref="A1:G1"/>
    <mergeCell ref="A3:A4"/>
    <mergeCell ref="B3:E3"/>
    <mergeCell ref="G3:J3"/>
    <mergeCell ref="A12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&amp;C&amp;"Times New Roman,Regular"25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140625" defaultRowHeight="12.75"/>
  <cols>
    <col min="1" max="1" width="38.8515625" style="25" customWidth="1"/>
    <col min="2" max="3" width="9.00390625" style="283" customWidth="1"/>
    <col min="4" max="4" width="7.7109375" style="283" customWidth="1"/>
    <col min="5" max="5" width="0.71875" style="283" customWidth="1"/>
    <col min="6" max="6" width="8.7109375" style="283" customWidth="1"/>
    <col min="7" max="8" width="9.00390625" style="283" customWidth="1"/>
    <col min="9" max="110" width="9.140625" style="1" customWidth="1"/>
    <col min="111" max="111" width="41.140625" style="1" customWidth="1"/>
    <col min="112" max="114" width="13.00390625" style="1" customWidth="1"/>
    <col min="115" max="16384" width="9.140625" style="1" customWidth="1"/>
  </cols>
  <sheetData>
    <row r="1" spans="1:9" ht="33" customHeight="1">
      <c r="A1" s="761" t="s">
        <v>295</v>
      </c>
      <c r="B1" s="761"/>
      <c r="C1" s="761"/>
      <c r="D1" s="761"/>
      <c r="E1" s="761"/>
      <c r="F1" s="761"/>
      <c r="G1" s="761"/>
      <c r="H1" s="761"/>
      <c r="I1" s="415"/>
    </row>
    <row r="2" spans="1:9" ht="15" customHeight="1">
      <c r="A2" s="716" t="s">
        <v>12</v>
      </c>
      <c r="B2" s="759">
        <v>2017</v>
      </c>
      <c r="C2" s="759"/>
      <c r="D2" s="760"/>
      <c r="E2" s="278"/>
      <c r="F2" s="759">
        <v>2018</v>
      </c>
      <c r="G2" s="759"/>
      <c r="H2" s="762"/>
      <c r="I2" s="10" t="s">
        <v>246</v>
      </c>
    </row>
    <row r="3" spans="1:9" ht="15" customHeight="1">
      <c r="A3" s="723"/>
      <c r="B3" s="279" t="s">
        <v>50</v>
      </c>
      <c r="C3" s="280" t="s">
        <v>261</v>
      </c>
      <c r="D3" s="442" t="s">
        <v>68</v>
      </c>
      <c r="E3" s="279"/>
      <c r="F3" s="279" t="s">
        <v>50</v>
      </c>
      <c r="G3" s="280" t="s">
        <v>261</v>
      </c>
      <c r="H3" s="495" t="s">
        <v>68</v>
      </c>
      <c r="I3" s="10" t="s">
        <v>0</v>
      </c>
    </row>
    <row r="4" spans="1:9" s="283" customFormat="1" ht="19.5" customHeight="1">
      <c r="A4" s="281" t="s">
        <v>108</v>
      </c>
      <c r="B4" s="282">
        <f>SUM(B6:B10)</f>
        <v>94780</v>
      </c>
      <c r="C4" s="282">
        <f>SUM(C6:C10)</f>
        <v>201</v>
      </c>
      <c r="D4" s="443">
        <f>SUM(D6:D10)</f>
        <v>94981</v>
      </c>
      <c r="E4" s="282"/>
      <c r="F4" s="282">
        <f>SUM(F6:F10)</f>
        <v>89804</v>
      </c>
      <c r="G4" s="282">
        <f>SUM(G6:G10)</f>
        <v>170</v>
      </c>
      <c r="H4" s="496">
        <f>SUM(H6:H10)</f>
        <v>89974</v>
      </c>
      <c r="I4" s="414">
        <f>(H4-D4)*100/D4</f>
        <v>-5.271580631915857</v>
      </c>
    </row>
    <row r="5" spans="1:9" s="286" customFormat="1" ht="18.75" customHeight="1">
      <c r="A5" s="284" t="s">
        <v>190</v>
      </c>
      <c r="B5" s="285"/>
      <c r="C5" s="285"/>
      <c r="D5" s="444"/>
      <c r="E5" s="285"/>
      <c r="F5" s="285"/>
      <c r="G5" s="285"/>
      <c r="H5" s="497"/>
      <c r="I5" s="413"/>
    </row>
    <row r="6" spans="1:9" s="283" customFormat="1" ht="18.75" customHeight="1">
      <c r="A6" s="287" t="s">
        <v>69</v>
      </c>
      <c r="B6" s="288">
        <v>5101</v>
      </c>
      <c r="C6" s="289" t="s">
        <v>277</v>
      </c>
      <c r="D6" s="436">
        <f>SUM(B6:C6)</f>
        <v>5101</v>
      </c>
      <c r="E6" s="288"/>
      <c r="F6" s="288">
        <v>4132</v>
      </c>
      <c r="G6" s="289" t="s">
        <v>277</v>
      </c>
      <c r="H6" s="498">
        <f>SUM(F6:G6)</f>
        <v>4132</v>
      </c>
      <c r="I6" s="413">
        <f aca="true" t="shared" si="0" ref="I6:I65">(H6-D6)*100/D6</f>
        <v>-18.99627524014899</v>
      </c>
    </row>
    <row r="7" spans="1:9" s="293" customFormat="1" ht="18.75" customHeight="1">
      <c r="A7" s="290" t="s">
        <v>263</v>
      </c>
      <c r="B7" s="289" t="s">
        <v>277</v>
      </c>
      <c r="C7" s="291">
        <v>69</v>
      </c>
      <c r="D7" s="436">
        <f>SUM(B7:C7)</f>
        <v>69</v>
      </c>
      <c r="E7" s="288"/>
      <c r="F7" s="289" t="s">
        <v>277</v>
      </c>
      <c r="G7" s="291">
        <v>37</v>
      </c>
      <c r="H7" s="498">
        <f>SUM(F7:G7)</f>
        <v>37</v>
      </c>
      <c r="I7" s="413">
        <f t="shared" si="0"/>
        <v>-46.3768115942029</v>
      </c>
    </row>
    <row r="8" spans="1:9" s="283" customFormat="1" ht="18.75" customHeight="1">
      <c r="A8" s="290" t="s">
        <v>264</v>
      </c>
      <c r="B8" s="289" t="s">
        <v>277</v>
      </c>
      <c r="C8" s="288">
        <v>46</v>
      </c>
      <c r="D8" s="436">
        <f>SUM(B8:C8)</f>
        <v>46</v>
      </c>
      <c r="E8" s="288"/>
      <c r="F8" s="289" t="s">
        <v>277</v>
      </c>
      <c r="G8" s="288">
        <v>49</v>
      </c>
      <c r="H8" s="498">
        <f>SUM(F8:G8)</f>
        <v>49</v>
      </c>
      <c r="I8" s="413">
        <f t="shared" si="0"/>
        <v>6.521739130434782</v>
      </c>
    </row>
    <row r="9" spans="1:9" s="283" customFormat="1" ht="18.75" customHeight="1">
      <c r="A9" s="294" t="s">
        <v>265</v>
      </c>
      <c r="B9" s="288">
        <v>86704</v>
      </c>
      <c r="C9" s="288">
        <v>46</v>
      </c>
      <c r="D9" s="436">
        <f>SUM(B9:C9)</f>
        <v>86750</v>
      </c>
      <c r="E9" s="288"/>
      <c r="F9" s="288">
        <v>82763</v>
      </c>
      <c r="G9" s="288">
        <v>28</v>
      </c>
      <c r="H9" s="498">
        <f>SUM(F9:G9)</f>
        <v>82791</v>
      </c>
      <c r="I9" s="413">
        <f t="shared" si="0"/>
        <v>-4.563688760806916</v>
      </c>
    </row>
    <row r="10" spans="1:9" s="296" customFormat="1" ht="18.75" customHeight="1">
      <c r="A10" s="295" t="s">
        <v>266</v>
      </c>
      <c r="B10" s="291">
        <v>2975</v>
      </c>
      <c r="C10" s="291">
        <v>40</v>
      </c>
      <c r="D10" s="437">
        <f>SUM(B10:C10)</f>
        <v>3015</v>
      </c>
      <c r="E10" s="291"/>
      <c r="F10" s="291">
        <v>2909</v>
      </c>
      <c r="G10" s="291">
        <v>56</v>
      </c>
      <c r="H10" s="499">
        <f>SUM(F10:G10)</f>
        <v>2965</v>
      </c>
      <c r="I10" s="413">
        <f t="shared" si="0"/>
        <v>-1.658374792703151</v>
      </c>
    </row>
    <row r="11" spans="1:9" s="296" customFormat="1" ht="17.25" customHeight="1">
      <c r="A11" s="297" t="s">
        <v>245</v>
      </c>
      <c r="B11" s="291"/>
      <c r="C11" s="292"/>
      <c r="D11" s="437"/>
      <c r="E11" s="291"/>
      <c r="F11" s="291"/>
      <c r="G11" s="292"/>
      <c r="H11" s="499"/>
      <c r="I11" s="413"/>
    </row>
    <row r="12" spans="1:9" s="5" customFormat="1" ht="17.25" customHeight="1">
      <c r="A12" s="27" t="s">
        <v>114</v>
      </c>
      <c r="B12" s="298">
        <f>SUM(B13:B15)</f>
        <v>102</v>
      </c>
      <c r="C12" s="298">
        <f>SUM(C13:C15)</f>
        <v>1</v>
      </c>
      <c r="D12" s="438">
        <f>SUM(D13:D15)</f>
        <v>103</v>
      </c>
      <c r="E12" s="298"/>
      <c r="F12" s="298">
        <f>SUM(F13:F15)</f>
        <v>73</v>
      </c>
      <c r="G12" s="298">
        <f>SUM(G13:G15)</f>
        <v>0</v>
      </c>
      <c r="H12" s="500">
        <f>SUM(H13:H15)</f>
        <v>73</v>
      </c>
      <c r="I12" s="414">
        <f t="shared" si="0"/>
        <v>-29.12621359223301</v>
      </c>
    </row>
    <row r="13" spans="1:9" s="5" customFormat="1" ht="17.25" customHeight="1">
      <c r="A13" s="30" t="s">
        <v>145</v>
      </c>
      <c r="B13" s="299">
        <v>15</v>
      </c>
      <c r="C13" s="299">
        <v>0</v>
      </c>
      <c r="D13" s="439">
        <f>SUM(B13:C13)</f>
        <v>15</v>
      </c>
      <c r="E13" s="299"/>
      <c r="F13" s="299">
        <v>14</v>
      </c>
      <c r="G13" s="299">
        <v>0</v>
      </c>
      <c r="H13" s="501">
        <f aca="true" t="shared" si="1" ref="H13:H24">SUM(F13:G13)</f>
        <v>14</v>
      </c>
      <c r="I13" s="413">
        <f t="shared" si="0"/>
        <v>-6.666666666666667</v>
      </c>
    </row>
    <row r="14" spans="1:9" s="5" customFormat="1" ht="17.25" customHeight="1">
      <c r="A14" s="30" t="s">
        <v>235</v>
      </c>
      <c r="B14" s="288">
        <v>87</v>
      </c>
      <c r="C14" s="291">
        <v>1</v>
      </c>
      <c r="D14" s="436">
        <f>SUM(B14:C14)</f>
        <v>88</v>
      </c>
      <c r="E14" s="288"/>
      <c r="F14" s="288">
        <v>57</v>
      </c>
      <c r="G14" s="291">
        <v>0</v>
      </c>
      <c r="H14" s="498">
        <f t="shared" si="1"/>
        <v>57</v>
      </c>
      <c r="I14" s="413">
        <f t="shared" si="0"/>
        <v>-35.22727272727273</v>
      </c>
    </row>
    <row r="15" spans="1:9" s="33" customFormat="1" ht="17.25" customHeight="1">
      <c r="A15" s="30" t="s">
        <v>113</v>
      </c>
      <c r="B15" s="288">
        <v>0</v>
      </c>
      <c r="C15" s="288">
        <v>0</v>
      </c>
      <c r="D15" s="436">
        <f>SUM(B15:C15)</f>
        <v>0</v>
      </c>
      <c r="E15" s="288"/>
      <c r="F15" s="288">
        <v>2</v>
      </c>
      <c r="G15" s="288">
        <v>0</v>
      </c>
      <c r="H15" s="498">
        <f t="shared" si="1"/>
        <v>2</v>
      </c>
      <c r="I15" s="413"/>
    </row>
    <row r="16" spans="1:9" s="5" customFormat="1" ht="24" customHeight="1">
      <c r="A16" s="27" t="s">
        <v>116</v>
      </c>
      <c r="B16" s="298">
        <f aca="true" t="shared" si="2" ref="B16:H16">B17+B20+B21+B22+B23+B26</f>
        <v>9800</v>
      </c>
      <c r="C16" s="298">
        <f t="shared" si="2"/>
        <v>6</v>
      </c>
      <c r="D16" s="438">
        <f t="shared" si="2"/>
        <v>9806</v>
      </c>
      <c r="E16" s="298">
        <f t="shared" si="2"/>
        <v>0</v>
      </c>
      <c r="F16" s="298">
        <f t="shared" si="2"/>
        <v>9243</v>
      </c>
      <c r="G16" s="298">
        <f t="shared" si="2"/>
        <v>2</v>
      </c>
      <c r="H16" s="500">
        <f t="shared" si="2"/>
        <v>9245</v>
      </c>
      <c r="I16" s="414">
        <f t="shared" si="0"/>
        <v>-5.720987150724047</v>
      </c>
    </row>
    <row r="17" spans="1:9" s="5" customFormat="1" ht="17.25" customHeight="1">
      <c r="A17" s="30" t="s">
        <v>117</v>
      </c>
      <c r="B17" s="291">
        <v>2469</v>
      </c>
      <c r="C17" s="291">
        <v>5</v>
      </c>
      <c r="D17" s="437">
        <f aca="true" t="shared" si="3" ref="D17:D24">SUM(B17:C17)</f>
        <v>2474</v>
      </c>
      <c r="E17" s="291"/>
      <c r="F17" s="291">
        <v>2096</v>
      </c>
      <c r="G17" s="291">
        <v>2</v>
      </c>
      <c r="H17" s="499">
        <f t="shared" si="1"/>
        <v>2098</v>
      </c>
      <c r="I17" s="413">
        <f t="shared" si="0"/>
        <v>-15.198059822150364</v>
      </c>
    </row>
    <row r="18" spans="1:9" s="33" customFormat="1" ht="17.25" customHeight="1">
      <c r="A18" s="381" t="s">
        <v>206</v>
      </c>
      <c r="B18" s="301">
        <v>253</v>
      </c>
      <c r="C18" s="301">
        <v>0</v>
      </c>
      <c r="D18" s="440">
        <f t="shared" si="3"/>
        <v>253</v>
      </c>
      <c r="E18" s="301"/>
      <c r="F18" s="301">
        <v>244</v>
      </c>
      <c r="G18" s="301">
        <v>0</v>
      </c>
      <c r="H18" s="502">
        <f t="shared" si="1"/>
        <v>244</v>
      </c>
      <c r="I18" s="413"/>
    </row>
    <row r="19" spans="1:9" s="33" customFormat="1" ht="17.25" customHeight="1">
      <c r="A19" s="381" t="s">
        <v>207</v>
      </c>
      <c r="B19" s="301">
        <v>2216</v>
      </c>
      <c r="C19" s="301">
        <v>5</v>
      </c>
      <c r="D19" s="440">
        <f t="shared" si="3"/>
        <v>2221</v>
      </c>
      <c r="E19" s="301"/>
      <c r="F19" s="301">
        <v>1852</v>
      </c>
      <c r="G19" s="301">
        <v>2</v>
      </c>
      <c r="H19" s="502">
        <f t="shared" si="1"/>
        <v>1854</v>
      </c>
      <c r="I19" s="413"/>
    </row>
    <row r="20" spans="1:9" s="5" customFormat="1" ht="17.25" customHeight="1">
      <c r="A20" s="382" t="s">
        <v>118</v>
      </c>
      <c r="B20" s="291">
        <v>195</v>
      </c>
      <c r="C20" s="291">
        <v>0</v>
      </c>
      <c r="D20" s="437">
        <f t="shared" si="3"/>
        <v>195</v>
      </c>
      <c r="E20" s="291"/>
      <c r="F20" s="291">
        <v>143</v>
      </c>
      <c r="G20" s="291">
        <v>0</v>
      </c>
      <c r="H20" s="499">
        <f t="shared" si="1"/>
        <v>143</v>
      </c>
      <c r="I20" s="413">
        <f t="shared" si="0"/>
        <v>-26.666666666666668</v>
      </c>
    </row>
    <row r="21" spans="1:9" s="33" customFormat="1" ht="17.25" customHeight="1">
      <c r="A21" s="382" t="s">
        <v>119</v>
      </c>
      <c r="B21" s="291">
        <v>17</v>
      </c>
      <c r="C21" s="291">
        <v>0</v>
      </c>
      <c r="D21" s="437">
        <f t="shared" si="3"/>
        <v>17</v>
      </c>
      <c r="E21" s="291"/>
      <c r="F21" s="291">
        <v>6</v>
      </c>
      <c r="G21" s="291">
        <v>0</v>
      </c>
      <c r="H21" s="499">
        <f t="shared" si="1"/>
        <v>6</v>
      </c>
      <c r="I21" s="413"/>
    </row>
    <row r="22" spans="1:9" s="33" customFormat="1" ht="17.25" customHeight="1">
      <c r="A22" s="382" t="s">
        <v>121</v>
      </c>
      <c r="B22" s="291">
        <v>2</v>
      </c>
      <c r="C22" s="291">
        <v>0</v>
      </c>
      <c r="D22" s="437">
        <f t="shared" si="3"/>
        <v>2</v>
      </c>
      <c r="E22" s="291"/>
      <c r="F22" s="291">
        <v>1</v>
      </c>
      <c r="G22" s="291">
        <v>0</v>
      </c>
      <c r="H22" s="499">
        <f t="shared" si="1"/>
        <v>1</v>
      </c>
      <c r="I22" s="413"/>
    </row>
    <row r="23" spans="1:9" s="33" customFormat="1" ht="17.25" customHeight="1">
      <c r="A23" s="382" t="s">
        <v>122</v>
      </c>
      <c r="B23" s="291">
        <v>4531</v>
      </c>
      <c r="C23" s="291">
        <v>0</v>
      </c>
      <c r="D23" s="437">
        <f t="shared" si="3"/>
        <v>4531</v>
      </c>
      <c r="E23" s="291"/>
      <c r="F23" s="291">
        <v>4649</v>
      </c>
      <c r="G23" s="291">
        <v>0</v>
      </c>
      <c r="H23" s="499">
        <f t="shared" si="1"/>
        <v>4649</v>
      </c>
      <c r="I23" s="413">
        <f t="shared" si="0"/>
        <v>2.604281615537409</v>
      </c>
    </row>
    <row r="24" spans="1:9" s="33" customFormat="1" ht="24.75" customHeight="1">
      <c r="A24" s="300" t="s">
        <v>204</v>
      </c>
      <c r="B24" s="301">
        <v>1145</v>
      </c>
      <c r="C24" s="301">
        <v>0</v>
      </c>
      <c r="D24" s="440">
        <f t="shared" si="3"/>
        <v>1145</v>
      </c>
      <c r="E24" s="301"/>
      <c r="F24" s="301">
        <v>1081</v>
      </c>
      <c r="G24" s="301">
        <v>0</v>
      </c>
      <c r="H24" s="502">
        <f t="shared" si="1"/>
        <v>1081</v>
      </c>
      <c r="I24" s="413">
        <f t="shared" si="0"/>
        <v>-5.5895196506550215</v>
      </c>
    </row>
    <row r="25" spans="1:9" s="33" customFormat="1" ht="26.25" customHeight="1">
      <c r="A25" s="213" t="s">
        <v>203</v>
      </c>
      <c r="B25" s="301">
        <v>2996</v>
      </c>
      <c r="C25" s="301">
        <v>0</v>
      </c>
      <c r="D25" s="440">
        <f>SUM(B25:C25)</f>
        <v>2996</v>
      </c>
      <c r="E25" s="301"/>
      <c r="F25" s="301">
        <v>3233</v>
      </c>
      <c r="G25" s="301">
        <v>0</v>
      </c>
      <c r="H25" s="502">
        <f aca="true" t="shared" si="4" ref="H25:H40">SUM(F25:G25)</f>
        <v>3233</v>
      </c>
      <c r="I25" s="413">
        <f t="shared" si="0"/>
        <v>7.910547396528705</v>
      </c>
    </row>
    <row r="26" spans="1:9" s="33" customFormat="1" ht="19.5" customHeight="1">
      <c r="A26" s="382" t="s">
        <v>123</v>
      </c>
      <c r="B26" s="291">
        <v>2586</v>
      </c>
      <c r="C26" s="291">
        <v>1</v>
      </c>
      <c r="D26" s="437">
        <f>SUM(B26:C26)</f>
        <v>2587</v>
      </c>
      <c r="E26" s="291"/>
      <c r="F26" s="291">
        <v>2348</v>
      </c>
      <c r="G26" s="291">
        <v>0</v>
      </c>
      <c r="H26" s="499">
        <f t="shared" si="4"/>
        <v>2348</v>
      </c>
      <c r="I26" s="413">
        <f t="shared" si="0"/>
        <v>-9.238500193274062</v>
      </c>
    </row>
    <row r="27" spans="1:9" s="33" customFormat="1" ht="28.5" customHeight="1">
      <c r="A27" s="300" t="s">
        <v>267</v>
      </c>
      <c r="B27" s="301">
        <v>1169</v>
      </c>
      <c r="C27" s="301">
        <v>1</v>
      </c>
      <c r="D27" s="440">
        <f>SUM(B27:C27)</f>
        <v>1170</v>
      </c>
      <c r="E27" s="301"/>
      <c r="F27" s="301">
        <v>1066</v>
      </c>
      <c r="G27" s="301">
        <v>0</v>
      </c>
      <c r="H27" s="502">
        <f t="shared" si="4"/>
        <v>1066</v>
      </c>
      <c r="I27" s="413">
        <f t="shared" si="0"/>
        <v>-8.88888888888889</v>
      </c>
    </row>
    <row r="28" spans="1:9" s="5" customFormat="1" ht="18.75" customHeight="1">
      <c r="A28" s="27" t="s">
        <v>124</v>
      </c>
      <c r="B28" s="298">
        <f aca="true" t="shared" si="5" ref="B28:H28">B29+B33</f>
        <v>135</v>
      </c>
      <c r="C28" s="298">
        <f t="shared" si="5"/>
        <v>9</v>
      </c>
      <c r="D28" s="438">
        <f t="shared" si="5"/>
        <v>144</v>
      </c>
      <c r="E28" s="298">
        <f t="shared" si="5"/>
        <v>0</v>
      </c>
      <c r="F28" s="298">
        <f t="shared" si="5"/>
        <v>161</v>
      </c>
      <c r="G28" s="298">
        <f t="shared" si="5"/>
        <v>0</v>
      </c>
      <c r="H28" s="500">
        <f t="shared" si="5"/>
        <v>161</v>
      </c>
      <c r="I28" s="414">
        <f t="shared" si="0"/>
        <v>11.805555555555555</v>
      </c>
    </row>
    <row r="29" spans="1:9" s="5" customFormat="1" ht="16.5" customHeight="1">
      <c r="A29" s="382" t="s">
        <v>125</v>
      </c>
      <c r="B29" s="291">
        <v>101</v>
      </c>
      <c r="C29" s="291">
        <v>9</v>
      </c>
      <c r="D29" s="437">
        <f aca="true" t="shared" si="6" ref="D29:D35">SUM(B29:C29)</f>
        <v>110</v>
      </c>
      <c r="E29" s="291"/>
      <c r="F29" s="291">
        <v>117</v>
      </c>
      <c r="G29" s="291">
        <v>0</v>
      </c>
      <c r="H29" s="499">
        <f t="shared" si="4"/>
        <v>117</v>
      </c>
      <c r="I29" s="413">
        <f t="shared" si="0"/>
        <v>6.363636363636363</v>
      </c>
    </row>
    <row r="30" spans="1:9" s="33" customFormat="1" ht="18.75" customHeight="1">
      <c r="A30" s="302" t="s">
        <v>4</v>
      </c>
      <c r="B30" s="301">
        <v>6</v>
      </c>
      <c r="C30" s="301">
        <v>0</v>
      </c>
      <c r="D30" s="440">
        <f t="shared" si="6"/>
        <v>6</v>
      </c>
      <c r="E30" s="301"/>
      <c r="F30" s="301">
        <v>6</v>
      </c>
      <c r="G30" s="301">
        <v>0</v>
      </c>
      <c r="H30" s="502">
        <f t="shared" si="4"/>
        <v>6</v>
      </c>
      <c r="I30" s="413"/>
    </row>
    <row r="31" spans="1:9" s="33" customFormat="1" ht="18.75" customHeight="1">
      <c r="A31" s="312" t="s">
        <v>191</v>
      </c>
      <c r="B31" s="301">
        <v>6</v>
      </c>
      <c r="C31" s="301">
        <v>3</v>
      </c>
      <c r="D31" s="440">
        <f t="shared" si="6"/>
        <v>9</v>
      </c>
      <c r="E31" s="301"/>
      <c r="F31" s="301">
        <v>9</v>
      </c>
      <c r="G31" s="301">
        <v>0</v>
      </c>
      <c r="H31" s="502">
        <f t="shared" si="4"/>
        <v>9</v>
      </c>
      <c r="I31" s="413"/>
    </row>
    <row r="32" spans="1:9" s="5" customFormat="1" ht="36.75" customHeight="1">
      <c r="A32" s="213" t="s">
        <v>192</v>
      </c>
      <c r="B32" s="301">
        <v>59</v>
      </c>
      <c r="C32" s="301">
        <v>1</v>
      </c>
      <c r="D32" s="440">
        <f t="shared" si="6"/>
        <v>60</v>
      </c>
      <c r="E32" s="301"/>
      <c r="F32" s="301">
        <v>59</v>
      </c>
      <c r="G32" s="301">
        <v>0</v>
      </c>
      <c r="H32" s="502">
        <f t="shared" si="4"/>
        <v>59</v>
      </c>
      <c r="I32" s="413"/>
    </row>
    <row r="33" spans="1:9" s="5" customFormat="1" ht="19.5" customHeight="1">
      <c r="A33" s="382" t="s">
        <v>126</v>
      </c>
      <c r="B33" s="291">
        <v>34</v>
      </c>
      <c r="C33" s="291">
        <v>0</v>
      </c>
      <c r="D33" s="437">
        <f t="shared" si="6"/>
        <v>34</v>
      </c>
      <c r="E33" s="291"/>
      <c r="F33" s="291">
        <v>44</v>
      </c>
      <c r="G33" s="291">
        <v>0</v>
      </c>
      <c r="H33" s="499">
        <f t="shared" si="4"/>
        <v>44</v>
      </c>
      <c r="I33" s="413">
        <f t="shared" si="0"/>
        <v>29.41176470588235</v>
      </c>
    </row>
    <row r="34" spans="1:9" s="5" customFormat="1" ht="25.5" customHeight="1">
      <c r="A34" s="27" t="s">
        <v>127</v>
      </c>
      <c r="B34" s="298">
        <v>1473</v>
      </c>
      <c r="C34" s="298">
        <v>45</v>
      </c>
      <c r="D34" s="438">
        <f t="shared" si="6"/>
        <v>1518</v>
      </c>
      <c r="E34" s="298"/>
      <c r="F34" s="298">
        <v>1326</v>
      </c>
      <c r="G34" s="298">
        <v>58</v>
      </c>
      <c r="H34" s="500">
        <f t="shared" si="4"/>
        <v>1384</v>
      </c>
      <c r="I34" s="414">
        <f t="shared" si="0"/>
        <v>-8.827404479578393</v>
      </c>
    </row>
    <row r="35" spans="1:9" s="33" customFormat="1" ht="17.25" customHeight="1">
      <c r="A35" s="383" t="s">
        <v>37</v>
      </c>
      <c r="B35" s="301">
        <v>1473</v>
      </c>
      <c r="C35" s="301">
        <v>45</v>
      </c>
      <c r="D35" s="440">
        <f t="shared" si="6"/>
        <v>1518</v>
      </c>
      <c r="E35" s="301"/>
      <c r="F35" s="301">
        <v>1326</v>
      </c>
      <c r="G35" s="301">
        <v>58</v>
      </c>
      <c r="H35" s="502">
        <f t="shared" si="4"/>
        <v>1384</v>
      </c>
      <c r="I35" s="494">
        <f t="shared" si="0"/>
        <v>-8.827404479578393</v>
      </c>
    </row>
    <row r="36" spans="1:9" s="5" customFormat="1" ht="18.75" customHeight="1">
      <c r="A36" s="27" t="s">
        <v>129</v>
      </c>
      <c r="B36" s="298">
        <f aca="true" t="shared" si="7" ref="B36:H36">B37+B38+B39+B40</f>
        <v>3998</v>
      </c>
      <c r="C36" s="298">
        <f t="shared" si="7"/>
        <v>48</v>
      </c>
      <c r="D36" s="438">
        <f t="shared" si="7"/>
        <v>4046</v>
      </c>
      <c r="E36" s="298">
        <f t="shared" si="7"/>
        <v>0</v>
      </c>
      <c r="F36" s="298">
        <f t="shared" si="7"/>
        <v>3186</v>
      </c>
      <c r="G36" s="298">
        <f t="shared" si="7"/>
        <v>43</v>
      </c>
      <c r="H36" s="500">
        <f t="shared" si="7"/>
        <v>3229</v>
      </c>
      <c r="I36" s="414">
        <f t="shared" si="0"/>
        <v>-20.192782995551163</v>
      </c>
    </row>
    <row r="37" spans="1:9" s="33" customFormat="1" ht="17.25" customHeight="1">
      <c r="A37" s="30" t="s">
        <v>38</v>
      </c>
      <c r="B37" s="288">
        <v>713</v>
      </c>
      <c r="C37" s="288">
        <v>26</v>
      </c>
      <c r="D37" s="436">
        <f>SUM(B37:C37)</f>
        <v>739</v>
      </c>
      <c r="E37" s="288"/>
      <c r="F37" s="288">
        <v>663</v>
      </c>
      <c r="G37" s="288">
        <v>22</v>
      </c>
      <c r="H37" s="498">
        <f t="shared" si="4"/>
        <v>685</v>
      </c>
      <c r="I37" s="413">
        <f t="shared" si="0"/>
        <v>-7.307171853856563</v>
      </c>
    </row>
    <row r="38" spans="1:9" s="33" customFormat="1" ht="17.25" customHeight="1">
      <c r="A38" s="30" t="s">
        <v>36</v>
      </c>
      <c r="B38" s="288">
        <v>2718</v>
      </c>
      <c r="C38" s="288">
        <v>22</v>
      </c>
      <c r="D38" s="436">
        <f>SUM(B38:C38)</f>
        <v>2740</v>
      </c>
      <c r="E38" s="288"/>
      <c r="F38" s="288">
        <v>2115</v>
      </c>
      <c r="G38" s="288">
        <v>20</v>
      </c>
      <c r="H38" s="498">
        <f t="shared" si="4"/>
        <v>2135</v>
      </c>
      <c r="I38" s="413">
        <f t="shared" si="0"/>
        <v>-22.080291970802918</v>
      </c>
    </row>
    <row r="39" spans="1:9" s="33" customFormat="1" ht="17.25" customHeight="1">
      <c r="A39" s="30" t="s">
        <v>130</v>
      </c>
      <c r="B39" s="288">
        <v>72</v>
      </c>
      <c r="C39" s="288">
        <v>0</v>
      </c>
      <c r="D39" s="436">
        <f>SUM(B39:C39)</f>
        <v>72</v>
      </c>
      <c r="E39" s="288"/>
      <c r="F39" s="288">
        <v>23</v>
      </c>
      <c r="G39" s="288">
        <v>0</v>
      </c>
      <c r="H39" s="498">
        <f t="shared" si="4"/>
        <v>23</v>
      </c>
      <c r="I39" s="413">
        <f t="shared" si="0"/>
        <v>-68.05555555555556</v>
      </c>
    </row>
    <row r="40" spans="1:9" s="33" customFormat="1" ht="17.25" customHeight="1">
      <c r="A40" s="360" t="s">
        <v>131</v>
      </c>
      <c r="B40" s="361">
        <v>495</v>
      </c>
      <c r="C40" s="361">
        <v>0</v>
      </c>
      <c r="D40" s="441">
        <v>495</v>
      </c>
      <c r="E40" s="361"/>
      <c r="F40" s="361">
        <v>385</v>
      </c>
      <c r="G40" s="361">
        <v>1</v>
      </c>
      <c r="H40" s="503">
        <f t="shared" si="4"/>
        <v>386</v>
      </c>
      <c r="I40" s="416">
        <f t="shared" si="0"/>
        <v>-22.02020202020202</v>
      </c>
    </row>
    <row r="41" spans="1:9" s="33" customFormat="1" ht="10.5" customHeight="1">
      <c r="A41" s="384"/>
      <c r="B41" s="385"/>
      <c r="C41" s="385"/>
      <c r="D41" s="385"/>
      <c r="E41" s="385"/>
      <c r="F41" s="385"/>
      <c r="G41" s="385"/>
      <c r="H41" s="385"/>
      <c r="I41" s="413"/>
    </row>
    <row r="42" spans="1:9" s="33" customFormat="1" ht="46.5" customHeight="1">
      <c r="A42" s="761" t="s">
        <v>296</v>
      </c>
      <c r="B42" s="761"/>
      <c r="C42" s="761"/>
      <c r="D42" s="761"/>
      <c r="E42" s="761"/>
      <c r="F42" s="761"/>
      <c r="G42" s="761"/>
      <c r="H42" s="761"/>
      <c r="I42" s="416"/>
    </row>
    <row r="43" spans="1:9" s="33" customFormat="1" ht="15.75" customHeight="1">
      <c r="A43" s="716" t="s">
        <v>12</v>
      </c>
      <c r="B43" s="759">
        <v>2017</v>
      </c>
      <c r="C43" s="759"/>
      <c r="D43" s="760"/>
      <c r="E43" s="278"/>
      <c r="F43" s="759">
        <v>2018</v>
      </c>
      <c r="G43" s="759"/>
      <c r="H43" s="760"/>
      <c r="I43" s="10" t="s">
        <v>246</v>
      </c>
    </row>
    <row r="44" spans="1:9" s="33" customFormat="1" ht="16.5" customHeight="1">
      <c r="A44" s="723"/>
      <c r="B44" s="279" t="s">
        <v>50</v>
      </c>
      <c r="C44" s="280" t="s">
        <v>60</v>
      </c>
      <c r="D44" s="442" t="s">
        <v>68</v>
      </c>
      <c r="E44" s="279"/>
      <c r="F44" s="279" t="s">
        <v>50</v>
      </c>
      <c r="G44" s="280" t="s">
        <v>261</v>
      </c>
      <c r="H44" s="442" t="s">
        <v>68</v>
      </c>
      <c r="I44" s="10" t="s">
        <v>0</v>
      </c>
    </row>
    <row r="45" spans="1:9" s="5" customFormat="1" ht="25.5" customHeight="1">
      <c r="A45" s="27" t="s">
        <v>147</v>
      </c>
      <c r="B45" s="298">
        <v>2060</v>
      </c>
      <c r="C45" s="298">
        <v>8</v>
      </c>
      <c r="D45" s="438">
        <f>SUM(B45:C45)</f>
        <v>2068</v>
      </c>
      <c r="E45" s="298"/>
      <c r="F45" s="298">
        <v>1832</v>
      </c>
      <c r="G45" s="298">
        <v>1</v>
      </c>
      <c r="H45" s="438">
        <v>1833</v>
      </c>
      <c r="I45" s="414">
        <f>(H45-D45)*100/D45</f>
        <v>-11.363636363636363</v>
      </c>
    </row>
    <row r="46" spans="1:9" s="5" customFormat="1" ht="19.5" customHeight="1">
      <c r="A46" s="27" t="s">
        <v>133</v>
      </c>
      <c r="B46" s="298">
        <f aca="true" t="shared" si="8" ref="B46:H46">B47+B48+B49+B52+B53</f>
        <v>1598</v>
      </c>
      <c r="C46" s="298">
        <f t="shared" si="8"/>
        <v>3</v>
      </c>
      <c r="D46" s="438">
        <f t="shared" si="8"/>
        <v>1601</v>
      </c>
      <c r="E46" s="298">
        <f t="shared" si="8"/>
        <v>0</v>
      </c>
      <c r="F46" s="298">
        <f t="shared" si="8"/>
        <v>1480</v>
      </c>
      <c r="G46" s="298">
        <f t="shared" si="8"/>
        <v>1</v>
      </c>
      <c r="H46" s="438">
        <f t="shared" si="8"/>
        <v>1481</v>
      </c>
      <c r="I46" s="414">
        <f t="shared" si="0"/>
        <v>-7.495315427857589</v>
      </c>
    </row>
    <row r="47" spans="1:9" s="5" customFormat="1" ht="19.5" customHeight="1">
      <c r="A47" s="30" t="s">
        <v>134</v>
      </c>
      <c r="B47" s="445">
        <v>268</v>
      </c>
      <c r="C47" s="445">
        <v>0</v>
      </c>
      <c r="D47" s="437">
        <f aca="true" t="shared" si="9" ref="D47:D53">SUM(B47:C47)</f>
        <v>268</v>
      </c>
      <c r="E47" s="283"/>
      <c r="F47" s="445">
        <v>299</v>
      </c>
      <c r="G47" s="445">
        <v>0</v>
      </c>
      <c r="H47" s="437">
        <f aca="true" t="shared" si="10" ref="H47:H70">SUM(F47:G47)</f>
        <v>299</v>
      </c>
      <c r="I47" s="413">
        <f t="shared" si="0"/>
        <v>11.567164179104477</v>
      </c>
    </row>
    <row r="48" spans="1:9" s="5" customFormat="1" ht="19.5" customHeight="1">
      <c r="A48" s="30" t="s">
        <v>135</v>
      </c>
      <c r="B48" s="445">
        <v>383</v>
      </c>
      <c r="C48" s="445">
        <v>0</v>
      </c>
      <c r="D48" s="437">
        <f t="shared" si="9"/>
        <v>383</v>
      </c>
      <c r="E48" s="283"/>
      <c r="F48" s="445">
        <v>240</v>
      </c>
      <c r="G48" s="445">
        <v>0</v>
      </c>
      <c r="H48" s="437">
        <f t="shared" si="10"/>
        <v>240</v>
      </c>
      <c r="I48" s="413">
        <f t="shared" si="0"/>
        <v>-37.33681462140992</v>
      </c>
    </row>
    <row r="49" spans="1:9" s="5" customFormat="1" ht="19.5" customHeight="1">
      <c r="A49" s="30" t="s">
        <v>136</v>
      </c>
      <c r="B49" s="445">
        <v>178</v>
      </c>
      <c r="C49" s="445">
        <v>0</v>
      </c>
      <c r="D49" s="437">
        <f t="shared" si="9"/>
        <v>178</v>
      </c>
      <c r="E49" s="283"/>
      <c r="F49" s="445">
        <v>139</v>
      </c>
      <c r="G49" s="445">
        <v>0</v>
      </c>
      <c r="H49" s="437">
        <f t="shared" si="10"/>
        <v>139</v>
      </c>
      <c r="I49" s="413">
        <f t="shared" si="0"/>
        <v>-21.910112359550563</v>
      </c>
    </row>
    <row r="50" spans="1:9" s="33" customFormat="1" ht="19.5" customHeight="1">
      <c r="A50" s="312" t="s">
        <v>34</v>
      </c>
      <c r="B50" s="446">
        <v>2</v>
      </c>
      <c r="C50" s="446">
        <v>0</v>
      </c>
      <c r="D50" s="440">
        <f t="shared" si="9"/>
        <v>2</v>
      </c>
      <c r="E50" s="410"/>
      <c r="F50" s="446">
        <v>0</v>
      </c>
      <c r="G50" s="446">
        <v>0</v>
      </c>
      <c r="H50" s="440">
        <f t="shared" si="10"/>
        <v>0</v>
      </c>
      <c r="I50" s="413"/>
    </row>
    <row r="51" spans="1:9" s="33" customFormat="1" ht="19.5" customHeight="1">
      <c r="A51" s="434" t="s">
        <v>193</v>
      </c>
      <c r="B51" s="446">
        <v>5</v>
      </c>
      <c r="C51" s="446">
        <v>0</v>
      </c>
      <c r="D51" s="440">
        <f t="shared" si="9"/>
        <v>5</v>
      </c>
      <c r="E51" s="410"/>
      <c r="F51" s="446">
        <v>4</v>
      </c>
      <c r="G51" s="446">
        <v>0</v>
      </c>
      <c r="H51" s="440">
        <f t="shared" si="10"/>
        <v>4</v>
      </c>
      <c r="I51" s="413"/>
    </row>
    <row r="52" spans="1:9" s="5" customFormat="1" ht="19.5" customHeight="1">
      <c r="A52" s="30" t="s">
        <v>137</v>
      </c>
      <c r="B52" s="445">
        <v>659</v>
      </c>
      <c r="C52" s="445">
        <v>3</v>
      </c>
      <c r="D52" s="437">
        <f t="shared" si="9"/>
        <v>662</v>
      </c>
      <c r="E52" s="283"/>
      <c r="F52" s="445">
        <v>703</v>
      </c>
      <c r="G52" s="445">
        <v>1</v>
      </c>
      <c r="H52" s="437">
        <f t="shared" si="10"/>
        <v>704</v>
      </c>
      <c r="I52" s="413"/>
    </row>
    <row r="53" spans="1:9" s="5" customFormat="1" ht="19.5" customHeight="1">
      <c r="A53" s="30" t="s">
        <v>138</v>
      </c>
      <c r="B53" s="445">
        <v>110</v>
      </c>
      <c r="C53" s="445">
        <v>0</v>
      </c>
      <c r="D53" s="437">
        <f t="shared" si="9"/>
        <v>110</v>
      </c>
      <c r="E53" s="283"/>
      <c r="F53" s="445">
        <v>99</v>
      </c>
      <c r="G53" s="445">
        <v>0</v>
      </c>
      <c r="H53" s="437">
        <f t="shared" si="10"/>
        <v>99</v>
      </c>
      <c r="I53" s="413"/>
    </row>
    <row r="54" spans="1:9" s="5" customFormat="1" ht="24.75" customHeight="1">
      <c r="A54" s="27" t="s">
        <v>139</v>
      </c>
      <c r="B54" s="298">
        <f aca="true" t="shared" si="11" ref="B54:G54">B55+B56+B57+B59+B60+B61</f>
        <v>5806</v>
      </c>
      <c r="C54" s="298">
        <f t="shared" si="11"/>
        <v>9</v>
      </c>
      <c r="D54" s="438">
        <f t="shared" si="11"/>
        <v>5815</v>
      </c>
      <c r="E54" s="298">
        <f t="shared" si="11"/>
        <v>0</v>
      </c>
      <c r="F54" s="298">
        <f t="shared" si="11"/>
        <v>4797</v>
      </c>
      <c r="G54" s="298">
        <f t="shared" si="11"/>
        <v>15</v>
      </c>
      <c r="H54" s="438">
        <f t="shared" si="10"/>
        <v>4812</v>
      </c>
      <c r="I54" s="414">
        <f t="shared" si="0"/>
        <v>-17.248495270851247</v>
      </c>
    </row>
    <row r="55" spans="1:9" s="33" customFormat="1" ht="19.5" customHeight="1">
      <c r="A55" s="310" t="s">
        <v>195</v>
      </c>
      <c r="B55" s="291">
        <v>963</v>
      </c>
      <c r="C55" s="291">
        <v>2</v>
      </c>
      <c r="D55" s="437">
        <f>SUM(B55:C55)</f>
        <v>965</v>
      </c>
      <c r="E55" s="291"/>
      <c r="F55" s="291">
        <v>698</v>
      </c>
      <c r="G55" s="291">
        <v>5</v>
      </c>
      <c r="H55" s="437">
        <f t="shared" si="10"/>
        <v>703</v>
      </c>
      <c r="I55" s="413"/>
    </row>
    <row r="56" spans="1:9" s="33" customFormat="1" ht="19.5" customHeight="1">
      <c r="A56" s="310" t="s">
        <v>196</v>
      </c>
      <c r="B56" s="291">
        <v>72</v>
      </c>
      <c r="C56" s="291">
        <v>0</v>
      </c>
      <c r="D56" s="437">
        <f>SUM(B56:C56)</f>
        <v>72</v>
      </c>
      <c r="E56" s="291"/>
      <c r="F56" s="291">
        <v>38</v>
      </c>
      <c r="G56" s="291">
        <v>0</v>
      </c>
      <c r="H56" s="437">
        <f t="shared" si="10"/>
        <v>38</v>
      </c>
      <c r="I56" s="413"/>
    </row>
    <row r="57" spans="1:9" s="33" customFormat="1" ht="24" customHeight="1">
      <c r="A57" s="30" t="s">
        <v>197</v>
      </c>
      <c r="B57" s="291">
        <v>925</v>
      </c>
      <c r="C57" s="291">
        <v>0</v>
      </c>
      <c r="D57" s="437">
        <v>925</v>
      </c>
      <c r="E57" s="291"/>
      <c r="F57" s="291">
        <v>717</v>
      </c>
      <c r="G57" s="291">
        <v>0</v>
      </c>
      <c r="H57" s="437">
        <f t="shared" si="10"/>
        <v>717</v>
      </c>
      <c r="I57" s="413"/>
    </row>
    <row r="58" spans="1:9" s="33" customFormat="1" ht="19.5" customHeight="1">
      <c r="A58" s="228" t="s">
        <v>252</v>
      </c>
      <c r="B58" s="301">
        <v>912</v>
      </c>
      <c r="C58" s="301">
        <v>0</v>
      </c>
      <c r="D58" s="440">
        <f>SUM(B58:C58)</f>
        <v>912</v>
      </c>
      <c r="E58" s="301"/>
      <c r="F58" s="301">
        <v>708</v>
      </c>
      <c r="G58" s="301">
        <v>0</v>
      </c>
      <c r="H58" s="440">
        <f t="shared" si="10"/>
        <v>708</v>
      </c>
      <c r="I58" s="413"/>
    </row>
    <row r="59" spans="1:9" s="33" customFormat="1" ht="19.5" customHeight="1">
      <c r="A59" s="310" t="s">
        <v>198</v>
      </c>
      <c r="B59" s="291">
        <v>3655</v>
      </c>
      <c r="C59" s="291">
        <v>7</v>
      </c>
      <c r="D59" s="437">
        <v>3662</v>
      </c>
      <c r="E59" s="291"/>
      <c r="F59" s="291">
        <v>3055</v>
      </c>
      <c r="G59" s="291">
        <v>10</v>
      </c>
      <c r="H59" s="437">
        <f t="shared" si="10"/>
        <v>3065</v>
      </c>
      <c r="I59" s="413"/>
    </row>
    <row r="60" spans="1:9" s="33" customFormat="1" ht="19.5" customHeight="1">
      <c r="A60" s="310" t="s">
        <v>199</v>
      </c>
      <c r="B60" s="291">
        <v>2</v>
      </c>
      <c r="C60" s="291">
        <v>0</v>
      </c>
      <c r="D60" s="437">
        <f>SUM(B60:C60)</f>
        <v>2</v>
      </c>
      <c r="E60" s="291"/>
      <c r="F60" s="291">
        <v>32</v>
      </c>
      <c r="G60" s="291">
        <v>0</v>
      </c>
      <c r="H60" s="437">
        <f t="shared" si="10"/>
        <v>32</v>
      </c>
      <c r="I60" s="413"/>
    </row>
    <row r="61" spans="1:9" s="33" customFormat="1" ht="19.5" customHeight="1">
      <c r="A61" s="310" t="s">
        <v>200</v>
      </c>
      <c r="B61" s="291">
        <v>189</v>
      </c>
      <c r="C61" s="291">
        <v>0</v>
      </c>
      <c r="D61" s="437">
        <f>SUM(B61:C61)</f>
        <v>189</v>
      </c>
      <c r="E61" s="291"/>
      <c r="F61" s="291">
        <v>257</v>
      </c>
      <c r="G61" s="291">
        <v>0</v>
      </c>
      <c r="H61" s="437">
        <f t="shared" si="10"/>
        <v>257</v>
      </c>
      <c r="I61" s="413"/>
    </row>
    <row r="62" spans="1:9" s="33" customFormat="1" ht="19.5" customHeight="1">
      <c r="A62" s="27" t="s">
        <v>140</v>
      </c>
      <c r="B62" s="298">
        <f aca="true" t="shared" si="12" ref="B62:H62">B63+B64+B65</f>
        <v>63480</v>
      </c>
      <c r="C62" s="298">
        <f t="shared" si="12"/>
        <v>17</v>
      </c>
      <c r="D62" s="438">
        <f t="shared" si="12"/>
        <v>63497</v>
      </c>
      <c r="E62" s="298">
        <f t="shared" si="12"/>
        <v>0</v>
      </c>
      <c r="F62" s="298">
        <f t="shared" si="12"/>
        <v>60878</v>
      </c>
      <c r="G62" s="298">
        <f t="shared" si="12"/>
        <v>6</v>
      </c>
      <c r="H62" s="438">
        <f t="shared" si="12"/>
        <v>60884</v>
      </c>
      <c r="I62" s="414">
        <f t="shared" si="0"/>
        <v>-4.1151550466951194</v>
      </c>
    </row>
    <row r="63" spans="1:9" s="33" customFormat="1" ht="26.25" customHeight="1">
      <c r="A63" s="30" t="s">
        <v>201</v>
      </c>
      <c r="B63" s="291">
        <v>186</v>
      </c>
      <c r="C63" s="291">
        <v>1</v>
      </c>
      <c r="D63" s="437">
        <f>SUM(B63:C63)</f>
        <v>187</v>
      </c>
      <c r="E63" s="298"/>
      <c r="F63" s="291">
        <v>152</v>
      </c>
      <c r="G63" s="291">
        <v>0</v>
      </c>
      <c r="H63" s="437">
        <f t="shared" si="10"/>
        <v>152</v>
      </c>
      <c r="I63" s="413"/>
    </row>
    <row r="64" spans="1:9" s="33" customFormat="1" ht="19.5" customHeight="1">
      <c r="A64" s="310" t="s">
        <v>202</v>
      </c>
      <c r="B64" s="291">
        <v>427</v>
      </c>
      <c r="C64" s="291">
        <v>0</v>
      </c>
      <c r="D64" s="437">
        <f>SUM(B64:C64)</f>
        <v>427</v>
      </c>
      <c r="E64" s="298"/>
      <c r="F64" s="291">
        <v>347</v>
      </c>
      <c r="G64" s="291">
        <v>0</v>
      </c>
      <c r="H64" s="437">
        <f t="shared" si="10"/>
        <v>347</v>
      </c>
      <c r="I64" s="413"/>
    </row>
    <row r="65" spans="1:9" s="33" customFormat="1" ht="19.5" customHeight="1">
      <c r="A65" s="30" t="s">
        <v>268</v>
      </c>
      <c r="B65" s="291">
        <v>62867</v>
      </c>
      <c r="C65" s="291">
        <v>16</v>
      </c>
      <c r="D65" s="437">
        <v>62883</v>
      </c>
      <c r="E65" s="291"/>
      <c r="F65" s="291">
        <v>60379</v>
      </c>
      <c r="G65" s="291">
        <v>6</v>
      </c>
      <c r="H65" s="437">
        <f t="shared" si="10"/>
        <v>60385</v>
      </c>
      <c r="I65" s="413">
        <f t="shared" si="0"/>
        <v>-3.972456784822607</v>
      </c>
    </row>
    <row r="66" spans="1:9" s="33" customFormat="1" ht="19.5" customHeight="1">
      <c r="A66" s="228" t="s">
        <v>154</v>
      </c>
      <c r="B66" s="301">
        <v>3983</v>
      </c>
      <c r="C66" s="301">
        <v>0</v>
      </c>
      <c r="D66" s="440">
        <f>SUM(B66:C66)</f>
        <v>3983</v>
      </c>
      <c r="E66" s="301"/>
      <c r="F66" s="301">
        <v>4352</v>
      </c>
      <c r="G66" s="301">
        <v>0</v>
      </c>
      <c r="H66" s="440">
        <f t="shared" si="10"/>
        <v>4352</v>
      </c>
      <c r="I66" s="413"/>
    </row>
    <row r="67" spans="1:9" s="33" customFormat="1" ht="19.5" customHeight="1">
      <c r="A67" s="313" t="s">
        <v>148</v>
      </c>
      <c r="B67" s="301">
        <v>3635</v>
      </c>
      <c r="C67" s="301">
        <v>0</v>
      </c>
      <c r="D67" s="440">
        <f>SUM(B67:C67)</f>
        <v>3635</v>
      </c>
      <c r="E67" s="301"/>
      <c r="F67" s="301">
        <v>3814</v>
      </c>
      <c r="G67" s="301">
        <v>0</v>
      </c>
      <c r="H67" s="440">
        <f t="shared" si="10"/>
        <v>3814</v>
      </c>
      <c r="I67" s="413"/>
    </row>
    <row r="68" spans="1:9" s="33" customFormat="1" ht="19.5" customHeight="1">
      <c r="A68" s="313" t="s">
        <v>205</v>
      </c>
      <c r="B68" s="301">
        <v>2090</v>
      </c>
      <c r="C68" s="301">
        <v>5</v>
      </c>
      <c r="D68" s="440">
        <f>SUM(B68:C68)</f>
        <v>2095</v>
      </c>
      <c r="E68" s="301"/>
      <c r="F68" s="301">
        <v>1738</v>
      </c>
      <c r="G68" s="301">
        <v>2</v>
      </c>
      <c r="H68" s="440">
        <f t="shared" si="10"/>
        <v>1740</v>
      </c>
      <c r="I68" s="413"/>
    </row>
    <row r="69" spans="1:9" s="33" customFormat="1" ht="19.5" customHeight="1">
      <c r="A69" s="313" t="s">
        <v>143</v>
      </c>
      <c r="B69" s="301">
        <v>1399</v>
      </c>
      <c r="C69" s="301">
        <v>1</v>
      </c>
      <c r="D69" s="440">
        <f>SUM(B69:C69)</f>
        <v>1400</v>
      </c>
      <c r="E69" s="301"/>
      <c r="F69" s="301">
        <v>1303</v>
      </c>
      <c r="G69" s="301">
        <v>1</v>
      </c>
      <c r="H69" s="440">
        <f t="shared" si="10"/>
        <v>1304</v>
      </c>
      <c r="I69" s="413"/>
    </row>
    <row r="70" spans="1:9" s="5" customFormat="1" ht="19.5" customHeight="1">
      <c r="A70" s="27" t="s">
        <v>141</v>
      </c>
      <c r="B70" s="298">
        <v>896</v>
      </c>
      <c r="C70" s="298">
        <v>1</v>
      </c>
      <c r="D70" s="438">
        <f>SUM(B70:C70)</f>
        <v>897</v>
      </c>
      <c r="E70" s="298"/>
      <c r="F70" s="298">
        <v>1097</v>
      </c>
      <c r="G70" s="298">
        <v>0</v>
      </c>
      <c r="H70" s="438">
        <f t="shared" si="10"/>
        <v>1097</v>
      </c>
      <c r="I70" s="414">
        <f>(H70-D70)*100/D70</f>
        <v>22.296544035674472</v>
      </c>
    </row>
    <row r="71" spans="1:9" s="5" customFormat="1" ht="19.5" customHeight="1">
      <c r="A71" s="27" t="s">
        <v>142</v>
      </c>
      <c r="B71" s="419">
        <v>5432</v>
      </c>
      <c r="C71" s="419">
        <v>54</v>
      </c>
      <c r="D71" s="447">
        <v>5486</v>
      </c>
      <c r="E71" s="419"/>
      <c r="F71" s="419">
        <v>5731</v>
      </c>
      <c r="G71" s="419">
        <v>44</v>
      </c>
      <c r="H71" s="438">
        <v>5775</v>
      </c>
      <c r="I71" s="417">
        <f>(H71-D71)*100/D71</f>
        <v>5.267954794021144</v>
      </c>
    </row>
    <row r="72" spans="1:9" s="5" customFormat="1" ht="19.5" customHeight="1">
      <c r="A72" s="303" t="s">
        <v>275</v>
      </c>
      <c r="B72" s="304">
        <v>25</v>
      </c>
      <c r="C72" s="304">
        <v>1.6</v>
      </c>
      <c r="D72" s="448">
        <v>22.5</v>
      </c>
      <c r="E72" s="304"/>
      <c r="F72" s="304">
        <v>22.3</v>
      </c>
      <c r="G72" s="304">
        <v>1.4</v>
      </c>
      <c r="H72" s="448">
        <v>20.1</v>
      </c>
      <c r="I72" s="418">
        <f>(H72-D72)*100/D72</f>
        <v>-10.66666666666666</v>
      </c>
    </row>
    <row r="73" spans="2:8" ht="7.5" customHeight="1">
      <c r="B73" s="305"/>
      <c r="C73" s="305"/>
      <c r="D73" s="305"/>
      <c r="E73" s="305"/>
      <c r="F73" s="305"/>
      <c r="G73" s="305"/>
      <c r="H73" s="305"/>
    </row>
    <row r="74" spans="1:8" ht="15" customHeight="1">
      <c r="A74" s="126" t="s">
        <v>222</v>
      </c>
      <c r="B74" s="126"/>
      <c r="C74" s="126"/>
      <c r="D74" s="126"/>
      <c r="E74" s="25"/>
      <c r="F74" s="25"/>
      <c r="G74" s="25"/>
      <c r="H74" s="25"/>
    </row>
    <row r="75" spans="1:8" s="286" customFormat="1" ht="15" customHeight="1">
      <c r="A75" s="311" t="s">
        <v>269</v>
      </c>
      <c r="B75" s="306"/>
      <c r="C75" s="306"/>
      <c r="D75" s="307"/>
      <c r="E75" s="307"/>
      <c r="F75" s="307"/>
      <c r="G75" s="307"/>
      <c r="H75" s="307"/>
    </row>
    <row r="76" spans="1:8" s="286" customFormat="1" ht="15" customHeight="1">
      <c r="A76" s="311" t="s">
        <v>270</v>
      </c>
      <c r="B76" s="306"/>
      <c r="C76" s="308"/>
      <c r="D76" s="308"/>
      <c r="E76" s="308"/>
      <c r="F76" s="309"/>
      <c r="G76" s="308"/>
      <c r="H76" s="308"/>
    </row>
    <row r="77" spans="1:8" s="286" customFormat="1" ht="15" customHeight="1">
      <c r="A77" s="311" t="s">
        <v>271</v>
      </c>
      <c r="B77" s="308"/>
      <c r="C77" s="308"/>
      <c r="D77" s="308"/>
      <c r="E77" s="308"/>
      <c r="F77" s="308"/>
      <c r="G77" s="308"/>
      <c r="H77" s="308"/>
    </row>
    <row r="78" spans="1:8" s="286" customFormat="1" ht="15" customHeight="1">
      <c r="A78" s="311" t="s">
        <v>272</v>
      </c>
      <c r="B78" s="308"/>
      <c r="C78" s="308"/>
      <c r="D78" s="308"/>
      <c r="E78" s="308"/>
      <c r="F78" s="308"/>
      <c r="G78" s="308"/>
      <c r="H78" s="308"/>
    </row>
    <row r="79" spans="1:8" s="286" customFormat="1" ht="15" customHeight="1">
      <c r="A79" s="311" t="s">
        <v>273</v>
      </c>
      <c r="B79" s="308"/>
      <c r="C79" s="308"/>
      <c r="D79" s="308"/>
      <c r="E79" s="308"/>
      <c r="F79" s="308"/>
      <c r="G79" s="308"/>
      <c r="H79" s="308"/>
    </row>
    <row r="80" spans="1:8" s="286" customFormat="1" ht="15" customHeight="1">
      <c r="A80" s="311" t="s">
        <v>274</v>
      </c>
      <c r="B80" s="308"/>
      <c r="C80" s="308"/>
      <c r="D80" s="308"/>
      <c r="E80" s="308"/>
      <c r="F80" s="308"/>
      <c r="G80" s="308"/>
      <c r="H80" s="308"/>
    </row>
    <row r="81" spans="1:8" s="286" customFormat="1" ht="15" customHeight="1">
      <c r="A81" s="311" t="s">
        <v>276</v>
      </c>
      <c r="B81" s="308"/>
      <c r="C81" s="308"/>
      <c r="D81" s="308"/>
      <c r="E81" s="308"/>
      <c r="F81" s="308"/>
      <c r="G81" s="308"/>
      <c r="H81" s="308"/>
    </row>
    <row r="82" spans="1:8" s="5" customFormat="1" ht="15" customHeight="1">
      <c r="A82" s="33" t="s">
        <v>278</v>
      </c>
      <c r="B82" s="286"/>
      <c r="C82" s="286"/>
      <c r="D82" s="286"/>
      <c r="E82" s="286"/>
      <c r="F82" s="286"/>
      <c r="G82" s="286"/>
      <c r="H82" s="286"/>
    </row>
    <row r="83" spans="1:8" s="5" customFormat="1" ht="15" customHeight="1">
      <c r="A83" s="256" t="s">
        <v>194</v>
      </c>
      <c r="B83" s="286"/>
      <c r="C83" s="286"/>
      <c r="D83" s="286"/>
      <c r="E83" s="286"/>
      <c r="F83" s="286"/>
      <c r="G83" s="286"/>
      <c r="H83" s="286"/>
    </row>
  </sheetData>
  <sheetProtection selectLockedCells="1" selectUnlockedCells="1"/>
  <mergeCells count="8">
    <mergeCell ref="A43:A44"/>
    <mergeCell ref="B43:D43"/>
    <mergeCell ref="F43:H43"/>
    <mergeCell ref="A1:H1"/>
    <mergeCell ref="A2:A3"/>
    <mergeCell ref="B2:D2"/>
    <mergeCell ref="F2:H2"/>
    <mergeCell ref="A42:H42"/>
  </mergeCells>
  <printOptions horizontalCentered="1"/>
  <pageMargins left="0.1968503937007874" right="0.1968503937007874" top="0.2362204724409449" bottom="0.2362204724409449" header="0.5118110236220472" footer="0.5118110236220472"/>
  <pageSetup firstPageNumber="26" useFirstPageNumber="1" horizontalDpi="600" verticalDpi="600" orientation="portrait" paperSize="9" r:id="rId1"/>
  <headerFooter alignWithMargins="0">
    <oddFooter>&amp;C&amp;"Times New Roman,Regular"&amp;P</oddFooter>
  </headerFooter>
  <ignoredErrors>
    <ignoredError sqref="E12:E15 E17" formulaRange="1"/>
    <ignoredError sqref="D28 H28 D36 H36 D62 H62 D16 H1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140625" defaultRowHeight="12.75"/>
  <cols>
    <col min="1" max="1" width="31.57421875" style="0" customWidth="1"/>
    <col min="2" max="3" width="7.7109375" style="0" customWidth="1"/>
    <col min="4" max="4" width="6.421875" style="162" customWidth="1"/>
    <col min="5" max="5" width="0.85546875" style="0" customWidth="1"/>
    <col min="6" max="6" width="7.57421875" style="0" customWidth="1"/>
    <col min="7" max="7" width="7.7109375" style="0" customWidth="1"/>
    <col min="8" max="8" width="6.28125" style="162" customWidth="1"/>
    <col min="9" max="9" width="1.1484375" style="0" customWidth="1"/>
    <col min="10" max="10" width="9.00390625" style="0" customWidth="1"/>
  </cols>
  <sheetData>
    <row r="1" spans="1:10" ht="20.25" customHeight="1">
      <c r="A1" s="763" t="s">
        <v>285</v>
      </c>
      <c r="B1" s="763"/>
      <c r="C1" s="763"/>
      <c r="D1" s="763"/>
      <c r="E1" s="763"/>
      <c r="F1" s="763"/>
      <c r="G1" s="763"/>
      <c r="H1" s="763"/>
      <c r="I1" s="763"/>
      <c r="J1" s="763"/>
    </row>
    <row r="2" spans="1:10" ht="17.25" customHeight="1">
      <c r="A2" s="764"/>
      <c r="B2" s="766">
        <v>2017</v>
      </c>
      <c r="C2" s="766"/>
      <c r="D2" s="766"/>
      <c r="E2" s="314"/>
      <c r="F2" s="767">
        <v>2018</v>
      </c>
      <c r="G2" s="766"/>
      <c r="H2" s="766"/>
      <c r="I2" s="314"/>
      <c r="J2" s="90" t="s">
        <v>30</v>
      </c>
    </row>
    <row r="3" spans="1:10" ht="18" customHeight="1">
      <c r="A3" s="765"/>
      <c r="B3" s="87" t="s">
        <v>2</v>
      </c>
      <c r="C3" s="87" t="s">
        <v>3</v>
      </c>
      <c r="D3" s="87" t="s">
        <v>0</v>
      </c>
      <c r="E3" s="316"/>
      <c r="F3" s="315" t="s">
        <v>2</v>
      </c>
      <c r="G3" s="87" t="s">
        <v>3</v>
      </c>
      <c r="H3" s="87" t="s">
        <v>0</v>
      </c>
      <c r="I3" s="316"/>
      <c r="J3" s="91" t="s">
        <v>0</v>
      </c>
    </row>
    <row r="4" spans="1:10" ht="14.25" customHeight="1">
      <c r="A4" s="89" t="s">
        <v>112</v>
      </c>
      <c r="B4" s="92"/>
      <c r="C4" s="92"/>
      <c r="D4" s="92"/>
      <c r="E4" s="318"/>
      <c r="F4" s="317"/>
      <c r="G4" s="92"/>
      <c r="H4" s="92"/>
      <c r="I4" s="318"/>
      <c r="J4" s="92"/>
    </row>
    <row r="5" spans="1:10" ht="14.25" customHeight="1">
      <c r="A5" s="156" t="s">
        <v>71</v>
      </c>
      <c r="B5" s="88"/>
      <c r="C5" s="88"/>
      <c r="D5" s="88"/>
      <c r="E5" s="320"/>
      <c r="F5" s="319"/>
      <c r="G5" s="88"/>
      <c r="H5" s="88"/>
      <c r="I5" s="320"/>
      <c r="J5" s="88"/>
    </row>
    <row r="6" spans="1:10" ht="14.25" customHeight="1">
      <c r="A6" s="157" t="s">
        <v>72</v>
      </c>
      <c r="B6" s="93">
        <f>B11+B22</f>
        <v>1311</v>
      </c>
      <c r="C6" s="93">
        <v>54</v>
      </c>
      <c r="D6" s="93">
        <f>SUM(B6:C6)</f>
        <v>1365</v>
      </c>
      <c r="E6" s="514"/>
      <c r="F6" s="321">
        <v>1341</v>
      </c>
      <c r="G6" s="93">
        <v>41</v>
      </c>
      <c r="H6" s="93">
        <f>SUM(F6:G6)</f>
        <v>1382</v>
      </c>
      <c r="I6" s="322"/>
      <c r="J6" s="323">
        <f>(H6-D6)/D6*100</f>
        <v>1.2454212454212454</v>
      </c>
    </row>
    <row r="7" spans="1:10" ht="14.25" customHeight="1">
      <c r="A7" s="157" t="s">
        <v>73</v>
      </c>
      <c r="B7" s="93">
        <f>B12+B23</f>
        <v>850</v>
      </c>
      <c r="C7" s="93">
        <v>46</v>
      </c>
      <c r="D7" s="93">
        <f>SUM(B7:C7)</f>
        <v>896</v>
      </c>
      <c r="E7" s="322"/>
      <c r="F7" s="321">
        <v>994</v>
      </c>
      <c r="G7" s="93">
        <v>71</v>
      </c>
      <c r="H7" s="93">
        <f>SUM(F7:G7)</f>
        <v>1065</v>
      </c>
      <c r="I7" s="322"/>
      <c r="J7" s="323">
        <f>(H7-D7)/D7*100</f>
        <v>18.861607142857142</v>
      </c>
    </row>
    <row r="8" spans="1:10" ht="14.25" customHeight="1">
      <c r="A8" s="202" t="s">
        <v>0</v>
      </c>
      <c r="B8" s="97">
        <f>SUM(B6:B7)</f>
        <v>2161</v>
      </c>
      <c r="C8" s="97">
        <f>SUM(C6:C7)</f>
        <v>100</v>
      </c>
      <c r="D8" s="94">
        <f>SUM(B8:C8)</f>
        <v>2261</v>
      </c>
      <c r="E8" s="515">
        <f>SUM(E6:E7)</f>
        <v>0</v>
      </c>
      <c r="F8" s="324">
        <f>SUM(F6:F7)</f>
        <v>2335</v>
      </c>
      <c r="G8" s="97">
        <f>SUM(G6:G7)</f>
        <v>112</v>
      </c>
      <c r="H8" s="94">
        <f>SUM(F8:G8)</f>
        <v>2447</v>
      </c>
      <c r="I8" s="325"/>
      <c r="J8" s="326">
        <f>(H8-D8)/D8*100</f>
        <v>8.226448474126492</v>
      </c>
    </row>
    <row r="9" spans="1:10" ht="14.25" customHeight="1">
      <c r="A9" s="119" t="s">
        <v>50</v>
      </c>
      <c r="B9" s="88"/>
      <c r="C9" s="88"/>
      <c r="D9" s="88"/>
      <c r="E9" s="320"/>
      <c r="F9" s="319"/>
      <c r="G9" s="88"/>
      <c r="H9" s="88"/>
      <c r="I9" s="320"/>
      <c r="J9" s="327"/>
    </row>
    <row r="10" spans="1:10" ht="14.25" customHeight="1">
      <c r="A10" s="156" t="s">
        <v>71</v>
      </c>
      <c r="B10" s="88"/>
      <c r="C10" s="88"/>
      <c r="D10" s="88"/>
      <c r="E10" s="320"/>
      <c r="F10" s="319"/>
      <c r="G10" s="88"/>
      <c r="H10" s="88"/>
      <c r="I10" s="320"/>
      <c r="J10" s="327"/>
    </row>
    <row r="11" spans="1:11" ht="14.25" customHeight="1">
      <c r="A11" s="157" t="s">
        <v>72</v>
      </c>
      <c r="B11" s="93">
        <v>1307</v>
      </c>
      <c r="C11" s="93">
        <v>54</v>
      </c>
      <c r="D11" s="93">
        <f>SUM(B11:C11)</f>
        <v>1361</v>
      </c>
      <c r="E11" s="514"/>
      <c r="F11" s="321">
        <v>1337</v>
      </c>
      <c r="G11" s="93">
        <v>40</v>
      </c>
      <c r="H11" s="93">
        <f>SUM(F11:G11)</f>
        <v>1377</v>
      </c>
      <c r="I11" s="322"/>
      <c r="J11" s="323">
        <f>(H11-D11)/D11*100</f>
        <v>1.1756061719324025</v>
      </c>
      <c r="K11" s="95"/>
    </row>
    <row r="12" spans="1:11" ht="14.25" customHeight="1">
      <c r="A12" s="157" t="s">
        <v>73</v>
      </c>
      <c r="B12" s="93">
        <v>824</v>
      </c>
      <c r="C12" s="93">
        <v>44</v>
      </c>
      <c r="D12" s="93">
        <f>SUM(B12:C12)</f>
        <v>868</v>
      </c>
      <c r="E12" s="322"/>
      <c r="F12" s="321">
        <v>968</v>
      </c>
      <c r="G12" s="93">
        <v>70</v>
      </c>
      <c r="H12" s="93">
        <f>SUM(F12:G12)</f>
        <v>1038</v>
      </c>
      <c r="I12" s="322"/>
      <c r="J12" s="323">
        <f>(H12-D12)/D12*100</f>
        <v>19.5852534562212</v>
      </c>
      <c r="K12" s="95"/>
    </row>
    <row r="13" spans="1:11" ht="14.25" customHeight="1">
      <c r="A13" s="202" t="s">
        <v>0</v>
      </c>
      <c r="B13" s="97">
        <f>SUM(B11:B12)</f>
        <v>2131</v>
      </c>
      <c r="C13" s="97">
        <f>SUM(C11:C12)</f>
        <v>98</v>
      </c>
      <c r="D13" s="94">
        <f>SUM(B13:C13)</f>
        <v>2229</v>
      </c>
      <c r="E13" s="515">
        <f>SUM(E11:E12)</f>
        <v>0</v>
      </c>
      <c r="F13" s="324">
        <f>SUM(F11:F12)</f>
        <v>2305</v>
      </c>
      <c r="G13" s="97">
        <f>SUM(G11:G12)</f>
        <v>110</v>
      </c>
      <c r="H13" s="94">
        <f>SUM(F13:G13)</f>
        <v>2415</v>
      </c>
      <c r="I13" s="325"/>
      <c r="J13" s="326">
        <f>(H13-D13)/D13*100</f>
        <v>8.344549125168237</v>
      </c>
      <c r="K13" s="203"/>
    </row>
    <row r="14" spans="1:11" ht="14.25" customHeight="1">
      <c r="A14" s="156" t="s">
        <v>74</v>
      </c>
      <c r="B14" s="93"/>
      <c r="C14" s="98"/>
      <c r="D14" s="94"/>
      <c r="E14" s="325"/>
      <c r="F14" s="321"/>
      <c r="G14" s="98"/>
      <c r="H14" s="94"/>
      <c r="I14" s="325"/>
      <c r="J14" s="323"/>
      <c r="K14" s="95"/>
    </row>
    <row r="15" spans="1:11" ht="14.25" customHeight="1">
      <c r="A15" s="206" t="s">
        <v>75</v>
      </c>
      <c r="B15" s="93"/>
      <c r="C15" s="93"/>
      <c r="D15" s="94"/>
      <c r="E15" s="322"/>
      <c r="F15" s="321"/>
      <c r="G15" s="93"/>
      <c r="H15" s="94"/>
      <c r="I15" s="325"/>
      <c r="J15" s="323"/>
      <c r="K15" s="95"/>
    </row>
    <row r="16" spans="1:11" ht="14.25" customHeight="1">
      <c r="A16" s="171" t="s">
        <v>76</v>
      </c>
      <c r="B16" s="93">
        <v>1260</v>
      </c>
      <c r="C16" s="93">
        <v>58</v>
      </c>
      <c r="D16" s="93">
        <f>SUM(B16:C16)</f>
        <v>1318</v>
      </c>
      <c r="E16" s="514"/>
      <c r="F16" s="321">
        <v>998</v>
      </c>
      <c r="G16" s="93">
        <v>82</v>
      </c>
      <c r="H16" s="93">
        <f>SUM(F16:G16)</f>
        <v>1080</v>
      </c>
      <c r="I16" s="322"/>
      <c r="J16" s="323">
        <f>(H16-D16)*100/D16</f>
        <v>-18.057663125948405</v>
      </c>
      <c r="K16" s="95"/>
    </row>
    <row r="17" spans="1:11" ht="14.25" customHeight="1">
      <c r="A17" s="171" t="s">
        <v>77</v>
      </c>
      <c r="B17" s="93">
        <v>725</v>
      </c>
      <c r="C17" s="93">
        <v>18</v>
      </c>
      <c r="D17" s="93">
        <f>SUM(B17:C17)</f>
        <v>743</v>
      </c>
      <c r="E17" s="514"/>
      <c r="F17" s="321">
        <v>540</v>
      </c>
      <c r="G17" s="93">
        <v>17</v>
      </c>
      <c r="H17" s="93">
        <f>SUM(F17:G17)</f>
        <v>557</v>
      </c>
      <c r="I17" s="322"/>
      <c r="J17" s="323">
        <f>(H17-D17)/D17*100</f>
        <v>-25.033647375504707</v>
      </c>
      <c r="K17" s="95"/>
    </row>
    <row r="18" spans="1:11" ht="14.25" customHeight="1">
      <c r="A18" s="171" t="s">
        <v>78</v>
      </c>
      <c r="B18" s="93">
        <v>2137</v>
      </c>
      <c r="C18" s="93">
        <v>53</v>
      </c>
      <c r="D18" s="93">
        <f>SUM(B18:C18)</f>
        <v>2190</v>
      </c>
      <c r="E18" s="514"/>
      <c r="F18" s="321">
        <v>1950</v>
      </c>
      <c r="G18" s="93">
        <v>40</v>
      </c>
      <c r="H18" s="93">
        <f>SUM(F18:G18)</f>
        <v>1990</v>
      </c>
      <c r="I18" s="322"/>
      <c r="J18" s="323">
        <f>(H18-D18)/D18*100</f>
        <v>-9.1324200913242</v>
      </c>
      <c r="K18" s="95"/>
    </row>
    <row r="19" spans="1:11" ht="14.25" customHeight="1">
      <c r="A19" s="172" t="s">
        <v>0</v>
      </c>
      <c r="B19" s="94">
        <f>SUM(B16:B18)</f>
        <v>4122</v>
      </c>
      <c r="C19" s="94">
        <f>SUM(C16:C18)</f>
        <v>129</v>
      </c>
      <c r="D19" s="94">
        <f>SUM(B19:C19)</f>
        <v>4251</v>
      </c>
      <c r="E19" s="516">
        <f>SUM(E16:E18)</f>
        <v>0</v>
      </c>
      <c r="F19" s="328">
        <f>SUM(F16:F18)</f>
        <v>3488</v>
      </c>
      <c r="G19" s="94">
        <f>SUM(G16:G18)</f>
        <v>139</v>
      </c>
      <c r="H19" s="94">
        <f>SUM(F19:G19)</f>
        <v>3627</v>
      </c>
      <c r="I19" s="325">
        <f>SUM(I16:I18)</f>
        <v>0</v>
      </c>
      <c r="J19" s="326">
        <f>(H19-D19)*100/D19</f>
        <v>-14.678899082568808</v>
      </c>
      <c r="K19" s="95"/>
    </row>
    <row r="20" spans="1:11" ht="14.25" customHeight="1">
      <c r="A20" s="100" t="s">
        <v>60</v>
      </c>
      <c r="B20" s="93"/>
      <c r="C20" s="93"/>
      <c r="D20" s="94"/>
      <c r="E20" s="516"/>
      <c r="F20" s="321"/>
      <c r="G20" s="93"/>
      <c r="H20" s="94"/>
      <c r="I20" s="325"/>
      <c r="J20" s="323"/>
      <c r="K20" s="95"/>
    </row>
    <row r="21" spans="1:11" ht="14.25" customHeight="1">
      <c r="A21" s="156" t="s">
        <v>71</v>
      </c>
      <c r="B21" s="93"/>
      <c r="C21" s="93"/>
      <c r="D21" s="94"/>
      <c r="E21" s="516"/>
      <c r="F21" s="321"/>
      <c r="G21" s="93"/>
      <c r="H21" s="94"/>
      <c r="I21" s="325"/>
      <c r="J21" s="323"/>
      <c r="K21" s="95"/>
    </row>
    <row r="22" spans="1:11" ht="14.25" customHeight="1">
      <c r="A22" s="157" t="s">
        <v>72</v>
      </c>
      <c r="B22" s="93">
        <v>4</v>
      </c>
      <c r="C22" s="196">
        <v>0</v>
      </c>
      <c r="D22" s="93">
        <f>SUM(B22:C22)</f>
        <v>4</v>
      </c>
      <c r="E22" s="514"/>
      <c r="F22" s="321">
        <v>4</v>
      </c>
      <c r="G22" s="196">
        <v>1</v>
      </c>
      <c r="H22" s="93">
        <f>SUM(F22:G22)</f>
        <v>5</v>
      </c>
      <c r="I22" s="322"/>
      <c r="J22" s="323">
        <f>(H22-D22)*100/D22</f>
        <v>25</v>
      </c>
      <c r="K22" s="95"/>
    </row>
    <row r="23" spans="1:11" ht="14.25" customHeight="1">
      <c r="A23" s="157" t="s">
        <v>73</v>
      </c>
      <c r="B23" s="93">
        <v>26</v>
      </c>
      <c r="C23" s="93">
        <v>2</v>
      </c>
      <c r="D23" s="93">
        <f>SUM(B23:C23)</f>
        <v>28</v>
      </c>
      <c r="E23" s="514">
        <f>SUM(E22:E22)</f>
        <v>0</v>
      </c>
      <c r="F23" s="321">
        <v>26</v>
      </c>
      <c r="G23" s="93">
        <v>1</v>
      </c>
      <c r="H23" s="93">
        <f>SUM(F23:G23)</f>
        <v>27</v>
      </c>
      <c r="I23" s="322"/>
      <c r="J23" s="323">
        <f>(H23-D23)*100/D23</f>
        <v>-3.5714285714285716</v>
      </c>
      <c r="K23" s="95"/>
    </row>
    <row r="24" spans="1:11" ht="14.25" customHeight="1">
      <c r="A24" s="202" t="s">
        <v>0</v>
      </c>
      <c r="B24" s="94">
        <f>SUM(B22:B23)</f>
        <v>30</v>
      </c>
      <c r="C24" s="94">
        <v>2</v>
      </c>
      <c r="D24" s="94">
        <f>SUM(B24:C24)</f>
        <v>32</v>
      </c>
      <c r="E24" s="516"/>
      <c r="F24" s="328">
        <f>SUM(F22:F23)</f>
        <v>30</v>
      </c>
      <c r="G24" s="94">
        <v>2</v>
      </c>
      <c r="H24" s="94">
        <f>SUM(F24:G24)</f>
        <v>32</v>
      </c>
      <c r="I24" s="325"/>
      <c r="J24" s="326">
        <f>(H24-D24)*100/D24</f>
        <v>0</v>
      </c>
      <c r="K24" s="95"/>
    </row>
    <row r="25" spans="1:11" ht="14.25" customHeight="1">
      <c r="A25" s="156" t="s">
        <v>74</v>
      </c>
      <c r="B25" s="93"/>
      <c r="C25" s="93"/>
      <c r="D25" s="94"/>
      <c r="E25" s="516"/>
      <c r="F25" s="321"/>
      <c r="G25" s="93"/>
      <c r="H25" s="94"/>
      <c r="I25" s="325"/>
      <c r="J25" s="323"/>
      <c r="K25" s="95"/>
    </row>
    <row r="26" spans="1:11" ht="14.25" customHeight="1">
      <c r="A26" s="156" t="s">
        <v>253</v>
      </c>
      <c r="B26" s="93"/>
      <c r="C26" s="93"/>
      <c r="D26" s="94"/>
      <c r="E26" s="516"/>
      <c r="F26" s="321"/>
      <c r="G26" s="93"/>
      <c r="H26" s="94"/>
      <c r="I26" s="325"/>
      <c r="J26" s="323"/>
      <c r="K26" s="95"/>
    </row>
    <row r="27" spans="1:11" ht="14.25" customHeight="1">
      <c r="A27" s="158" t="s">
        <v>72</v>
      </c>
      <c r="B27" s="93">
        <v>21</v>
      </c>
      <c r="C27" s="196">
        <v>0</v>
      </c>
      <c r="D27" s="93">
        <f>SUM(B27:C27)</f>
        <v>21</v>
      </c>
      <c r="E27" s="514"/>
      <c r="F27" s="321">
        <v>26</v>
      </c>
      <c r="G27" s="196">
        <v>1</v>
      </c>
      <c r="H27" s="93">
        <f>SUM(F27:G27)</f>
        <v>27</v>
      </c>
      <c r="I27" s="322"/>
      <c r="J27" s="323">
        <f>(H27-D27)*100/D27</f>
        <v>28.571428571428573</v>
      </c>
      <c r="K27" s="330"/>
    </row>
    <row r="28" spans="1:11" ht="14.25" customHeight="1">
      <c r="A28" s="159" t="s">
        <v>5</v>
      </c>
      <c r="B28" s="329">
        <v>1</v>
      </c>
      <c r="C28" s="329">
        <v>0</v>
      </c>
      <c r="D28" s="329">
        <f>SUM(B28:C28)</f>
        <v>1</v>
      </c>
      <c r="E28" s="362"/>
      <c r="F28" s="331">
        <v>0</v>
      </c>
      <c r="G28" s="329">
        <v>0</v>
      </c>
      <c r="H28" s="329">
        <f>SUM(F28:G28)</f>
        <v>0</v>
      </c>
      <c r="I28" s="332"/>
      <c r="J28" s="333"/>
      <c r="K28" s="95"/>
    </row>
    <row r="29" spans="1:11" ht="14.25" customHeight="1">
      <c r="A29" s="159" t="s">
        <v>36</v>
      </c>
      <c r="B29" s="329">
        <v>20</v>
      </c>
      <c r="C29" s="329">
        <v>0</v>
      </c>
      <c r="D29" s="329">
        <f>SUM(B29:C29)</f>
        <v>20</v>
      </c>
      <c r="E29" s="362"/>
      <c r="F29" s="331">
        <v>24</v>
      </c>
      <c r="G29" s="329">
        <v>1</v>
      </c>
      <c r="H29" s="329">
        <f>SUM(F29:G29)</f>
        <v>25</v>
      </c>
      <c r="I29" s="332"/>
      <c r="J29" s="333"/>
      <c r="K29" s="95"/>
    </row>
    <row r="30" spans="1:10" ht="14.25" customHeight="1">
      <c r="A30" s="159" t="s">
        <v>27</v>
      </c>
      <c r="B30" s="267">
        <v>0</v>
      </c>
      <c r="C30" s="329">
        <v>0</v>
      </c>
      <c r="D30" s="267">
        <v>0</v>
      </c>
      <c r="E30" s="362"/>
      <c r="F30" s="478">
        <v>2</v>
      </c>
      <c r="G30" s="329">
        <v>0</v>
      </c>
      <c r="H30" s="267">
        <v>2</v>
      </c>
      <c r="I30" s="332">
        <v>0</v>
      </c>
      <c r="J30" s="333"/>
    </row>
    <row r="31" spans="1:10" ht="14.25" customHeight="1">
      <c r="A31" s="160" t="s">
        <v>79</v>
      </c>
      <c r="B31" s="196">
        <v>143</v>
      </c>
      <c r="C31" s="196">
        <v>8</v>
      </c>
      <c r="D31" s="196">
        <f>SUM(B31:C31)</f>
        <v>151</v>
      </c>
      <c r="E31" s="514">
        <v>0</v>
      </c>
      <c r="F31" s="334">
        <v>121</v>
      </c>
      <c r="G31" s="196">
        <v>6</v>
      </c>
      <c r="H31" s="196">
        <f>SUM(F31:G31)</f>
        <v>127</v>
      </c>
      <c r="I31" s="322"/>
      <c r="J31" s="323">
        <f aca="true" t="shared" si="0" ref="J31:J39">(H31-D31)*100/D31</f>
        <v>-15.894039735099337</v>
      </c>
    </row>
    <row r="32" spans="1:10" ht="14.25" customHeight="1">
      <c r="A32" s="204" t="s">
        <v>0</v>
      </c>
      <c r="B32" s="94">
        <f>B27+B31</f>
        <v>164</v>
      </c>
      <c r="C32" s="205">
        <f>SUM(C27:C31)</f>
        <v>8</v>
      </c>
      <c r="D32" s="94">
        <f>SUM(B32:C32)</f>
        <v>172</v>
      </c>
      <c r="E32" s="516">
        <v>0</v>
      </c>
      <c r="F32" s="328">
        <v>147</v>
      </c>
      <c r="G32" s="205">
        <v>7</v>
      </c>
      <c r="H32" s="94">
        <f>SUM(F32:G32)</f>
        <v>154</v>
      </c>
      <c r="I32" s="325"/>
      <c r="J32" s="326">
        <v>-10.5</v>
      </c>
    </row>
    <row r="33" spans="1:10" ht="14.25" customHeight="1">
      <c r="A33" s="161" t="s">
        <v>80</v>
      </c>
      <c r="B33" s="94"/>
      <c r="C33" s="205"/>
      <c r="D33" s="94"/>
      <c r="E33" s="516"/>
      <c r="F33" s="328"/>
      <c r="G33" s="205"/>
      <c r="H33" s="94"/>
      <c r="I33" s="325"/>
      <c r="J33" s="326"/>
    </row>
    <row r="34" spans="1:10" ht="14.25" customHeight="1">
      <c r="A34" s="158" t="s">
        <v>72</v>
      </c>
      <c r="B34" s="93">
        <v>19</v>
      </c>
      <c r="C34" s="93">
        <v>26</v>
      </c>
      <c r="D34" s="93">
        <f aca="true" t="shared" si="1" ref="D34:D39">SUM(B34:C34)</f>
        <v>45</v>
      </c>
      <c r="E34" s="514"/>
      <c r="F34" s="321">
        <v>10</v>
      </c>
      <c r="G34" s="93">
        <v>16</v>
      </c>
      <c r="H34" s="93">
        <f aca="true" t="shared" si="2" ref="H34:H39">SUM(F34:G34)</f>
        <v>26</v>
      </c>
      <c r="I34" s="322"/>
      <c r="J34" s="323">
        <f t="shared" si="0"/>
        <v>-42.22222222222222</v>
      </c>
    </row>
    <row r="35" spans="1:10" ht="14.25" customHeight="1">
      <c r="A35" s="159" t="s">
        <v>36</v>
      </c>
      <c r="B35" s="99">
        <v>2</v>
      </c>
      <c r="C35" s="329">
        <v>0</v>
      </c>
      <c r="D35" s="99">
        <f t="shared" si="1"/>
        <v>2</v>
      </c>
      <c r="E35" s="362"/>
      <c r="F35" s="331">
        <v>0</v>
      </c>
      <c r="G35" s="329">
        <v>0</v>
      </c>
      <c r="H35" s="99">
        <f t="shared" si="2"/>
        <v>0</v>
      </c>
      <c r="I35" s="332"/>
      <c r="J35" s="333"/>
    </row>
    <row r="36" spans="1:10" ht="14.25" customHeight="1">
      <c r="A36" s="159" t="s">
        <v>81</v>
      </c>
      <c r="B36" s="99">
        <v>16</v>
      </c>
      <c r="C36" s="99">
        <v>25</v>
      </c>
      <c r="D36" s="99">
        <f t="shared" si="1"/>
        <v>41</v>
      </c>
      <c r="E36" s="362"/>
      <c r="F36" s="335">
        <v>10</v>
      </c>
      <c r="G36" s="99">
        <v>16</v>
      </c>
      <c r="H36" s="99">
        <f t="shared" si="2"/>
        <v>26</v>
      </c>
      <c r="I36" s="332"/>
      <c r="J36" s="333"/>
    </row>
    <row r="37" spans="1:10" ht="14.25" customHeight="1">
      <c r="A37" s="159" t="s">
        <v>82</v>
      </c>
      <c r="B37" s="99">
        <v>1</v>
      </c>
      <c r="C37" s="99">
        <v>1</v>
      </c>
      <c r="D37" s="99">
        <f t="shared" si="1"/>
        <v>2</v>
      </c>
      <c r="E37" s="362"/>
      <c r="F37" s="331">
        <v>0</v>
      </c>
      <c r="G37" s="329">
        <v>0</v>
      </c>
      <c r="H37" s="99">
        <f t="shared" si="2"/>
        <v>0</v>
      </c>
      <c r="I37" s="332"/>
      <c r="J37" s="333"/>
    </row>
    <row r="38" spans="1:11" ht="14.25" customHeight="1">
      <c r="A38" s="160" t="s">
        <v>79</v>
      </c>
      <c r="B38" s="93">
        <v>93</v>
      </c>
      <c r="C38" s="93">
        <v>50</v>
      </c>
      <c r="D38" s="93">
        <f t="shared" si="1"/>
        <v>143</v>
      </c>
      <c r="E38" s="514"/>
      <c r="F38" s="321">
        <v>50</v>
      </c>
      <c r="G38" s="93">
        <v>46</v>
      </c>
      <c r="H38" s="93">
        <f t="shared" si="2"/>
        <v>96</v>
      </c>
      <c r="I38" s="322"/>
      <c r="J38" s="323">
        <f t="shared" si="0"/>
        <v>-32.86713286713287</v>
      </c>
      <c r="K38" s="125"/>
    </row>
    <row r="39" spans="1:11" ht="14.25" customHeight="1">
      <c r="A39" s="204" t="s">
        <v>0</v>
      </c>
      <c r="B39" s="94">
        <f>B34+B38</f>
        <v>112</v>
      </c>
      <c r="C39" s="94">
        <f>C34+C38</f>
        <v>76</v>
      </c>
      <c r="D39" s="94">
        <f t="shared" si="1"/>
        <v>188</v>
      </c>
      <c r="E39" s="516"/>
      <c r="F39" s="328">
        <f>F34+F38</f>
        <v>60</v>
      </c>
      <c r="G39" s="94">
        <f>G34+G38</f>
        <v>62</v>
      </c>
      <c r="H39" s="94">
        <f t="shared" si="2"/>
        <v>122</v>
      </c>
      <c r="I39" s="325"/>
      <c r="J39" s="326">
        <f t="shared" si="0"/>
        <v>-35.1063829787234</v>
      </c>
      <c r="K39" s="125"/>
    </row>
    <row r="40" spans="1:11" ht="16.5" customHeight="1">
      <c r="A40" s="428" t="s">
        <v>254</v>
      </c>
      <c r="B40" s="205">
        <v>345</v>
      </c>
      <c r="C40" s="205">
        <v>17</v>
      </c>
      <c r="D40" s="205">
        <v>179</v>
      </c>
      <c r="E40" s="517"/>
      <c r="F40" s="429">
        <v>372.98</v>
      </c>
      <c r="G40" s="205">
        <v>17.5</v>
      </c>
      <c r="H40" s="205">
        <v>193.39</v>
      </c>
      <c r="I40" s="425"/>
      <c r="J40" s="267"/>
      <c r="K40" s="125"/>
    </row>
    <row r="41" spans="1:10" ht="16.5" customHeight="1">
      <c r="A41" s="430" t="s">
        <v>255</v>
      </c>
      <c r="B41" s="431">
        <v>70</v>
      </c>
      <c r="C41" s="431">
        <v>51</v>
      </c>
      <c r="D41" s="431">
        <v>69</v>
      </c>
      <c r="E41" s="518"/>
      <c r="F41" s="432">
        <v>75.7</v>
      </c>
      <c r="G41" s="431">
        <v>57</v>
      </c>
      <c r="H41" s="431">
        <v>74.7</v>
      </c>
      <c r="I41" s="426"/>
      <c r="J41" s="427"/>
    </row>
    <row r="42" spans="1:10" ht="5.25" customHeight="1">
      <c r="A42" s="405"/>
      <c r="B42" s="102"/>
      <c r="C42" s="102"/>
      <c r="D42" s="102"/>
      <c r="E42" s="519"/>
      <c r="F42" s="336"/>
      <c r="G42" s="102"/>
      <c r="H42" s="102"/>
      <c r="I42" s="337"/>
      <c r="J42" s="170"/>
    </row>
    <row r="43" spans="1:8" ht="5.25" customHeight="1">
      <c r="A43" s="101"/>
      <c r="B43" s="96"/>
      <c r="C43" s="96"/>
      <c r="D43" s="97"/>
      <c r="E43" s="96"/>
      <c r="F43" s="96"/>
      <c r="G43" s="96"/>
      <c r="H43" s="97"/>
    </row>
    <row r="44" spans="1:8" s="358" customFormat="1" ht="17.25" customHeight="1">
      <c r="A44" s="357" t="s">
        <v>256</v>
      </c>
      <c r="D44" s="359"/>
      <c r="F44" s="424"/>
      <c r="G44" s="424"/>
      <c r="H44" s="424"/>
    </row>
    <row r="45" spans="1:8" s="358" customFormat="1" ht="17.25" customHeight="1">
      <c r="A45" s="357" t="s">
        <v>257</v>
      </c>
      <c r="D45" s="359"/>
      <c r="H45" s="359"/>
    </row>
    <row r="46" spans="1:8" s="358" customFormat="1" ht="17.25" customHeight="1">
      <c r="A46" s="256" t="s">
        <v>189</v>
      </c>
      <c r="D46" s="359"/>
      <c r="H46" s="359"/>
    </row>
  </sheetData>
  <sheetProtection/>
  <mergeCells count="4">
    <mergeCell ref="A1:J1"/>
    <mergeCell ref="A2:A3"/>
    <mergeCell ref="B2:D2"/>
    <mergeCell ref="F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&amp;C&amp;"Times New Roman,Regular"&amp;11 &amp;10 28</oddFooter>
  </headerFooter>
  <ignoredErrors>
    <ignoredError sqref="D8 D13 D19 H19" formula="1"/>
    <ignoredError sqref="H31:H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Dhaneswaree Gangaram</dc:creator>
  <cp:keywords/>
  <dc:description/>
  <cp:lastModifiedBy>Chaya</cp:lastModifiedBy>
  <cp:lastPrinted>2019-06-28T06:57:05Z</cp:lastPrinted>
  <dcterms:created xsi:type="dcterms:W3CDTF">1996-10-14T23:33:28Z</dcterms:created>
  <dcterms:modified xsi:type="dcterms:W3CDTF">2019-06-28T08:04:51Z</dcterms:modified>
  <cp:category/>
  <cp:version/>
  <cp:contentType/>
  <cp:contentStatus/>
</cp:coreProperties>
</file>