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3810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'Tab1.3'!$B$4:$B$8</definedName>
    <definedName name="_ATPMoveavg_Range2" localSheetId="3" hidden="1">'Tab1.3'!$B$11:$B$16</definedName>
    <definedName name="DATABASE">'[1]Tab 1.12f'!#REF!</definedName>
    <definedName name="_xlnm.Print_Area" localSheetId="1">'FIG1-1'!$A$1:$N$35</definedName>
    <definedName name="_xlnm.Print_Area" localSheetId="6">'Fig2.1'!$A$1:$I$57</definedName>
    <definedName name="solver_adj" localSheetId="3" hidden="1">'Tab1.3'!$B$4</definedName>
    <definedName name="solver_lin" localSheetId="3" hidden="1">0</definedName>
    <definedName name="solver_num" localSheetId="3" hidden="1">0</definedName>
    <definedName name="solver_opt" localSheetId="3" hidden="1">'Tab1.3'!$C$4</definedName>
    <definedName name="solver_tmp" localSheetId="3" hidden="1">'Tab1.3'!$B$4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<sst xmlns="http://schemas.openxmlformats.org/spreadsheetml/2006/main" count="230" uniqueCount="175">
  <si>
    <t>Type of vehicle</t>
  </si>
  <si>
    <t>Total</t>
  </si>
  <si>
    <t>Number</t>
  </si>
  <si>
    <t>%</t>
  </si>
  <si>
    <t xml:space="preserve"> </t>
  </si>
  <si>
    <t xml:space="preserve">      Change</t>
  </si>
  <si>
    <t xml:space="preserve">    %</t>
  </si>
  <si>
    <t>1. Road traffic accidents</t>
  </si>
  <si>
    <t xml:space="preserve">                  Serious injury accident</t>
  </si>
  <si>
    <t xml:space="preserve">                  Slight injury accident</t>
  </si>
  <si>
    <t xml:space="preserve">  </t>
  </si>
  <si>
    <t xml:space="preserve">            Rate per 100,000 population </t>
  </si>
  <si>
    <t xml:space="preserve">            Seriously injured</t>
  </si>
  <si>
    <t xml:space="preserve">            Slightly injured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</si>
  <si>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</si>
  <si>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</si>
  <si>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</si>
  <si>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</si>
  <si>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</si>
  <si>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</si>
  <si>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</si>
  <si>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</si>
  <si>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</si>
  <si>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</si>
  <si>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</si>
  <si>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</si>
  <si>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</si>
  <si>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</si>
  <si>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</si>
  <si>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</si>
  <si>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</si>
  <si>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</si>
  <si>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</si>
  <si>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</si>
  <si>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</si>
  <si>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Pedal cyclist</t>
  </si>
  <si>
    <t xml:space="preserve">    Accident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</si>
  <si>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</si>
  <si>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</si>
  <si>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</si>
  <si>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</si>
  <si>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</si>
  <si>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</si>
  <si>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Total number of casualties</t>
  </si>
  <si>
    <t xml:space="preserve">      of which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</si>
  <si>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</si>
  <si>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</si>
  <si>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</si>
  <si>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</si>
  <si>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</si>
  <si>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t>Casualties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</si>
  <si>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</si>
  <si>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 xml:space="preserve">Year    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</si>
  <si>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</si>
  <si>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</si>
  <si>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Non injury accident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</si>
  <si>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</si>
  <si>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>¹ Exclude accidents involving bicycles only or bicycle and pedestrian</t>
  </si>
  <si>
    <t>Vehicles</t>
  </si>
  <si>
    <t>accidents</t>
  </si>
  <si>
    <t>3. Casualties</t>
  </si>
  <si>
    <t xml:space="preserve">            causing casualties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</si>
  <si>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</si>
  <si>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</si>
  <si>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</si>
  <si>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</si>
  <si>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</si>
  <si>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</si>
  <si>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</si>
  <si>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</si>
  <si>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</si>
  <si>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</si>
  <si>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</si>
  <si>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</si>
  <si>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</si>
  <si>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</si>
  <si>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</si>
  <si>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</si>
  <si>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</si>
  <si>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</si>
  <si>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</si>
  <si>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</si>
  <si>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</si>
  <si>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</si>
  <si>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</si>
  <si>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</si>
  <si>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</si>
  <si>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</si>
  <si>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</si>
  <si>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</si>
  <si>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</si>
  <si>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</si>
  <si>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</si>
  <si>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</si>
  <si>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</si>
  <si>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Revised</t>
    </r>
  </si>
  <si>
    <t>Vehicles v/s pedestrian</t>
  </si>
  <si>
    <t>Vehicles v/s vehicles</t>
  </si>
  <si>
    <r>
      <rPr>
        <vertAlign val="superscript"/>
        <sz val="10"/>
        <rFont val="MS Sans Serif"/>
        <family val="2"/>
      </rPr>
      <t>1</t>
    </r>
    <r>
      <rPr>
        <sz val="10"/>
        <rFont val="MS Sans Serif"/>
        <family val="2"/>
      </rPr>
      <t xml:space="preserve">  Revised</t>
    </r>
  </si>
  <si>
    <t>2.  Vehicles involved in road accidents</t>
  </si>
  <si>
    <t xml:space="preserve">            Rate per 1,000 registered motor vehicles </t>
  </si>
  <si>
    <t>Cyclists</t>
  </si>
  <si>
    <t>Drivers of four wheeled vehicles</t>
  </si>
  <si>
    <t>Passengers of four wheeled vehicles</t>
  </si>
  <si>
    <t>Pedestrians</t>
  </si>
  <si>
    <t xml:space="preserve"> Other non-motor vehicles</t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</si>
  <si>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</si>
  <si>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</si>
  <si>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</si>
  <si>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</si>
  <si>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</si>
  <si>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t xml:space="preserve">   (of which taxi car)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</si>
  <si>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</si>
  <si>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</si>
  <si>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</si>
  <si>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</si>
  <si>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</si>
  <si>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</si>
  <si>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</si>
  <si>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</si>
  <si>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</si>
  <si>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           Category of road users</t>
  </si>
  <si>
    <t xml:space="preserve">  Age - group (years)</t>
  </si>
  <si>
    <t>2.  Motor vehicle involved :</t>
  </si>
  <si>
    <t xml:space="preserve">   </t>
  </si>
  <si>
    <t>3.  Casualties :</t>
  </si>
  <si>
    <t xml:space="preserve"> ¹  Exclude accidents involving bicycles only or bicycle and pedestrian.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</si>
  <si>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Provisional</t>
    </r>
  </si>
  <si>
    <t xml:space="preserve">            Number of motor vehicles involved in accidents</t>
  </si>
  <si>
    <t>Rate per 1,000 registered  motor vehicles</t>
  </si>
  <si>
    <t xml:space="preserve">  Rider (auto/motor cycle)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</si>
  <si>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</si>
  <si>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</si>
  <si>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r>
      <t xml:space="preserve"> 3</t>
    </r>
    <r>
      <rPr>
        <sz val="10"/>
        <rFont val="Times New Roman"/>
        <family val="1"/>
      </rPr>
      <t xml:space="preserve"> Revised</t>
    </r>
  </si>
  <si>
    <t xml:space="preserve">          of which</t>
  </si>
  <si>
    <t xml:space="preserve">          Motor Vehicles</t>
  </si>
  <si>
    <t xml:space="preserve">      Fatal</t>
  </si>
  <si>
    <t>No.  of vehicles at 31.12.17</t>
  </si>
  <si>
    <t xml:space="preserve">  Table 1.1 - Vehicles¹ registered in 2018</t>
  </si>
  <si>
    <t>No.  of vehicles at 31.12.18</t>
  </si>
  <si>
    <t>Net change 2018</t>
  </si>
  <si>
    <t xml:space="preserve"> Table  1.2   -   Vehicles¹ registered , 2009 - 2018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</si>
  <si>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</si>
  <si>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</si>
  <si>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>Table 1.4  - Age composition of operational bus fleet ¹, 2017 - 2018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</si>
  <si>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2017 - 2018</t>
    </r>
  </si>
  <si>
    <r>
      <t xml:space="preserve">2017 </t>
    </r>
    <r>
      <rPr>
        <b/>
        <vertAlign val="superscript"/>
        <sz val="12"/>
        <rFont val="Times New Roman"/>
        <family val="1"/>
      </rPr>
      <t>3</t>
    </r>
  </si>
  <si>
    <r>
      <t xml:space="preserve">2018 </t>
    </r>
    <r>
      <rPr>
        <b/>
        <vertAlign val="superscript"/>
        <sz val="12"/>
        <rFont val="Times New Roman"/>
        <family val="1"/>
      </rPr>
      <t>4</t>
    </r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</si>
  <si>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2009 - 2018</t>
    </r>
  </si>
  <si>
    <r>
      <t xml:space="preserve">116 </t>
    </r>
    <r>
      <rPr>
        <vertAlign val="superscript"/>
        <sz val="12"/>
        <rFont val="Times New Roman"/>
        <family val="1"/>
      </rPr>
      <t>3</t>
    </r>
  </si>
  <si>
    <r>
      <t xml:space="preserve"> Table 2.3 -Number of  vehicles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2017 - 2018</t>
    </r>
  </si>
  <si>
    <t xml:space="preserve"> Table 2.4 - Number of casualties by class of road users, 2017 - 2018</t>
  </si>
  <si>
    <r>
      <t xml:space="preserve">2017 </t>
    </r>
    <r>
      <rPr>
        <b/>
        <vertAlign val="superscript"/>
        <sz val="12"/>
        <rFont val="Times New Roman"/>
        <family val="1"/>
      </rPr>
      <t>1</t>
    </r>
  </si>
  <si>
    <t>Table 2.5 - Number of accidents (causing casualties) involved in"hit and run"cases, 2017- 2018.</t>
  </si>
  <si>
    <t>Napp</t>
  </si>
  <si>
    <t xml:space="preserve">  Napp : Not applicable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</si>
  <si>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</si>
  <si>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</si>
  <si>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</si>
  <si>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</si>
  <si>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</si>
  <si>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</si>
  <si>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</si>
  <si>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</si>
  <si>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>Table 2.6 - Number of fatalities by category of road users and age-group, 2018</t>
  </si>
  <si>
    <t xml:space="preserve">      Double cab pickup </t>
  </si>
  <si>
    <t xml:space="preserve">  Double cab pickup</t>
  </si>
  <si>
    <t>Table 1.3 - Age composition of cars, dual purpose vehicles and double cab pickup, 2017 - 2018</t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</si>
  <si>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</si>
  <si>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  Note: Prior to the year 2013, 'Double cab pickup' was included in 'Dual purpose vehicle'</t>
  </si>
  <si>
    <r>
      <t>Car, dual purpose vehicle and double cab pickup</t>
    </r>
    <r>
      <rPr>
        <vertAlign val="superscript"/>
        <sz val="11"/>
        <rFont val="Times New Roman"/>
        <family val="1"/>
      </rPr>
      <t>1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</si>
  <si>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</si>
  <si>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 Dual purpose vehicle</t>
    </r>
    <r>
      <rPr>
        <vertAlign val="superscript"/>
        <sz val="11"/>
        <rFont val="Times New Roman"/>
        <family val="1"/>
      </rPr>
      <t>2</t>
    </r>
  </si>
  <si>
    <t xml:space="preserve">      Note: Prior to the year 2013, 'Double cab pickup' was included in 'Dual purpose vehicle'</t>
  </si>
  <si>
    <t>Riders / pillion riders of auto/motor cycles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</si>
</sst>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\ \ \ \ "/>
    <numFmt numFmtId="173" formatCode="#,##0\ \ \ \ \ \ \ "/>
    <numFmt numFmtId="174" formatCode="\ #,##0\ \ \ \ \ \ "/>
    <numFmt numFmtId="175" formatCode="#,##0\ "/>
    <numFmt numFmtId="176" formatCode="#,##0\ \ \ \ \ \ \ \ "/>
    <numFmt numFmtId="177" formatCode="#,##0\ \ "/>
    <numFmt numFmtId="178" formatCode="0.0"/>
    <numFmt numFmtId="179" formatCode="#,##0.0_);\(#,##0.0\)"/>
    <numFmt numFmtId="180" formatCode="#,##0\ \ \ \ \ \ "/>
    <numFmt numFmtId="181" formatCode="\(#,##0\)"/>
    <numFmt numFmtId="182" formatCode="\ \+\ #,##0"/>
    <numFmt numFmtId="183" formatCode="#,##0\ \ \ \ "/>
    <numFmt numFmtId="184" formatCode="#,##0\ \ \ "/>
    <numFmt numFmtId="185" formatCode="0.0\ "/>
    <numFmt numFmtId="186" formatCode="#,##0.0\ "/>
    <numFmt numFmtId="187" formatCode="\-\ \ \ \ \ \ "/>
    <numFmt numFmtId="188" formatCode="\+\ 0.0"/>
    <numFmt numFmtId="189" formatCode="\ #,##0"/>
    <numFmt numFmtId="190" formatCode="\ 0.0"/>
    <numFmt numFmtId="191" formatCode="\ \+\ 0.0"/>
    <numFmt numFmtId="192" formatCode="#,##0.0"/>
    <numFmt numFmtId="193" formatCode="\ \ \ #,##0\ "/>
    <numFmt numFmtId="194" formatCode="\ \ \ \ \ #,##0\ "/>
    <numFmt numFmtId="195" formatCode="\ \ \ \-\-"/>
    <numFmt numFmtId="196" formatCode="0\ \ \ \ \ \ \ \ \ "/>
    <numFmt numFmtId="197" formatCode="\ \ 0.0"/>
    <numFmt numFmtId="198" formatCode="\+\ 0"/>
    <numFmt numFmtId="199" formatCode="\ \ #,##0"/>
    <numFmt numFmtId="200" formatCode="\ \ \ \ \ #,##0"/>
    <numFmt numFmtId="201" formatCode="\ \ \ \ \ \ \ #,##0"/>
    <numFmt numFmtId="202" formatCode="\ \ \ \ 0"/>
    <numFmt numFmtId="203" formatCode="\ 0"/>
    <numFmt numFmtId="204" formatCode="\-\-\ \ \ \ \ 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\ #,##0.0_);\(#,##0.0\)"/>
    <numFmt numFmtId="210" formatCode="\ \ #,##0.0_);\(#,##0.0\)"/>
    <numFmt numFmtId="211" formatCode="\-\ 0.0"/>
    <numFmt numFmtId="212" formatCode="0.0000"/>
    <numFmt numFmtId="213" formatCode="\-\ #,##0"/>
    <numFmt numFmtId="214" formatCode="\ #,##0.0"/>
    <numFmt numFmtId="215" formatCode="0.00000"/>
    <numFmt numFmtId="216" formatCode="\+\ #,##0.0"/>
    <numFmt numFmtId="217" formatCode="\-\ #,##0.0"/>
    <numFmt numFmtId="218" formatCode="\+#,##0.0"/>
    <numFmt numFmtId="219" formatCode="\+#,##0"/>
    <numFmt numFmtId="220" formatCode="#,##0.0\ \ \ \ \ "/>
    <numFmt numFmtId="221" formatCode="#,##0.0\ \ "/>
    <numFmt numFmtId="222" formatCode="0.000"/>
    <numFmt numFmtId="223" formatCode="#,##0.000"/>
  </numFmts>
  <fonts count="97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8.5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i/>
      <sz val="12"/>
      <name val="Times New Roman"/>
      <family val="1"/>
    </font>
    <font>
      <sz val="9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sz val="9"/>
      <name val="Arial"/>
      <family val="2"/>
    </font>
    <font>
      <i/>
      <vertAlign val="superscript"/>
      <sz val="12"/>
      <name val="Times New Roman"/>
      <family val="1"/>
    </font>
    <font>
      <b/>
      <i/>
      <sz val="10"/>
      <name val="Times New Roman"/>
      <family val="1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10"/>
      <name val="MS Sans Serif"/>
      <family val="2"/>
    </font>
    <font>
      <b/>
      <vertAlign val="superscript"/>
      <sz val="14"/>
      <name val="Times New Roman"/>
      <family val="1"/>
    </font>
    <font>
      <sz val="10"/>
      <color indexed="8"/>
      <name val="MS Sans Serif"/>
      <family val="0"/>
    </font>
    <font>
      <sz val="8.45"/>
      <color indexed="8"/>
      <name val="MS Sans Serif"/>
      <family val="0"/>
    </font>
    <font>
      <b/>
      <sz val="11"/>
      <name val="Arial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6.5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Symbol"/>
      <family val="0"/>
    </font>
    <font>
      <sz val="9.25"/>
      <color indexed="8"/>
      <name val="Times New Roman"/>
      <family val="0"/>
    </font>
    <font>
      <sz val="15.25"/>
      <color indexed="8"/>
      <name val="Arial"/>
      <family val="0"/>
    </font>
    <font>
      <sz val="9.5"/>
      <color indexed="8"/>
      <name val="Times New Roman"/>
      <family val="0"/>
    </font>
    <font>
      <sz val="10.1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2"/>
      <color indexed="8"/>
      <name val="MS Sans Serif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 quotePrefix="1">
      <alignment horizontal="left"/>
    </xf>
    <xf numFmtId="0" fontId="3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8" fontId="4" fillId="0" borderId="18" xfId="0" applyNumberFormat="1" applyFont="1" applyBorder="1" applyAlignment="1">
      <alignment horizontal="center"/>
    </xf>
    <xf numFmtId="0" fontId="5" fillId="0" borderId="0" xfId="62" applyFont="1" applyBorder="1" applyAlignment="1">
      <alignment horizontal="left"/>
      <protection/>
    </xf>
    <xf numFmtId="0" fontId="19" fillId="0" borderId="0" xfId="62" applyFont="1">
      <alignment/>
      <protection/>
    </xf>
    <xf numFmtId="0" fontId="20" fillId="0" borderId="0" xfId="62" applyFont="1">
      <alignment/>
      <protection/>
    </xf>
    <xf numFmtId="0" fontId="6" fillId="0" borderId="0" xfId="62">
      <alignment/>
      <protection/>
    </xf>
    <xf numFmtId="12" fontId="6" fillId="0" borderId="0" xfId="62" applyNumberFormat="1">
      <alignment/>
      <protection/>
    </xf>
    <xf numFmtId="0" fontId="1" fillId="0" borderId="23" xfId="62" applyFont="1" applyBorder="1" applyAlignment="1">
      <alignment horizontal="center"/>
      <protection/>
    </xf>
    <xf numFmtId="0" fontId="1" fillId="0" borderId="14" xfId="62" applyFont="1" applyBorder="1" applyAlignment="1">
      <alignment horizontal="centerContinuous" vertical="center"/>
      <protection/>
    </xf>
    <xf numFmtId="0" fontId="1" fillId="0" borderId="24" xfId="62" applyFont="1" applyBorder="1" applyAlignment="1">
      <alignment horizontal="centerContinuous" vertical="center"/>
      <protection/>
    </xf>
    <xf numFmtId="0" fontId="1" fillId="0" borderId="12" xfId="62" applyFont="1" applyBorder="1" applyAlignment="1">
      <alignment horizontal="centerContinuous" vertical="center"/>
      <protection/>
    </xf>
    <xf numFmtId="0" fontId="22" fillId="0" borderId="0" xfId="62" applyFont="1">
      <alignment/>
      <protection/>
    </xf>
    <xf numFmtId="0" fontId="4" fillId="0" borderId="18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 wrapText="1"/>
      <protection/>
    </xf>
    <xf numFmtId="0" fontId="6" fillId="0" borderId="0" xfId="62" applyAlignment="1">
      <alignment horizontal="right"/>
      <protection/>
    </xf>
    <xf numFmtId="0" fontId="1" fillId="0" borderId="15" xfId="62" applyFont="1" applyBorder="1" applyAlignment="1">
      <alignment horizontal="centerContinuous" vertical="center"/>
      <protection/>
    </xf>
    <xf numFmtId="0" fontId="12" fillId="0" borderId="0" xfId="62" applyFont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21" xfId="62" applyFont="1" applyBorder="1">
      <alignment/>
      <protection/>
    </xf>
    <xf numFmtId="0" fontId="12" fillId="0" borderId="0" xfId="62" applyFont="1">
      <alignment/>
      <protection/>
    </xf>
    <xf numFmtId="0" fontId="4" fillId="0" borderId="23" xfId="62" applyFont="1" applyBorder="1">
      <alignment/>
      <protection/>
    </xf>
    <xf numFmtId="0" fontId="4" fillId="0" borderId="14" xfId="62" applyFont="1" applyBorder="1">
      <alignment/>
      <protection/>
    </xf>
    <xf numFmtId="0" fontId="4" fillId="0" borderId="16" xfId="62" applyFont="1" applyBorder="1">
      <alignment/>
      <protection/>
    </xf>
    <xf numFmtId="0" fontId="1" fillId="0" borderId="13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10" fillId="0" borderId="0" xfId="61" applyFont="1" applyAlignment="1">
      <alignment horizontal="centerContinuous"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18" fillId="0" borderId="0" xfId="61" applyFont="1" applyAlignment="1">
      <alignment horizontal="centerContinuous"/>
      <protection/>
    </xf>
    <xf numFmtId="0" fontId="6" fillId="0" borderId="0" xfId="61" applyAlignment="1">
      <alignment horizontal="centerContinuous"/>
      <protection/>
    </xf>
    <xf numFmtId="0" fontId="6" fillId="0" borderId="0" xfId="61">
      <alignment/>
      <protection/>
    </xf>
    <xf numFmtId="0" fontId="4" fillId="0" borderId="13" xfId="61" applyFont="1" applyBorder="1">
      <alignment/>
      <protection/>
    </xf>
    <xf numFmtId="0" fontId="4" fillId="0" borderId="14" xfId="61" applyFont="1" applyBorder="1">
      <alignment/>
      <protection/>
    </xf>
    <xf numFmtId="0" fontId="1" fillId="0" borderId="10" xfId="61" applyFont="1" applyBorder="1" applyAlignment="1">
      <alignment horizontal="center"/>
      <protection/>
    </xf>
    <xf numFmtId="0" fontId="19" fillId="0" borderId="0" xfId="61" applyFont="1" applyBorder="1" applyAlignment="1">
      <alignment/>
      <protection/>
    </xf>
    <xf numFmtId="0" fontId="4" fillId="0" borderId="16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23" xfId="61" applyFont="1" applyBorder="1">
      <alignment/>
      <protection/>
    </xf>
    <xf numFmtId="0" fontId="6" fillId="0" borderId="0" xfId="61" applyBorder="1">
      <alignment/>
      <protection/>
    </xf>
    <xf numFmtId="0" fontId="1" fillId="0" borderId="16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0" fontId="12" fillId="0" borderId="0" xfId="61" applyFont="1" applyBorder="1">
      <alignment/>
      <protection/>
    </xf>
    <xf numFmtId="3" fontId="4" fillId="0" borderId="18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25" fillId="0" borderId="0" xfId="61" applyFont="1" applyBorder="1" applyAlignment="1">
      <alignment/>
      <protection/>
    </xf>
    <xf numFmtId="0" fontId="6" fillId="0" borderId="0" xfId="61" applyAlignment="1">
      <alignment horizontal="center" vertical="top"/>
      <protection/>
    </xf>
    <xf numFmtId="0" fontId="1" fillId="0" borderId="16" xfId="61" applyFont="1" applyBorder="1" applyAlignment="1">
      <alignment horizontal="left"/>
      <protection/>
    </xf>
    <xf numFmtId="0" fontId="25" fillId="0" borderId="0" xfId="61" applyFont="1" applyBorder="1">
      <alignment/>
      <protection/>
    </xf>
    <xf numFmtId="0" fontId="4" fillId="0" borderId="0" xfId="61" applyFont="1" applyBorder="1" applyAlignment="1">
      <alignment horizontal="left"/>
      <protection/>
    </xf>
    <xf numFmtId="0" fontId="1" fillId="0" borderId="16" xfId="61" applyFont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3" fontId="6" fillId="0" borderId="0" xfId="61" applyNumberFormat="1" applyFont="1" applyBorder="1" applyAlignment="1">
      <alignment vertical="top"/>
      <protection/>
    </xf>
    <xf numFmtId="0" fontId="6" fillId="0" borderId="0" xfId="61" applyAlignment="1">
      <alignment vertical="top"/>
      <protection/>
    </xf>
    <xf numFmtId="0" fontId="18" fillId="0" borderId="0" xfId="61" applyFont="1">
      <alignment/>
      <protection/>
    </xf>
    <xf numFmtId="0" fontId="7" fillId="0" borderId="0" xfId="61" applyFont="1">
      <alignment/>
      <protection/>
    </xf>
    <xf numFmtId="0" fontId="26" fillId="0" borderId="0" xfId="61" applyFont="1">
      <alignment/>
      <protection/>
    </xf>
    <xf numFmtId="0" fontId="5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61" applyFont="1" applyAlignment="1">
      <alignment horizontal="left"/>
      <protection/>
    </xf>
    <xf numFmtId="0" fontId="4" fillId="0" borderId="23" xfId="62" applyFont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182" fontId="11" fillId="0" borderId="18" xfId="0" applyNumberFormat="1" applyFont="1" applyBorder="1" applyAlignment="1">
      <alignment horizontal="center"/>
    </xf>
    <xf numFmtId="0" fontId="1" fillId="0" borderId="22" xfId="62" applyFont="1" applyBorder="1">
      <alignment/>
      <protection/>
    </xf>
    <xf numFmtId="3" fontId="0" fillId="0" borderId="0" xfId="0" applyNumberFormat="1" applyAlignment="1">
      <alignment/>
    </xf>
    <xf numFmtId="0" fontId="1" fillId="0" borderId="10" xfId="62" applyFont="1" applyBorder="1" applyAlignment="1">
      <alignment horizontal="centerContinuous" vertical="center"/>
      <protection/>
    </xf>
    <xf numFmtId="0" fontId="6" fillId="0" borderId="0" xfId="62" applyFont="1" quotePrefix="1">
      <alignment/>
      <protection/>
    </xf>
    <xf numFmtId="177" fontId="4" fillId="0" borderId="18" xfId="62" applyNumberFormat="1" applyFont="1" applyBorder="1" applyAlignment="1">
      <alignment horizontal="center"/>
      <protection/>
    </xf>
    <xf numFmtId="177" fontId="1" fillId="0" borderId="23" xfId="62" applyNumberFormat="1" applyFont="1" applyBorder="1" applyAlignment="1">
      <alignment horizontal="center"/>
      <protection/>
    </xf>
    <xf numFmtId="0" fontId="13" fillId="0" borderId="10" xfId="62" applyFont="1" applyBorder="1" applyAlignment="1">
      <alignment horizontal="center" vertical="center"/>
      <protection/>
    </xf>
    <xf numFmtId="0" fontId="13" fillId="0" borderId="24" xfId="62" applyFont="1" applyBorder="1" applyAlignment="1">
      <alignment horizontal="centerContinuous" vertical="center"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11" fillId="0" borderId="0" xfId="61" applyFont="1" applyBorder="1">
      <alignment/>
      <protection/>
    </xf>
    <xf numFmtId="0" fontId="13" fillId="0" borderId="12" xfId="62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11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77" fontId="4" fillId="0" borderId="16" xfId="62" applyNumberFormat="1" applyFont="1" applyBorder="1" applyAlignment="1">
      <alignment horizontal="center"/>
      <protection/>
    </xf>
    <xf numFmtId="0" fontId="1" fillId="33" borderId="18" xfId="6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8" xfId="59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175" fontId="1" fillId="0" borderId="24" xfId="59" applyNumberFormat="1" applyFont="1" applyBorder="1" applyAlignment="1">
      <alignment vertical="center"/>
      <protection/>
    </xf>
    <xf numFmtId="175" fontId="1" fillId="0" borderId="12" xfId="59" applyNumberFormat="1" applyFont="1" applyBorder="1" applyAlignment="1">
      <alignment vertical="center"/>
      <protection/>
    </xf>
    <xf numFmtId="37" fontId="30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31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32" fillId="0" borderId="0" xfId="57" applyFont="1" applyAlignment="1">
      <alignment vertical="center"/>
      <protection/>
    </xf>
    <xf numFmtId="0" fontId="33" fillId="0" borderId="0" xfId="57" applyFont="1" applyAlignment="1">
      <alignment horizontal="right" vertical="center"/>
      <protection/>
    </xf>
    <xf numFmtId="0" fontId="6" fillId="0" borderId="0" xfId="57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23" xfId="58" applyFont="1" applyBorder="1" applyAlignment="1">
      <alignment horizontal="centerContinuous" vertical="center"/>
      <protection/>
    </xf>
    <xf numFmtId="0" fontId="1" fillId="0" borderId="24" xfId="58" applyFont="1" applyBorder="1" applyAlignment="1">
      <alignment horizontal="centerContinuous" vertical="center"/>
      <protection/>
    </xf>
    <xf numFmtId="0" fontId="1" fillId="0" borderId="12" xfId="58" applyFont="1" applyBorder="1" applyAlignment="1">
      <alignment horizontal="centerContinuous" vertical="center"/>
      <protection/>
    </xf>
    <xf numFmtId="0" fontId="1" fillId="0" borderId="22" xfId="58" applyFont="1" applyBorder="1" applyAlignment="1">
      <alignment horizontal="centerContinuous" vertical="center"/>
      <protection/>
    </xf>
    <xf numFmtId="0" fontId="36" fillId="0" borderId="23" xfId="58" applyFont="1" applyBorder="1" applyAlignment="1">
      <alignment horizontal="centerContinuous" vertical="center"/>
      <protection/>
    </xf>
    <xf numFmtId="176" fontId="4" fillId="0" borderId="0" xfId="58" applyNumberFormat="1" applyFont="1" applyBorder="1" applyAlignment="1">
      <alignment vertical="center"/>
      <protection/>
    </xf>
    <xf numFmtId="0" fontId="36" fillId="0" borderId="18" xfId="58" applyFon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76" fontId="1" fillId="0" borderId="12" xfId="58" applyNumberFormat="1" applyFont="1" applyBorder="1" applyAlignment="1">
      <alignment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2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centerContinuous" vertical="center"/>
    </xf>
    <xf numFmtId="0" fontId="1" fillId="0" borderId="25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Continuous" vertical="center"/>
    </xf>
    <xf numFmtId="180" fontId="4" fillId="0" borderId="0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horizontal="centerContinuous" vertical="center"/>
    </xf>
    <xf numFmtId="180" fontId="1" fillId="0" borderId="12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49" fontId="6" fillId="0" borderId="0" xfId="61" applyNumberFormat="1">
      <alignment/>
      <protection/>
    </xf>
    <xf numFmtId="0" fontId="36" fillId="0" borderId="23" xfId="0" applyFont="1" applyBorder="1" applyAlignment="1">
      <alignment horizontal="centerContinuous" vertical="center"/>
    </xf>
    <xf numFmtId="0" fontId="3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37" fontId="4" fillId="0" borderId="23" xfId="0" applyNumberFormat="1" applyFont="1" applyBorder="1" applyAlignment="1">
      <alignment/>
    </xf>
    <xf numFmtId="181" fontId="11" fillId="0" borderId="18" xfId="0" applyNumberFormat="1" applyFont="1" applyBorder="1" applyAlignment="1">
      <alignment vertical="center"/>
    </xf>
    <xf numFmtId="37" fontId="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18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3" fontId="11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6" fillId="0" borderId="0" xfId="61" applyNumberFormat="1" applyFont="1">
      <alignment/>
      <protection/>
    </xf>
    <xf numFmtId="0" fontId="29" fillId="0" borderId="12" xfId="62" applyFont="1" applyBorder="1" applyAlignment="1">
      <alignment horizontal="centerContinuous" vertical="center"/>
      <protection/>
    </xf>
    <xf numFmtId="185" fontId="11" fillId="0" borderId="17" xfId="62" applyNumberFormat="1" applyFont="1" applyBorder="1" applyAlignment="1">
      <alignment horizontal="right" vertical="center"/>
      <protection/>
    </xf>
    <xf numFmtId="0" fontId="13" fillId="0" borderId="10" xfId="62" applyFont="1" applyBorder="1" applyAlignment="1">
      <alignment horizontal="left" vertical="center" indent="1"/>
      <protection/>
    </xf>
    <xf numFmtId="185" fontId="11" fillId="0" borderId="10" xfId="62" applyNumberFormat="1" applyFont="1" applyBorder="1" applyAlignment="1">
      <alignment horizontal="right" vertical="center"/>
      <protection/>
    </xf>
    <xf numFmtId="0" fontId="4" fillId="0" borderId="15" xfId="62" applyFont="1" applyBorder="1">
      <alignment/>
      <protection/>
    </xf>
    <xf numFmtId="186" fontId="11" fillId="0" borderId="17" xfId="62" applyNumberFormat="1" applyFont="1" applyBorder="1" applyAlignment="1">
      <alignment horizontal="center"/>
      <protection/>
    </xf>
    <xf numFmtId="186" fontId="11" fillId="0" borderId="23" xfId="62" applyNumberFormat="1" applyFont="1" applyBorder="1" applyAlignment="1">
      <alignment horizontal="center"/>
      <protection/>
    </xf>
    <xf numFmtId="189" fontId="1" fillId="0" borderId="18" xfId="0" applyNumberFormat="1" applyFont="1" applyBorder="1" applyAlignment="1">
      <alignment horizontal="center"/>
    </xf>
    <xf numFmtId="189" fontId="11" fillId="0" borderId="18" xfId="0" applyNumberFormat="1" applyFont="1" applyBorder="1" applyAlignment="1">
      <alignment horizontal="center"/>
    </xf>
    <xf numFmtId="189" fontId="4" fillId="0" borderId="18" xfId="0" applyNumberFormat="1" applyFont="1" applyBorder="1" applyAlignment="1">
      <alignment horizontal="center"/>
    </xf>
    <xf numFmtId="0" fontId="6" fillId="0" borderId="0" xfId="62" applyAlignment="1">
      <alignment vertical="top"/>
      <protection/>
    </xf>
    <xf numFmtId="37" fontId="4" fillId="0" borderId="17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9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92" fontId="0" fillId="0" borderId="0" xfId="0" applyNumberFormat="1" applyAlignment="1">
      <alignment/>
    </xf>
    <xf numFmtId="0" fontId="1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96" fontId="4" fillId="0" borderId="18" xfId="0" applyNumberFormat="1" applyFont="1" applyBorder="1" applyAlignment="1">
      <alignment vertical="center"/>
    </xf>
    <xf numFmtId="196" fontId="95" fillId="0" borderId="18" xfId="0" applyNumberFormat="1" applyFont="1" applyBorder="1" applyAlignment="1">
      <alignment vertical="center"/>
    </xf>
    <xf numFmtId="196" fontId="4" fillId="0" borderId="22" xfId="0" applyNumberFormat="1" applyFont="1" applyBorder="1" applyAlignment="1">
      <alignment vertical="center"/>
    </xf>
    <xf numFmtId="196" fontId="95" fillId="0" borderId="22" xfId="0" applyNumberFormat="1" applyFont="1" applyBorder="1" applyAlignment="1">
      <alignment vertical="center"/>
    </xf>
    <xf numFmtId="196" fontId="9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1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11" fillId="0" borderId="18" xfId="60" applyFont="1" applyBorder="1" applyAlignment="1">
      <alignment vertical="center"/>
      <protection/>
    </xf>
    <xf numFmtId="0" fontId="4" fillId="0" borderId="18" xfId="0" applyFont="1" applyBorder="1" applyAlignment="1">
      <alignment/>
    </xf>
    <xf numFmtId="0" fontId="1" fillId="0" borderId="11" xfId="60" applyFont="1" applyBorder="1" applyAlignment="1">
      <alignment vertical="center"/>
      <protection/>
    </xf>
    <xf numFmtId="37" fontId="1" fillId="0" borderId="11" xfId="60" applyNumberFormat="1" applyFont="1" applyBorder="1" applyAlignment="1">
      <alignment vertical="center"/>
      <protection/>
    </xf>
    <xf numFmtId="0" fontId="6" fillId="0" borderId="0" xfId="60" applyBorder="1">
      <alignment/>
      <protection/>
    </xf>
    <xf numFmtId="37" fontId="6" fillId="0" borderId="0" xfId="60" applyNumberFormat="1" applyBorder="1">
      <alignment/>
      <protection/>
    </xf>
    <xf numFmtId="0" fontId="7" fillId="0" borderId="0" xfId="60" applyFont="1" applyBorder="1">
      <alignment/>
      <protection/>
    </xf>
    <xf numFmtId="0" fontId="1" fillId="0" borderId="22" xfId="0" applyFont="1" applyBorder="1" applyAlignment="1">
      <alignment vertical="center"/>
    </xf>
    <xf numFmtId="0" fontId="4" fillId="0" borderId="18" xfId="59" applyFont="1" applyBorder="1" applyAlignment="1">
      <alignment wrapText="1"/>
      <protection/>
    </xf>
    <xf numFmtId="37" fontId="1" fillId="0" borderId="10" xfId="60" applyNumberFormat="1" applyFont="1" applyBorder="1" applyAlignment="1">
      <alignment vertical="center"/>
      <protection/>
    </xf>
    <xf numFmtId="210" fontId="4" fillId="0" borderId="18" xfId="0" applyNumberFormat="1" applyFont="1" applyBorder="1" applyAlignment="1">
      <alignment horizontal="centerContinuous" vertical="center"/>
    </xf>
    <xf numFmtId="0" fontId="1" fillId="0" borderId="10" xfId="61" applyFont="1" applyFill="1" applyBorder="1" applyAlignment="1">
      <alignment horizontal="center"/>
      <protection/>
    </xf>
    <xf numFmtId="0" fontId="1" fillId="0" borderId="23" xfId="61" applyFont="1" applyFill="1" applyBorder="1">
      <alignment/>
      <protection/>
    </xf>
    <xf numFmtId="0" fontId="4" fillId="0" borderId="18" xfId="61" applyFont="1" applyFill="1" applyBorder="1">
      <alignment/>
      <protection/>
    </xf>
    <xf numFmtId="3" fontId="4" fillId="0" borderId="18" xfId="61" applyNumberFormat="1" applyFont="1" applyFill="1" applyBorder="1">
      <alignment/>
      <protection/>
    </xf>
    <xf numFmtId="0" fontId="3" fillId="0" borderId="0" xfId="61" applyFont="1">
      <alignment/>
      <protection/>
    </xf>
    <xf numFmtId="0" fontId="17" fillId="0" borderId="0" xfId="61" applyFont="1">
      <alignment/>
      <protection/>
    </xf>
    <xf numFmtId="3" fontId="11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61" applyFont="1" applyBorder="1" applyAlignment="1">
      <alignment wrapText="1"/>
      <protection/>
    </xf>
    <xf numFmtId="175" fontId="4" fillId="0" borderId="17" xfId="62" applyNumberFormat="1" applyFont="1" applyBorder="1" applyAlignment="1">
      <alignment horizontal="right" vertical="center"/>
      <protection/>
    </xf>
    <xf numFmtId="175" fontId="4" fillId="0" borderId="18" xfId="62" applyNumberFormat="1" applyFont="1" applyBorder="1" applyAlignment="1">
      <alignment vertical="center"/>
      <protection/>
    </xf>
    <xf numFmtId="175" fontId="1" fillId="0" borderId="24" xfId="62" applyNumberFormat="1" applyFont="1" applyBorder="1" applyAlignment="1">
      <alignment horizontal="right" vertical="center"/>
      <protection/>
    </xf>
    <xf numFmtId="175" fontId="1" fillId="0" borderId="10" xfId="62" applyNumberFormat="1" applyFont="1" applyBorder="1" applyAlignment="1">
      <alignment horizontal="right" vertical="center"/>
      <protection/>
    </xf>
    <xf numFmtId="37" fontId="1" fillId="0" borderId="10" xfId="58" applyNumberFormat="1" applyFont="1" applyBorder="1" applyAlignment="1">
      <alignment horizontal="centerContinuous" vertical="center"/>
      <protection/>
    </xf>
    <xf numFmtId="178" fontId="4" fillId="0" borderId="18" xfId="58" applyNumberFormat="1" applyFont="1" applyBorder="1" applyAlignment="1">
      <alignment horizontal="centerContinuous" vertical="center"/>
      <protection/>
    </xf>
    <xf numFmtId="179" fontId="1" fillId="0" borderId="10" xfId="58" applyNumberFormat="1" applyFont="1" applyBorder="1" applyAlignment="1">
      <alignment horizontal="centerContinuous" vertical="center"/>
      <protection/>
    </xf>
    <xf numFmtId="212" fontId="0" fillId="0" borderId="0" xfId="0" applyNumberFormat="1" applyAlignment="1">
      <alignment/>
    </xf>
    <xf numFmtId="3" fontId="4" fillId="0" borderId="18" xfId="61" applyNumberFormat="1" applyFont="1" applyBorder="1" applyAlignment="1">
      <alignment horizontal="right"/>
      <protection/>
    </xf>
    <xf numFmtId="3" fontId="4" fillId="0" borderId="18" xfId="61" applyNumberFormat="1" applyFont="1" applyFill="1" applyBorder="1" applyAlignment="1">
      <alignment horizontal="right"/>
      <protection/>
    </xf>
    <xf numFmtId="0" fontId="11" fillId="0" borderId="18" xfId="61" applyNumberFormat="1" applyFont="1" applyBorder="1" applyAlignment="1">
      <alignment horizontal="right"/>
      <protection/>
    </xf>
    <xf numFmtId="49" fontId="11" fillId="0" borderId="18" xfId="61" applyNumberFormat="1" applyFont="1" applyBorder="1" applyAlignment="1">
      <alignment horizontal="right"/>
      <protection/>
    </xf>
    <xf numFmtId="0" fontId="11" fillId="0" borderId="18" xfId="61" applyNumberFormat="1" applyFont="1" applyFill="1" applyBorder="1" applyAlignment="1">
      <alignment horizontal="right"/>
      <protection/>
    </xf>
    <xf numFmtId="3" fontId="11" fillId="0" borderId="18" xfId="61" applyNumberFormat="1" applyFont="1" applyBorder="1" applyAlignment="1">
      <alignment horizontal="right"/>
      <protection/>
    </xf>
    <xf numFmtId="3" fontId="11" fillId="0" borderId="18" xfId="61" applyNumberFormat="1" applyFont="1" applyFill="1" applyBorder="1" applyAlignment="1">
      <alignment horizontal="right"/>
      <protection/>
    </xf>
    <xf numFmtId="178" fontId="4" fillId="0" borderId="18" xfId="61" applyNumberFormat="1" applyFont="1" applyBorder="1" applyAlignment="1">
      <alignment horizontal="right"/>
      <protection/>
    </xf>
    <xf numFmtId="178" fontId="4" fillId="0" borderId="18" xfId="61" applyNumberFormat="1" applyFont="1" applyFill="1" applyBorder="1" applyAlignment="1">
      <alignment horizontal="right"/>
      <protection/>
    </xf>
    <xf numFmtId="178" fontId="4" fillId="0" borderId="22" xfId="61" applyNumberFormat="1" applyFont="1" applyBorder="1" applyAlignment="1">
      <alignment horizontal="right" vertical="top"/>
      <protection/>
    </xf>
    <xf numFmtId="178" fontId="4" fillId="0" borderId="22" xfId="61" applyNumberFormat="1" applyFont="1" applyFill="1" applyBorder="1" applyAlignment="1">
      <alignment horizontal="right" vertical="top"/>
      <protection/>
    </xf>
    <xf numFmtId="0" fontId="1" fillId="0" borderId="23" xfId="62" applyFont="1" applyBorder="1" applyAlignment="1">
      <alignment horizontal="right" vertical="center"/>
      <protection/>
    </xf>
    <xf numFmtId="0" fontId="1" fillId="0" borderId="18" xfId="62" applyFont="1" applyBorder="1">
      <alignment/>
      <protection/>
    </xf>
    <xf numFmtId="0" fontId="1" fillId="33" borderId="18" xfId="62" applyFont="1" applyFill="1" applyBorder="1" applyAlignment="1">
      <alignment horizontal="left" vertical="center"/>
      <protection/>
    </xf>
    <xf numFmtId="3" fontId="95" fillId="0" borderId="18" xfId="0" applyNumberFormat="1" applyFont="1" applyBorder="1" applyAlignment="1">
      <alignment horizontal="right"/>
    </xf>
    <xf numFmtId="3" fontId="96" fillId="0" borderId="18" xfId="0" applyNumberFormat="1" applyFont="1" applyBorder="1" applyAlignment="1">
      <alignment horizontal="right"/>
    </xf>
    <xf numFmtId="178" fontId="96" fillId="0" borderId="18" xfId="61" applyNumberFormat="1" applyFont="1" applyFill="1" applyBorder="1" applyAlignment="1">
      <alignment horizontal="right"/>
      <protection/>
    </xf>
    <xf numFmtId="178" fontId="96" fillId="0" borderId="22" xfId="61" applyNumberFormat="1" applyFont="1" applyFill="1" applyBorder="1" applyAlignment="1">
      <alignment horizontal="right" vertical="top"/>
      <protection/>
    </xf>
    <xf numFmtId="37" fontId="6" fillId="0" borderId="0" xfId="59" applyNumberFormat="1">
      <alignment/>
      <protection/>
    </xf>
    <xf numFmtId="19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95" fillId="0" borderId="23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right"/>
    </xf>
    <xf numFmtId="192" fontId="11" fillId="0" borderId="18" xfId="0" applyNumberFormat="1" applyFont="1" applyBorder="1" applyAlignment="1">
      <alignment horizontal="center"/>
    </xf>
    <xf numFmtId="192" fontId="4" fillId="0" borderId="18" xfId="0" applyNumberFormat="1" applyFont="1" applyBorder="1" applyAlignment="1">
      <alignment horizontal="center"/>
    </xf>
    <xf numFmtId="192" fontId="21" fillId="0" borderId="18" xfId="0" applyNumberFormat="1" applyFont="1" applyBorder="1" applyAlignment="1">
      <alignment horizontal="center"/>
    </xf>
    <xf numFmtId="192" fontId="3" fillId="0" borderId="18" xfId="0" applyNumberFormat="1" applyFont="1" applyBorder="1" applyAlignment="1">
      <alignment horizontal="center"/>
    </xf>
    <xf numFmtId="218" fontId="11" fillId="0" borderId="18" xfId="0" applyNumberFormat="1" applyFont="1" applyBorder="1" applyAlignment="1">
      <alignment horizontal="center"/>
    </xf>
    <xf numFmtId="214" fontId="1" fillId="0" borderId="18" xfId="0" applyNumberFormat="1" applyFont="1" applyBorder="1" applyAlignment="1">
      <alignment horizontal="center"/>
    </xf>
    <xf numFmtId="214" fontId="11" fillId="0" borderId="18" xfId="0" applyNumberFormat="1" applyFont="1" applyBorder="1" applyAlignment="1">
      <alignment horizontal="center"/>
    </xf>
    <xf numFmtId="214" fontId="4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5" fillId="0" borderId="18" xfId="0" applyFont="1" applyFill="1" applyBorder="1" applyAlignment="1">
      <alignment horizontal="center" vertical="center"/>
    </xf>
    <xf numFmtId="0" fontId="7" fillId="0" borderId="0" xfId="57" applyFont="1" applyBorder="1">
      <alignment/>
      <protection/>
    </xf>
    <xf numFmtId="177" fontId="4" fillId="0" borderId="0" xfId="0" applyNumberFormat="1" applyFont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221" fontId="4" fillId="0" borderId="18" xfId="0" applyNumberFormat="1" applyFont="1" applyBorder="1" applyAlignment="1">
      <alignment vertical="center"/>
    </xf>
    <xf numFmtId="221" fontId="4" fillId="0" borderId="12" xfId="0" applyNumberFormat="1" applyFont="1" applyBorder="1" applyAlignment="1">
      <alignment vertical="center"/>
    </xf>
    <xf numFmtId="221" fontId="4" fillId="0" borderId="17" xfId="0" applyNumberFormat="1" applyFont="1" applyBorder="1" applyAlignment="1">
      <alignment vertical="center"/>
    </xf>
    <xf numFmtId="221" fontId="1" fillId="0" borderId="10" xfId="0" applyNumberFormat="1" applyFont="1" applyBorder="1" applyAlignment="1">
      <alignment vertical="center"/>
    </xf>
    <xf numFmtId="221" fontId="4" fillId="0" borderId="10" xfId="0" applyNumberFormat="1" applyFont="1" applyBorder="1" applyAlignment="1">
      <alignment vertical="center"/>
    </xf>
    <xf numFmtId="0" fontId="34" fillId="0" borderId="0" xfId="57" applyFont="1" applyBorder="1">
      <alignment/>
      <protection/>
    </xf>
    <xf numFmtId="0" fontId="4" fillId="0" borderId="20" xfId="58" applyFont="1" applyBorder="1" applyAlignment="1">
      <alignment horizontal="right"/>
      <protection/>
    </xf>
    <xf numFmtId="0" fontId="35" fillId="0" borderId="0" xfId="58" applyFont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62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AB-1.2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2009 - 2018
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2185"/>
          <c:w val="0.96025"/>
          <c:h val="0.752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pattFill prst="pct10">
              <a:fgClr>
                <a:srgbClr val="00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33120641"/>
        <c:axId val="29650314"/>
      </c:barChart>
      <c:catAx>
        <c:axId val="3312064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50314"/>
        <c:crosses val="autoZero"/>
        <c:auto val="0"/>
        <c:lblOffset val="100"/>
        <c:tickLblSkip val="1"/>
        <c:noMultiLvlLbl val="0"/>
      </c:catAx>
      <c:valAx>
        <c:axId val="29650314"/>
        <c:scaling>
          <c:orientation val="minMax"/>
          <c:max val="6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25"/>
          <c:y val="0.11625"/>
          <c:w val="0.64175"/>
          <c:h val="0.084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 dual purpose vehicles and double cab pickup
(as at 31st  December)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35"/>
          <c:w val="0.816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'Tab1.3'!$B$5:$B$8</c:f>
              <c:numCache/>
            </c:numRef>
          </c:val>
        </c:ser>
        <c:ser>
          <c:idx val="1"/>
          <c:order val="1"/>
          <c:tx>
            <c:v>2018</c:v>
          </c:tx>
          <c:spPr>
            <a:pattFill prst="pct20">
              <a:fgClr>
                <a:srgbClr val="00FF00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'Tab1.3'!$A$5:$A$8</c:f>
              <c:strCache/>
            </c:strRef>
          </c:cat>
          <c:val>
            <c:numRef>
              <c:f>'Tab1.3'!$D$5:$D$8</c:f>
              <c:numCache/>
            </c:numRef>
          </c:val>
        </c:ser>
        <c:gapWidth val="50"/>
        <c:axId val="65526235"/>
        <c:axId val="52865204"/>
      </c:barChart>
      <c:catAx>
        <c:axId val="65526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5204"/>
        <c:crosses val="autoZero"/>
        <c:auto val="0"/>
        <c:lblOffset val="100"/>
        <c:tickLblSkip val="1"/>
        <c:noMultiLvlLbl val="0"/>
      </c:catAx>
      <c:valAx>
        <c:axId val="52865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262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0935"/>
          <c:w val="0.09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public bus fleet vehicles                  (as at 31st December)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4725"/>
          <c:w val="0.760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2018</c:v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6024789"/>
        <c:axId val="54223102"/>
      </c:barChart>
      <c:catAx>
        <c:axId val="6024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23102"/>
        <c:crosses val="autoZero"/>
        <c:auto val="1"/>
        <c:lblOffset val="100"/>
        <c:tickLblSkip val="1"/>
        <c:noMultiLvlLbl val="0"/>
      </c:catAx>
      <c:valAx>
        <c:axId val="54223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4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094"/>
          <c:w val="0.134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2009 - 2018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875"/>
          <c:w val="0.914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18245871"/>
        <c:axId val="29995112"/>
      </c:barChart>
      <c:catAx>
        <c:axId val="18245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5112"/>
        <c:crosses val="autoZero"/>
        <c:auto val="1"/>
        <c:lblOffset val="100"/>
        <c:tickLblSkip val="1"/>
        <c:noMultiLvlLbl val="0"/>
      </c:catAx>
      <c:valAx>
        <c:axId val="2999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5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2009 - 2018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975"/>
          <c:w val="0.9252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1520553"/>
        <c:axId val="13684978"/>
      </c:barChart>
      <c:catAx>
        <c:axId val="152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4978"/>
        <c:crosses val="autoZero"/>
        <c:auto val="1"/>
        <c:lblOffset val="100"/>
        <c:tickLblSkip val="1"/>
        <c:noMultiLvlLbl val="0"/>
      </c:catAx>
      <c:valAx>
        <c:axId val="13684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69632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228600</xdr:colOff>
      <xdr:row>0</xdr:row>
      <xdr:rowOff>104775</xdr:rowOff>
    </xdr:from>
    <xdr:to>
      <xdr:col>8</xdr:col>
      <xdr:colOff>723900</xdr:colOff>
      <xdr:row>16</xdr:row>
      <xdr:rowOff>180975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829675" y="104775"/>
          <a:ext cx="495300" cy="6029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28575</xdr:rowOff>
    </xdr:from>
    <xdr:to>
      <xdr:col>7</xdr:col>
      <xdr:colOff>609600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28575"/>
          <a:ext cx="438150" cy="635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914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648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0</xdr:row>
      <xdr:rowOff>28575</xdr:rowOff>
    </xdr:from>
    <xdr:to>
      <xdr:col>13</xdr:col>
      <xdr:colOff>95250</xdr:colOff>
      <xdr:row>31</xdr:row>
      <xdr:rowOff>171450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848725" y="28575"/>
          <a:ext cx="742950" cy="632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676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0"/>
          <a:ext cx="5153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505200"/>
        <a:ext cx="52768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4</xdr:col>
      <xdr:colOff>657225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3648075"/>
        <a:ext cx="54673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561975</xdr:colOff>
      <xdr:row>26</xdr:row>
      <xdr:rowOff>114300</xdr:rowOff>
    </xdr:to>
    <xdr:graphicFrame>
      <xdr:nvGraphicFramePr>
        <xdr:cNvPr id="1" name="Chart 6"/>
        <xdr:cNvGraphicFramePr/>
      </xdr:nvGraphicFramePr>
      <xdr:xfrm>
        <a:off x="0" y="3333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133350</xdr:rowOff>
    </xdr:from>
    <xdr:to>
      <xdr:col>8</xdr:col>
      <xdr:colOff>552450</xdr:colOff>
      <xdr:row>55</xdr:row>
      <xdr:rowOff>152400</xdr:rowOff>
    </xdr:to>
    <xdr:graphicFrame>
      <xdr:nvGraphicFramePr>
        <xdr:cNvPr id="2" name="Chart 7"/>
        <xdr:cNvGraphicFramePr/>
      </xdr:nvGraphicFramePr>
      <xdr:xfrm>
        <a:off x="0" y="508635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219075</xdr:colOff>
      <xdr:row>1</xdr:row>
      <xdr:rowOff>38100</xdr:rowOff>
    </xdr:from>
    <xdr:to>
      <xdr:col>12</xdr:col>
      <xdr:colOff>647700</xdr:colOff>
      <xdr:row>31</xdr:row>
      <xdr:rowOff>133350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667750" y="247650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2</xdr:row>
      <xdr:rowOff>9525</xdr:rowOff>
    </xdr:from>
    <xdr:to>
      <xdr:col>11</xdr:col>
      <xdr:colOff>485775</xdr:colOff>
      <xdr:row>16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58225" y="371475"/>
          <a:ext cx="447675" cy="540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123825</xdr:colOff>
      <xdr:row>1</xdr:row>
      <xdr:rowOff>85725</xdr:rowOff>
    </xdr:from>
    <xdr:to>
      <xdr:col>11</xdr:col>
      <xdr:colOff>571500</xdr:colOff>
      <xdr:row>15</xdr:row>
      <xdr:rowOff>352425</xdr:rowOff>
    </xdr:to>
    <xdr:sp>
      <xdr:nvSpPr>
        <xdr:cNvPr id="2" name="Text 1"/>
        <xdr:cNvSpPr txBox="1">
          <a:spLocks noChangeArrowheads="1"/>
        </xdr:cNvSpPr>
      </xdr:nvSpPr>
      <xdr:spPr>
        <a:xfrm>
          <a:off x="8743950" y="333375"/>
          <a:ext cx="447675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162675"/>
          <a:ext cx="15716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7.7109375" style="0" customWidth="1"/>
    <col min="2" max="2" width="13.7109375" style="0" customWidth="1"/>
    <col min="3" max="3" width="14.28125" style="0" customWidth="1"/>
    <col min="4" max="4" width="14.8515625" style="0" customWidth="1"/>
    <col min="5" max="5" width="15.8515625" style="205" customWidth="1"/>
    <col min="6" max="6" width="14.7109375" style="205" customWidth="1"/>
    <col min="7" max="7" width="13.140625" style="0" customWidth="1"/>
    <col min="8" max="8" width="14.7109375" style="0" customWidth="1"/>
    <col min="9" max="9" width="12.8515625" style="0" customWidth="1"/>
    <col min="10" max="10" width="1.8515625" style="0" customWidth="1"/>
    <col min="12" max="13" width="10.421875" style="0" bestFit="1" customWidth="1"/>
    <col min="14" max="14" width="9.421875" style="0" bestFit="1" customWidth="1"/>
    <col min="15" max="15" width="10.421875" style="0" bestFit="1" customWidth="1"/>
  </cols>
  <sheetData>
    <row r="1" spans="1:9" s="132" customFormat="1" ht="21.75" customHeight="1">
      <c r="A1" s="129" t="s">
        <v>138</v>
      </c>
      <c r="B1" s="130"/>
      <c r="C1" s="130"/>
      <c r="D1" s="130"/>
      <c r="E1" s="130"/>
      <c r="F1" s="130"/>
      <c r="G1" s="130"/>
      <c r="H1" s="130"/>
      <c r="I1" s="131"/>
    </row>
    <row r="2" spans="1:9" ht="9" customHeight="1">
      <c r="A2" s="2"/>
      <c r="B2" s="2"/>
      <c r="C2" s="2"/>
      <c r="D2" s="2"/>
      <c r="E2" s="2"/>
      <c r="F2" s="2"/>
      <c r="G2" s="3"/>
      <c r="H2" s="3"/>
      <c r="I2" s="133"/>
    </row>
    <row r="3" spans="1:9" s="139" customFormat="1" ht="63" customHeight="1">
      <c r="A3" s="1" t="s">
        <v>0</v>
      </c>
      <c r="B3" s="134" t="s">
        <v>137</v>
      </c>
      <c r="C3" s="135" t="s">
        <v>109</v>
      </c>
      <c r="D3" s="136" t="s">
        <v>110</v>
      </c>
      <c r="E3" s="134" t="s">
        <v>142</v>
      </c>
      <c r="F3" s="134" t="s">
        <v>143</v>
      </c>
      <c r="G3" s="134" t="s">
        <v>139</v>
      </c>
      <c r="H3" s="137" t="s">
        <v>140</v>
      </c>
      <c r="I3" s="138"/>
    </row>
    <row r="4" spans="1:16" ht="33.75" customHeight="1">
      <c r="A4" s="140" t="s">
        <v>62</v>
      </c>
      <c r="B4" s="307">
        <v>218976</v>
      </c>
      <c r="C4" s="308">
        <v>8722</v>
      </c>
      <c r="D4" s="308">
        <v>8523</v>
      </c>
      <c r="E4" s="308">
        <v>659</v>
      </c>
      <c r="F4" s="308">
        <v>1282</v>
      </c>
      <c r="G4" s="309">
        <f aca="true" t="shared" si="0" ref="G4:G11">B4+C4+D4+E4-F4</f>
        <v>235598</v>
      </c>
      <c r="H4" s="313">
        <f aca="true" t="shared" si="1" ref="H4:H12">C4+D4+E4-F4</f>
        <v>16622</v>
      </c>
      <c r="I4" s="141"/>
      <c r="M4" s="145"/>
      <c r="N4" s="208"/>
      <c r="O4" s="145"/>
      <c r="P4" s="208"/>
    </row>
    <row r="5" spans="1:16" ht="33.75" customHeight="1">
      <c r="A5" s="140" t="s">
        <v>63</v>
      </c>
      <c r="B5" s="310">
        <v>48603</v>
      </c>
      <c r="C5" s="308">
        <v>0</v>
      </c>
      <c r="D5" s="308">
        <v>9</v>
      </c>
      <c r="E5" s="308">
        <v>3</v>
      </c>
      <c r="F5" s="308">
        <v>415</v>
      </c>
      <c r="G5" s="310">
        <f t="shared" si="0"/>
        <v>48200</v>
      </c>
      <c r="H5" s="313">
        <f t="shared" si="1"/>
        <v>-403</v>
      </c>
      <c r="I5" s="141"/>
      <c r="L5" s="145"/>
      <c r="M5" s="145"/>
      <c r="N5" s="208"/>
      <c r="O5" s="145"/>
      <c r="P5" s="145"/>
    </row>
    <row r="6" spans="1:14" ht="33.75" customHeight="1">
      <c r="A6" s="140" t="s">
        <v>165</v>
      </c>
      <c r="B6" s="310">
        <v>4634</v>
      </c>
      <c r="C6" s="308">
        <v>1457</v>
      </c>
      <c r="D6" s="308">
        <v>15</v>
      </c>
      <c r="E6" s="308">
        <v>107</v>
      </c>
      <c r="F6" s="308">
        <v>335</v>
      </c>
      <c r="G6" s="310">
        <f t="shared" si="0"/>
        <v>5878</v>
      </c>
      <c r="H6" s="313">
        <f t="shared" si="1"/>
        <v>1244</v>
      </c>
      <c r="I6" s="141"/>
      <c r="L6" s="145"/>
      <c r="M6" s="145"/>
      <c r="N6" s="208"/>
    </row>
    <row r="7" spans="1:16" ht="33.75" customHeight="1">
      <c r="A7" s="140" t="s">
        <v>64</v>
      </c>
      <c r="B7" s="310">
        <v>88360</v>
      </c>
      <c r="C7" s="308">
        <v>5761</v>
      </c>
      <c r="D7" s="308">
        <v>21</v>
      </c>
      <c r="E7" s="308">
        <v>488</v>
      </c>
      <c r="F7" s="308">
        <v>994</v>
      </c>
      <c r="G7" s="310">
        <f t="shared" si="0"/>
        <v>93636</v>
      </c>
      <c r="H7" s="313">
        <f t="shared" si="1"/>
        <v>5276</v>
      </c>
      <c r="I7" s="141"/>
      <c r="L7" s="145"/>
      <c r="M7" s="145"/>
      <c r="O7" s="145"/>
      <c r="P7" s="208"/>
    </row>
    <row r="8" spans="1:14" ht="33.75" customHeight="1">
      <c r="A8" s="140" t="s">
        <v>65</v>
      </c>
      <c r="B8" s="310">
        <v>117133</v>
      </c>
      <c r="C8" s="308">
        <v>1722</v>
      </c>
      <c r="D8" s="308">
        <v>0</v>
      </c>
      <c r="E8" s="308">
        <v>1</v>
      </c>
      <c r="F8" s="308">
        <v>1367</v>
      </c>
      <c r="G8" s="310">
        <f t="shared" si="0"/>
        <v>117489</v>
      </c>
      <c r="H8" s="313">
        <f t="shared" si="1"/>
        <v>356</v>
      </c>
      <c r="I8" s="141"/>
      <c r="L8" s="145"/>
      <c r="M8" s="145"/>
      <c r="N8" s="145"/>
    </row>
    <row r="9" spans="1:14" ht="33.75" customHeight="1">
      <c r="A9" s="140" t="s">
        <v>66</v>
      </c>
      <c r="B9" s="310">
        <v>15024</v>
      </c>
      <c r="C9" s="308">
        <v>475</v>
      </c>
      <c r="D9" s="308">
        <v>161</v>
      </c>
      <c r="E9" s="308">
        <v>70</v>
      </c>
      <c r="F9" s="308">
        <v>225</v>
      </c>
      <c r="G9" s="310">
        <f t="shared" si="0"/>
        <v>15505</v>
      </c>
      <c r="H9" s="313">
        <f t="shared" si="1"/>
        <v>481</v>
      </c>
      <c r="I9" s="141"/>
      <c r="M9" s="145"/>
      <c r="N9" s="208"/>
    </row>
    <row r="10" spans="1:9" ht="33.75" customHeight="1">
      <c r="A10" s="140" t="s">
        <v>67</v>
      </c>
      <c r="B10" s="310">
        <v>28121</v>
      </c>
      <c r="C10" s="308">
        <v>573</v>
      </c>
      <c r="D10" s="308">
        <v>341</v>
      </c>
      <c r="E10" s="308">
        <v>88</v>
      </c>
      <c r="F10" s="308">
        <v>617</v>
      </c>
      <c r="G10" s="310">
        <f t="shared" si="0"/>
        <v>28506</v>
      </c>
      <c r="H10" s="313">
        <f t="shared" si="1"/>
        <v>385</v>
      </c>
      <c r="I10" s="141"/>
    </row>
    <row r="11" spans="1:12" ht="33.75" customHeight="1">
      <c r="A11" s="140" t="s">
        <v>68</v>
      </c>
      <c r="B11" s="310">
        <v>3101</v>
      </c>
      <c r="C11" s="308">
        <v>57</v>
      </c>
      <c r="D11" s="308">
        <v>0</v>
      </c>
      <c r="E11" s="308">
        <v>0</v>
      </c>
      <c r="F11" s="308">
        <v>72</v>
      </c>
      <c r="G11" s="310">
        <f t="shared" si="0"/>
        <v>3086</v>
      </c>
      <c r="H11" s="313">
        <f t="shared" si="1"/>
        <v>-15</v>
      </c>
      <c r="I11" s="141"/>
      <c r="L11" s="145"/>
    </row>
    <row r="12" spans="1:12" ht="33.75" customHeight="1">
      <c r="A12" s="140" t="s">
        <v>69</v>
      </c>
      <c r="B12" s="310">
        <v>7845</v>
      </c>
      <c r="C12" s="308">
        <v>223</v>
      </c>
      <c r="D12" s="308">
        <v>139</v>
      </c>
      <c r="E12" s="308">
        <v>67</v>
      </c>
      <c r="F12" s="308">
        <v>171</v>
      </c>
      <c r="G12" s="310">
        <f>B12+C12+D12+E12-F12</f>
        <v>8103</v>
      </c>
      <c r="H12" s="313">
        <f t="shared" si="1"/>
        <v>258</v>
      </c>
      <c r="I12" s="141"/>
      <c r="L12" s="145"/>
    </row>
    <row r="13" spans="1:12" ht="33.75" customHeight="1">
      <c r="A13" s="142" t="s">
        <v>70</v>
      </c>
      <c r="B13" s="311">
        <f aca="true" t="shared" si="2" ref="B13:G13">SUM(B4:B12)</f>
        <v>531797</v>
      </c>
      <c r="C13" s="311">
        <f t="shared" si="2"/>
        <v>18990</v>
      </c>
      <c r="D13" s="311">
        <f t="shared" si="2"/>
        <v>9209</v>
      </c>
      <c r="E13" s="311">
        <f t="shared" si="2"/>
        <v>1483</v>
      </c>
      <c r="F13" s="311">
        <f t="shared" si="2"/>
        <v>5478</v>
      </c>
      <c r="G13" s="312">
        <f t="shared" si="2"/>
        <v>556001</v>
      </c>
      <c r="H13" s="314">
        <f>C13+D13+E13-F13</f>
        <v>24204</v>
      </c>
      <c r="I13" s="141"/>
      <c r="L13" s="145"/>
    </row>
    <row r="14" spans="1:9" s="143" customFormat="1" ht="7.5" customHeight="1">
      <c r="A14"/>
      <c r="B14"/>
      <c r="C14"/>
      <c r="D14"/>
      <c r="E14" s="205"/>
      <c r="F14" s="205"/>
      <c r="G14"/>
      <c r="H14"/>
      <c r="I14" s="141"/>
    </row>
    <row r="15" spans="1:9" s="143" customFormat="1" ht="15" customHeight="1">
      <c r="A15" s="237" t="s">
        <v>106</v>
      </c>
      <c r="B15"/>
      <c r="C15"/>
      <c r="D15" s="306" t="s">
        <v>4</v>
      </c>
      <c r="E15" s="205"/>
      <c r="F15" s="205"/>
      <c r="G15"/>
      <c r="H15"/>
      <c r="I15" s="144"/>
    </row>
    <row r="16" spans="1:9" s="143" customFormat="1" ht="15" customHeight="1">
      <c r="A16" s="4" t="s">
        <v>107</v>
      </c>
      <c r="B16"/>
      <c r="C16"/>
      <c r="D16" s="10" t="s">
        <v>4</v>
      </c>
      <c r="E16" s="205"/>
      <c r="F16" s="205"/>
      <c r="G16" s="145"/>
      <c r="H16" s="145"/>
      <c r="I16" s="132"/>
    </row>
    <row r="17" spans="1:9" s="143" customFormat="1" ht="17.25" customHeight="1">
      <c r="A17" s="4" t="s">
        <v>108</v>
      </c>
      <c r="B17"/>
      <c r="C17"/>
      <c r="D17" s="145"/>
      <c r="E17" s="288"/>
      <c r="F17" s="288"/>
      <c r="G17" s="229"/>
      <c r="H17"/>
      <c r="I17" s="132"/>
    </row>
    <row r="20" spans="3:5" ht="12.75">
      <c r="C20" s="208"/>
      <c r="D20" s="208"/>
      <c r="E20" s="208"/>
    </row>
    <row r="22" ht="12.75">
      <c r="C22" s="145"/>
    </row>
    <row r="23" ht="12.75">
      <c r="C23" s="145"/>
    </row>
    <row r="24" spans="3:6" ht="12.75">
      <c r="C24" s="290"/>
      <c r="D24" s="290"/>
      <c r="E24" s="290"/>
      <c r="F24" s="290"/>
    </row>
    <row r="25" spans="2:8" ht="12.75">
      <c r="B25" s="145"/>
      <c r="C25" s="145"/>
      <c r="D25" s="145"/>
      <c r="E25" s="289"/>
      <c r="F25" s="289"/>
      <c r="G25" s="145"/>
      <c r="H25" s="229"/>
    </row>
    <row r="26" ht="12.75">
      <c r="E26" s="291"/>
    </row>
    <row r="28" ht="12.75">
      <c r="E28" s="289"/>
    </row>
    <row r="29" ht="12.75">
      <c r="E29"/>
    </row>
    <row r="30" spans="7:9" ht="12.75">
      <c r="G30" s="208"/>
      <c r="I30" s="208"/>
    </row>
    <row r="31" ht="12.75">
      <c r="I31" s="208"/>
    </row>
    <row r="32" spans="4:9" ht="12.75">
      <c r="D32" s="208"/>
      <c r="I32" s="208"/>
    </row>
    <row r="33" ht="12.75">
      <c r="I33" s="208"/>
    </row>
    <row r="35" spans="3:6" ht="12.75">
      <c r="C35" s="145"/>
      <c r="D35" s="145"/>
      <c r="E35" s="289"/>
      <c r="F35" s="289"/>
    </row>
    <row r="37" ht="12.75">
      <c r="E37" s="289"/>
    </row>
  </sheetData>
  <sheetProtection/>
  <printOptions/>
  <pageMargins left="0.6299212598425197" right="0" top="0.6299212598425197" bottom="0.6299212598425197" header="0.5118110236220472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23.7109375" style="45" customWidth="1"/>
    <col min="2" max="3" width="8.28125" style="45" customWidth="1"/>
    <col min="4" max="4" width="7.7109375" style="45" customWidth="1"/>
    <col min="5" max="5" width="8.28125" style="45" customWidth="1"/>
    <col min="6" max="7" width="8.57421875" style="45" customWidth="1"/>
    <col min="8" max="9" width="8.28125" style="45" customWidth="1"/>
    <col min="10" max="16384" width="9.140625" style="45" customWidth="1"/>
  </cols>
  <sheetData>
    <row r="1" spans="1:9" ht="29.25" customHeight="1">
      <c r="A1" s="42" t="s">
        <v>151</v>
      </c>
      <c r="B1" s="43"/>
      <c r="C1" s="44"/>
      <c r="D1" s="44"/>
      <c r="E1" s="44"/>
      <c r="F1" s="44"/>
      <c r="G1" s="44"/>
      <c r="H1" s="44"/>
      <c r="I1" s="44"/>
    </row>
    <row r="2" ht="7.5" customHeight="1">
      <c r="F2" s="46"/>
    </row>
    <row r="3" spans="1:9" ht="28.5" customHeight="1">
      <c r="A3" s="47" t="s">
        <v>28</v>
      </c>
      <c r="B3" s="49" t="s">
        <v>152</v>
      </c>
      <c r="C3" s="48"/>
      <c r="D3" s="48"/>
      <c r="E3" s="50"/>
      <c r="F3" s="333">
        <v>2018</v>
      </c>
      <c r="G3" s="334"/>
      <c r="H3" s="334"/>
      <c r="I3" s="335"/>
    </row>
    <row r="4" spans="1:9" s="51" customFormat="1" ht="30" customHeight="1">
      <c r="A4" s="128" t="s">
        <v>29</v>
      </c>
      <c r="B4" s="118" t="s">
        <v>30</v>
      </c>
      <c r="C4" s="113" t="s">
        <v>31</v>
      </c>
      <c r="D4" s="214" t="s">
        <v>1</v>
      </c>
      <c r="E4" s="212" t="s">
        <v>3</v>
      </c>
      <c r="F4" s="118" t="s">
        <v>30</v>
      </c>
      <c r="G4" s="113" t="s">
        <v>31</v>
      </c>
      <c r="H4" s="214" t="s">
        <v>1</v>
      </c>
      <c r="I4" s="212" t="s">
        <v>3</v>
      </c>
    </row>
    <row r="5" spans="1:9" ht="53.25" customHeight="1">
      <c r="A5" s="103" t="s">
        <v>32</v>
      </c>
      <c r="B5" s="261">
        <v>331</v>
      </c>
      <c r="C5" s="261">
        <v>325</v>
      </c>
      <c r="D5" s="262">
        <f>SUM(B5:C5)</f>
        <v>656</v>
      </c>
      <c r="E5" s="213">
        <f>D5/D10*100</f>
        <v>15.585649798051794</v>
      </c>
      <c r="F5" s="261">
        <v>257</v>
      </c>
      <c r="G5" s="261">
        <v>314</v>
      </c>
      <c r="H5" s="262">
        <f aca="true" t="shared" si="0" ref="H5:H10">F5+G5</f>
        <v>571</v>
      </c>
      <c r="I5" s="213">
        <v>15.3</v>
      </c>
    </row>
    <row r="6" spans="1:9" ht="53.25" customHeight="1">
      <c r="A6" s="52" t="s">
        <v>33</v>
      </c>
      <c r="B6" s="261">
        <v>493</v>
      </c>
      <c r="C6" s="261">
        <v>513</v>
      </c>
      <c r="D6" s="262">
        <f>SUM(B6:C6)</f>
        <v>1006</v>
      </c>
      <c r="E6" s="213">
        <f>D6/D10*100</f>
        <v>23.901164172012354</v>
      </c>
      <c r="F6" s="261">
        <v>465</v>
      </c>
      <c r="G6" s="261">
        <v>499</v>
      </c>
      <c r="H6" s="262">
        <f t="shared" si="0"/>
        <v>964</v>
      </c>
      <c r="I6" s="213">
        <f>H6/H10*100</f>
        <v>25.92791823561054</v>
      </c>
    </row>
    <row r="7" spans="1:9" ht="53.25" customHeight="1">
      <c r="A7" s="52" t="s">
        <v>34</v>
      </c>
      <c r="B7" s="261">
        <v>310</v>
      </c>
      <c r="C7" s="261">
        <v>297</v>
      </c>
      <c r="D7" s="262">
        <f>SUM(B7:C7)</f>
        <v>607</v>
      </c>
      <c r="E7" s="213">
        <f>D7/D10*100</f>
        <v>14.421477785697315</v>
      </c>
      <c r="F7" s="261">
        <v>296</v>
      </c>
      <c r="G7" s="261">
        <v>279</v>
      </c>
      <c r="H7" s="262">
        <f t="shared" si="0"/>
        <v>575</v>
      </c>
      <c r="I7" s="213">
        <f>H7/H10*100</f>
        <v>15.465303926842388</v>
      </c>
    </row>
    <row r="8" spans="1:9" ht="53.25" customHeight="1">
      <c r="A8" s="53" t="s">
        <v>130</v>
      </c>
      <c r="B8" s="261">
        <v>875</v>
      </c>
      <c r="C8" s="261">
        <v>883</v>
      </c>
      <c r="D8" s="262">
        <f>SUM(B8:C8)</f>
        <v>1758</v>
      </c>
      <c r="E8" s="213">
        <f>D8/D10*100</f>
        <v>41.76764076977905</v>
      </c>
      <c r="F8" s="261">
        <v>719</v>
      </c>
      <c r="G8" s="261">
        <v>742</v>
      </c>
      <c r="H8" s="262">
        <f t="shared" si="0"/>
        <v>1461</v>
      </c>
      <c r="I8" s="213">
        <f>H8/H10*100</f>
        <v>39.29532006455083</v>
      </c>
    </row>
    <row r="9" spans="1:9" ht="53.25" customHeight="1">
      <c r="A9" s="52" t="s">
        <v>35</v>
      </c>
      <c r="B9" s="261">
        <v>95</v>
      </c>
      <c r="C9" s="261">
        <v>87</v>
      </c>
      <c r="D9" s="262">
        <f>SUM(B9:C9)</f>
        <v>182</v>
      </c>
      <c r="E9" s="213">
        <f>D9/D10*100</f>
        <v>4.324067474459492</v>
      </c>
      <c r="F9" s="261">
        <v>61</v>
      </c>
      <c r="G9" s="261">
        <v>86</v>
      </c>
      <c r="H9" s="262">
        <f t="shared" si="0"/>
        <v>147</v>
      </c>
      <c r="I9" s="213">
        <f>H9/H10*100</f>
        <v>3.9537385691231846</v>
      </c>
    </row>
    <row r="10" spans="1:9" ht="44.25" customHeight="1">
      <c r="A10" s="109" t="s">
        <v>1</v>
      </c>
      <c r="B10" s="263">
        <f>SUM(B5:B9)</f>
        <v>2104</v>
      </c>
      <c r="C10" s="264">
        <f>SUM(C5:C9)</f>
        <v>2105</v>
      </c>
      <c r="D10" s="264">
        <f>SUM(D5:D9)</f>
        <v>4209</v>
      </c>
      <c r="E10" s="215">
        <f>D10/D10*100</f>
        <v>100</v>
      </c>
      <c r="F10" s="263">
        <f>SUM(F5:F9)</f>
        <v>1798</v>
      </c>
      <c r="G10" s="264">
        <f>SUM(G5:G9)</f>
        <v>1920</v>
      </c>
      <c r="H10" s="264">
        <f t="shared" si="0"/>
        <v>3718</v>
      </c>
      <c r="I10" s="215">
        <f>H10/H10*100</f>
        <v>100</v>
      </c>
    </row>
    <row r="11" ht="12.75">
      <c r="B11" s="54"/>
    </row>
    <row r="12" spans="1:2" ht="22.5" customHeight="1">
      <c r="A12" s="222" t="s">
        <v>98</v>
      </c>
      <c r="B12" s="54"/>
    </row>
    <row r="13" ht="12.75">
      <c r="B13" s="54"/>
    </row>
    <row r="14" spans="1:2" s="116" customFormat="1" ht="15.75" customHeight="1">
      <c r="A14" s="57" t="s">
        <v>153</v>
      </c>
      <c r="B14" s="115"/>
    </row>
    <row r="15" ht="12.75">
      <c r="B15" s="54"/>
    </row>
    <row r="16" spans="1:9" s="56" customFormat="1" ht="41.25" customHeight="1">
      <c r="A16" s="280" t="s">
        <v>52</v>
      </c>
      <c r="B16" s="48">
        <v>2017</v>
      </c>
      <c r="C16" s="48"/>
      <c r="D16" s="48"/>
      <c r="E16" s="55"/>
      <c r="F16" s="48">
        <v>2018</v>
      </c>
      <c r="G16" s="48"/>
      <c r="H16" s="48"/>
      <c r="I16" s="55"/>
    </row>
    <row r="17" spans="1:9" s="59" customFormat="1" ht="6.75" customHeight="1">
      <c r="A17" s="281"/>
      <c r="B17" s="57"/>
      <c r="C17" s="57"/>
      <c r="D17" s="57"/>
      <c r="E17" s="58"/>
      <c r="F17" s="57"/>
      <c r="G17" s="57"/>
      <c r="H17" s="57"/>
      <c r="I17" s="58"/>
    </row>
    <row r="18" spans="1:9" s="51" customFormat="1" ht="30" customHeight="1">
      <c r="A18" s="282" t="s">
        <v>36</v>
      </c>
      <c r="B18" s="114" t="s">
        <v>30</v>
      </c>
      <c r="C18" s="113" t="s">
        <v>31</v>
      </c>
      <c r="D18" s="214" t="s">
        <v>1</v>
      </c>
      <c r="E18" s="212" t="s">
        <v>3</v>
      </c>
      <c r="F18" s="114" t="s">
        <v>30</v>
      </c>
      <c r="G18" s="113" t="s">
        <v>31</v>
      </c>
      <c r="H18" s="214" t="s">
        <v>1</v>
      </c>
      <c r="I18" s="212" t="s">
        <v>3</v>
      </c>
    </row>
    <row r="19" spans="1:9" ht="15.75">
      <c r="A19" s="60"/>
      <c r="B19" s="61"/>
      <c r="C19" s="60"/>
      <c r="D19" s="60"/>
      <c r="E19" s="216"/>
      <c r="F19" s="61"/>
      <c r="G19" s="60"/>
      <c r="H19" s="60"/>
      <c r="I19" s="216"/>
    </row>
    <row r="20" spans="1:9" ht="43.5" customHeight="1">
      <c r="A20" s="62" t="s">
        <v>96</v>
      </c>
      <c r="B20" s="111">
        <v>43</v>
      </c>
      <c r="C20" s="111">
        <v>29</v>
      </c>
      <c r="D20" s="111">
        <f>SUM(B20:C20)</f>
        <v>72</v>
      </c>
      <c r="E20" s="217">
        <f>D20/D23*100</f>
        <v>43.63636363636363</v>
      </c>
      <c r="F20" s="111">
        <v>32</v>
      </c>
      <c r="G20" s="111">
        <v>24</v>
      </c>
      <c r="H20" s="111">
        <f>SUM(F20:G20)</f>
        <v>56</v>
      </c>
      <c r="I20" s="217">
        <f>H20/H23*100</f>
        <v>36.84210526315789</v>
      </c>
    </row>
    <row r="21" spans="1:9" ht="43.5" customHeight="1">
      <c r="A21" s="62" t="s">
        <v>97</v>
      </c>
      <c r="B21" s="127">
        <v>60</v>
      </c>
      <c r="C21" s="111">
        <v>33</v>
      </c>
      <c r="D21" s="111">
        <f>SUM(B21:C21)</f>
        <v>93</v>
      </c>
      <c r="E21" s="217">
        <f>D21/D23*100</f>
        <v>56.36363636363636</v>
      </c>
      <c r="F21" s="127">
        <v>65</v>
      </c>
      <c r="G21" s="111">
        <v>31</v>
      </c>
      <c r="H21" s="111">
        <f>SUM(F21:G21)</f>
        <v>96</v>
      </c>
      <c r="I21" s="217">
        <f>H21/H23*100</f>
        <v>63.1578947368421</v>
      </c>
    </row>
    <row r="22" spans="1:9" ht="18" customHeight="1">
      <c r="A22" s="62"/>
      <c r="B22" s="127"/>
      <c r="C22" s="111"/>
      <c r="D22" s="111"/>
      <c r="E22" s="217"/>
      <c r="F22" s="127"/>
      <c r="G22" s="111"/>
      <c r="H22" s="111"/>
      <c r="I22" s="217"/>
    </row>
    <row r="23" spans="1:9" s="59" customFormat="1" ht="30.75" customHeight="1">
      <c r="A23" s="63" t="s">
        <v>1</v>
      </c>
      <c r="B23" s="112">
        <f>SUM(B20:B21)</f>
        <v>103</v>
      </c>
      <c r="C23" s="112">
        <f>SUM(C20:C21)</f>
        <v>62</v>
      </c>
      <c r="D23" s="112">
        <f>SUM(D20:D21)</f>
        <v>165</v>
      </c>
      <c r="E23" s="218">
        <f>D23/D23*100</f>
        <v>100</v>
      </c>
      <c r="F23" s="112">
        <f>SUM(F20:F21)</f>
        <v>97</v>
      </c>
      <c r="G23" s="112">
        <f>SUM(G20:G21)</f>
        <v>55</v>
      </c>
      <c r="H23" s="112">
        <f>SUM(H20:H21)</f>
        <v>152</v>
      </c>
      <c r="I23" s="218">
        <f>H23/H23*100</f>
        <v>100</v>
      </c>
    </row>
    <row r="24" spans="1:9" ht="16.5" customHeight="1">
      <c r="A24" s="64"/>
      <c r="B24" s="107"/>
      <c r="C24" s="107"/>
      <c r="D24" s="107"/>
      <c r="E24" s="58"/>
      <c r="F24" s="107"/>
      <c r="G24" s="107"/>
      <c r="H24" s="107"/>
      <c r="I24" s="58"/>
    </row>
    <row r="25" ht="8.25" customHeight="1"/>
    <row r="26" ht="18" customHeight="1"/>
    <row r="29" ht="12.75">
      <c r="D29" s="110"/>
    </row>
  </sheetData>
  <sheetProtection/>
  <mergeCells count="1">
    <mergeCell ref="F3:I3"/>
  </mergeCells>
  <printOptions horizontalCentered="1"/>
  <pageMargins left="0.7480314960629921" right="0.5118110236220472" top="0.9448818897637796" bottom="0.7480314960629921" header="0.5118110236220472" footer="0.31496062992125984"/>
  <pageSetup horizontalDpi="600" verticalDpi="600" orientation="portrait" paperSize="9" r:id="rId2"/>
  <headerFooter alignWithMargins="0">
    <oddHeader>&amp;C&amp;"Times New Roman,Regular"&amp;12 15</oddHeader>
  </headerFooter>
  <ignoredErrors>
    <ignoredError sqref="I23" evalError="1"/>
    <ignoredError sqref="F23:G23 H20:H21" emptyCellReference="1"/>
    <ignoredError sqref="E10 E2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8.7109375" style="0" customWidth="1"/>
    <col min="2" max="5" width="16.7109375" style="0" customWidth="1"/>
    <col min="6" max="6" width="17.7109375" style="0" customWidth="1"/>
    <col min="7" max="7" width="16.7109375" style="0" customWidth="1"/>
    <col min="8" max="8" width="11.57421875" style="0" customWidth="1"/>
    <col min="9" max="9" width="3.421875" style="0" customWidth="1"/>
  </cols>
  <sheetData>
    <row r="1" ht="40.5" customHeight="1">
      <c r="A1" s="259" t="s">
        <v>164</v>
      </c>
    </row>
    <row r="2" spans="1:7" ht="52.5" customHeight="1">
      <c r="A2" s="230" t="s">
        <v>121</v>
      </c>
      <c r="B2" s="336" t="s">
        <v>101</v>
      </c>
      <c r="C2" s="336" t="s">
        <v>102</v>
      </c>
      <c r="D2" s="336" t="s">
        <v>103</v>
      </c>
      <c r="E2" s="336" t="s">
        <v>104</v>
      </c>
      <c r="F2" s="336" t="s">
        <v>174</v>
      </c>
      <c r="G2" s="338" t="s">
        <v>1</v>
      </c>
    </row>
    <row r="3" spans="1:10" ht="41.25" customHeight="1">
      <c r="A3" s="248" t="s">
        <v>122</v>
      </c>
      <c r="B3" s="337"/>
      <c r="C3" s="337"/>
      <c r="D3" s="337"/>
      <c r="E3" s="337"/>
      <c r="F3" s="337"/>
      <c r="G3" s="339"/>
      <c r="J3" s="231"/>
    </row>
    <row r="4" spans="1:7" ht="45" customHeight="1">
      <c r="A4" s="292" t="s">
        <v>156</v>
      </c>
      <c r="B4" s="232">
        <v>0</v>
      </c>
      <c r="C4" s="232">
        <v>0</v>
      </c>
      <c r="D4" s="232">
        <v>1</v>
      </c>
      <c r="E4" s="232">
        <v>1</v>
      </c>
      <c r="F4" s="232">
        <v>0</v>
      </c>
      <c r="G4" s="233">
        <f aca="true" t="shared" si="0" ref="G4:G11">SUM(B4:F4)</f>
        <v>2</v>
      </c>
    </row>
    <row r="5" spans="1:7" ht="45" customHeight="1">
      <c r="A5" s="305" t="s">
        <v>157</v>
      </c>
      <c r="B5" s="232">
        <v>0</v>
      </c>
      <c r="C5" s="232">
        <v>0</v>
      </c>
      <c r="D5" s="232">
        <v>0</v>
      </c>
      <c r="E5" s="232">
        <v>1</v>
      </c>
      <c r="F5" s="232">
        <v>2</v>
      </c>
      <c r="G5" s="233">
        <f t="shared" si="0"/>
        <v>3</v>
      </c>
    </row>
    <row r="6" spans="1:7" ht="45" customHeight="1">
      <c r="A6" s="305" t="s">
        <v>158</v>
      </c>
      <c r="B6" s="232">
        <v>0</v>
      </c>
      <c r="C6" s="232">
        <v>10</v>
      </c>
      <c r="D6" s="232">
        <v>7</v>
      </c>
      <c r="E6" s="232">
        <v>6</v>
      </c>
      <c r="F6" s="232">
        <v>36</v>
      </c>
      <c r="G6" s="233">
        <f t="shared" si="0"/>
        <v>59</v>
      </c>
    </row>
    <row r="7" spans="1:7" ht="45" customHeight="1">
      <c r="A7" s="305" t="s">
        <v>159</v>
      </c>
      <c r="B7" s="232">
        <v>0</v>
      </c>
      <c r="C7" s="232">
        <v>4</v>
      </c>
      <c r="D7" s="232">
        <v>2</v>
      </c>
      <c r="E7" s="232">
        <v>2</v>
      </c>
      <c r="F7" s="232">
        <v>12</v>
      </c>
      <c r="G7" s="233">
        <f t="shared" si="0"/>
        <v>20</v>
      </c>
    </row>
    <row r="8" spans="1:7" ht="45" customHeight="1">
      <c r="A8" s="305" t="s">
        <v>160</v>
      </c>
      <c r="B8" s="232">
        <v>1</v>
      </c>
      <c r="C8" s="232">
        <v>3</v>
      </c>
      <c r="D8" s="232">
        <v>5</v>
      </c>
      <c r="E8" s="232">
        <v>10</v>
      </c>
      <c r="F8" s="232">
        <v>9</v>
      </c>
      <c r="G8" s="233">
        <f t="shared" si="0"/>
        <v>28</v>
      </c>
    </row>
    <row r="9" spans="1:7" ht="45" customHeight="1">
      <c r="A9" s="305" t="s">
        <v>161</v>
      </c>
      <c r="B9" s="232">
        <v>2</v>
      </c>
      <c r="C9" s="232">
        <v>0</v>
      </c>
      <c r="D9" s="232">
        <v>1</v>
      </c>
      <c r="E9" s="232">
        <v>6</v>
      </c>
      <c r="F9" s="232">
        <v>6</v>
      </c>
      <c r="G9" s="233">
        <f t="shared" si="0"/>
        <v>15</v>
      </c>
    </row>
    <row r="10" spans="1:7" ht="45" customHeight="1">
      <c r="A10" s="293" t="s">
        <v>162</v>
      </c>
      <c r="B10" s="232">
        <v>2</v>
      </c>
      <c r="C10" s="234">
        <v>0</v>
      </c>
      <c r="D10" s="234">
        <v>0</v>
      </c>
      <c r="E10" s="234">
        <v>10</v>
      </c>
      <c r="F10" s="232">
        <v>4</v>
      </c>
      <c r="G10" s="235">
        <f t="shared" si="0"/>
        <v>16</v>
      </c>
    </row>
    <row r="11" spans="1:7" ht="45" customHeight="1">
      <c r="A11" s="17" t="s">
        <v>163</v>
      </c>
      <c r="B11" s="236">
        <f>SUM(B4:B10)</f>
        <v>5</v>
      </c>
      <c r="C11" s="236">
        <f>SUM(C4:C10)</f>
        <v>17</v>
      </c>
      <c r="D11" s="236">
        <f>SUM(D4:D10)</f>
        <v>16</v>
      </c>
      <c r="E11" s="236">
        <f>SUM(E4:E10)</f>
        <v>36</v>
      </c>
      <c r="F11" s="236">
        <f>SUM(F4:F10)</f>
        <v>69</v>
      </c>
      <c r="G11" s="236">
        <f t="shared" si="0"/>
        <v>143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" top="0.5905511811023623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8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32.57421875" style="146" customWidth="1"/>
    <col min="2" max="11" width="9.7109375" style="146" customWidth="1"/>
    <col min="12" max="12" width="2.7109375" style="146" customWidth="1"/>
    <col min="13" max="13" width="10.00390625" style="146" customWidth="1"/>
    <col min="14" max="14" width="2.57421875" style="146" customWidth="1"/>
    <col min="15" max="16" width="10.28125" style="146" bestFit="1" customWidth="1"/>
    <col min="17" max="17" width="9.28125" style="146" bestFit="1" customWidth="1"/>
    <col min="18" max="23" width="9.140625" style="146" customWidth="1"/>
    <col min="24" max="24" width="5.00390625" style="146" bestFit="1" customWidth="1"/>
    <col min="25" max="25" width="8.7109375" style="146" bestFit="1" customWidth="1"/>
    <col min="26" max="26" width="11.57421875" style="146" bestFit="1" customWidth="1"/>
    <col min="27" max="27" width="7.00390625" style="146" bestFit="1" customWidth="1"/>
    <col min="28" max="28" width="7.421875" style="146" bestFit="1" customWidth="1"/>
    <col min="29" max="16384" width="9.140625" style="146" customWidth="1"/>
  </cols>
  <sheetData>
    <row r="1" ht="6.75" customHeight="1"/>
    <row r="3" spans="25:28" ht="12.75">
      <c r="Y3" s="146" t="s">
        <v>71</v>
      </c>
      <c r="Z3" s="146" t="s">
        <v>72</v>
      </c>
      <c r="AA3" s="146" t="s">
        <v>73</v>
      </c>
      <c r="AB3" s="146" t="s">
        <v>1</v>
      </c>
    </row>
    <row r="4" spans="24:28" ht="12.75">
      <c r="X4" s="146">
        <v>2009</v>
      </c>
      <c r="Y4" s="147">
        <v>165036</v>
      </c>
      <c r="Z4" s="147">
        <v>152935</v>
      </c>
      <c r="AA4" s="147">
        <v>48549</v>
      </c>
      <c r="AB4" s="147">
        <f aca="true" t="shared" si="0" ref="AB4:AB10">SUM(Y4:AA4)</f>
        <v>366520</v>
      </c>
    </row>
    <row r="5" spans="24:28" ht="12.75">
      <c r="X5" s="146">
        <v>2010</v>
      </c>
      <c r="Y5" s="147">
        <v>175634</v>
      </c>
      <c r="Z5" s="147">
        <v>159329</v>
      </c>
      <c r="AA5" s="147">
        <v>49152</v>
      </c>
      <c r="AB5" s="147">
        <f t="shared" si="0"/>
        <v>384115</v>
      </c>
    </row>
    <row r="6" spans="24:28" ht="12.75">
      <c r="X6" s="146">
        <v>2011</v>
      </c>
      <c r="Y6" s="147">
        <v>185357</v>
      </c>
      <c r="Z6" s="147">
        <v>165706</v>
      </c>
      <c r="AA6" s="147">
        <v>49856</v>
      </c>
      <c r="AB6" s="147">
        <f t="shared" si="0"/>
        <v>400919</v>
      </c>
    </row>
    <row r="7" spans="24:28" ht="12.75">
      <c r="X7" s="146">
        <v>2012</v>
      </c>
      <c r="Y7" s="147">
        <v>197849</v>
      </c>
      <c r="Z7" s="147">
        <v>173508</v>
      </c>
      <c r="AA7" s="147">
        <v>50569</v>
      </c>
      <c r="AB7" s="147">
        <f t="shared" si="0"/>
        <v>421926</v>
      </c>
    </row>
    <row r="8" spans="24:28" ht="12.75">
      <c r="X8" s="146">
        <v>2013</v>
      </c>
      <c r="Y8" s="147">
        <v>211586</v>
      </c>
      <c r="Z8" s="147">
        <v>180785</v>
      </c>
      <c r="AA8" s="147">
        <v>51124</v>
      </c>
      <c r="AB8" s="147">
        <f t="shared" si="0"/>
        <v>443495</v>
      </c>
    </row>
    <row r="9" spans="24:28" ht="12.75">
      <c r="X9" s="146">
        <v>2014</v>
      </c>
      <c r="Y9" s="147">
        <v>225522</v>
      </c>
      <c r="Z9" s="147">
        <v>187851</v>
      </c>
      <c r="AA9" s="147">
        <v>51679</v>
      </c>
      <c r="AB9" s="147">
        <f t="shared" si="0"/>
        <v>465052</v>
      </c>
    </row>
    <row r="10" spans="24:28" ht="12.75">
      <c r="X10" s="146">
        <v>2015</v>
      </c>
      <c r="Y10" s="147">
        <v>240289</v>
      </c>
      <c r="Z10" s="147">
        <v>193688</v>
      </c>
      <c r="AA10" s="147">
        <v>52167</v>
      </c>
      <c r="AB10" s="147">
        <f t="shared" si="0"/>
        <v>486144</v>
      </c>
    </row>
    <row r="11" spans="24:28" ht="12.75">
      <c r="X11" s="146">
        <v>2016</v>
      </c>
      <c r="Y11" s="147">
        <v>255199</v>
      </c>
      <c r="Z11" s="147">
        <v>199399</v>
      </c>
      <c r="AA11" s="147">
        <v>53078</v>
      </c>
      <c r="AB11" s="147">
        <f>SUM(Y11:AA11)</f>
        <v>507676</v>
      </c>
    </row>
    <row r="12" spans="24:28" ht="12.75">
      <c r="X12" s="146">
        <v>2017</v>
      </c>
      <c r="Y12" s="146">
        <v>272213</v>
      </c>
      <c r="Z12" s="146">
        <v>205493</v>
      </c>
      <c r="AA12" s="146">
        <v>54091</v>
      </c>
      <c r="AB12" s="147">
        <f>SUM(Y12:AA12)</f>
        <v>531797</v>
      </c>
    </row>
    <row r="13" spans="24:28" ht="12.75">
      <c r="X13" s="146">
        <v>2018</v>
      </c>
      <c r="Y13" s="146">
        <v>289676</v>
      </c>
      <c r="Z13" s="146">
        <v>211125</v>
      </c>
      <c r="AA13" s="146">
        <v>55200</v>
      </c>
      <c r="AB13" s="147">
        <f>SUM(Y13:AA13)</f>
        <v>556001</v>
      </c>
    </row>
    <row r="16" ht="12.75">
      <c r="AD16" s="147"/>
    </row>
    <row r="19" spans="25:27" ht="12.75">
      <c r="Y19"/>
      <c r="Z19"/>
      <c r="AA19"/>
    </row>
    <row r="20" ht="12.75">
      <c r="O20" s="147"/>
    </row>
    <row r="25" ht="41.25" customHeight="1"/>
    <row r="27" ht="39.75" customHeight="1"/>
    <row r="28" spans="1:16" s="153" customFormat="1" ht="19.5" customHeight="1">
      <c r="A28" s="148" t="s">
        <v>74</v>
      </c>
      <c r="B28" s="149">
        <v>2009</v>
      </c>
      <c r="C28" s="149">
        <v>2010</v>
      </c>
      <c r="D28" s="149">
        <v>2011</v>
      </c>
      <c r="E28" s="149">
        <v>2012</v>
      </c>
      <c r="F28" s="149">
        <v>2013</v>
      </c>
      <c r="G28" s="149">
        <v>2014</v>
      </c>
      <c r="H28" s="149">
        <v>2015</v>
      </c>
      <c r="I28" s="149">
        <v>2016</v>
      </c>
      <c r="J28" s="149">
        <v>2017</v>
      </c>
      <c r="K28" s="150">
        <v>2018</v>
      </c>
      <c r="L28" s="151"/>
      <c r="M28" s="152"/>
      <c r="N28" s="152"/>
      <c r="O28" s="152"/>
      <c r="P28" s="152"/>
    </row>
    <row r="29" spans="1:11" ht="30" customHeight="1">
      <c r="A29" s="249" t="s">
        <v>170</v>
      </c>
      <c r="B29" s="156">
        <v>165036</v>
      </c>
      <c r="C29" s="156">
        <v>175634</v>
      </c>
      <c r="D29" s="227">
        <v>185357</v>
      </c>
      <c r="E29" s="227">
        <v>197849</v>
      </c>
      <c r="F29" s="227">
        <v>211586</v>
      </c>
      <c r="G29" s="227">
        <v>225522</v>
      </c>
      <c r="H29" s="227">
        <v>240289</v>
      </c>
      <c r="I29" s="227">
        <v>255199</v>
      </c>
      <c r="J29" s="227">
        <v>272213</v>
      </c>
      <c r="K29" s="223">
        <v>289676</v>
      </c>
    </row>
    <row r="30" spans="1:11" ht="21.75" customHeight="1">
      <c r="A30" s="154" t="s">
        <v>76</v>
      </c>
      <c r="B30" s="156">
        <v>152935</v>
      </c>
      <c r="C30" s="156">
        <v>159329</v>
      </c>
      <c r="D30" s="227">
        <v>165706</v>
      </c>
      <c r="E30" s="227">
        <v>173508</v>
      </c>
      <c r="F30" s="227">
        <v>180785</v>
      </c>
      <c r="G30" s="227">
        <v>187851</v>
      </c>
      <c r="H30" s="227">
        <v>193688</v>
      </c>
      <c r="I30" s="227">
        <v>199399</v>
      </c>
      <c r="J30" s="227">
        <v>205493</v>
      </c>
      <c r="K30" s="223">
        <v>211125</v>
      </c>
    </row>
    <row r="31" spans="1:11" ht="21.75" customHeight="1">
      <c r="A31" s="154" t="s">
        <v>73</v>
      </c>
      <c r="B31" s="156">
        <v>48549</v>
      </c>
      <c r="C31" s="156">
        <v>49152</v>
      </c>
      <c r="D31" s="228">
        <v>49856</v>
      </c>
      <c r="E31" s="228">
        <v>50569</v>
      </c>
      <c r="F31" s="228">
        <v>51124</v>
      </c>
      <c r="G31" s="228">
        <v>51679</v>
      </c>
      <c r="H31" s="228">
        <v>52167</v>
      </c>
      <c r="I31" s="228">
        <v>53078</v>
      </c>
      <c r="J31" s="228">
        <v>54091</v>
      </c>
      <c r="K31" s="224">
        <v>55200</v>
      </c>
    </row>
    <row r="32" spans="1:16" s="155" customFormat="1" ht="19.5" customHeight="1">
      <c r="A32" s="148" t="s">
        <v>77</v>
      </c>
      <c r="B32" s="157">
        <f aca="true" t="shared" si="1" ref="B32:H32">SUM(B29:B31)</f>
        <v>366520</v>
      </c>
      <c r="C32" s="157">
        <f t="shared" si="1"/>
        <v>384115</v>
      </c>
      <c r="D32" s="157">
        <f t="shared" si="1"/>
        <v>400919</v>
      </c>
      <c r="E32" s="157">
        <f t="shared" si="1"/>
        <v>421926</v>
      </c>
      <c r="F32" s="157">
        <f t="shared" si="1"/>
        <v>443495</v>
      </c>
      <c r="G32" s="157">
        <f t="shared" si="1"/>
        <v>465052</v>
      </c>
      <c r="H32" s="157">
        <f t="shared" si="1"/>
        <v>486144</v>
      </c>
      <c r="I32" s="157">
        <f>SUM(I29:I31)</f>
        <v>507676</v>
      </c>
      <c r="J32" s="157">
        <f>SUM(J29:J31)</f>
        <v>531797</v>
      </c>
      <c r="K32" s="158">
        <f>SUM(K29:K31)</f>
        <v>556001</v>
      </c>
      <c r="L32" s="159"/>
      <c r="M32" s="146"/>
      <c r="N32" s="146"/>
      <c r="O32" s="146"/>
      <c r="P32" s="146"/>
    </row>
    <row r="33" ht="4.5" customHeight="1"/>
    <row r="34" ht="19.5" customHeight="1">
      <c r="A34" s="322" t="s">
        <v>168</v>
      </c>
    </row>
    <row r="35" ht="19.5" customHeight="1">
      <c r="A35" s="10" t="s">
        <v>169</v>
      </c>
    </row>
    <row r="38" spans="9:10" ht="12.75">
      <c r="I38" s="287"/>
      <c r="J38" s="287"/>
    </row>
  </sheetData>
  <sheetProtection/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2"/>
  <ignoredErrors>
    <ignoredError sqref="B32:K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3">
      <selection activeCell="N7" sqref="N7"/>
    </sheetView>
  </sheetViews>
  <sheetFormatPr defaultColWidth="9.140625" defaultRowHeight="12.75"/>
  <cols>
    <col min="1" max="1" width="23.421875" style="162" customWidth="1"/>
    <col min="2" max="11" width="10.7109375" style="162" customWidth="1"/>
    <col min="12" max="12" width="9.00390625" style="162" customWidth="1"/>
    <col min="13" max="16384" width="9.140625" style="162" customWidth="1"/>
  </cols>
  <sheetData>
    <row r="1" spans="1:10" ht="18.75" customHeight="1">
      <c r="A1" s="160" t="s">
        <v>141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9" customHeight="1">
      <c r="A2" s="161" t="s">
        <v>4</v>
      </c>
      <c r="B2" s="161"/>
      <c r="C2" s="161"/>
      <c r="D2" s="161"/>
      <c r="E2" s="161"/>
      <c r="F2" s="161"/>
      <c r="G2" s="163"/>
      <c r="H2" s="164"/>
      <c r="I2" s="164"/>
      <c r="J2" s="164"/>
    </row>
    <row r="3" spans="1:11" s="165" customFormat="1" ht="36" customHeight="1">
      <c r="A3" s="238" t="s">
        <v>74</v>
      </c>
      <c r="B3" s="239">
        <v>2009</v>
      </c>
      <c r="C3" s="239">
        <v>2010</v>
      </c>
      <c r="D3" s="239">
        <v>2011</v>
      </c>
      <c r="E3" s="239">
        <v>2012</v>
      </c>
      <c r="F3" s="239">
        <v>2013</v>
      </c>
      <c r="G3" s="239">
        <v>2014</v>
      </c>
      <c r="H3" s="239">
        <v>2015</v>
      </c>
      <c r="I3" s="239">
        <v>2016</v>
      </c>
      <c r="J3" s="239">
        <v>2017</v>
      </c>
      <c r="K3" s="239">
        <v>2018</v>
      </c>
    </row>
    <row r="4" spans="1:11" s="165" customFormat="1" ht="24.75" customHeight="1">
      <c r="A4" s="240" t="s">
        <v>75</v>
      </c>
      <c r="B4" s="200">
        <v>117890</v>
      </c>
      <c r="C4" s="200">
        <v>127363</v>
      </c>
      <c r="D4" s="200">
        <v>136225</v>
      </c>
      <c r="E4" s="200">
        <v>147733</v>
      </c>
      <c r="F4" s="200">
        <v>160701</v>
      </c>
      <c r="G4" s="200">
        <v>173954</v>
      </c>
      <c r="H4" s="200">
        <v>188299</v>
      </c>
      <c r="I4" s="200">
        <v>202696</v>
      </c>
      <c r="J4" s="200">
        <v>218976</v>
      </c>
      <c r="K4" s="200">
        <v>235598</v>
      </c>
    </row>
    <row r="5" spans="1:11" s="165" customFormat="1" ht="24.75" customHeight="1">
      <c r="A5" s="241" t="s">
        <v>111</v>
      </c>
      <c r="B5" s="201">
        <v>6921</v>
      </c>
      <c r="C5" s="201">
        <v>6924</v>
      </c>
      <c r="D5" s="201">
        <v>6907</v>
      </c>
      <c r="E5" s="201">
        <v>6905</v>
      </c>
      <c r="F5" s="201">
        <v>6915</v>
      </c>
      <c r="G5" s="201">
        <v>6911</v>
      </c>
      <c r="H5" s="201">
        <v>6907</v>
      </c>
      <c r="I5" s="201">
        <v>6905</v>
      </c>
      <c r="J5" s="201">
        <v>6909</v>
      </c>
      <c r="K5" s="201">
        <v>6907</v>
      </c>
    </row>
    <row r="6" spans="1:11" s="165" customFormat="1" ht="24.75" customHeight="1">
      <c r="A6" s="240" t="s">
        <v>172</v>
      </c>
      <c r="B6" s="202">
        <v>47146</v>
      </c>
      <c r="C6" s="202">
        <v>48271</v>
      </c>
      <c r="D6" s="202">
        <v>49132</v>
      </c>
      <c r="E6" s="202">
        <v>50116</v>
      </c>
      <c r="F6" s="202">
        <v>49730</v>
      </c>
      <c r="G6" s="202">
        <v>49503</v>
      </c>
      <c r="H6" s="202">
        <v>49301</v>
      </c>
      <c r="I6" s="202">
        <v>48961</v>
      </c>
      <c r="J6" s="202">
        <v>48603</v>
      </c>
      <c r="K6" s="202">
        <v>48200</v>
      </c>
    </row>
    <row r="7" spans="1:11" s="165" customFormat="1" ht="24.75" customHeight="1">
      <c r="A7" s="242" t="s">
        <v>166</v>
      </c>
      <c r="B7" s="202">
        <v>0</v>
      </c>
      <c r="C7" s="202">
        <v>0</v>
      </c>
      <c r="D7" s="202">
        <v>0</v>
      </c>
      <c r="E7" s="202">
        <v>0</v>
      </c>
      <c r="F7" s="202">
        <v>1155</v>
      </c>
      <c r="G7" s="202">
        <v>2065</v>
      </c>
      <c r="H7" s="202">
        <v>2689</v>
      </c>
      <c r="I7" s="202">
        <v>3542</v>
      </c>
      <c r="J7" s="202">
        <v>4634</v>
      </c>
      <c r="K7" s="202">
        <v>5878</v>
      </c>
    </row>
    <row r="8" spans="1:11" s="165" customFormat="1" ht="24.75" customHeight="1">
      <c r="A8" s="240" t="s">
        <v>112</v>
      </c>
      <c r="B8" s="202">
        <v>1275</v>
      </c>
      <c r="C8" s="202">
        <v>1249</v>
      </c>
      <c r="D8" s="202">
        <v>1230</v>
      </c>
      <c r="E8" s="202">
        <v>1244</v>
      </c>
      <c r="F8" s="202">
        <v>1250</v>
      </c>
      <c r="G8" s="202">
        <v>1271</v>
      </c>
      <c r="H8" s="202">
        <v>1284</v>
      </c>
      <c r="I8" s="202">
        <v>1316</v>
      </c>
      <c r="J8" s="202">
        <v>1345</v>
      </c>
      <c r="K8" s="202">
        <v>1367</v>
      </c>
    </row>
    <row r="9" spans="1:11" s="165" customFormat="1" ht="24.75" customHeight="1">
      <c r="A9" s="240" t="s">
        <v>113</v>
      </c>
      <c r="B9" s="202">
        <v>44222</v>
      </c>
      <c r="C9" s="202">
        <v>48655</v>
      </c>
      <c r="D9" s="202">
        <v>53410</v>
      </c>
      <c r="E9" s="202">
        <v>59637</v>
      </c>
      <c r="F9" s="202">
        <v>65827</v>
      </c>
      <c r="G9" s="202">
        <v>72067</v>
      </c>
      <c r="H9" s="202">
        <v>77603</v>
      </c>
      <c r="I9" s="202">
        <v>82746</v>
      </c>
      <c r="J9" s="202">
        <v>88360</v>
      </c>
      <c r="K9" s="202">
        <v>93636</v>
      </c>
    </row>
    <row r="10" spans="1:11" s="165" customFormat="1" ht="24.75" customHeight="1">
      <c r="A10" s="240" t="s">
        <v>114</v>
      </c>
      <c r="B10" s="202">
        <v>108713</v>
      </c>
      <c r="C10" s="202">
        <v>110674</v>
      </c>
      <c r="D10" s="202">
        <v>112296</v>
      </c>
      <c r="E10" s="202">
        <v>113871</v>
      </c>
      <c r="F10" s="202">
        <v>114958</v>
      </c>
      <c r="G10" s="202">
        <v>115784</v>
      </c>
      <c r="H10" s="202">
        <v>116085</v>
      </c>
      <c r="I10" s="202">
        <v>116653</v>
      </c>
      <c r="J10" s="202">
        <v>117133</v>
      </c>
      <c r="K10" s="202">
        <v>117489</v>
      </c>
    </row>
    <row r="11" spans="1:11" s="165" customFormat="1" ht="24.75" customHeight="1">
      <c r="A11" s="240" t="s">
        <v>115</v>
      </c>
      <c r="B11" s="202">
        <v>12950</v>
      </c>
      <c r="C11" s="202">
        <v>13186</v>
      </c>
      <c r="D11" s="202">
        <v>13539</v>
      </c>
      <c r="E11" s="202">
        <v>13902</v>
      </c>
      <c r="F11" s="202">
        <v>14061</v>
      </c>
      <c r="G11" s="202">
        <v>14243</v>
      </c>
      <c r="H11" s="202">
        <v>14372</v>
      </c>
      <c r="I11" s="202">
        <v>14645</v>
      </c>
      <c r="J11" s="202">
        <v>15024</v>
      </c>
      <c r="K11" s="202">
        <v>15505</v>
      </c>
    </row>
    <row r="12" spans="1:11" s="165" customFormat="1" ht="24.75" customHeight="1">
      <c r="A12" s="240" t="s">
        <v>78</v>
      </c>
      <c r="B12" s="202">
        <v>25622</v>
      </c>
      <c r="C12" s="202">
        <v>25914</v>
      </c>
      <c r="D12" s="202">
        <v>26090</v>
      </c>
      <c r="E12" s="202">
        <v>26293</v>
      </c>
      <c r="F12" s="202">
        <v>26624</v>
      </c>
      <c r="G12" s="202">
        <v>26890</v>
      </c>
      <c r="H12" s="202">
        <v>27229</v>
      </c>
      <c r="I12" s="202">
        <v>27656</v>
      </c>
      <c r="J12" s="202">
        <v>28121</v>
      </c>
      <c r="K12" s="202">
        <v>28506</v>
      </c>
    </row>
    <row r="13" spans="1:11" s="165" customFormat="1" ht="24.75" customHeight="1">
      <c r="A13" s="240" t="s">
        <v>79</v>
      </c>
      <c r="B13" s="202">
        <v>2803</v>
      </c>
      <c r="C13" s="202">
        <v>2845</v>
      </c>
      <c r="D13" s="202">
        <v>2912</v>
      </c>
      <c r="E13" s="202">
        <v>2957</v>
      </c>
      <c r="F13" s="202">
        <v>2963</v>
      </c>
      <c r="G13" s="202">
        <v>3006</v>
      </c>
      <c r="H13" s="202">
        <v>2980</v>
      </c>
      <c r="I13" s="202">
        <v>3107</v>
      </c>
      <c r="J13" s="202">
        <v>3101</v>
      </c>
      <c r="K13" s="202">
        <v>3086</v>
      </c>
    </row>
    <row r="14" spans="1:11" s="165" customFormat="1" ht="24.75" customHeight="1">
      <c r="A14" s="240" t="s">
        <v>116</v>
      </c>
      <c r="B14" s="202">
        <v>3102</v>
      </c>
      <c r="C14" s="202">
        <v>3119</v>
      </c>
      <c r="D14" s="202">
        <v>3173</v>
      </c>
      <c r="E14" s="202">
        <v>3202</v>
      </c>
      <c r="F14" s="202">
        <v>3226</v>
      </c>
      <c r="G14" s="202">
        <v>3254</v>
      </c>
      <c r="H14" s="202">
        <v>3244</v>
      </c>
      <c r="I14" s="202">
        <v>3251</v>
      </c>
      <c r="J14" s="202">
        <v>3277</v>
      </c>
      <c r="K14" s="202">
        <v>3351</v>
      </c>
    </row>
    <row r="15" spans="1:11" s="165" customFormat="1" ht="24.75" customHeight="1">
      <c r="A15" s="240" t="s">
        <v>117</v>
      </c>
      <c r="B15" s="202">
        <v>558</v>
      </c>
      <c r="C15" s="202">
        <v>596</v>
      </c>
      <c r="D15" s="202">
        <v>650</v>
      </c>
      <c r="E15" s="202">
        <v>689</v>
      </c>
      <c r="F15" s="202">
        <v>715</v>
      </c>
      <c r="G15" s="202">
        <v>734</v>
      </c>
      <c r="H15" s="202">
        <v>774</v>
      </c>
      <c r="I15" s="202">
        <v>817</v>
      </c>
      <c r="J15" s="202">
        <v>873</v>
      </c>
      <c r="K15" s="202">
        <v>947</v>
      </c>
    </row>
    <row r="16" spans="1:11" s="165" customFormat="1" ht="24.75" customHeight="1">
      <c r="A16" s="240" t="s">
        <v>80</v>
      </c>
      <c r="B16" s="202">
        <v>1823</v>
      </c>
      <c r="C16" s="202">
        <v>1821</v>
      </c>
      <c r="D16" s="202">
        <v>1834</v>
      </c>
      <c r="E16" s="202">
        <v>1845</v>
      </c>
      <c r="F16" s="202">
        <v>1846</v>
      </c>
      <c r="G16" s="202">
        <v>1842</v>
      </c>
      <c r="H16" s="202">
        <v>1850</v>
      </c>
      <c r="I16" s="202">
        <v>1853</v>
      </c>
      <c r="J16" s="202">
        <v>1913</v>
      </c>
      <c r="K16" s="202">
        <v>1999</v>
      </c>
    </row>
    <row r="17" spans="1:11" s="165" customFormat="1" ht="24.75" customHeight="1">
      <c r="A17" s="240" t="s">
        <v>118</v>
      </c>
      <c r="B17" s="202">
        <v>97</v>
      </c>
      <c r="C17" s="202">
        <v>98</v>
      </c>
      <c r="D17" s="202">
        <v>99</v>
      </c>
      <c r="E17" s="202">
        <v>101</v>
      </c>
      <c r="F17" s="202">
        <v>102</v>
      </c>
      <c r="G17" s="202">
        <v>103</v>
      </c>
      <c r="H17" s="202">
        <v>103</v>
      </c>
      <c r="I17" s="202">
        <v>105</v>
      </c>
      <c r="J17" s="202">
        <v>109</v>
      </c>
      <c r="K17" s="202">
        <v>110</v>
      </c>
    </row>
    <row r="18" spans="1:11" s="165" customFormat="1" ht="24.75" customHeight="1">
      <c r="A18" s="240" t="s">
        <v>81</v>
      </c>
      <c r="B18" s="202">
        <v>319</v>
      </c>
      <c r="C18" s="202">
        <v>324</v>
      </c>
      <c r="D18" s="202">
        <v>329</v>
      </c>
      <c r="E18" s="202">
        <v>336</v>
      </c>
      <c r="F18" s="202">
        <v>337</v>
      </c>
      <c r="G18" s="202">
        <v>336</v>
      </c>
      <c r="H18" s="202">
        <v>331</v>
      </c>
      <c r="I18" s="202">
        <v>328</v>
      </c>
      <c r="J18" s="202">
        <v>328</v>
      </c>
      <c r="K18" s="202">
        <v>329</v>
      </c>
    </row>
    <row r="19" spans="1:11" ht="24.75" customHeight="1">
      <c r="A19" s="243" t="s">
        <v>82</v>
      </c>
      <c r="B19" s="244">
        <f aca="true" t="shared" si="0" ref="B19:I19">SUM(B4,B6,B7,B8,B9,B10,B11,B12,B13,B14,B15,B16,B17,B18)</f>
        <v>366520</v>
      </c>
      <c r="C19" s="244">
        <f t="shared" si="0"/>
        <v>384115</v>
      </c>
      <c r="D19" s="244">
        <f t="shared" si="0"/>
        <v>400919</v>
      </c>
      <c r="E19" s="244">
        <f t="shared" si="0"/>
        <v>421926</v>
      </c>
      <c r="F19" s="250">
        <f t="shared" si="0"/>
        <v>443495</v>
      </c>
      <c r="G19" s="250">
        <f t="shared" si="0"/>
        <v>465052</v>
      </c>
      <c r="H19" s="250">
        <f t="shared" si="0"/>
        <v>486144</v>
      </c>
      <c r="I19" s="250">
        <f t="shared" si="0"/>
        <v>507676</v>
      </c>
      <c r="J19" s="250">
        <f>SUM(J4,J6,J7,J8,J9,J10,J11,J12,J13,J14,J15,J16,J17,J18)</f>
        <v>531797</v>
      </c>
      <c r="K19" s="250">
        <f>SUM(K4,K6,K7,K8,K9,K10,K11,K12,K13,K14,K15,K16,K17,K18)</f>
        <v>556001</v>
      </c>
    </row>
    <row r="20" spans="1:11" ht="12.75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2.75">
      <c r="A21" s="247" t="s">
        <v>119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ht="15">
      <c r="A22" s="322" t="s">
        <v>171</v>
      </c>
    </row>
    <row r="23" ht="12.75">
      <c r="A23" s="10" t="s">
        <v>173</v>
      </c>
    </row>
  </sheetData>
  <sheetProtection/>
  <printOptions/>
  <pageMargins left="0.5511811023622047" right="0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3.421875" style="167" customWidth="1"/>
    <col min="2" max="2" width="17.421875" style="167" customWidth="1"/>
    <col min="3" max="3" width="10.421875" style="167" customWidth="1"/>
    <col min="4" max="4" width="17.421875" style="167" customWidth="1"/>
    <col min="5" max="5" width="10.421875" style="167" customWidth="1"/>
    <col min="6" max="16384" width="9.140625" style="167" customWidth="1"/>
  </cols>
  <sheetData>
    <row r="1" spans="1:5" ht="33" customHeight="1">
      <c r="A1" s="324" t="s">
        <v>167</v>
      </c>
      <c r="B1" s="324"/>
      <c r="C1" s="324"/>
      <c r="D1" s="324"/>
      <c r="E1" s="324"/>
    </row>
    <row r="2" spans="4:5" ht="25.5" customHeight="1">
      <c r="D2" s="323" t="s">
        <v>90</v>
      </c>
      <c r="E2" s="323"/>
    </row>
    <row r="3" spans="1:5" ht="25.5" customHeight="1">
      <c r="A3" s="168" t="s">
        <v>83</v>
      </c>
      <c r="B3" s="169">
        <v>2017</v>
      </c>
      <c r="C3" s="170"/>
      <c r="D3" s="169">
        <v>2018</v>
      </c>
      <c r="E3" s="170"/>
    </row>
    <row r="4" spans="1:5" ht="25.5" customHeight="1">
      <c r="A4" s="171" t="s">
        <v>84</v>
      </c>
      <c r="B4" s="169" t="s">
        <v>2</v>
      </c>
      <c r="C4" s="265" t="s">
        <v>3</v>
      </c>
      <c r="D4" s="169" t="s">
        <v>2</v>
      </c>
      <c r="E4" s="265" t="s">
        <v>3</v>
      </c>
    </row>
    <row r="5" spans="1:5" ht="25.5" customHeight="1">
      <c r="A5" s="172" t="s">
        <v>86</v>
      </c>
      <c r="B5" s="173">
        <v>113843</v>
      </c>
      <c r="C5" s="266">
        <v>41.8</v>
      </c>
      <c r="D5" s="173">
        <v>119750</v>
      </c>
      <c r="E5" s="266">
        <v>41.3</v>
      </c>
    </row>
    <row r="6" spans="1:5" ht="25.5" customHeight="1">
      <c r="A6" s="174" t="s">
        <v>87</v>
      </c>
      <c r="B6" s="173">
        <v>79650</v>
      </c>
      <c r="C6" s="266">
        <v>29.3</v>
      </c>
      <c r="D6" s="173">
        <v>86934</v>
      </c>
      <c r="E6" s="266">
        <v>30</v>
      </c>
    </row>
    <row r="7" spans="1:5" ht="25.5" customHeight="1">
      <c r="A7" s="175" t="s">
        <v>88</v>
      </c>
      <c r="B7" s="173">
        <v>30916</v>
      </c>
      <c r="C7" s="266">
        <v>11.3</v>
      </c>
      <c r="D7" s="173">
        <v>33001</v>
      </c>
      <c r="E7" s="266">
        <v>11.4</v>
      </c>
    </row>
    <row r="8" spans="1:5" ht="25.5" customHeight="1">
      <c r="A8" s="174" t="s">
        <v>89</v>
      </c>
      <c r="B8" s="173">
        <v>47804</v>
      </c>
      <c r="C8" s="266">
        <v>17.6</v>
      </c>
      <c r="D8" s="173">
        <v>49991</v>
      </c>
      <c r="E8" s="266">
        <v>17.3</v>
      </c>
    </row>
    <row r="9" spans="1:5" ht="25.5" customHeight="1">
      <c r="A9" s="176" t="s">
        <v>85</v>
      </c>
      <c r="B9" s="177">
        <f>SUM(B5:B8)</f>
        <v>272213</v>
      </c>
      <c r="C9" s="267">
        <f>SUM(C5:C8)</f>
        <v>100</v>
      </c>
      <c r="D9" s="177">
        <f>SUM(D5:D8)</f>
        <v>289676</v>
      </c>
      <c r="E9" s="267">
        <f>SUM(E5:E8)</f>
        <v>100</v>
      </c>
    </row>
    <row r="10" ht="12.75">
      <c r="C10" s="178"/>
    </row>
    <row r="15" spans="1:5" ht="15.75">
      <c r="A15" s="166"/>
      <c r="B15" s="166"/>
      <c r="C15" s="166"/>
      <c r="D15" s="166"/>
      <c r="E15" s="166"/>
    </row>
    <row r="16" spans="1:5" ht="15.75">
      <c r="A16" s="179"/>
      <c r="B16" s="166"/>
      <c r="C16" s="166"/>
      <c r="D16" s="179"/>
      <c r="E16" s="179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2">
    <mergeCell ref="D2:E2"/>
    <mergeCell ref="A1:E1"/>
  </mergeCells>
  <printOptions horizontalCentered="1"/>
  <pageMargins left="0.5118110236220472" right="0.5118110236220472" top="0.9055118110236221" bottom="0.5905511811023623" header="0.3937007874015748" footer="0.31496062992125984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7" customWidth="1"/>
  </cols>
  <sheetData>
    <row r="1" spans="1:5" ht="22.5" customHeight="1">
      <c r="A1" s="180" t="s">
        <v>144</v>
      </c>
      <c r="B1" s="181"/>
      <c r="C1" s="181"/>
      <c r="D1" s="181"/>
      <c r="E1" s="182"/>
    </row>
    <row r="2" spans="4:5" ht="15" customHeight="1">
      <c r="D2" s="325" t="s">
        <v>90</v>
      </c>
      <c r="E2" s="325"/>
    </row>
    <row r="3" spans="1:5" ht="25.5" customHeight="1">
      <c r="A3" s="183" t="s">
        <v>83</v>
      </c>
      <c r="B3" s="185">
        <v>2017</v>
      </c>
      <c r="C3" s="6"/>
      <c r="D3" s="185">
        <v>2018</v>
      </c>
      <c r="E3" s="6"/>
    </row>
    <row r="4" spans="1:5" ht="25.5" customHeight="1">
      <c r="A4" s="186" t="s">
        <v>84</v>
      </c>
      <c r="B4" s="184" t="s">
        <v>2</v>
      </c>
      <c r="C4" s="187" t="s">
        <v>3</v>
      </c>
      <c r="D4" s="184" t="s">
        <v>2</v>
      </c>
      <c r="E4" s="187" t="s">
        <v>3</v>
      </c>
    </row>
    <row r="5" spans="1:7" ht="25.5" customHeight="1">
      <c r="A5" s="197" t="s">
        <v>91</v>
      </c>
      <c r="B5" s="189">
        <v>579</v>
      </c>
      <c r="C5" s="188">
        <v>28.4</v>
      </c>
      <c r="D5" s="189">
        <v>537</v>
      </c>
      <c r="E5" s="188">
        <v>26.4</v>
      </c>
      <c r="G5" s="268"/>
    </row>
    <row r="6" spans="1:7" ht="25.5" customHeight="1">
      <c r="A6" s="198" t="s">
        <v>94</v>
      </c>
      <c r="B6" s="189">
        <v>622</v>
      </c>
      <c r="C6" s="188">
        <v>30.6</v>
      </c>
      <c r="D6" s="189">
        <v>631</v>
      </c>
      <c r="E6" s="188">
        <v>31</v>
      </c>
      <c r="G6" s="268"/>
    </row>
    <row r="7" spans="1:7" ht="25.5" customHeight="1">
      <c r="A7" s="199" t="s">
        <v>88</v>
      </c>
      <c r="B7" s="189">
        <v>640</v>
      </c>
      <c r="C7" s="188">
        <f>B7/2034*100</f>
        <v>31.465093411996065</v>
      </c>
      <c r="D7" s="189">
        <v>634</v>
      </c>
      <c r="E7" s="188">
        <v>31.1</v>
      </c>
      <c r="G7" s="268"/>
    </row>
    <row r="8" spans="1:9" ht="25.5" customHeight="1">
      <c r="A8" s="199" t="s">
        <v>120</v>
      </c>
      <c r="B8" s="190">
        <v>193</v>
      </c>
      <c r="C8" s="251">
        <f>B8/2034*100</f>
        <v>9.488692232055064</v>
      </c>
      <c r="D8" s="190">
        <v>233</v>
      </c>
      <c r="E8" s="188">
        <v>11.5</v>
      </c>
      <c r="G8" s="268"/>
      <c r="I8" s="225"/>
    </row>
    <row r="9" spans="1:5" ht="25.5" customHeight="1">
      <c r="A9" s="1" t="s">
        <v>85</v>
      </c>
      <c r="B9" s="192">
        <f>SUM(B5:B8)</f>
        <v>2034</v>
      </c>
      <c r="C9" s="191">
        <f>SUM(C5:C8)</f>
        <v>99.95378564405112</v>
      </c>
      <c r="D9" s="192">
        <f>SUM(D5:D8)</f>
        <v>2035</v>
      </c>
      <c r="E9" s="191">
        <f>SUM(E5:E8)</f>
        <v>100</v>
      </c>
    </row>
    <row r="11" ht="15">
      <c r="A11" s="193" t="s">
        <v>92</v>
      </c>
    </row>
    <row r="12" ht="15">
      <c r="A12" s="193" t="s">
        <v>93</v>
      </c>
    </row>
    <row r="15" spans="1:5" ht="15.75">
      <c r="A15" s="181"/>
      <c r="B15" s="181"/>
      <c r="C15" s="181"/>
      <c r="D15" s="181"/>
      <c r="E15" s="182"/>
    </row>
    <row r="16" spans="1:5" ht="15.75">
      <c r="A16" s="194"/>
      <c r="B16" s="194"/>
      <c r="C16" s="194"/>
      <c r="D16" s="194"/>
      <c r="E16" s="195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headerFooter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8.8515625" style="0" customWidth="1"/>
    <col min="4" max="4" width="10.140625" style="0" customWidth="1"/>
    <col min="5" max="5" width="13.140625" style="0" customWidth="1"/>
    <col min="6" max="9" width="9.7109375" style="0" customWidth="1"/>
    <col min="12" max="12" width="9.28125" style="0" bestFit="1" customWidth="1"/>
  </cols>
  <sheetData>
    <row r="1" spans="1:9" ht="35.25" customHeight="1">
      <c r="A1" s="100" t="s">
        <v>145</v>
      </c>
      <c r="B1" s="8"/>
      <c r="C1" s="9"/>
      <c r="D1" s="9"/>
      <c r="E1" s="9"/>
      <c r="F1" s="9"/>
      <c r="G1" s="10"/>
      <c r="H1" s="10"/>
      <c r="I1" s="10"/>
    </row>
    <row r="2" spans="1:9" ht="9" customHeight="1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18" customHeight="1">
      <c r="A3" s="11"/>
      <c r="B3" s="12"/>
      <c r="C3" s="12"/>
      <c r="D3" s="12"/>
      <c r="E3" s="13"/>
      <c r="F3" s="326" t="s">
        <v>146</v>
      </c>
      <c r="G3" s="326" t="s">
        <v>147</v>
      </c>
      <c r="H3" s="5" t="s">
        <v>5</v>
      </c>
      <c r="I3" s="6"/>
    </row>
    <row r="4" spans="1:9" ht="18" customHeight="1">
      <c r="A4" s="14"/>
      <c r="B4" s="15"/>
      <c r="C4" s="15"/>
      <c r="D4" s="15"/>
      <c r="E4" s="16"/>
      <c r="F4" s="327"/>
      <c r="G4" s="327"/>
      <c r="H4" s="17" t="s">
        <v>2</v>
      </c>
      <c r="I4" s="1" t="s">
        <v>6</v>
      </c>
    </row>
    <row r="5" spans="1:9" ht="13.5" customHeight="1">
      <c r="A5" s="14"/>
      <c r="B5" s="3"/>
      <c r="C5" s="3"/>
      <c r="D5" s="3"/>
      <c r="E5" s="18"/>
      <c r="F5" s="19"/>
      <c r="G5" s="19"/>
      <c r="H5" s="20"/>
      <c r="I5" s="21"/>
    </row>
    <row r="6" spans="1:12" ht="26.25" customHeight="1">
      <c r="A6" s="22" t="s">
        <v>7</v>
      </c>
      <c r="B6" s="23"/>
      <c r="C6" s="23"/>
      <c r="D6" s="3"/>
      <c r="E6" s="18"/>
      <c r="F6" s="283">
        <f>SUM(F8,F16)</f>
        <v>29627</v>
      </c>
      <c r="G6" s="283">
        <f>SUM(G8,G16)</f>
        <v>29075</v>
      </c>
      <c r="H6" s="219">
        <f>G6-F6</f>
        <v>-552</v>
      </c>
      <c r="I6" s="300">
        <f>(G6/F6*100)-100</f>
        <v>-1.8631653559253323</v>
      </c>
      <c r="L6" s="204"/>
    </row>
    <row r="7" spans="1:9" ht="12.75">
      <c r="A7" s="24"/>
      <c r="B7" s="23"/>
      <c r="C7" s="23"/>
      <c r="D7" s="3"/>
      <c r="E7" s="18"/>
      <c r="F7" s="120"/>
      <c r="G7" s="120"/>
      <c r="H7" s="19"/>
      <c r="I7" s="19"/>
    </row>
    <row r="8" spans="1:12" s="205" customFormat="1" ht="16.5" customHeight="1">
      <c r="A8" s="28" t="s">
        <v>53</v>
      </c>
      <c r="B8" s="25"/>
      <c r="C8" s="25"/>
      <c r="D8" s="25"/>
      <c r="E8" s="26"/>
      <c r="F8" s="124">
        <f>SUM(F10:F14)</f>
        <v>3041</v>
      </c>
      <c r="G8" s="124">
        <f>SUM(G10:G14)</f>
        <v>2686</v>
      </c>
      <c r="H8" s="221">
        <f>G8-F8</f>
        <v>-355</v>
      </c>
      <c r="I8" s="302">
        <f>(G8/F8*100)-100</f>
        <v>-11.673791515948707</v>
      </c>
      <c r="L8" s="206"/>
    </row>
    <row r="9" spans="1:9" ht="16.5" customHeight="1">
      <c r="A9" s="28"/>
      <c r="B9" s="25"/>
      <c r="C9" s="25"/>
      <c r="D9" s="25"/>
      <c r="E9" s="26"/>
      <c r="F9" s="121"/>
      <c r="G9" s="121"/>
      <c r="H9" s="219"/>
      <c r="I9" s="41"/>
    </row>
    <row r="10" spans="1:9" ht="19.5" customHeight="1">
      <c r="A10" s="105" t="s">
        <v>54</v>
      </c>
      <c r="B10" s="25"/>
      <c r="C10" s="25"/>
      <c r="D10" s="25"/>
      <c r="E10" s="26"/>
      <c r="F10" s="207">
        <v>152</v>
      </c>
      <c r="G10" s="207">
        <v>132</v>
      </c>
      <c r="H10" s="219">
        <f>G10-F10</f>
        <v>-20</v>
      </c>
      <c r="I10" s="301">
        <f>(G10/F10*100)-100</f>
        <v>-13.157894736842096</v>
      </c>
    </row>
    <row r="11" spans="1:12" ht="11.25" customHeight="1">
      <c r="A11" s="105"/>
      <c r="B11" s="25"/>
      <c r="C11" s="25"/>
      <c r="D11" s="25"/>
      <c r="E11" s="26"/>
      <c r="F11" s="122"/>
      <c r="G11" s="122"/>
      <c r="H11" s="106"/>
      <c r="I11" s="295"/>
      <c r="L11" s="7"/>
    </row>
    <row r="12" spans="1:12" ht="15.75" customHeight="1">
      <c r="A12" s="105" t="s">
        <v>8</v>
      </c>
      <c r="B12" s="25"/>
      <c r="C12" s="25"/>
      <c r="D12" s="25"/>
      <c r="E12" s="26"/>
      <c r="F12" s="207">
        <v>468</v>
      </c>
      <c r="G12" s="207">
        <v>487</v>
      </c>
      <c r="H12" s="258">
        <f>G12-F12</f>
        <v>19</v>
      </c>
      <c r="I12" s="299">
        <f>(G12/F12*100)-100</f>
        <v>4.05982905982907</v>
      </c>
      <c r="L12" s="208"/>
    </row>
    <row r="13" spans="1:11" ht="14.25" customHeight="1">
      <c r="A13" s="105"/>
      <c r="B13" s="25"/>
      <c r="C13" s="25"/>
      <c r="D13" s="25"/>
      <c r="E13" s="26"/>
      <c r="F13" s="122"/>
      <c r="G13" s="122"/>
      <c r="H13" s="106"/>
      <c r="I13" s="295"/>
      <c r="K13" s="108"/>
    </row>
    <row r="14" spans="1:9" ht="13.5" customHeight="1">
      <c r="A14" s="105" t="s">
        <v>9</v>
      </c>
      <c r="B14" s="25"/>
      <c r="C14" s="25"/>
      <c r="D14" s="25"/>
      <c r="E14" s="26"/>
      <c r="F14" s="209">
        <v>2421</v>
      </c>
      <c r="G14" s="209">
        <v>2067</v>
      </c>
      <c r="H14" s="220">
        <f>G14-F14</f>
        <v>-354</v>
      </c>
      <c r="I14" s="301">
        <f>(G14/F14*100)-100</f>
        <v>-14.622057001239156</v>
      </c>
    </row>
    <row r="15" spans="1:9" ht="15.75">
      <c r="A15" s="28"/>
      <c r="B15" s="25"/>
      <c r="C15" s="25"/>
      <c r="D15" s="25"/>
      <c r="E15" s="26"/>
      <c r="F15" s="121"/>
      <c r="G15" s="121"/>
      <c r="H15" s="29"/>
      <c r="I15" s="296"/>
    </row>
    <row r="16" spans="1:12" s="205" customFormat="1" ht="15.75">
      <c r="A16" s="28" t="s">
        <v>55</v>
      </c>
      <c r="B16" s="25"/>
      <c r="C16" s="25"/>
      <c r="D16" s="25"/>
      <c r="E16" s="26"/>
      <c r="F16" s="284">
        <v>26586</v>
      </c>
      <c r="G16" s="284">
        <v>26389</v>
      </c>
      <c r="H16" s="221">
        <f>G16-F16</f>
        <v>-197</v>
      </c>
      <c r="I16" s="302">
        <f>(G16/F16*100)-100</f>
        <v>-0.740991499285343</v>
      </c>
      <c r="K16" s="226"/>
      <c r="L16" s="226"/>
    </row>
    <row r="17" spans="1:15" ht="15.75">
      <c r="A17" s="28" t="s">
        <v>10</v>
      </c>
      <c r="B17" s="25"/>
      <c r="C17" s="25"/>
      <c r="D17" s="25"/>
      <c r="E17" s="26"/>
      <c r="F17" s="123"/>
      <c r="G17" s="123"/>
      <c r="H17" s="30"/>
      <c r="I17" s="30"/>
      <c r="O17" s="208"/>
    </row>
    <row r="18" spans="1:9" ht="16.5" customHeight="1">
      <c r="A18" s="28" t="s">
        <v>11</v>
      </c>
      <c r="B18" s="25"/>
      <c r="C18" s="25"/>
      <c r="D18" s="25"/>
      <c r="E18" s="26"/>
      <c r="F18" s="124">
        <v>2425</v>
      </c>
      <c r="G18" s="124">
        <v>2379</v>
      </c>
      <c r="H18" s="30" t="s">
        <v>154</v>
      </c>
      <c r="I18" s="30" t="s">
        <v>154</v>
      </c>
    </row>
    <row r="19" spans="1:9" ht="12" customHeight="1">
      <c r="A19" s="28"/>
      <c r="B19" s="25"/>
      <c r="C19" s="25"/>
      <c r="D19" s="25"/>
      <c r="E19" s="26"/>
      <c r="F19" s="123"/>
      <c r="G19" s="123"/>
      <c r="H19" s="30"/>
      <c r="I19" s="30"/>
    </row>
    <row r="20" spans="1:9" ht="15.75">
      <c r="A20" s="32" t="s">
        <v>100</v>
      </c>
      <c r="B20" s="25"/>
      <c r="C20" s="25"/>
      <c r="D20" s="25"/>
      <c r="E20" s="26"/>
      <c r="F20" s="210">
        <v>57</v>
      </c>
      <c r="G20" s="210">
        <v>54</v>
      </c>
      <c r="H20" s="30" t="s">
        <v>154</v>
      </c>
      <c r="I20" s="30" t="s">
        <v>154</v>
      </c>
    </row>
    <row r="21" spans="1:9" ht="12.75">
      <c r="A21" s="14"/>
      <c r="B21" s="3"/>
      <c r="C21" s="3"/>
      <c r="D21" s="3"/>
      <c r="E21" s="18"/>
      <c r="F21" s="33"/>
      <c r="G21" s="33"/>
      <c r="H21" s="33"/>
      <c r="I21" s="33"/>
    </row>
    <row r="22" spans="1:9" ht="9" customHeight="1">
      <c r="A22" s="14"/>
      <c r="B22" s="3"/>
      <c r="C22" s="3"/>
      <c r="D22" s="3"/>
      <c r="E22" s="18"/>
      <c r="F22" s="33"/>
      <c r="G22" s="33"/>
      <c r="H22" s="33"/>
      <c r="I22" s="33"/>
    </row>
    <row r="23" spans="1:9" ht="26.25" customHeight="1">
      <c r="A23" s="22" t="s">
        <v>99</v>
      </c>
      <c r="B23" s="23"/>
      <c r="C23" s="23"/>
      <c r="D23" s="3"/>
      <c r="E23" s="18"/>
      <c r="F23" s="294">
        <v>58364</v>
      </c>
      <c r="G23" s="294">
        <v>57104</v>
      </c>
      <c r="H23" s="219">
        <f>G23-F23</f>
        <v>-1260</v>
      </c>
      <c r="I23" s="300">
        <f>(G23/F23*100)-100</f>
        <v>-2.158865053800284</v>
      </c>
    </row>
    <row r="24" spans="1:9" ht="12" customHeight="1">
      <c r="A24" s="22"/>
      <c r="B24" s="23"/>
      <c r="C24" s="23"/>
      <c r="D24" s="3"/>
      <c r="E24" s="18"/>
      <c r="F24" s="119"/>
      <c r="G24" s="119"/>
      <c r="H24" s="27"/>
      <c r="I24" s="297"/>
    </row>
    <row r="25" spans="1:9" ht="12.75" customHeight="1">
      <c r="A25" s="28" t="s">
        <v>134</v>
      </c>
      <c r="B25" s="132"/>
      <c r="C25" s="3"/>
      <c r="D25" s="3"/>
      <c r="E25" s="18"/>
      <c r="F25" s="120"/>
      <c r="G25" s="120"/>
      <c r="H25" s="33"/>
      <c r="I25" s="298"/>
    </row>
    <row r="26" spans="1:11" ht="17.25" customHeight="1">
      <c r="A26" s="105" t="s">
        <v>135</v>
      </c>
      <c r="B26" s="132"/>
      <c r="C26" s="104"/>
      <c r="D26" s="132"/>
      <c r="E26" s="26"/>
      <c r="F26" s="209">
        <v>58178</v>
      </c>
      <c r="G26" s="209">
        <v>56962</v>
      </c>
      <c r="H26" s="220">
        <f>G26-F26</f>
        <v>-1216</v>
      </c>
      <c r="I26" s="301">
        <f>(G26/F26*100)-100</f>
        <v>-2.090137165251477</v>
      </c>
      <c r="K26" s="108"/>
    </row>
    <row r="27" spans="1:9" ht="12" customHeight="1">
      <c r="A27" s="28"/>
      <c r="B27" s="25"/>
      <c r="C27" s="25"/>
      <c r="D27" s="25"/>
      <c r="E27" s="26"/>
      <c r="F27" s="124"/>
      <c r="G27" s="124" t="s">
        <v>4</v>
      </c>
      <c r="H27" s="31"/>
      <c r="I27" s="31"/>
    </row>
    <row r="28" spans="1:11" ht="26.25" customHeight="1">
      <c r="A28" s="28" t="s">
        <v>100</v>
      </c>
      <c r="B28" s="25"/>
      <c r="C28" s="25"/>
      <c r="D28" s="25"/>
      <c r="E28" s="26"/>
      <c r="F28" s="210">
        <v>112</v>
      </c>
      <c r="G28" s="210">
        <v>105</v>
      </c>
      <c r="H28" s="30" t="s">
        <v>154</v>
      </c>
      <c r="I28" s="30" t="s">
        <v>154</v>
      </c>
      <c r="K28" s="108"/>
    </row>
    <row r="29" spans="1:9" ht="24" customHeight="1">
      <c r="A29" s="28" t="s">
        <v>128</v>
      </c>
      <c r="B29" s="25"/>
      <c r="C29" s="25"/>
      <c r="D29" s="25"/>
      <c r="E29" s="26"/>
      <c r="F29" s="124">
        <v>4718</v>
      </c>
      <c r="G29" s="124">
        <v>4184</v>
      </c>
      <c r="H29" s="34">
        <f>G29-F29</f>
        <v>-534</v>
      </c>
      <c r="I29" s="302">
        <f>(G29/F29*100)-100</f>
        <v>-11.31835523526918</v>
      </c>
    </row>
    <row r="30" spans="1:9" ht="15.75">
      <c r="A30" s="28" t="s">
        <v>61</v>
      </c>
      <c r="B30" s="25"/>
      <c r="C30" s="25"/>
      <c r="D30" s="25"/>
      <c r="E30" s="26"/>
      <c r="F30" s="123"/>
      <c r="G30" s="123"/>
      <c r="H30" s="30"/>
      <c r="I30" s="296"/>
    </row>
    <row r="31" spans="1:9" ht="15.75">
      <c r="A31" s="28"/>
      <c r="B31" s="25"/>
      <c r="C31" s="25"/>
      <c r="D31" s="25"/>
      <c r="E31" s="26"/>
      <c r="F31" s="123"/>
      <c r="G31" s="123"/>
      <c r="H31" s="30"/>
      <c r="I31" s="296"/>
    </row>
    <row r="32" spans="1:9" ht="26.25" customHeight="1">
      <c r="A32" s="22" t="s">
        <v>60</v>
      </c>
      <c r="B32" s="2"/>
      <c r="C32" s="25"/>
      <c r="D32" s="25"/>
      <c r="E32" s="26"/>
      <c r="F32" s="203">
        <v>4209</v>
      </c>
      <c r="G32" s="203">
        <f>SUM(G34,G36,G38)</f>
        <v>3718</v>
      </c>
      <c r="H32" s="219">
        <f>G32-F32</f>
        <v>-491</v>
      </c>
      <c r="I32" s="300">
        <f>(G32/F32*100)-100</f>
        <v>-11.665478736041806</v>
      </c>
    </row>
    <row r="33" spans="1:9" ht="12.75" customHeight="1">
      <c r="A33" s="22"/>
      <c r="B33" s="2"/>
      <c r="C33" s="25"/>
      <c r="D33" s="25"/>
      <c r="E33" s="26"/>
      <c r="F33" s="123"/>
      <c r="G33" s="123"/>
      <c r="H33" s="30"/>
      <c r="I33" s="296"/>
    </row>
    <row r="34" spans="1:9" ht="17.25" customHeight="1">
      <c r="A34" s="105" t="s">
        <v>56</v>
      </c>
      <c r="B34" s="25"/>
      <c r="C34" s="25"/>
      <c r="D34" s="25"/>
      <c r="E34" s="26"/>
      <c r="F34" s="207">
        <v>157</v>
      </c>
      <c r="G34" s="207">
        <v>143</v>
      </c>
      <c r="H34" s="220">
        <f>G34-F34</f>
        <v>-14</v>
      </c>
      <c r="I34" s="301">
        <f>(G34/F34*100)-100</f>
        <v>-8.917197452229303</v>
      </c>
    </row>
    <row r="35" spans="1:9" ht="12.75" customHeight="1">
      <c r="A35" s="105"/>
      <c r="B35" s="25"/>
      <c r="C35" s="25"/>
      <c r="D35" s="25"/>
      <c r="E35" s="26"/>
      <c r="F35" s="125"/>
      <c r="G35" s="125"/>
      <c r="H35" s="106"/>
      <c r="I35" s="295"/>
    </row>
    <row r="36" spans="1:9" ht="15" customHeight="1">
      <c r="A36" s="105" t="s">
        <v>12</v>
      </c>
      <c r="B36" s="25"/>
      <c r="C36" s="25"/>
      <c r="D36" s="25"/>
      <c r="E36" s="26"/>
      <c r="F36" s="207">
        <v>560</v>
      </c>
      <c r="G36" s="207">
        <v>597</v>
      </c>
      <c r="H36" s="258">
        <f>G36-F36</f>
        <v>37</v>
      </c>
      <c r="I36" s="299">
        <f>(G36/F36*100)-100</f>
        <v>6.607142857142861</v>
      </c>
    </row>
    <row r="37" spans="1:9" ht="15.75">
      <c r="A37" s="105"/>
      <c r="B37" s="25"/>
      <c r="C37" s="25"/>
      <c r="D37" s="25"/>
      <c r="E37" s="26"/>
      <c r="F37" s="125"/>
      <c r="G37" s="125"/>
      <c r="H37" s="106"/>
      <c r="I37" s="295"/>
    </row>
    <row r="38" spans="1:9" ht="15.75">
      <c r="A38" s="105" t="s">
        <v>13</v>
      </c>
      <c r="B38" s="25"/>
      <c r="C38" s="25"/>
      <c r="D38" s="25"/>
      <c r="E38" s="26"/>
      <c r="F38" s="209">
        <v>3492</v>
      </c>
      <c r="G38" s="209">
        <v>2978</v>
      </c>
      <c r="H38" s="220">
        <f>G38-F38</f>
        <v>-514</v>
      </c>
      <c r="I38" s="301">
        <f>(G38/F38*100)-100</f>
        <v>-14.719358533791521</v>
      </c>
    </row>
    <row r="39" spans="1:9" ht="12.75">
      <c r="A39" s="35"/>
      <c r="B39" s="36"/>
      <c r="C39" s="36"/>
      <c r="D39" s="36"/>
      <c r="E39" s="37"/>
      <c r="F39" s="126"/>
      <c r="G39" s="126"/>
      <c r="H39" s="38"/>
      <c r="I39" s="38"/>
    </row>
    <row r="40" spans="1:9" ht="5.25" customHeigh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9.5" customHeight="1">
      <c r="A41" s="4" t="s">
        <v>57</v>
      </c>
      <c r="B41" s="39"/>
      <c r="C41" s="39"/>
      <c r="D41" s="39"/>
      <c r="E41" s="39"/>
      <c r="F41" s="39"/>
      <c r="G41" s="10"/>
      <c r="H41" s="10"/>
      <c r="I41" s="10"/>
    </row>
    <row r="42" spans="1:9" ht="19.5" customHeight="1">
      <c r="A42" s="40" t="s">
        <v>14</v>
      </c>
      <c r="B42" s="39"/>
      <c r="C42" s="39"/>
      <c r="D42" s="39"/>
      <c r="E42" s="39"/>
      <c r="F42" s="39"/>
      <c r="I42" s="10"/>
    </row>
    <row r="43" spans="1:9" ht="19.5" customHeight="1">
      <c r="A43" s="10" t="s">
        <v>95</v>
      </c>
      <c r="B43" s="10"/>
      <c r="D43" s="10"/>
      <c r="E43" s="10"/>
      <c r="F43" s="10"/>
      <c r="G43" s="10"/>
      <c r="H43" s="10"/>
      <c r="I43" s="10"/>
    </row>
    <row r="44" spans="1:9" ht="19.5" customHeight="1">
      <c r="A44" s="10" t="s">
        <v>127</v>
      </c>
      <c r="B44" s="10"/>
      <c r="C44" s="10"/>
      <c r="D44" s="10"/>
      <c r="E44" s="10"/>
      <c r="F44" s="10"/>
      <c r="G44" s="10"/>
      <c r="H44" s="10"/>
      <c r="I44" s="10"/>
    </row>
    <row r="45" ht="19.5" customHeight="1">
      <c r="A45" s="4" t="s">
        <v>155</v>
      </c>
    </row>
  </sheetData>
  <sheetProtection/>
  <mergeCells count="2">
    <mergeCell ref="G3:G4"/>
    <mergeCell ref="F3:F4"/>
  </mergeCells>
  <printOptions/>
  <pageMargins left="0.7480314960629921" right="0.31496062992125984" top="0.9448818897637796" bottom="0.5905511811023623" header="0.5118110236220472" footer="0.31496062992125984"/>
  <pageSetup horizontalDpi="600" verticalDpi="600" orientation="portrait" paperSize="9" r:id="rId1"/>
  <headerFooter alignWithMargins="0">
    <oddHeader>&amp;C&amp;"Times New Roman,Regular"&amp;12 11</oddHeader>
  </headerFooter>
  <ignoredErrors>
    <ignoredError sqref="G8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E62" sqref="E62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58</v>
      </c>
      <c r="AF4" t="s">
        <v>59</v>
      </c>
    </row>
    <row r="5" spans="28:32" ht="12.75">
      <c r="AB5">
        <v>2009</v>
      </c>
      <c r="AC5" s="108">
        <v>366520</v>
      </c>
      <c r="AE5">
        <v>2009</v>
      </c>
      <c r="AF5" s="108">
        <v>19542</v>
      </c>
    </row>
    <row r="6" spans="28:32" ht="12.75">
      <c r="AB6">
        <v>2010</v>
      </c>
      <c r="AC6" s="108">
        <v>384115</v>
      </c>
      <c r="AE6">
        <v>2010</v>
      </c>
      <c r="AF6" s="108">
        <v>21243</v>
      </c>
    </row>
    <row r="7" spans="28:32" ht="12.75">
      <c r="AB7">
        <v>2011</v>
      </c>
      <c r="AC7" s="108">
        <v>400919</v>
      </c>
      <c r="AE7">
        <v>2011</v>
      </c>
      <c r="AF7" s="108">
        <v>22387</v>
      </c>
    </row>
    <row r="8" spans="28:32" ht="12.75">
      <c r="AB8">
        <v>2012</v>
      </c>
      <c r="AC8" s="108">
        <v>421926</v>
      </c>
      <c r="AE8">
        <v>2012</v>
      </c>
      <c r="AF8" s="108">
        <v>21195</v>
      </c>
    </row>
    <row r="9" spans="28:32" ht="12.75">
      <c r="AB9">
        <v>2013</v>
      </c>
      <c r="AC9" s="108">
        <v>443495</v>
      </c>
      <c r="AE9">
        <v>2013</v>
      </c>
      <c r="AF9" s="108">
        <v>23563</v>
      </c>
    </row>
    <row r="10" spans="28:32" ht="12.75">
      <c r="AB10">
        <v>2014</v>
      </c>
      <c r="AC10" s="108">
        <v>465052</v>
      </c>
      <c r="AE10">
        <v>2014</v>
      </c>
      <c r="AF10" s="108">
        <v>26400</v>
      </c>
    </row>
    <row r="11" spans="28:32" ht="12.75">
      <c r="AB11">
        <v>2015</v>
      </c>
      <c r="AC11" s="108">
        <v>486144</v>
      </c>
      <c r="AE11">
        <v>2015</v>
      </c>
      <c r="AF11" s="108">
        <v>28476</v>
      </c>
    </row>
    <row r="12" spans="28:32" ht="12.75">
      <c r="AB12">
        <v>2016</v>
      </c>
      <c r="AC12" s="108">
        <v>507676</v>
      </c>
      <c r="AE12">
        <v>2016</v>
      </c>
      <c r="AF12" s="108">
        <v>29277</v>
      </c>
    </row>
    <row r="13" spans="28:32" ht="12.75">
      <c r="AB13">
        <v>2017</v>
      </c>
      <c r="AC13" s="108">
        <v>531797</v>
      </c>
      <c r="AE13">
        <v>2017</v>
      </c>
      <c r="AF13" s="108">
        <v>29627</v>
      </c>
    </row>
    <row r="14" spans="28:32" ht="12.75">
      <c r="AB14">
        <v>2018</v>
      </c>
      <c r="AC14" s="108">
        <v>556001</v>
      </c>
      <c r="AE14">
        <v>2018</v>
      </c>
      <c r="AF14" s="108">
        <v>29075</v>
      </c>
    </row>
    <row r="28" ht="16.5" customHeight="1"/>
    <row r="57" ht="12" customHeight="1"/>
  </sheetData>
  <sheetProtection/>
  <printOptions horizontalCentered="1"/>
  <pageMargins left="0.7480314960629921" right="0.5511811023622047" top="0.9448818897637796" bottom="0.7480314960629921" header="0.5118110236220472" footer="0.3149606299212598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P10" sqref="P9:P10"/>
    </sheetView>
  </sheetViews>
  <sheetFormatPr defaultColWidth="9.140625" defaultRowHeight="12.75"/>
  <cols>
    <col min="1" max="1" width="6.7109375" style="70" customWidth="1"/>
    <col min="2" max="2" width="27.140625" style="70" customWidth="1"/>
    <col min="3" max="12" width="9.28125" style="70" customWidth="1"/>
    <col min="13" max="13" width="12.57421875" style="70" customWidth="1"/>
    <col min="14" max="14" width="0.85546875" style="70" customWidth="1"/>
    <col min="15" max="16384" width="9.140625" style="70" customWidth="1"/>
  </cols>
  <sheetData>
    <row r="1" spans="1:13" s="66" customFormat="1" ht="16.5" customHeight="1">
      <c r="A1" s="102" t="s">
        <v>148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9" customHeight="1">
      <c r="A2" s="67"/>
      <c r="B2" s="65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26.25" customHeight="1">
      <c r="A3" s="71"/>
      <c r="B3" s="72"/>
      <c r="C3" s="73">
        <v>2009</v>
      </c>
      <c r="D3" s="73">
        <v>2010</v>
      </c>
      <c r="E3" s="252">
        <v>2011</v>
      </c>
      <c r="F3" s="252">
        <v>2012</v>
      </c>
      <c r="G3" s="252">
        <v>2013</v>
      </c>
      <c r="H3" s="252">
        <v>2014</v>
      </c>
      <c r="I3" s="252">
        <v>2015</v>
      </c>
      <c r="J3" s="252">
        <v>2016</v>
      </c>
      <c r="K3" s="252">
        <v>2017</v>
      </c>
      <c r="L3" s="252">
        <v>2018</v>
      </c>
      <c r="M3" s="74"/>
    </row>
    <row r="4" spans="1:13" ht="10.5" customHeight="1">
      <c r="A4" s="75"/>
      <c r="B4" s="76"/>
      <c r="C4" s="77"/>
      <c r="D4" s="77"/>
      <c r="E4" s="253"/>
      <c r="F4" s="253"/>
      <c r="G4" s="253"/>
      <c r="H4" s="253"/>
      <c r="I4" s="253"/>
      <c r="J4" s="253"/>
      <c r="K4" s="253"/>
      <c r="L4" s="253"/>
      <c r="M4" s="78"/>
    </row>
    <row r="5" spans="1:13" ht="15" customHeight="1">
      <c r="A5" s="79" t="s">
        <v>37</v>
      </c>
      <c r="B5" s="80"/>
      <c r="C5" s="81"/>
      <c r="D5" s="81"/>
      <c r="E5" s="254"/>
      <c r="F5" s="254"/>
      <c r="G5" s="254"/>
      <c r="H5" s="254"/>
      <c r="I5" s="254"/>
      <c r="J5" s="254"/>
      <c r="K5" s="254"/>
      <c r="L5" s="254"/>
      <c r="M5" s="78"/>
    </row>
    <row r="6" spans="1:13" ht="15.75" customHeight="1">
      <c r="A6" s="79"/>
      <c r="B6" s="76" t="s">
        <v>2</v>
      </c>
      <c r="C6" s="269">
        <v>19542</v>
      </c>
      <c r="D6" s="269">
        <v>21243</v>
      </c>
      <c r="E6" s="270">
        <v>22387</v>
      </c>
      <c r="F6" s="270">
        <v>21056</v>
      </c>
      <c r="G6" s="270">
        <v>23563</v>
      </c>
      <c r="H6" s="270">
        <v>26400</v>
      </c>
      <c r="I6" s="270">
        <v>28476</v>
      </c>
      <c r="J6" s="270">
        <v>29277</v>
      </c>
      <c r="K6" s="270">
        <v>29627</v>
      </c>
      <c r="L6" s="270">
        <v>29075</v>
      </c>
      <c r="M6" s="82"/>
    </row>
    <row r="7" spans="1:13" ht="15.75" customHeight="1">
      <c r="A7" s="79"/>
      <c r="B7" s="76" t="s">
        <v>38</v>
      </c>
      <c r="C7" s="269"/>
      <c r="D7" s="269"/>
      <c r="E7" s="270"/>
      <c r="F7" s="270"/>
      <c r="G7" s="270"/>
      <c r="H7" s="270"/>
      <c r="I7" s="270"/>
      <c r="J7" s="270"/>
      <c r="K7" s="270"/>
      <c r="L7" s="270"/>
      <c r="M7" s="84"/>
    </row>
    <row r="8" spans="1:13" ht="13.5" customHeight="1">
      <c r="A8" s="79"/>
      <c r="B8" s="85" t="s">
        <v>39</v>
      </c>
      <c r="C8" s="269">
        <v>1617.9268480480061</v>
      </c>
      <c r="D8" s="269">
        <v>1755.052706109018</v>
      </c>
      <c r="E8" s="270">
        <v>1847.1579329521358</v>
      </c>
      <c r="F8" s="270">
        <v>1733</v>
      </c>
      <c r="G8" s="270">
        <v>1936</v>
      </c>
      <c r="H8" s="270">
        <v>2165</v>
      </c>
      <c r="I8" s="270">
        <v>2333</v>
      </c>
      <c r="J8" s="270">
        <v>2397</v>
      </c>
      <c r="K8" s="270">
        <v>2425</v>
      </c>
      <c r="L8" s="270">
        <v>2379</v>
      </c>
      <c r="M8" s="86"/>
    </row>
    <row r="9" spans="1:13" ht="14.25" customHeight="1">
      <c r="A9" s="79"/>
      <c r="B9" s="76" t="s">
        <v>40</v>
      </c>
      <c r="C9" s="269"/>
      <c r="D9" s="269"/>
      <c r="E9" s="270"/>
      <c r="F9" s="270"/>
      <c r="G9" s="270"/>
      <c r="H9" s="270"/>
      <c r="I9" s="270"/>
      <c r="J9" s="270"/>
      <c r="K9" s="270"/>
      <c r="L9" s="270"/>
      <c r="M9" s="84"/>
    </row>
    <row r="10" spans="1:13" ht="15.75" customHeight="1">
      <c r="A10" s="79"/>
      <c r="B10" s="85" t="s">
        <v>41</v>
      </c>
      <c r="C10" s="269">
        <v>54</v>
      </c>
      <c r="D10" s="269">
        <v>57</v>
      </c>
      <c r="E10" s="270">
        <v>57</v>
      </c>
      <c r="F10" s="270">
        <v>51</v>
      </c>
      <c r="G10" s="270">
        <v>55</v>
      </c>
      <c r="H10" s="270">
        <v>58</v>
      </c>
      <c r="I10" s="270">
        <v>60</v>
      </c>
      <c r="J10" s="270">
        <v>59</v>
      </c>
      <c r="K10" s="270">
        <v>57</v>
      </c>
      <c r="L10" s="270">
        <v>54</v>
      </c>
      <c r="M10" s="86"/>
    </row>
    <row r="11" spans="1:14" ht="10.5" customHeight="1">
      <c r="A11" s="79"/>
      <c r="B11" s="80"/>
      <c r="C11" s="269"/>
      <c r="D11" s="269"/>
      <c r="E11" s="270"/>
      <c r="F11" s="270"/>
      <c r="G11" s="270"/>
      <c r="H11" s="270"/>
      <c r="I11" s="270"/>
      <c r="J11" s="270"/>
      <c r="K11" s="270"/>
      <c r="L11" s="270"/>
      <c r="M11" s="84"/>
      <c r="N11" s="87"/>
    </row>
    <row r="12" spans="1:13" ht="15" customHeight="1">
      <c r="A12" s="88" t="s">
        <v>123</v>
      </c>
      <c r="B12" s="80"/>
      <c r="C12" s="269"/>
      <c r="D12" s="269"/>
      <c r="E12" s="270"/>
      <c r="F12" s="270"/>
      <c r="G12" s="270"/>
      <c r="H12" s="270"/>
      <c r="I12" s="270"/>
      <c r="J12" s="270"/>
      <c r="K12" s="270"/>
      <c r="L12" s="270"/>
      <c r="M12" s="84"/>
    </row>
    <row r="13" spans="1:13" ht="16.5" customHeight="1">
      <c r="A13" s="79"/>
      <c r="B13" s="76" t="s">
        <v>42</v>
      </c>
      <c r="C13" s="269">
        <v>38058</v>
      </c>
      <c r="D13" s="269">
        <v>41084</v>
      </c>
      <c r="E13" s="270">
        <v>41294</v>
      </c>
      <c r="F13" s="270">
        <v>40759</v>
      </c>
      <c r="G13" s="270">
        <v>41888</v>
      </c>
      <c r="H13" s="270">
        <v>51264</v>
      </c>
      <c r="I13" s="270">
        <v>55617</v>
      </c>
      <c r="J13" s="270">
        <v>57335</v>
      </c>
      <c r="K13" s="270">
        <v>58178</v>
      </c>
      <c r="L13" s="270">
        <v>56962</v>
      </c>
      <c r="M13" s="82"/>
    </row>
    <row r="14" spans="1:13" ht="9" customHeight="1">
      <c r="A14" s="79"/>
      <c r="B14" s="76" t="s">
        <v>4</v>
      </c>
      <c r="C14" s="81"/>
      <c r="D14" s="81"/>
      <c r="E14" s="254"/>
      <c r="F14" s="254"/>
      <c r="G14" s="254"/>
      <c r="H14" s="254"/>
      <c r="I14" s="254"/>
      <c r="J14" s="254"/>
      <c r="K14" s="254"/>
      <c r="L14" s="254"/>
      <c r="M14" s="84"/>
    </row>
    <row r="15" spans="1:13" ht="33.75" customHeight="1">
      <c r="A15" s="79"/>
      <c r="B15" s="260" t="s">
        <v>129</v>
      </c>
      <c r="C15" s="269">
        <v>105.54517828765786</v>
      </c>
      <c r="D15" s="269">
        <v>110</v>
      </c>
      <c r="E15" s="270">
        <v>105</v>
      </c>
      <c r="F15" s="270">
        <v>99</v>
      </c>
      <c r="G15" s="270">
        <v>97</v>
      </c>
      <c r="H15" s="270">
        <v>113</v>
      </c>
      <c r="I15" s="270">
        <v>117</v>
      </c>
      <c r="J15" s="270" t="s">
        <v>149</v>
      </c>
      <c r="K15" s="270">
        <v>112</v>
      </c>
      <c r="L15" s="270">
        <v>105</v>
      </c>
      <c r="M15" s="89"/>
    </row>
    <row r="16" spans="1:13" ht="12" customHeight="1">
      <c r="A16" s="79"/>
      <c r="B16" s="85" t="s">
        <v>124</v>
      </c>
      <c r="C16" s="83"/>
      <c r="D16" s="83"/>
      <c r="E16" s="255"/>
      <c r="F16" s="255"/>
      <c r="G16" s="255"/>
      <c r="H16" s="255"/>
      <c r="I16" s="255"/>
      <c r="J16" s="255"/>
      <c r="K16" s="255"/>
      <c r="L16" s="255"/>
      <c r="M16" s="84"/>
    </row>
    <row r="17" spans="1:13" ht="15" customHeight="1">
      <c r="A17" s="79" t="s">
        <v>125</v>
      </c>
      <c r="B17" s="80"/>
      <c r="C17" s="83"/>
      <c r="D17" s="83"/>
      <c r="E17" s="255"/>
      <c r="F17" s="255"/>
      <c r="G17" s="255"/>
      <c r="H17" s="255"/>
      <c r="I17" s="255"/>
      <c r="J17" s="255"/>
      <c r="K17" s="255"/>
      <c r="L17" s="255"/>
      <c r="M17" s="84"/>
    </row>
    <row r="18" spans="1:16" ht="16.5" customHeight="1">
      <c r="A18" s="75"/>
      <c r="B18" s="90" t="s">
        <v>43</v>
      </c>
      <c r="C18" s="269">
        <v>3661</v>
      </c>
      <c r="D18" s="269">
        <f>SUM(D20:D22)</f>
        <v>3640</v>
      </c>
      <c r="E18" s="270">
        <v>3422</v>
      </c>
      <c r="F18" s="270">
        <v>3653</v>
      </c>
      <c r="G18" s="270">
        <v>3610</v>
      </c>
      <c r="H18" s="270">
        <v>3592</v>
      </c>
      <c r="I18" s="270">
        <v>3722</v>
      </c>
      <c r="J18" s="270">
        <v>3862</v>
      </c>
      <c r="K18" s="270">
        <v>4209</v>
      </c>
      <c r="L18" s="270">
        <v>3718</v>
      </c>
      <c r="M18" s="82"/>
      <c r="P18" s="211"/>
    </row>
    <row r="19" spans="1:13" ht="13.5" customHeight="1">
      <c r="A19" s="88" t="s">
        <v>4</v>
      </c>
      <c r="B19" s="76" t="s">
        <v>44</v>
      </c>
      <c r="C19" s="83"/>
      <c r="D19" s="83"/>
      <c r="E19" s="255"/>
      <c r="F19" s="255"/>
      <c r="G19" s="255"/>
      <c r="H19" s="255"/>
      <c r="I19" s="255"/>
      <c r="J19" s="255"/>
      <c r="K19" s="255"/>
      <c r="L19" s="255"/>
      <c r="M19" s="84"/>
    </row>
    <row r="20" spans="1:15" ht="16.5" customHeight="1">
      <c r="A20" s="79"/>
      <c r="B20" s="117" t="s">
        <v>136</v>
      </c>
      <c r="C20" s="272">
        <v>140</v>
      </c>
      <c r="D20" s="271">
        <v>158</v>
      </c>
      <c r="E20" s="273">
        <v>152</v>
      </c>
      <c r="F20" s="273">
        <v>156</v>
      </c>
      <c r="G20" s="273">
        <v>136</v>
      </c>
      <c r="H20" s="273">
        <v>137</v>
      </c>
      <c r="I20" s="273">
        <v>139</v>
      </c>
      <c r="J20" s="273">
        <v>144</v>
      </c>
      <c r="K20" s="273">
        <v>157</v>
      </c>
      <c r="L20" s="273">
        <v>143</v>
      </c>
      <c r="M20" s="84"/>
      <c r="O20" s="196"/>
    </row>
    <row r="21" spans="1:13" ht="16.5" customHeight="1">
      <c r="A21" s="79"/>
      <c r="B21" s="117" t="s">
        <v>45</v>
      </c>
      <c r="C21" s="271">
        <v>516</v>
      </c>
      <c r="D21" s="271">
        <v>569</v>
      </c>
      <c r="E21" s="273">
        <v>487</v>
      </c>
      <c r="F21" s="273">
        <v>549</v>
      </c>
      <c r="G21" s="273">
        <v>465</v>
      </c>
      <c r="H21" s="273">
        <v>505</v>
      </c>
      <c r="I21" s="273">
        <v>530</v>
      </c>
      <c r="J21" s="273">
        <v>512</v>
      </c>
      <c r="K21" s="273">
        <v>560</v>
      </c>
      <c r="L21" s="273">
        <v>597</v>
      </c>
      <c r="M21" s="84"/>
    </row>
    <row r="22" spans="1:13" ht="17.25" customHeight="1">
      <c r="A22" s="79"/>
      <c r="B22" s="117" t="s">
        <v>46</v>
      </c>
      <c r="C22" s="274">
        <v>3005</v>
      </c>
      <c r="D22" s="274">
        <v>2913</v>
      </c>
      <c r="E22" s="275">
        <v>2783</v>
      </c>
      <c r="F22" s="275">
        <v>2948</v>
      </c>
      <c r="G22" s="275">
        <v>3009</v>
      </c>
      <c r="H22" s="275">
        <v>2950</v>
      </c>
      <c r="I22" s="275">
        <v>3053</v>
      </c>
      <c r="J22" s="275">
        <v>3206</v>
      </c>
      <c r="K22" s="275">
        <v>3492</v>
      </c>
      <c r="L22" s="275">
        <v>2978</v>
      </c>
      <c r="M22" s="84"/>
    </row>
    <row r="23" spans="1:13" ht="13.5" customHeight="1">
      <c r="A23" s="79"/>
      <c r="B23" s="80"/>
      <c r="C23" s="83"/>
      <c r="D23" s="83"/>
      <c r="E23" s="255"/>
      <c r="F23" s="255"/>
      <c r="G23" s="255"/>
      <c r="H23" s="255"/>
      <c r="I23" s="255"/>
      <c r="J23" s="255"/>
      <c r="K23" s="255"/>
      <c r="L23" s="255"/>
      <c r="M23" s="84"/>
    </row>
    <row r="24" spans="1:13" ht="18.75" customHeight="1">
      <c r="A24" s="91" t="s">
        <v>47</v>
      </c>
      <c r="B24" s="92"/>
      <c r="C24" s="83"/>
      <c r="D24" s="83"/>
      <c r="E24" s="255"/>
      <c r="F24" s="255"/>
      <c r="G24" s="255"/>
      <c r="H24" s="255"/>
      <c r="I24" s="255"/>
      <c r="J24" s="255"/>
      <c r="K24" s="255"/>
      <c r="L24" s="255"/>
      <c r="M24" s="84"/>
    </row>
    <row r="25" spans="1:13" ht="15.75" customHeight="1">
      <c r="A25" s="75" t="s">
        <v>4</v>
      </c>
      <c r="B25" s="90" t="s">
        <v>48</v>
      </c>
      <c r="C25" s="276">
        <v>11.6</v>
      </c>
      <c r="D25" s="276">
        <v>13.1</v>
      </c>
      <c r="E25" s="277">
        <v>12.5</v>
      </c>
      <c r="F25" s="277">
        <v>12.8</v>
      </c>
      <c r="G25" s="277">
        <v>11.2</v>
      </c>
      <c r="H25" s="277">
        <v>11.2</v>
      </c>
      <c r="I25" s="277">
        <v>11.4</v>
      </c>
      <c r="J25" s="277">
        <v>11.8</v>
      </c>
      <c r="K25" s="285">
        <v>12.8</v>
      </c>
      <c r="L25" s="285">
        <v>11.7</v>
      </c>
      <c r="M25" s="89"/>
    </row>
    <row r="26" spans="1:13" ht="15" customHeight="1">
      <c r="A26" s="79"/>
      <c r="B26" s="76" t="s">
        <v>40</v>
      </c>
      <c r="C26" s="276"/>
      <c r="D26" s="276"/>
      <c r="E26" s="277"/>
      <c r="F26" s="277"/>
      <c r="G26" s="277"/>
      <c r="H26" s="277"/>
      <c r="I26" s="277"/>
      <c r="J26" s="277"/>
      <c r="K26" s="285"/>
      <c r="L26" s="285"/>
      <c r="M26" s="84"/>
    </row>
    <row r="27" spans="1:13" ht="15" customHeight="1">
      <c r="A27" s="79"/>
      <c r="B27" s="85" t="s">
        <v>49</v>
      </c>
      <c r="C27" s="276">
        <v>0.4</v>
      </c>
      <c r="D27" s="276">
        <v>0.4</v>
      </c>
      <c r="E27" s="277">
        <v>0.4</v>
      </c>
      <c r="F27" s="277">
        <v>0.4</v>
      </c>
      <c r="G27" s="277">
        <v>0.3</v>
      </c>
      <c r="H27" s="277">
        <v>0.3</v>
      </c>
      <c r="I27" s="277">
        <v>0.3</v>
      </c>
      <c r="J27" s="277">
        <v>0.3</v>
      </c>
      <c r="K27" s="285">
        <v>0.3</v>
      </c>
      <c r="L27" s="285">
        <v>0.3</v>
      </c>
      <c r="M27" s="86"/>
    </row>
    <row r="28" spans="1:13" ht="13.5" customHeight="1">
      <c r="A28" s="79"/>
      <c r="B28" s="92"/>
      <c r="C28" s="276"/>
      <c r="D28" s="276"/>
      <c r="E28" s="277"/>
      <c r="F28" s="277"/>
      <c r="G28" s="277"/>
      <c r="H28" s="277"/>
      <c r="I28" s="277"/>
      <c r="J28" s="277"/>
      <c r="K28" s="285"/>
      <c r="L28" s="285"/>
      <c r="M28" s="86"/>
    </row>
    <row r="29" spans="1:13" s="96" customFormat="1" ht="18.75" customHeight="1">
      <c r="A29" s="93"/>
      <c r="B29" s="94" t="s">
        <v>132</v>
      </c>
      <c r="C29" s="278">
        <v>3.8</v>
      </c>
      <c r="D29" s="278">
        <v>4.3</v>
      </c>
      <c r="E29" s="279">
        <v>4.4</v>
      </c>
      <c r="F29" s="279">
        <v>4.3</v>
      </c>
      <c r="G29" s="279">
        <v>3.8</v>
      </c>
      <c r="H29" s="279">
        <v>3.8</v>
      </c>
      <c r="I29" s="279">
        <v>3.7</v>
      </c>
      <c r="J29" s="279">
        <v>3.7</v>
      </c>
      <c r="K29" s="286">
        <v>3.7</v>
      </c>
      <c r="L29" s="286">
        <v>3.8</v>
      </c>
      <c r="M29" s="95"/>
    </row>
    <row r="30" spans="1:12" ht="17.25" customHeight="1">
      <c r="A30" s="256" t="s">
        <v>126</v>
      </c>
      <c r="B30" s="98"/>
      <c r="C30" s="98"/>
      <c r="E30" s="98"/>
      <c r="F30" s="98"/>
      <c r="G30" s="98"/>
      <c r="H30" s="98"/>
      <c r="I30" s="98"/>
      <c r="J30" s="98"/>
      <c r="K30" s="97"/>
      <c r="L30" s="97"/>
    </row>
    <row r="31" spans="1:2" ht="15" customHeight="1">
      <c r="A31" s="257" t="s">
        <v>131</v>
      </c>
      <c r="B31" s="99"/>
    </row>
    <row r="32" spans="1:2" ht="15.75">
      <c r="A32" s="257" t="s">
        <v>133</v>
      </c>
      <c r="B32" s="99"/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24.7109375" style="10" customWidth="1"/>
    <col min="2" max="3" width="10.28125" style="10" customWidth="1"/>
    <col min="4" max="5" width="10.7109375" style="10" customWidth="1"/>
    <col min="6" max="8" width="10.28125" style="10" customWidth="1"/>
    <col min="9" max="10" width="10.7109375" style="10" customWidth="1"/>
    <col min="11" max="11" width="10.28125" style="10" customWidth="1"/>
    <col min="12" max="12" width="10.00390625" style="0" customWidth="1"/>
    <col min="13" max="13" width="0.9921875" style="10" customWidth="1"/>
    <col min="14" max="16384" width="9.140625" style="10" customWidth="1"/>
  </cols>
  <sheetData>
    <row r="1" spans="1:12" s="8" customFormat="1" ht="19.5" customHeight="1">
      <c r="A1" s="8" t="s">
        <v>150</v>
      </c>
      <c r="L1"/>
    </row>
    <row r="2" ht="9" customHeight="1"/>
    <row r="3" spans="1:11" ht="24.75" customHeight="1">
      <c r="A3" s="328" t="s">
        <v>0</v>
      </c>
      <c r="B3" s="331">
        <v>2017</v>
      </c>
      <c r="C3" s="331"/>
      <c r="D3" s="331"/>
      <c r="E3" s="331"/>
      <c r="F3" s="332"/>
      <c r="G3" s="331">
        <v>2018</v>
      </c>
      <c r="H3" s="331"/>
      <c r="I3" s="331"/>
      <c r="J3" s="331"/>
      <c r="K3" s="332"/>
    </row>
    <row r="4" spans="1:11" ht="24.75" customHeight="1">
      <c r="A4" s="329"/>
      <c r="B4" s="184" t="s">
        <v>50</v>
      </c>
      <c r="C4" s="184"/>
      <c r="D4" s="184"/>
      <c r="E4" s="184"/>
      <c r="F4" s="6"/>
      <c r="G4" s="184" t="s">
        <v>50</v>
      </c>
      <c r="H4" s="184"/>
      <c r="I4" s="184"/>
      <c r="J4" s="184"/>
      <c r="K4" s="6"/>
    </row>
    <row r="5" spans="1:11" ht="30" customHeight="1">
      <c r="A5" s="330"/>
      <c r="B5" s="303" t="s">
        <v>15</v>
      </c>
      <c r="C5" s="17" t="s">
        <v>16</v>
      </c>
      <c r="D5" s="17" t="s">
        <v>17</v>
      </c>
      <c r="E5" s="17" t="s">
        <v>1</v>
      </c>
      <c r="F5" s="303" t="s">
        <v>3</v>
      </c>
      <c r="G5" s="303" t="s">
        <v>15</v>
      </c>
      <c r="H5" s="17" t="s">
        <v>16</v>
      </c>
      <c r="I5" s="17" t="s">
        <v>17</v>
      </c>
      <c r="J5" s="17" t="s">
        <v>1</v>
      </c>
      <c r="K5" s="303" t="s">
        <v>3</v>
      </c>
    </row>
    <row r="6" spans="1:11" ht="31.5" customHeight="1">
      <c r="A6" s="140" t="s">
        <v>18</v>
      </c>
      <c r="B6" s="313">
        <v>82</v>
      </c>
      <c r="C6" s="310">
        <v>293</v>
      </c>
      <c r="D6" s="310">
        <v>1341</v>
      </c>
      <c r="E6" s="310">
        <f aca="true" t="shared" si="0" ref="E6:E14">SUM(B6:D6)</f>
        <v>1716</v>
      </c>
      <c r="F6" s="317">
        <f aca="true" t="shared" si="1" ref="F6:F14">E6/4904*100</f>
        <v>34.99184339314845</v>
      </c>
      <c r="G6" s="313">
        <v>57</v>
      </c>
      <c r="H6" s="310">
        <v>160</v>
      </c>
      <c r="I6" s="310">
        <v>1323</v>
      </c>
      <c r="J6" s="310">
        <f aca="true" t="shared" si="2" ref="J6:J14">SUM(G6:I6)</f>
        <v>1540</v>
      </c>
      <c r="K6" s="317">
        <f aca="true" t="shared" si="3" ref="K6:K16">J6/4326*100</f>
        <v>35.59870550161812</v>
      </c>
    </row>
    <row r="7" spans="1:11" ht="31.5" customHeight="1">
      <c r="A7" s="140" t="s">
        <v>19</v>
      </c>
      <c r="B7" s="313">
        <v>3</v>
      </c>
      <c r="C7" s="310">
        <v>11</v>
      </c>
      <c r="D7" s="310">
        <v>52</v>
      </c>
      <c r="E7" s="310">
        <f t="shared" si="0"/>
        <v>66</v>
      </c>
      <c r="F7" s="317">
        <f t="shared" si="1"/>
        <v>1.3458401305057095</v>
      </c>
      <c r="G7" s="313">
        <v>2</v>
      </c>
      <c r="H7" s="310">
        <v>5</v>
      </c>
      <c r="I7" s="310">
        <v>38</v>
      </c>
      <c r="J7" s="310">
        <f t="shared" si="2"/>
        <v>45</v>
      </c>
      <c r="K7" s="317">
        <f t="shared" si="3"/>
        <v>1.0402219140083218</v>
      </c>
    </row>
    <row r="8" spans="1:11" ht="31.5" customHeight="1">
      <c r="A8" s="140" t="s">
        <v>20</v>
      </c>
      <c r="B8" s="313">
        <v>12</v>
      </c>
      <c r="C8" s="310">
        <v>46</v>
      </c>
      <c r="D8" s="310">
        <v>248</v>
      </c>
      <c r="E8" s="310">
        <f t="shared" si="0"/>
        <v>306</v>
      </c>
      <c r="F8" s="317">
        <f t="shared" si="1"/>
        <v>6.239804241435563</v>
      </c>
      <c r="G8" s="313">
        <v>8</v>
      </c>
      <c r="H8" s="310">
        <v>29</v>
      </c>
      <c r="I8" s="310">
        <v>236</v>
      </c>
      <c r="J8" s="310">
        <f t="shared" si="2"/>
        <v>273</v>
      </c>
      <c r="K8" s="317">
        <f t="shared" si="3"/>
        <v>6.310679611650485</v>
      </c>
    </row>
    <row r="9" spans="1:11" ht="31.5" customHeight="1">
      <c r="A9" s="140" t="s">
        <v>21</v>
      </c>
      <c r="B9" s="313">
        <v>8</v>
      </c>
      <c r="C9" s="310">
        <v>25</v>
      </c>
      <c r="D9" s="310">
        <v>43</v>
      </c>
      <c r="E9" s="310">
        <f t="shared" si="0"/>
        <v>76</v>
      </c>
      <c r="F9" s="317">
        <v>1.6</v>
      </c>
      <c r="G9" s="313">
        <v>9</v>
      </c>
      <c r="H9" s="310">
        <v>10</v>
      </c>
      <c r="I9" s="310">
        <v>79</v>
      </c>
      <c r="J9" s="310">
        <f t="shared" si="2"/>
        <v>98</v>
      </c>
      <c r="K9" s="317">
        <f t="shared" si="3"/>
        <v>2.26537216828479</v>
      </c>
    </row>
    <row r="10" spans="1:11" ht="31.5" customHeight="1">
      <c r="A10" s="140" t="s">
        <v>22</v>
      </c>
      <c r="B10" s="313">
        <v>5</v>
      </c>
      <c r="C10" s="310">
        <v>35</v>
      </c>
      <c r="D10" s="310">
        <v>226</v>
      </c>
      <c r="E10" s="310">
        <f t="shared" si="0"/>
        <v>266</v>
      </c>
      <c r="F10" s="317">
        <f t="shared" si="1"/>
        <v>5.424143556280588</v>
      </c>
      <c r="G10" s="313">
        <v>25</v>
      </c>
      <c r="H10" s="310">
        <v>32</v>
      </c>
      <c r="I10" s="310">
        <v>261</v>
      </c>
      <c r="J10" s="310">
        <f t="shared" si="2"/>
        <v>318</v>
      </c>
      <c r="K10" s="317">
        <f t="shared" si="3"/>
        <v>7.350901525658807</v>
      </c>
    </row>
    <row r="11" spans="1:11" ht="31.5" customHeight="1">
      <c r="A11" s="140" t="s">
        <v>23</v>
      </c>
      <c r="B11" s="313">
        <v>77</v>
      </c>
      <c r="C11" s="310">
        <v>350</v>
      </c>
      <c r="D11" s="310">
        <v>1474</v>
      </c>
      <c r="E11" s="310">
        <f t="shared" si="0"/>
        <v>1901</v>
      </c>
      <c r="F11" s="317">
        <f t="shared" si="1"/>
        <v>38.764274061990214</v>
      </c>
      <c r="G11" s="313">
        <v>77</v>
      </c>
      <c r="H11" s="310">
        <v>170</v>
      </c>
      <c r="I11" s="310">
        <v>1405</v>
      </c>
      <c r="J11" s="310">
        <f t="shared" si="2"/>
        <v>1652</v>
      </c>
      <c r="K11" s="317">
        <f t="shared" si="3"/>
        <v>38.18770226537217</v>
      </c>
    </row>
    <row r="12" spans="1:11" ht="31.5" customHeight="1">
      <c r="A12" s="140" t="s">
        <v>24</v>
      </c>
      <c r="B12" s="313">
        <v>32</v>
      </c>
      <c r="C12" s="310">
        <v>52</v>
      </c>
      <c r="D12" s="310">
        <v>303</v>
      </c>
      <c r="E12" s="310">
        <f t="shared" si="0"/>
        <v>387</v>
      </c>
      <c r="F12" s="317">
        <f t="shared" si="1"/>
        <v>7.891517128874388</v>
      </c>
      <c r="G12" s="313">
        <v>13</v>
      </c>
      <c r="H12" s="310">
        <v>26</v>
      </c>
      <c r="I12" s="310">
        <v>218</v>
      </c>
      <c r="J12" s="310">
        <f t="shared" si="2"/>
        <v>257</v>
      </c>
      <c r="K12" s="317">
        <f t="shared" si="3"/>
        <v>5.940822931114194</v>
      </c>
    </row>
    <row r="13" spans="1:11" ht="31.5" customHeight="1">
      <c r="A13" s="304" t="s">
        <v>25</v>
      </c>
      <c r="B13" s="315">
        <f>SUM(B6:B12)</f>
        <v>219</v>
      </c>
      <c r="C13" s="315">
        <f>SUM(C6:C12)</f>
        <v>812</v>
      </c>
      <c r="D13" s="315">
        <f>SUM(D6:D12)</f>
        <v>3687</v>
      </c>
      <c r="E13" s="316">
        <f t="shared" si="0"/>
        <v>4718</v>
      </c>
      <c r="F13" s="318">
        <f t="shared" si="1"/>
        <v>96.20717781402936</v>
      </c>
      <c r="G13" s="315">
        <f>SUM(G6:G12)</f>
        <v>191</v>
      </c>
      <c r="H13" s="315">
        <f>SUM(H6:H12)</f>
        <v>432</v>
      </c>
      <c r="I13" s="315">
        <f>SUM(I6:I12)</f>
        <v>3560</v>
      </c>
      <c r="J13" s="316">
        <f t="shared" si="2"/>
        <v>4183</v>
      </c>
      <c r="K13" s="321">
        <f t="shared" si="3"/>
        <v>96.69440591770689</v>
      </c>
    </row>
    <row r="14" spans="1:11" ht="31.5" customHeight="1">
      <c r="A14" s="140" t="s">
        <v>26</v>
      </c>
      <c r="B14" s="313">
        <v>13</v>
      </c>
      <c r="C14" s="310">
        <v>45</v>
      </c>
      <c r="D14" s="310">
        <v>128</v>
      </c>
      <c r="E14" s="310">
        <f t="shared" si="0"/>
        <v>186</v>
      </c>
      <c r="F14" s="319">
        <f t="shared" si="1"/>
        <v>3.792822185970636</v>
      </c>
      <c r="G14" s="313">
        <v>5</v>
      </c>
      <c r="H14" s="310">
        <v>15</v>
      </c>
      <c r="I14" s="310">
        <v>122</v>
      </c>
      <c r="J14" s="310">
        <f t="shared" si="2"/>
        <v>142</v>
      </c>
      <c r="K14" s="317">
        <f t="shared" si="3"/>
        <v>3.282478039759593</v>
      </c>
    </row>
    <row r="15" spans="1:11" ht="31.5" customHeight="1">
      <c r="A15" s="140" t="s">
        <v>105</v>
      </c>
      <c r="B15" s="313">
        <v>0</v>
      </c>
      <c r="C15" s="313">
        <v>0</v>
      </c>
      <c r="D15" s="313">
        <v>0</v>
      </c>
      <c r="E15" s="313">
        <v>0</v>
      </c>
      <c r="F15" s="319">
        <v>0</v>
      </c>
      <c r="G15" s="313">
        <v>0</v>
      </c>
      <c r="H15" s="313">
        <v>0</v>
      </c>
      <c r="I15" s="313">
        <v>0</v>
      </c>
      <c r="J15" s="313">
        <v>0</v>
      </c>
      <c r="K15" s="317">
        <f t="shared" si="3"/>
        <v>0</v>
      </c>
    </row>
    <row r="16" spans="1:11" ht="31.5" customHeight="1">
      <c r="A16" s="17" t="s">
        <v>27</v>
      </c>
      <c r="B16" s="314">
        <f>SUM(B13,B14,B15)</f>
        <v>232</v>
      </c>
      <c r="C16" s="314">
        <f>SUM(C13,C14,C15)</f>
        <v>857</v>
      </c>
      <c r="D16" s="314">
        <f>SUM(D13,D14,D15)</f>
        <v>3815</v>
      </c>
      <c r="E16" s="314">
        <f>SUM(E13,E14,E15)</f>
        <v>4904</v>
      </c>
      <c r="F16" s="320">
        <f>E16/4904*100</f>
        <v>100</v>
      </c>
      <c r="G16" s="314">
        <f>SUM(G13,G14,G15)</f>
        <v>196</v>
      </c>
      <c r="H16" s="314">
        <f>SUM(H13,H14,H15)</f>
        <v>447</v>
      </c>
      <c r="I16" s="314">
        <f>SUM(I13,I14,I15)</f>
        <v>3682</v>
      </c>
      <c r="J16" s="314">
        <f>SUM(J13,J14,J15)</f>
        <v>4325</v>
      </c>
      <c r="K16" s="321">
        <f t="shared" si="3"/>
        <v>99.97688395746648</v>
      </c>
    </row>
    <row r="17" spans="1:12" s="4" customFormat="1" ht="18.75" customHeight="1">
      <c r="A17" s="40" t="s">
        <v>51</v>
      </c>
      <c r="L17" s="101"/>
    </row>
  </sheetData>
  <sheetProtection/>
  <mergeCells count="3">
    <mergeCell ref="A3:A5"/>
    <mergeCell ref="B3:F3"/>
    <mergeCell ref="G3:K3"/>
  </mergeCells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J9 J12" formulaRange="1"/>
    <ignoredError sqref="F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2019-03-26T09:50:19Z</cp:lastPrinted>
  <dcterms:created xsi:type="dcterms:W3CDTF">2005-02-21T06:18:41Z</dcterms:created>
  <dcterms:modified xsi:type="dcterms:W3CDTF">2019-03-26T09:50:29Z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</Properties>
</file>