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745" activeTab="3"/>
  </bookViews>
  <sheets>
    <sheet name="table 1.1" sheetId="1" r:id="rId1"/>
    <sheet name="table 1.2" sheetId="2" r:id="rId2"/>
    <sheet name="table 1.3" sheetId="3" r:id="rId3"/>
    <sheet name="table 2.1" sheetId="4" r:id="rId4"/>
    <sheet name="table 2.2" sheetId="5" r:id="rId5"/>
    <sheet name="table 2.3" sheetId="6" r:id="rId6"/>
    <sheet name="table 2.4 &amp; 2.5" sheetId="7" r:id="rId7"/>
    <sheet name="table 2.6" sheetId="8" r:id="rId8"/>
  </sheets>
  <definedNames/>
  <calcPr fullCalcOnLoad="1"/>
</workbook>
</file>

<file path=xl/sharedStrings.xml><?xml version="1.0" encoding="utf-8"?>
<sst xmlns="http://schemas.openxmlformats.org/spreadsheetml/2006/main" count="232" uniqueCount="162">
  <si>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</si>
  <si>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</si>
  <si>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</si>
  <si>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</si>
  <si>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</si>
  <si>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</si>
  <si>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</si>
  <si>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</si>
  <si>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</si>
  <si>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</si>
  <si>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</si>
  <si>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</si>
  <si>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</si>
  <si>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</si>
  <si>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</si>
  <si>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</si>
  <si>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</si>
  <si>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</si>
  <si>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</si>
  <si>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</si>
  <si>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</si>
  <si>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</si>
  <si>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</si>
  <si>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</si>
  <si>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</si>
  <si>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</si>
  <si>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</si>
  <si>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</si>
  <si>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</si>
  <si>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</si>
  <si>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 xml:space="preserve">  ¹  Excluding pedal cycles, but including government vehicles.</t>
  </si>
  <si>
    <t xml:space="preserve">  ²  Refers to re-registration of vehicles previously off the road.</t>
  </si>
  <si>
    <r>
      <t xml:space="preserve">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Unlicenced either temporarily or permanently</t>
    </r>
  </si>
  <si>
    <t xml:space="preserve">  Table 1.1 - Vehicles¹ registered as at June 2018</t>
  </si>
  <si>
    <t>New          vehicles             Jan. - June 18</t>
  </si>
  <si>
    <t xml:space="preserve"> Imported second-hand vehicles            Jan. - June 18</t>
  </si>
  <si>
    <t>No.  of vehicles at 30.06.18</t>
  </si>
  <si>
    <t>Net addition          Jan. - June 2018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</si>
  <si>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18</t>
    </r>
  </si>
  <si>
    <r>
      <t>Vehicles off the road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             Jan. - June 18</t>
    </r>
  </si>
  <si>
    <t>No.  of vehicles at 31.12.17</t>
  </si>
  <si>
    <t>Table 1.2 - Vehicles ¹ registered by type, December 2008 - December 2017 and June 2018</t>
  </si>
  <si>
    <t>2018            ( June )</t>
  </si>
  <si>
    <t>Table 1.3 - Registration of vehicles by type, January - June 2017 and January - June 2018</t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</si>
  <si>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Excluding pedal cycles, but including government vehicles.</t>
    </r>
  </si>
  <si>
    <r>
      <t xml:space="preserve">      Double cab pickup </t>
    </r>
  </si>
  <si>
    <t xml:space="preserve">  Double cab pickup </t>
  </si>
  <si>
    <t xml:space="preserve">      Double cab pickup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</si>
  <si>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Refers to re-registration of vehicles previously off the road.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</si>
  <si>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Unlicensed  either  temporarily  or  permanently.</t>
    </r>
  </si>
  <si>
    <t>Table 2.1 -  Road traffic accidents¹, January - June 2017 and January - June 2018</t>
  </si>
  <si>
    <t>Jan. - June</t>
  </si>
  <si>
    <r>
      <t xml:space="preserve">      Change</t>
    </r>
    <r>
      <rPr>
        <b/>
        <vertAlign val="superscript"/>
        <sz val="12"/>
        <color indexed="8"/>
        <rFont val="Times New Roman"/>
        <family val="0"/>
      </rPr>
      <t xml:space="preserve"> 4</t>
    </r>
  </si>
  <si>
    <r>
      <t xml:space="preserve">2017 </t>
    </r>
    <r>
      <rPr>
        <b/>
        <vertAlign val="superscript"/>
        <sz val="12"/>
        <color indexed="8"/>
        <rFont val="Times New Roman"/>
        <family val="0"/>
      </rPr>
      <t>3</t>
    </r>
  </si>
  <si>
    <r>
      <t xml:space="preserve">2018 </t>
    </r>
    <r>
      <rPr>
        <b/>
        <vertAlign val="superscript"/>
        <sz val="12"/>
        <color indexed="8"/>
        <rFont val="Times New Roman"/>
        <family val="0"/>
      </rPr>
      <t>4</t>
    </r>
  </si>
  <si>
    <t>Number</t>
  </si>
  <si>
    <t xml:space="preserve">    %</t>
  </si>
  <si>
    <t>1. Road traffic accidents</t>
  </si>
  <si>
    <t xml:space="preserve">            of which  </t>
  </si>
  <si>
    <t xml:space="preserve">            Casualty accidents</t>
  </si>
  <si>
    <r>
      <t xml:space="preserve">                  Fatal accident</t>
    </r>
    <r>
      <rPr>
        <vertAlign val="superscript"/>
        <sz val="10"/>
        <color indexed="8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</si>
  <si>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</si>
  <si>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</si>
  <si>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          Non injury accident</t>
  </si>
  <si>
    <t xml:space="preserve">  </t>
  </si>
  <si>
    <t>2.  Vehicles involved in accidents</t>
  </si>
  <si>
    <t>of which</t>
  </si>
  <si>
    <t>Motor Vehicles</t>
  </si>
  <si>
    <t xml:space="preserve">            Motor-vehicles involved in casualty  </t>
  </si>
  <si>
    <t xml:space="preserve">            accidents</t>
  </si>
  <si>
    <t>3. Casualties</t>
  </si>
  <si>
    <r>
      <t xml:space="preserve">            Fatal </t>
    </r>
    <r>
      <rPr>
        <i/>
        <vertAlign val="superscript"/>
        <sz val="12"/>
        <color indexed="8"/>
        <rFont val="Times New Roman"/>
        <family val="0"/>
      </rPr>
      <t>2</t>
    </r>
  </si>
  <si>
    <t xml:space="preserve">            Seriously injured</t>
  </si>
  <si>
    <t xml:space="preserve">            Slightly injured</t>
  </si>
  <si>
    <r>
      <rPr>
        <vertAlign val="superscript"/>
        <sz val="9"/>
        <color indexed="8"/>
        <rFont val="Times New Roman"/>
        <family val="0"/>
      </rPr>
      <t>1</t>
    </r>
    <r>
      <rPr>
        <sz val="9"/>
        <color indexed="8"/>
        <rFont val="Times New Roman"/>
        <family val="0"/>
      </rPr>
      <t xml:space="preserve"> Exclude accidents involving bicycles only or bicycle and pedestrian.</t>
    </r>
  </si>
  <si>
    <r>
      <t>2</t>
    </r>
    <r>
      <rPr>
        <sz val="9"/>
        <color indexed="8"/>
        <rFont val="Times New Roman"/>
        <family val="0"/>
      </rPr>
      <t xml:space="preserve"> Based on  definition of fatal accidents where death occurred within 30 days.</t>
    </r>
  </si>
  <si>
    <r>
      <rPr>
        <vertAlign val="superscript"/>
        <sz val="9"/>
        <color indexed="8"/>
        <rFont val="Times New Roman"/>
        <family val="0"/>
      </rPr>
      <t>3</t>
    </r>
    <r>
      <rPr>
        <sz val="9"/>
        <color indexed="8"/>
        <rFont val="Times New Roman"/>
        <family val="0"/>
      </rPr>
      <t xml:space="preserve"> Revised</t>
    </r>
  </si>
  <si>
    <r>
      <t xml:space="preserve">4 </t>
    </r>
    <r>
      <rPr>
        <sz val="9"/>
        <color indexed="8"/>
        <rFont val="Times New Roman"/>
        <family val="0"/>
      </rPr>
      <t>Provisional</t>
    </r>
  </si>
  <si>
    <t>Table 2.2 - Road traffic accidents ¹ and casualties, 2008- 2017, January - June 2018</t>
  </si>
  <si>
    <r>
      <t>2017</t>
    </r>
    <r>
      <rPr>
        <b/>
        <vertAlign val="superscript"/>
        <sz val="12"/>
        <color indexed="8"/>
        <rFont val="Times New Roman"/>
        <family val="0"/>
      </rPr>
      <t xml:space="preserve"> 3</t>
    </r>
  </si>
  <si>
    <r>
      <t>2018</t>
    </r>
    <r>
      <rPr>
        <b/>
        <vertAlign val="superscript"/>
        <sz val="12"/>
        <color indexed="8"/>
        <rFont val="Times New Roman"/>
        <family val="0"/>
      </rPr>
      <t xml:space="preserve"> 4</t>
    </r>
    <r>
      <rPr>
        <b/>
        <sz val="12"/>
        <color indexed="8"/>
        <rFont val="Times New Roman"/>
        <family val="0"/>
      </rPr>
      <t xml:space="preserve">        Jan.-June</t>
    </r>
  </si>
  <si>
    <t>1.  Road traffic accidents :</t>
  </si>
  <si>
    <t xml:space="preserve">Rate per 100,000 </t>
  </si>
  <si>
    <t xml:space="preserve">Rate per 1,000 registered </t>
  </si>
  <si>
    <t xml:space="preserve">    motor vehicles</t>
  </si>
  <si>
    <t>2.  Motor vehicle involved :</t>
  </si>
  <si>
    <t xml:space="preserve">Number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</si>
  <si>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</si>
  <si>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</si>
  <si>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</si>
  <si>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</si>
  <si>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</si>
  <si>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</si>
  <si>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</si>
  <si>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 xml:space="preserve">Rate per 100,000 population </t>
  </si>
  <si>
    <t xml:space="preserve">    motor vehicles </t>
  </si>
  <si>
    <r>
      <rPr>
        <vertAlign val="superscript"/>
        <sz val="9"/>
        <color indexed="8"/>
        <rFont val="Times New Roman"/>
        <family val="0"/>
      </rPr>
      <t>1</t>
    </r>
    <r>
      <rPr>
        <sz val="9"/>
        <color indexed="8"/>
        <rFont val="Times New Roman"/>
        <family val="0"/>
      </rPr>
      <t xml:space="preserve"> Exclude accidents involving bicycles only or bicycle and pedestrian. </t>
    </r>
  </si>
  <si>
    <r>
      <rPr>
        <vertAlign val="superscript"/>
        <sz val="9"/>
        <color indexed="8"/>
        <rFont val="Times New Roman"/>
        <family val="0"/>
      </rPr>
      <t>4</t>
    </r>
    <r>
      <rPr>
        <sz val="9"/>
        <color indexed="8"/>
        <rFont val="Times New Roman"/>
        <family val="0"/>
      </rPr>
      <t xml:space="preserve"> Provisional</t>
    </r>
  </si>
  <si>
    <r>
      <t xml:space="preserve">3  </t>
    </r>
    <r>
      <rPr>
        <sz val="9"/>
        <color indexed="8"/>
        <rFont val="Times New Roman"/>
        <family val="0"/>
      </rPr>
      <t>Revised</t>
    </r>
  </si>
  <si>
    <t>Table 2.3 - Number of vehicles¹ involved in accidents (causing casualties) by type, January 2017 - June 2018</t>
  </si>
  <si>
    <r>
      <t xml:space="preserve">2017 </t>
    </r>
    <r>
      <rPr>
        <b/>
        <vertAlign val="superscript"/>
        <sz val="12"/>
        <color indexed="8"/>
        <rFont val="Times New Roman"/>
        <family val="0"/>
      </rPr>
      <t>2</t>
    </r>
  </si>
  <si>
    <r>
      <t>2018</t>
    </r>
    <r>
      <rPr>
        <b/>
        <vertAlign val="superscript"/>
        <sz val="12"/>
        <color indexed="8"/>
        <rFont val="Times New Roman"/>
        <family val="0"/>
      </rPr>
      <t xml:space="preserve"> 3</t>
    </r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</si>
  <si>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</si>
  <si>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</si>
  <si>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</si>
  <si>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</si>
  <si>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</si>
  <si>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</si>
  <si>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</si>
  <si>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</si>
  <si>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</si>
  <si>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</si>
  <si>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</si>
  <si>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</si>
  <si>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</si>
  <si>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¹ Only three main vehicles have been considered in accidents involving more than three vehicles.</t>
  </si>
  <si>
    <t>Table 2.4 -  Number of casualties by class of road users, January 2017 - June 2018</t>
  </si>
  <si>
    <t>Class of</t>
  </si>
  <si>
    <r>
      <t xml:space="preserve">2017 </t>
    </r>
    <r>
      <rPr>
        <b/>
        <vertAlign val="superscript"/>
        <sz val="12"/>
        <color indexed="8"/>
        <rFont val="Times New Roman"/>
        <family val="0"/>
      </rPr>
      <t>1</t>
    </r>
  </si>
  <si>
    <r>
      <t>2018</t>
    </r>
    <r>
      <rPr>
        <b/>
        <vertAlign val="superscript"/>
        <sz val="12"/>
        <color indexed="8"/>
        <rFont val="Times New Roman"/>
        <family val="0"/>
      </rPr>
      <t xml:space="preserve"> 2</t>
    </r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</si>
  <si>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</si>
  <si>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</si>
  <si>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</si>
  <si>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</si>
  <si>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</si>
  <si>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</si>
  <si>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</si>
  <si>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r>
      <rPr>
        <b/>
        <vertAlign val="superscript"/>
        <sz val="11"/>
        <color indexed="8"/>
        <rFont val="Times New Roman"/>
        <family val="0"/>
      </rPr>
      <t>1</t>
    </r>
    <r>
      <rPr>
        <sz val="11"/>
        <color indexed="8"/>
        <rFont val="Times New Roman"/>
        <family val="0"/>
      </rPr>
      <t xml:space="preserve"> Revised.</t>
    </r>
  </si>
  <si>
    <r>
      <rPr>
        <vertAlign val="superscript"/>
        <sz val="11"/>
        <color indexed="8"/>
        <rFont val="Times New Roman"/>
        <family val="0"/>
      </rPr>
      <t>2</t>
    </r>
    <r>
      <rPr>
        <sz val="11"/>
        <color indexed="8"/>
        <rFont val="Times New Roman"/>
        <family val="0"/>
      </rPr>
      <t xml:space="preserve"> Provisional</t>
    </r>
  </si>
  <si>
    <t>Table 2.5 -  Casualty accidents involved in "hit and run" cases, January 2017 - June 2018</t>
  </si>
  <si>
    <r>
      <t>2018</t>
    </r>
    <r>
      <rPr>
        <b/>
        <vertAlign val="superscript"/>
        <sz val="12"/>
        <color indexed="8"/>
        <rFont val="Times New Roman"/>
        <family val="0"/>
      </rPr>
      <t xml:space="preserve"> 1</t>
    </r>
  </si>
  <si>
    <t xml:space="preserve">    Accident</t>
  </si>
  <si>
    <t xml:space="preserve">  Vehicles v/s pedestrians</t>
  </si>
  <si>
    <t xml:space="preserve">  Vehicles v/s vehicles</t>
  </si>
  <si>
    <t>Total</t>
  </si>
  <si>
    <r>
      <rPr>
        <b/>
        <vertAlign val="superscript"/>
        <sz val="11"/>
        <color indexed="8"/>
        <rFont val="Times New Roman"/>
        <family val="0"/>
      </rPr>
      <t>1</t>
    </r>
    <r>
      <rPr>
        <sz val="11"/>
        <color indexed="8"/>
        <rFont val="Times New Roman"/>
        <family val="0"/>
      </rPr>
      <t xml:space="preserve"> Provisional.</t>
    </r>
  </si>
  <si>
    <t>Table 2.6 - Number of fatalities by category of road users and age-group, January to June 2018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</si>
  <si>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</si>
  <si>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</si>
  <si>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</si>
  <si>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</si>
  <si>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</si>
  <si>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</si>
  <si>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  Age - group (years)</t>
  </si>
  <si>
    <t xml:space="preserve">    Under 5 </t>
  </si>
  <si>
    <t xml:space="preserve"> 5 - 14 </t>
  </si>
  <si>
    <t xml:space="preserve">15 - 29 </t>
  </si>
  <si>
    <t xml:space="preserve"> 30 - 44 </t>
  </si>
  <si>
    <t xml:space="preserve"> 45 - 59 </t>
  </si>
  <si>
    <t xml:space="preserve"> 60 - 69 </t>
  </si>
  <si>
    <t xml:space="preserve">     Over 69 </t>
  </si>
  <si>
    <t xml:space="preserve">    All ages</t>
  </si>
  <si>
    <t>Napp</t>
  </si>
  <si>
    <r>
      <rPr>
        <i/>
        <sz val="10"/>
        <rFont val="Times New Roman"/>
        <family val="1"/>
      </rPr>
      <t xml:space="preserve">  Napp</t>
    </r>
    <r>
      <rPr>
        <sz val="10"/>
        <rFont val="Times New Roman"/>
        <family val="1"/>
      </rPr>
      <t>: Not Applicable</t>
    </r>
  </si>
  <si>
    <r>
      <t xml:space="preserve">Re -registration 
of vehicles </t>
    </r>
    <r>
      <rPr>
        <b/>
        <vertAlign val="superscript"/>
        <sz val="12"/>
        <rFont val="Times New Roman"/>
        <family val="1"/>
      </rPr>
      <t>1</t>
    </r>
  </si>
  <si>
    <r>
      <t xml:space="preserve">  Vehicles put off 
the road </t>
    </r>
    <r>
      <rPr>
        <b/>
        <vertAlign val="superscript"/>
        <sz val="12"/>
        <rFont val="Times New Roman"/>
        <family val="1"/>
      </rPr>
      <t>2</t>
    </r>
  </si>
  <si>
    <r>
      <rPr>
        <i/>
        <sz val="9"/>
        <color indexed="8"/>
        <rFont val="Times New Roman"/>
        <family val="1"/>
      </rPr>
      <t>Napp</t>
    </r>
    <r>
      <rPr>
        <sz val="9"/>
        <color indexed="8"/>
        <rFont val="Times New Roman"/>
        <family val="0"/>
      </rPr>
      <t xml:space="preserve"> : Not applicable</t>
    </r>
  </si>
  <si>
    <r>
      <t xml:space="preserve">Fatality index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</si>
  <si>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2 </t>
    </r>
    <r>
      <rPr>
        <sz val="9"/>
        <color indexed="8"/>
        <rFont val="Times New Roman"/>
        <family val="0"/>
      </rPr>
      <t>Fatality index is the number of fatalities per 100 casualties.</t>
    </r>
  </si>
  <si>
    <r>
      <rPr>
        <vertAlign val="superscript"/>
        <sz val="10"/>
        <rFont val="Times New Roman"/>
        <family val="1"/>
      </rPr>
      <t>3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</si>
  <si>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rPr>
        <vertAlign val="superscript"/>
        <sz val="10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</t>
    </r>
  </si>
  <si>
    <t xml:space="preserve">    population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</si>
</sst>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\ \ \ \ "/>
    <numFmt numFmtId="169" formatCode="#,##0\ \ \ \ \ \ \ "/>
    <numFmt numFmtId="170" formatCode="\-\-\ \ \ \ \ \ "/>
    <numFmt numFmtId="171" formatCode="\(#,##0\)"/>
    <numFmt numFmtId="172" formatCode="\ #,##0\ \ \ \ \ \ "/>
    <numFmt numFmtId="173" formatCode="0.0"/>
    <numFmt numFmtId="174" formatCode="#,##0\ \ \ "/>
    <numFmt numFmtId="175" formatCode="#,##0\ \ "/>
    <numFmt numFmtId="176" formatCode="0.0\ \ \ "/>
    <numFmt numFmtId="177" formatCode="0.0\ "/>
    <numFmt numFmtId="178" formatCode="#,##0\ \ \ \ "/>
    <numFmt numFmtId="179" formatCode="#,##0.0\ "/>
    <numFmt numFmtId="180" formatCode="#,##0.0\ \ "/>
    <numFmt numFmtId="181" formatCode="\ \-"/>
    <numFmt numFmtId="182" formatCode="0\ \ \ \ \ \ \ \ \ \ "/>
    <numFmt numFmtId="183" formatCode="\+#,##0.0"/>
    <numFmt numFmtId="184" formatCode="\+#,##0.0\ \ "/>
    <numFmt numFmtId="185" formatCode="\+#,##0.0\ "/>
  </numFmts>
  <fonts count="84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0"/>
      <color indexed="12"/>
      <name val="MS Sans Serif"/>
      <family val="2"/>
    </font>
    <font>
      <sz val="12"/>
      <color indexed="8"/>
      <name val="Times New Roman"/>
      <family val="0"/>
    </font>
    <font>
      <b/>
      <sz val="12"/>
      <color indexed="8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vertAlign val="superscript"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0"/>
    </font>
    <font>
      <i/>
      <sz val="10"/>
      <color indexed="8"/>
      <name val="Arial"/>
      <family val="0"/>
    </font>
    <font>
      <i/>
      <vertAlign val="superscript"/>
      <sz val="12"/>
      <color indexed="8"/>
      <name val="Times New Roman"/>
      <family val="0"/>
    </font>
    <font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8.5"/>
      <color indexed="8"/>
      <name val="Times New Roman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3"/>
      <color indexed="8"/>
      <name val="MS Sans Serif"/>
      <family val="0"/>
    </font>
    <font>
      <sz val="8"/>
      <color indexed="8"/>
      <name val="MS Sans Serif"/>
      <family val="0"/>
    </font>
    <font>
      <b/>
      <u val="single"/>
      <sz val="12"/>
      <color indexed="8"/>
      <name val="MS Sans Serif"/>
      <family val="0"/>
    </font>
    <font>
      <i/>
      <sz val="10"/>
      <color indexed="8"/>
      <name val="MS Sans Serif"/>
      <family val="0"/>
    </font>
    <font>
      <sz val="9"/>
      <color indexed="8"/>
      <name val="MS Sans Serif"/>
      <family val="0"/>
    </font>
    <font>
      <sz val="7"/>
      <color indexed="8"/>
      <name val="Times New Roman"/>
      <family val="0"/>
    </font>
    <font>
      <sz val="7"/>
      <color indexed="8"/>
      <name val="MS Sans Serif"/>
      <family val="0"/>
    </font>
    <font>
      <u val="single"/>
      <sz val="10"/>
      <color indexed="8"/>
      <name val="MS Sans Serif"/>
      <family val="0"/>
    </font>
    <font>
      <b/>
      <sz val="13"/>
      <color indexed="8"/>
      <name val="Times New Roman"/>
      <family val="0"/>
    </font>
    <font>
      <b/>
      <sz val="8"/>
      <color indexed="8"/>
      <name val="MS Sans Serif"/>
      <family val="0"/>
    </font>
    <font>
      <sz val="11"/>
      <color indexed="8"/>
      <name val="Times New Roman"/>
      <family val="0"/>
    </font>
    <font>
      <b/>
      <vertAlign val="superscript"/>
      <sz val="11"/>
      <color indexed="8"/>
      <name val="Times New Roman"/>
      <family val="0"/>
    </font>
    <font>
      <vertAlign val="superscript"/>
      <sz val="11"/>
      <color indexed="8"/>
      <name val="Times New Roman"/>
      <family val="0"/>
    </font>
    <font>
      <sz val="11"/>
      <color indexed="8"/>
      <name val="MS Sans Serif"/>
      <family val="0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top"/>
      <protection locked="0"/>
    </xf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3" fillId="0" borderId="0" xfId="0" applyNumberFormat="1" applyFont="1" applyAlignment="1">
      <alignment vertical="center"/>
    </xf>
    <xf numFmtId="168" fontId="3" fillId="0" borderId="10" xfId="0" applyNumberFormat="1" applyFont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8" fontId="2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Continuous" vertical="center"/>
      <protection/>
    </xf>
    <xf numFmtId="0" fontId="4" fillId="0" borderId="0" xfId="61">
      <alignment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4" fillId="0" borderId="0" xfId="61" applyBorder="1">
      <alignment/>
      <protection/>
    </xf>
    <xf numFmtId="0" fontId="3" fillId="0" borderId="10" xfId="61" applyFont="1" applyBorder="1">
      <alignment/>
      <protection/>
    </xf>
    <xf numFmtId="37" fontId="3" fillId="0" borderId="15" xfId="61" applyNumberFormat="1" applyFont="1" applyBorder="1">
      <alignment/>
      <protection/>
    </xf>
    <xf numFmtId="0" fontId="8" fillId="0" borderId="11" xfId="61" applyFont="1" applyBorder="1" applyAlignment="1">
      <alignment vertical="center"/>
      <protection/>
    </xf>
    <xf numFmtId="171" fontId="8" fillId="0" borderId="11" xfId="61" applyNumberFormat="1" applyFont="1" applyBorder="1" applyAlignment="1">
      <alignment vertical="center"/>
      <protection/>
    </xf>
    <xf numFmtId="37" fontId="3" fillId="0" borderId="11" xfId="61" applyNumberFormat="1" applyFont="1" applyBorder="1">
      <alignment/>
      <protection/>
    </xf>
    <xf numFmtId="0" fontId="2" fillId="0" borderId="13" xfId="61" applyFont="1" applyBorder="1" applyAlignment="1">
      <alignment vertical="center"/>
      <protection/>
    </xf>
    <xf numFmtId="37" fontId="2" fillId="0" borderId="13" xfId="61" applyNumberFormat="1" applyFont="1" applyBorder="1" applyAlignment="1">
      <alignment vertical="center"/>
      <protection/>
    </xf>
    <xf numFmtId="37" fontId="4" fillId="0" borderId="0" xfId="61" applyNumberFormat="1" applyBorder="1">
      <alignment/>
      <protection/>
    </xf>
    <xf numFmtId="0" fontId="4" fillId="0" borderId="0" xfId="62">
      <alignment/>
      <protection/>
    </xf>
    <xf numFmtId="0" fontId="0" fillId="0" borderId="0" xfId="62" applyFont="1">
      <alignment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vertical="center"/>
      <protection/>
    </xf>
    <xf numFmtId="169" fontId="3" fillId="0" borderId="10" xfId="62" applyNumberFormat="1" applyFont="1" applyBorder="1" applyAlignment="1">
      <alignment vertical="center"/>
      <protection/>
    </xf>
    <xf numFmtId="169" fontId="3" fillId="0" borderId="15" xfId="62" applyNumberFormat="1" applyFont="1" applyBorder="1" applyAlignment="1">
      <alignment vertical="center"/>
      <protection/>
    </xf>
    <xf numFmtId="169" fontId="3" fillId="0" borderId="11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2" fillId="0" borderId="12" xfId="62" applyFont="1" applyBorder="1" applyAlignment="1">
      <alignment horizontal="left" vertical="center"/>
      <protection/>
    </xf>
    <xf numFmtId="169" fontId="2" fillId="0" borderId="13" xfId="62" applyNumberFormat="1" applyFont="1" applyBorder="1" applyAlignment="1">
      <alignment vertical="center"/>
      <protection/>
    </xf>
    <xf numFmtId="169" fontId="4" fillId="0" borderId="0" xfId="62" applyNumberFormat="1">
      <alignment/>
      <protection/>
    </xf>
    <xf numFmtId="37" fontId="3" fillId="0" borderId="15" xfId="0" applyNumberFormat="1" applyFont="1" applyBorder="1" applyAlignment="1">
      <alignment/>
    </xf>
    <xf numFmtId="171" fontId="8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8" fontId="4" fillId="0" borderId="0" xfId="62" applyNumberFormat="1">
      <alignment/>
      <protection/>
    </xf>
    <xf numFmtId="0" fontId="0" fillId="0" borderId="0" xfId="60" applyFont="1" applyBorder="1">
      <alignment/>
      <protection/>
    </xf>
    <xf numFmtId="0" fontId="14" fillId="0" borderId="0" xfId="53" applyFont="1" applyBorder="1" applyAlignment="1" applyProtection="1">
      <alignment horizontal="centerContinuous"/>
      <protection/>
    </xf>
    <xf numFmtId="168" fontId="2" fillId="0" borderId="13" xfId="0" applyNumberFormat="1" applyFont="1" applyBorder="1" applyAlignment="1">
      <alignment horizontal="right" vertical="center"/>
    </xf>
    <xf numFmtId="169" fontId="3" fillId="0" borderId="10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37" fontId="2" fillId="0" borderId="12" xfId="61" applyNumberFormat="1" applyFont="1" applyBorder="1" applyAlignment="1">
      <alignment vertical="center"/>
      <protection/>
    </xf>
    <xf numFmtId="168" fontId="2" fillId="0" borderId="12" xfId="0" applyNumberFormat="1" applyFont="1" applyBorder="1" applyAlignment="1">
      <alignment vertical="center"/>
    </xf>
    <xf numFmtId="169" fontId="2" fillId="0" borderId="12" xfId="62" applyNumberFormat="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18" fillId="0" borderId="0" xfId="64" applyFont="1" applyAlignment="1" quotePrefix="1">
      <alignment horizontal="left"/>
      <protection/>
    </xf>
    <xf numFmtId="0" fontId="18" fillId="0" borderId="0" xfId="64" applyFont="1">
      <alignment/>
      <protection/>
    </xf>
    <xf numFmtId="0" fontId="19" fillId="0" borderId="0" xfId="64" applyFont="1">
      <alignment/>
      <protection/>
    </xf>
    <xf numFmtId="0" fontId="20" fillId="0" borderId="0" xfId="64" applyFont="1">
      <alignment/>
      <protection/>
    </xf>
    <xf numFmtId="0" fontId="17" fillId="0" borderId="0" xfId="64">
      <alignment/>
      <protection/>
    </xf>
    <xf numFmtId="0" fontId="20" fillId="0" borderId="0" xfId="63" applyFont="1">
      <alignment/>
      <protection/>
    </xf>
    <xf numFmtId="0" fontId="17" fillId="0" borderId="0" xfId="63">
      <alignment/>
      <protection/>
    </xf>
    <xf numFmtId="0" fontId="20" fillId="0" borderId="19" xfId="63" applyFont="1" applyBorder="1">
      <alignment/>
      <protection/>
    </xf>
    <xf numFmtId="0" fontId="20" fillId="0" borderId="20" xfId="63" applyFont="1" applyBorder="1" applyAlignment="1">
      <alignment vertical="center"/>
      <protection/>
    </xf>
    <xf numFmtId="0" fontId="20" fillId="0" borderId="21" xfId="63" applyFont="1" applyBorder="1" applyAlignment="1">
      <alignment vertical="center"/>
      <protection/>
    </xf>
    <xf numFmtId="0" fontId="19" fillId="0" borderId="15" xfId="64" applyFont="1" applyBorder="1" applyAlignment="1">
      <alignment horizontal="center"/>
      <protection/>
    </xf>
    <xf numFmtId="0" fontId="19" fillId="0" borderId="13" xfId="64" applyFont="1" applyBorder="1" applyAlignment="1">
      <alignment horizontal="centerContinuous" vertical="center"/>
      <protection/>
    </xf>
    <xf numFmtId="0" fontId="19" fillId="0" borderId="14" xfId="64" applyFont="1" applyBorder="1" applyAlignment="1">
      <alignment horizontal="centerContinuous" vertical="center"/>
      <protection/>
    </xf>
    <xf numFmtId="0" fontId="20" fillId="0" borderId="10" xfId="63" applyFont="1" applyBorder="1">
      <alignment/>
      <protection/>
    </xf>
    <xf numFmtId="0" fontId="20" fillId="0" borderId="0" xfId="63" applyFont="1" applyAlignment="1">
      <alignment vertical="center"/>
      <protection/>
    </xf>
    <xf numFmtId="0" fontId="20" fillId="0" borderId="18" xfId="63" applyFont="1" applyBorder="1" applyAlignment="1">
      <alignment vertical="center"/>
      <protection/>
    </xf>
    <xf numFmtId="0" fontId="19" fillId="0" borderId="17" xfId="64" applyFont="1" applyBorder="1" applyAlignment="1">
      <alignment horizontal="center" vertical="center"/>
      <protection/>
    </xf>
    <xf numFmtId="0" fontId="19" fillId="0" borderId="12" xfId="64" applyFont="1" applyBorder="1" applyAlignment="1">
      <alignment horizontal="center" vertical="center"/>
      <protection/>
    </xf>
    <xf numFmtId="0" fontId="20" fillId="0" borderId="18" xfId="63" applyFont="1" applyBorder="1">
      <alignment/>
      <protection/>
    </xf>
    <xf numFmtId="0" fontId="20" fillId="0" borderId="11" xfId="63" applyFont="1" applyBorder="1">
      <alignment/>
      <protection/>
    </xf>
    <xf numFmtId="0" fontId="19" fillId="0" borderId="11" xfId="63" applyFont="1" applyBorder="1">
      <alignment/>
      <protection/>
    </xf>
    <xf numFmtId="0" fontId="19" fillId="0" borderId="11" xfId="63" applyFont="1" applyBorder="1" applyAlignment="1">
      <alignment horizontal="centerContinuous"/>
      <protection/>
    </xf>
    <xf numFmtId="0" fontId="19" fillId="0" borderId="10" xfId="63" applyFont="1" applyBorder="1">
      <alignment/>
      <protection/>
    </xf>
    <xf numFmtId="0" fontId="22" fillId="0" borderId="0" xfId="63" applyFont="1">
      <alignment/>
      <protection/>
    </xf>
    <xf numFmtId="175" fontId="19" fillId="0" borderId="11" xfId="63" applyNumberFormat="1" applyFont="1" applyBorder="1">
      <alignment/>
      <protection/>
    </xf>
    <xf numFmtId="180" fontId="19" fillId="0" borderId="11" xfId="63" applyNumberFormat="1" applyFont="1" applyBorder="1">
      <alignment/>
      <protection/>
    </xf>
    <xf numFmtId="0" fontId="15" fillId="0" borderId="10" xfId="63" applyFont="1" applyBorder="1">
      <alignment/>
      <protection/>
    </xf>
    <xf numFmtId="0" fontId="15" fillId="0" borderId="0" xfId="63" applyFont="1">
      <alignment/>
      <protection/>
    </xf>
    <xf numFmtId="175" fontId="20" fillId="0" borderId="11" xfId="63" applyNumberFormat="1" applyFont="1" applyBorder="1">
      <alignment/>
      <protection/>
    </xf>
    <xf numFmtId="180" fontId="20" fillId="0" borderId="11" xfId="63" applyNumberFormat="1" applyFont="1" applyBorder="1">
      <alignment/>
      <protection/>
    </xf>
    <xf numFmtId="0" fontId="15" fillId="0" borderId="18" xfId="63" applyFont="1" applyBorder="1">
      <alignment/>
      <protection/>
    </xf>
    <xf numFmtId="175" fontId="15" fillId="0" borderId="11" xfId="63" applyNumberFormat="1" applyFont="1" applyBorder="1">
      <alignment/>
      <protection/>
    </xf>
    <xf numFmtId="180" fontId="15" fillId="0" borderId="11" xfId="63" applyNumberFormat="1" applyFont="1" applyBorder="1">
      <alignment/>
      <protection/>
    </xf>
    <xf numFmtId="0" fontId="17" fillId="0" borderId="10" xfId="63" applyBorder="1">
      <alignment/>
      <protection/>
    </xf>
    <xf numFmtId="175" fontId="17" fillId="0" borderId="11" xfId="63" applyNumberFormat="1" applyBorder="1">
      <alignment/>
      <protection/>
    </xf>
    <xf numFmtId="0" fontId="23" fillId="0" borderId="10" xfId="63" applyFont="1" applyBorder="1">
      <alignment/>
      <protection/>
    </xf>
    <xf numFmtId="0" fontId="23" fillId="0" borderId="10" xfId="63" applyFont="1" applyBorder="1">
      <alignment/>
      <protection/>
    </xf>
    <xf numFmtId="175" fontId="23" fillId="0" borderId="11" xfId="63" applyNumberFormat="1" applyFont="1" applyBorder="1">
      <alignment/>
      <protection/>
    </xf>
    <xf numFmtId="180" fontId="23" fillId="0" borderId="11" xfId="63" applyNumberFormat="1" applyFont="1" applyBorder="1">
      <alignment/>
      <protection/>
    </xf>
    <xf numFmtId="180" fontId="25" fillId="0" borderId="11" xfId="63" applyNumberFormat="1" applyFont="1" applyBorder="1">
      <alignment/>
      <protection/>
    </xf>
    <xf numFmtId="0" fontId="22" fillId="0" borderId="10" xfId="63" applyFont="1" applyBorder="1">
      <alignment/>
      <protection/>
    </xf>
    <xf numFmtId="0" fontId="23" fillId="0" borderId="0" xfId="63" applyFont="1">
      <alignment/>
      <protection/>
    </xf>
    <xf numFmtId="0" fontId="26" fillId="0" borderId="0" xfId="63" applyFont="1">
      <alignment/>
      <protection/>
    </xf>
    <xf numFmtId="0" fontId="19" fillId="0" borderId="0" xfId="63" applyFont="1">
      <alignment/>
      <protection/>
    </xf>
    <xf numFmtId="0" fontId="20" fillId="0" borderId="16" xfId="63" applyFont="1" applyBorder="1">
      <alignment/>
      <protection/>
    </xf>
    <xf numFmtId="0" fontId="20" fillId="0" borderId="22" xfId="63" applyFont="1" applyBorder="1">
      <alignment/>
      <protection/>
    </xf>
    <xf numFmtId="0" fontId="20" fillId="0" borderId="23" xfId="63" applyFont="1" applyBorder="1">
      <alignment/>
      <protection/>
    </xf>
    <xf numFmtId="0" fontId="20" fillId="0" borderId="17" xfId="63" applyFont="1" applyBorder="1" applyAlignment="1">
      <alignment horizontal="center"/>
      <protection/>
    </xf>
    <xf numFmtId="175" fontId="20" fillId="0" borderId="17" xfId="63" applyNumberFormat="1" applyFont="1" applyBorder="1">
      <alignment/>
      <protection/>
    </xf>
    <xf numFmtId="0" fontId="28" fillId="0" borderId="0" xfId="63" applyFont="1">
      <alignment/>
      <protection/>
    </xf>
    <xf numFmtId="0" fontId="30" fillId="0" borderId="0" xfId="63" applyFont="1">
      <alignment/>
      <protection/>
    </xf>
    <xf numFmtId="0" fontId="29" fillId="0" borderId="0" xfId="63" applyFont="1">
      <alignment/>
      <protection/>
    </xf>
    <xf numFmtId="0" fontId="18" fillId="0" borderId="0" xfId="65" applyFont="1" applyAlignment="1" quotePrefix="1">
      <alignment horizontal="left"/>
      <protection/>
    </xf>
    <xf numFmtId="0" fontId="31" fillId="0" borderId="0" xfId="65" applyFont="1">
      <alignment/>
      <protection/>
    </xf>
    <xf numFmtId="0" fontId="32" fillId="0" borderId="0" xfId="65" applyFont="1">
      <alignment/>
      <protection/>
    </xf>
    <xf numFmtId="0" fontId="14" fillId="0" borderId="0" xfId="54" applyFont="1" applyAlignment="1" applyProtection="1">
      <alignment horizontal="centerContinuous"/>
      <protection/>
    </xf>
    <xf numFmtId="0" fontId="16" fillId="0" borderId="0" xfId="66" applyFont="1" applyAlignment="1">
      <alignment horizontal="centerContinuous"/>
      <protection/>
    </xf>
    <xf numFmtId="0" fontId="3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32" fillId="0" borderId="0" xfId="66" applyAlignment="1">
      <alignment horizontal="centerContinuous"/>
      <protection/>
    </xf>
    <xf numFmtId="0" fontId="32" fillId="0" borderId="0" xfId="66">
      <alignment/>
      <protection/>
    </xf>
    <xf numFmtId="0" fontId="15" fillId="0" borderId="19" xfId="66" applyFont="1" applyBorder="1">
      <alignment/>
      <protection/>
    </xf>
    <xf numFmtId="0" fontId="15" fillId="0" borderId="20" xfId="66" applyFont="1" applyBorder="1">
      <alignment/>
      <protection/>
    </xf>
    <xf numFmtId="0" fontId="19" fillId="0" borderId="12" xfId="65" applyFont="1" applyBorder="1" applyAlignment="1">
      <alignment horizontal="center" vertical="center" wrapText="1"/>
      <protection/>
    </xf>
    <xf numFmtId="0" fontId="35" fillId="0" borderId="0" xfId="66" applyFont="1">
      <alignment/>
      <protection/>
    </xf>
    <xf numFmtId="0" fontId="15" fillId="0" borderId="10" xfId="66" applyFont="1" applyBorder="1">
      <alignment/>
      <protection/>
    </xf>
    <xf numFmtId="0" fontId="15" fillId="0" borderId="0" xfId="66" applyFont="1">
      <alignment/>
      <protection/>
    </xf>
    <xf numFmtId="0" fontId="19" fillId="0" borderId="15" xfId="65" applyFont="1" applyBorder="1">
      <alignment/>
      <protection/>
    </xf>
    <xf numFmtId="0" fontId="19" fillId="0" borderId="15" xfId="66" applyFont="1" applyBorder="1">
      <alignment/>
      <protection/>
    </xf>
    <xf numFmtId="0" fontId="19" fillId="0" borderId="10" xfId="66" applyFont="1" applyBorder="1">
      <alignment/>
      <protection/>
    </xf>
    <xf numFmtId="0" fontId="19" fillId="0" borderId="0" xfId="66" applyFont="1">
      <alignment/>
      <protection/>
    </xf>
    <xf numFmtId="0" fontId="15" fillId="0" borderId="11" xfId="65" applyFont="1" applyBorder="1">
      <alignment/>
      <protection/>
    </xf>
    <xf numFmtId="0" fontId="15" fillId="0" borderId="11" xfId="66" applyFont="1" applyBorder="1">
      <alignment/>
      <protection/>
    </xf>
    <xf numFmtId="3" fontId="15" fillId="0" borderId="11" xfId="65" applyNumberFormat="1" applyFont="1" applyBorder="1" applyAlignment="1">
      <alignment horizontal="right"/>
      <protection/>
    </xf>
    <xf numFmtId="0" fontId="31" fillId="0" borderId="0" xfId="66" applyFont="1">
      <alignment/>
      <protection/>
    </xf>
    <xf numFmtId="3" fontId="15" fillId="0" borderId="11" xfId="66" applyNumberFormat="1" applyFont="1" applyBorder="1">
      <alignment/>
      <protection/>
    </xf>
    <xf numFmtId="0" fontId="36" fillId="0" borderId="0" xfId="66" applyFont="1">
      <alignment/>
      <protection/>
    </xf>
    <xf numFmtId="0" fontId="32" fillId="0" borderId="0" xfId="66" applyAlignment="1">
      <alignment horizontal="center" vertical="top"/>
      <protection/>
    </xf>
    <xf numFmtId="0" fontId="19" fillId="0" borderId="10" xfId="66" applyFont="1" applyBorder="1" applyAlignment="1">
      <alignment horizontal="left"/>
      <protection/>
    </xf>
    <xf numFmtId="3" fontId="15" fillId="0" borderId="11" xfId="65" applyNumberFormat="1" applyFont="1" applyBorder="1">
      <alignment/>
      <protection/>
    </xf>
    <xf numFmtId="0" fontId="15" fillId="0" borderId="0" xfId="66" applyFont="1" applyAlignment="1">
      <alignment horizontal="left"/>
      <protection/>
    </xf>
    <xf numFmtId="49" fontId="32" fillId="0" borderId="0" xfId="66" applyNumberFormat="1">
      <alignment/>
      <protection/>
    </xf>
    <xf numFmtId="0" fontId="23" fillId="0" borderId="0" xfId="66" applyFont="1">
      <alignment/>
      <protection/>
    </xf>
    <xf numFmtId="0" fontId="23" fillId="0" borderId="11" xfId="65" applyFont="1" applyBorder="1" applyAlignment="1">
      <alignment horizontal="right"/>
      <protection/>
    </xf>
    <xf numFmtId="49" fontId="23" fillId="0" borderId="11" xfId="65" applyNumberFormat="1" applyFont="1" applyBorder="1" applyAlignment="1">
      <alignment horizontal="right"/>
      <protection/>
    </xf>
    <xf numFmtId="3" fontId="23" fillId="0" borderId="11" xfId="65" applyNumberFormat="1" applyFont="1" applyBorder="1" applyAlignment="1">
      <alignment horizontal="right"/>
      <protection/>
    </xf>
    <xf numFmtId="173" fontId="15" fillId="0" borderId="11" xfId="65" applyNumberFormat="1" applyFont="1" applyBorder="1" applyAlignment="1">
      <alignment horizontal="right"/>
      <protection/>
    </xf>
    <xf numFmtId="2" fontId="15" fillId="0" borderId="11" xfId="65" applyNumberFormat="1" applyFont="1" applyBorder="1" applyAlignment="1">
      <alignment horizontal="right"/>
      <protection/>
    </xf>
    <xf numFmtId="173" fontId="15" fillId="0" borderId="11" xfId="66" applyNumberFormat="1" applyFont="1" applyBorder="1">
      <alignment/>
      <protection/>
    </xf>
    <xf numFmtId="173" fontId="23" fillId="0" borderId="11" xfId="66" applyNumberFormat="1" applyFont="1" applyBorder="1">
      <alignment/>
      <protection/>
    </xf>
    <xf numFmtId="0" fontId="19" fillId="0" borderId="16" xfId="66" applyFont="1" applyBorder="1" applyAlignment="1">
      <alignment vertical="top"/>
      <protection/>
    </xf>
    <xf numFmtId="173" fontId="15" fillId="0" borderId="17" xfId="65" applyNumberFormat="1" applyFont="1" applyBorder="1" applyAlignment="1">
      <alignment horizontal="right" vertical="top"/>
      <protection/>
    </xf>
    <xf numFmtId="3" fontId="32" fillId="0" borderId="0" xfId="66" applyNumberFormat="1" applyAlignment="1">
      <alignment vertical="top"/>
      <protection/>
    </xf>
    <xf numFmtId="0" fontId="32" fillId="0" borderId="0" xfId="66" applyAlignment="1">
      <alignment vertical="top"/>
      <protection/>
    </xf>
    <xf numFmtId="0" fontId="34" fillId="0" borderId="0" xfId="66" applyFont="1">
      <alignment/>
      <protection/>
    </xf>
    <xf numFmtId="0" fontId="28" fillId="0" borderId="0" xfId="66" applyFont="1">
      <alignment/>
      <protection/>
    </xf>
    <xf numFmtId="0" fontId="29" fillId="0" borderId="0" xfId="66" applyFont="1">
      <alignment/>
      <protection/>
    </xf>
    <xf numFmtId="0" fontId="37" fillId="0" borderId="0" xfId="66" applyFont="1">
      <alignment/>
      <protection/>
    </xf>
    <xf numFmtId="0" fontId="20" fillId="0" borderId="0" xfId="66" applyFont="1">
      <alignment/>
      <protection/>
    </xf>
    <xf numFmtId="0" fontId="38" fillId="0" borderId="0" xfId="66" applyFont="1">
      <alignment/>
      <protection/>
    </xf>
    <xf numFmtId="0" fontId="39" fillId="0" borderId="0" xfId="66" applyFont="1">
      <alignment/>
      <protection/>
    </xf>
    <xf numFmtId="0" fontId="18" fillId="0" borderId="0" xfId="69" applyFont="1" applyAlignment="1">
      <alignment vertical="center"/>
      <protection/>
    </xf>
    <xf numFmtId="0" fontId="32" fillId="0" borderId="0" xfId="69" applyAlignment="1">
      <alignment horizontal="centerContinuous"/>
      <protection/>
    </xf>
    <xf numFmtId="0" fontId="32" fillId="0" borderId="0" xfId="69">
      <alignment/>
      <protection/>
    </xf>
    <xf numFmtId="0" fontId="40" fillId="0" borderId="0" xfId="69" applyFont="1">
      <alignment/>
      <protection/>
    </xf>
    <xf numFmtId="0" fontId="15" fillId="0" borderId="15" xfId="69" applyFont="1" applyBorder="1" applyAlignment="1">
      <alignment vertical="center"/>
      <protection/>
    </xf>
    <xf numFmtId="0" fontId="19" fillId="0" borderId="14" xfId="68" applyFont="1" applyBorder="1" applyAlignment="1">
      <alignment horizontal="center" vertical="center"/>
      <protection/>
    </xf>
    <xf numFmtId="0" fontId="19" fillId="0" borderId="24" xfId="69" applyFont="1" applyBorder="1" applyAlignment="1">
      <alignment horizontal="centerContinuous" vertical="center"/>
      <protection/>
    </xf>
    <xf numFmtId="0" fontId="19" fillId="0" borderId="14" xfId="69" applyFont="1" applyBorder="1" applyAlignment="1">
      <alignment horizontal="centerContinuous" vertical="center"/>
      <protection/>
    </xf>
    <xf numFmtId="0" fontId="19" fillId="0" borderId="11" xfId="69" applyFont="1" applyBorder="1" applyAlignment="1">
      <alignment horizontal="centerContinuous" vertical="center"/>
      <protection/>
    </xf>
    <xf numFmtId="0" fontId="19" fillId="0" borderId="13" xfId="69" applyFont="1" applyBorder="1" applyAlignment="1">
      <alignment horizontal="centerContinuous" vertical="center"/>
      <protection/>
    </xf>
    <xf numFmtId="0" fontId="15" fillId="0" borderId="17" xfId="69" applyFont="1" applyBorder="1" applyAlignment="1">
      <alignment vertical="center"/>
      <protection/>
    </xf>
    <xf numFmtId="0" fontId="19" fillId="0" borderId="14" xfId="69" applyFont="1" applyBorder="1" applyAlignment="1">
      <alignment horizontal="center" vertical="center"/>
      <protection/>
    </xf>
    <xf numFmtId="0" fontId="19" fillId="0" borderId="12" xfId="69" applyFont="1" applyBorder="1" applyAlignment="1">
      <alignment horizontal="center" vertical="center"/>
      <protection/>
    </xf>
    <xf numFmtId="0" fontId="19" fillId="0" borderId="12" xfId="69" applyFont="1" applyBorder="1" applyAlignment="1">
      <alignment horizontal="centerContinuous" vertical="center"/>
      <protection/>
    </xf>
    <xf numFmtId="174" fontId="15" fillId="0" borderId="21" xfId="69" applyNumberFormat="1" applyFont="1" applyBorder="1" applyAlignment="1">
      <alignment vertical="center"/>
      <protection/>
    </xf>
    <xf numFmtId="176" fontId="15" fillId="0" borderId="15" xfId="69" applyNumberFormat="1" applyFont="1" applyBorder="1" applyAlignment="1">
      <alignment horizontal="right" vertical="center"/>
      <protection/>
    </xf>
    <xf numFmtId="174" fontId="15" fillId="0" borderId="15" xfId="69" applyNumberFormat="1" applyFont="1" applyBorder="1" applyAlignment="1">
      <alignment vertical="center"/>
      <protection/>
    </xf>
    <xf numFmtId="176" fontId="15" fillId="0" borderId="21" xfId="69" applyNumberFormat="1" applyFont="1" applyBorder="1" applyAlignment="1">
      <alignment horizontal="right" vertical="center"/>
      <protection/>
    </xf>
    <xf numFmtId="174" fontId="15" fillId="0" borderId="15" xfId="69" applyNumberFormat="1" applyFont="1" applyBorder="1" applyAlignment="1">
      <alignment horizontal="right" vertical="center"/>
      <protection/>
    </xf>
    <xf numFmtId="0" fontId="15" fillId="0" borderId="11" xfId="69" applyFont="1" applyBorder="1" applyAlignment="1">
      <alignment vertical="center"/>
      <protection/>
    </xf>
    <xf numFmtId="174" fontId="15" fillId="0" borderId="18" xfId="69" applyNumberFormat="1" applyFont="1" applyBorder="1" applyAlignment="1">
      <alignment vertical="center"/>
      <protection/>
    </xf>
    <xf numFmtId="176" fontId="15" fillId="0" borderId="11" xfId="69" applyNumberFormat="1" applyFont="1" applyBorder="1" applyAlignment="1">
      <alignment horizontal="right" vertical="center"/>
      <protection/>
    </xf>
    <xf numFmtId="174" fontId="15" fillId="0" borderId="11" xfId="69" applyNumberFormat="1" applyFont="1" applyBorder="1" applyAlignment="1">
      <alignment vertical="center"/>
      <protection/>
    </xf>
    <xf numFmtId="174" fontId="15" fillId="0" borderId="11" xfId="69" applyNumberFormat="1" applyFont="1" applyBorder="1" applyAlignment="1">
      <alignment horizontal="right" vertical="center"/>
      <protection/>
    </xf>
    <xf numFmtId="176" fontId="15" fillId="0" borderId="18" xfId="69" applyNumberFormat="1" applyFont="1" applyBorder="1" applyAlignment="1">
      <alignment horizontal="right" vertical="center"/>
      <protection/>
    </xf>
    <xf numFmtId="0" fontId="19" fillId="0" borderId="12" xfId="69" applyFont="1" applyBorder="1" applyAlignment="1">
      <alignment vertical="center"/>
      <protection/>
    </xf>
    <xf numFmtId="174" fontId="19" fillId="0" borderId="14" xfId="69" applyNumberFormat="1" applyFont="1" applyBorder="1" applyAlignment="1">
      <alignment horizontal="right" vertical="center"/>
      <protection/>
    </xf>
    <xf numFmtId="174" fontId="19" fillId="0" borderId="12" xfId="69" applyNumberFormat="1" applyFont="1" applyBorder="1" applyAlignment="1">
      <alignment horizontal="right" vertical="center"/>
      <protection/>
    </xf>
    <xf numFmtId="176" fontId="19" fillId="0" borderId="14" xfId="69" applyNumberFormat="1" applyFont="1" applyBorder="1" applyAlignment="1">
      <alignment horizontal="right" vertical="center"/>
      <protection/>
    </xf>
    <xf numFmtId="0" fontId="31" fillId="0" borderId="0" xfId="69" applyFont="1">
      <alignment/>
      <protection/>
    </xf>
    <xf numFmtId="174" fontId="15" fillId="0" borderId="18" xfId="69" applyNumberFormat="1" applyFont="1" applyBorder="1" applyAlignment="1">
      <alignment horizontal="right" vertical="center"/>
      <protection/>
    </xf>
    <xf numFmtId="0" fontId="19" fillId="0" borderId="17" xfId="69" applyFont="1" applyBorder="1" applyAlignment="1">
      <alignment horizontal="centerContinuous" vertical="center"/>
      <protection/>
    </xf>
    <xf numFmtId="0" fontId="20" fillId="0" borderId="0" xfId="69" applyFont="1">
      <alignment/>
      <protection/>
    </xf>
    <xf numFmtId="0" fontId="41" fillId="0" borderId="0" xfId="68" applyFont="1" applyAlignment="1">
      <alignment horizontal="left"/>
      <protection/>
    </xf>
    <xf numFmtId="0" fontId="35" fillId="0" borderId="0" xfId="68" applyFont="1">
      <alignment/>
      <protection/>
    </xf>
    <xf numFmtId="0" fontId="42" fillId="0" borderId="0" xfId="68" applyFont="1">
      <alignment/>
      <protection/>
    </xf>
    <xf numFmtId="0" fontId="32" fillId="0" borderId="0" xfId="68">
      <alignment/>
      <protection/>
    </xf>
    <xf numFmtId="12" fontId="32" fillId="0" borderId="0" xfId="68" applyNumberFormat="1">
      <alignment/>
      <protection/>
    </xf>
    <xf numFmtId="0" fontId="19" fillId="0" borderId="15" xfId="68" applyFont="1" applyBorder="1" applyAlignment="1">
      <alignment horizontal="center"/>
      <protection/>
    </xf>
    <xf numFmtId="0" fontId="19" fillId="0" borderId="24" xfId="68" applyFont="1" applyBorder="1" applyAlignment="1">
      <alignment horizontal="centerContinuous" vertical="center"/>
      <protection/>
    </xf>
    <xf numFmtId="0" fontId="19" fillId="0" borderId="14" xfId="68" applyFont="1" applyBorder="1" applyAlignment="1">
      <alignment horizontal="centerContinuous" vertical="center"/>
      <protection/>
    </xf>
    <xf numFmtId="0" fontId="19" fillId="33" borderId="11" xfId="68" applyFont="1" applyFill="1" applyBorder="1" applyAlignment="1">
      <alignment horizontal="center"/>
      <protection/>
    </xf>
    <xf numFmtId="0" fontId="37" fillId="0" borderId="0" xfId="68" applyFont="1">
      <alignment/>
      <protection/>
    </xf>
    <xf numFmtId="0" fontId="19" fillId="33" borderId="17" xfId="68" applyFont="1" applyFill="1" applyBorder="1" applyAlignment="1">
      <alignment horizontal="center" vertical="center"/>
      <protection/>
    </xf>
    <xf numFmtId="0" fontId="19" fillId="0" borderId="12" xfId="68" applyFont="1" applyBorder="1" applyAlignment="1">
      <alignment horizontal="center" vertical="center"/>
      <protection/>
    </xf>
    <xf numFmtId="0" fontId="15" fillId="0" borderId="15" xfId="68" applyFont="1" applyBorder="1" applyAlignment="1">
      <alignment vertical="center"/>
      <protection/>
    </xf>
    <xf numFmtId="178" fontId="15" fillId="0" borderId="18" xfId="67" applyNumberFormat="1" applyFont="1" applyBorder="1" applyAlignment="1">
      <alignment horizontal="right" vertical="center"/>
      <protection/>
    </xf>
    <xf numFmtId="177" fontId="15" fillId="0" borderId="18" xfId="68" applyNumberFormat="1" applyFont="1" applyBorder="1" applyAlignment="1">
      <alignment horizontal="right" vertical="center"/>
      <protection/>
    </xf>
    <xf numFmtId="178" fontId="15" fillId="0" borderId="11" xfId="68" applyNumberFormat="1" applyFont="1" applyBorder="1" applyAlignment="1">
      <alignment horizontal="right" vertical="center"/>
      <protection/>
    </xf>
    <xf numFmtId="0" fontId="15" fillId="0" borderId="11" xfId="68" applyFont="1" applyBorder="1" applyAlignment="1">
      <alignment vertical="center"/>
      <protection/>
    </xf>
    <xf numFmtId="0" fontId="15" fillId="0" borderId="11" xfId="68" applyFont="1" applyBorder="1" applyAlignment="1">
      <alignment horizontal="left" vertical="center" wrapText="1"/>
      <protection/>
    </xf>
    <xf numFmtId="0" fontId="19" fillId="0" borderId="12" xfId="68" applyFont="1" applyBorder="1" applyAlignment="1">
      <alignment horizontal="centerContinuous" vertical="center"/>
      <protection/>
    </xf>
    <xf numFmtId="174" fontId="19" fillId="0" borderId="12" xfId="67" applyNumberFormat="1" applyFont="1" applyBorder="1" applyAlignment="1">
      <alignment horizontal="right" vertical="center"/>
      <protection/>
    </xf>
    <xf numFmtId="177" fontId="19" fillId="0" borderId="12" xfId="68" applyNumberFormat="1" applyFont="1" applyBorder="1" applyAlignment="1">
      <alignment horizontal="right" vertical="center"/>
      <protection/>
    </xf>
    <xf numFmtId="174" fontId="19" fillId="0" borderId="12" xfId="68" applyNumberFormat="1" applyFont="1" applyBorder="1" applyAlignment="1">
      <alignment horizontal="right" vertical="center"/>
      <protection/>
    </xf>
    <xf numFmtId="0" fontId="31" fillId="0" borderId="0" xfId="68" applyFont="1">
      <alignment/>
      <protection/>
    </xf>
    <xf numFmtId="0" fontId="32" fillId="0" borderId="0" xfId="68" applyAlignment="1">
      <alignment horizontal="right"/>
      <protection/>
    </xf>
    <xf numFmtId="0" fontId="43" fillId="0" borderId="0" xfId="69" applyFont="1">
      <alignment/>
      <protection/>
    </xf>
    <xf numFmtId="0" fontId="43" fillId="0" borderId="0" xfId="68" applyFont="1" applyAlignment="1">
      <alignment horizontal="left"/>
      <protection/>
    </xf>
    <xf numFmtId="177" fontId="32" fillId="0" borderId="0" xfId="68" applyNumberFormat="1">
      <alignment/>
      <protection/>
    </xf>
    <xf numFmtId="0" fontId="19" fillId="0" borderId="0" xfId="68" applyFont="1">
      <alignment/>
      <protection/>
    </xf>
    <xf numFmtId="0" fontId="46" fillId="0" borderId="0" xfId="68" applyFont="1" applyAlignment="1">
      <alignment horizontal="right"/>
      <protection/>
    </xf>
    <xf numFmtId="0" fontId="46" fillId="0" borderId="0" xfId="68" applyFont="1">
      <alignment/>
      <protection/>
    </xf>
    <xf numFmtId="0" fontId="19" fillId="0" borderId="19" xfId="68" applyFont="1" applyBorder="1" applyAlignment="1">
      <alignment horizontal="right" vertical="center"/>
      <protection/>
    </xf>
    <xf numFmtId="0" fontId="31" fillId="0" borderId="0" xfId="68" applyFont="1" applyAlignment="1">
      <alignment vertical="center"/>
      <protection/>
    </xf>
    <xf numFmtId="0" fontId="19" fillId="0" borderId="10" xfId="68" applyFont="1" applyBorder="1">
      <alignment/>
      <protection/>
    </xf>
    <xf numFmtId="0" fontId="19" fillId="0" borderId="18" xfId="68" applyFont="1" applyBorder="1">
      <alignment/>
      <protection/>
    </xf>
    <xf numFmtId="0" fontId="19" fillId="0" borderId="23" xfId="68" applyFont="1" applyBorder="1">
      <alignment/>
      <protection/>
    </xf>
    <xf numFmtId="0" fontId="19" fillId="33" borderId="16" xfId="68" applyFont="1" applyFill="1" applyBorder="1" applyAlignment="1">
      <alignment horizontal="center" vertical="center"/>
      <protection/>
    </xf>
    <xf numFmtId="0" fontId="15" fillId="0" borderId="19" xfId="68" applyFont="1" applyBorder="1">
      <alignment/>
      <protection/>
    </xf>
    <xf numFmtId="0" fontId="15" fillId="0" borderId="15" xfId="68" applyFont="1" applyBorder="1">
      <alignment/>
      <protection/>
    </xf>
    <xf numFmtId="0" fontId="15" fillId="0" borderId="20" xfId="68" applyFont="1" applyBorder="1">
      <alignment/>
      <protection/>
    </xf>
    <xf numFmtId="0" fontId="15" fillId="0" borderId="21" xfId="68" applyFont="1" applyBorder="1">
      <alignment/>
      <protection/>
    </xf>
    <xf numFmtId="0" fontId="15" fillId="0" borderId="11" xfId="68" applyFont="1" applyBorder="1">
      <alignment/>
      <protection/>
    </xf>
    <xf numFmtId="175" fontId="15" fillId="0" borderId="11" xfId="68" applyNumberFormat="1" applyFont="1" applyBorder="1">
      <alignment/>
      <protection/>
    </xf>
    <xf numFmtId="179" fontId="15" fillId="0" borderId="18" xfId="68" applyNumberFormat="1" applyFont="1" applyBorder="1">
      <alignment/>
      <protection/>
    </xf>
    <xf numFmtId="175" fontId="15" fillId="0" borderId="18" xfId="68" applyNumberFormat="1" applyFont="1" applyBorder="1">
      <alignment/>
      <protection/>
    </xf>
    <xf numFmtId="0" fontId="15" fillId="0" borderId="10" xfId="68" applyFont="1" applyBorder="1">
      <alignment/>
      <protection/>
    </xf>
    <xf numFmtId="175" fontId="15" fillId="0" borderId="0" xfId="68" applyNumberFormat="1" applyFont="1">
      <alignment/>
      <protection/>
    </xf>
    <xf numFmtId="175" fontId="15" fillId="0" borderId="17" xfId="68" applyNumberFormat="1" applyFont="1" applyBorder="1">
      <alignment/>
      <protection/>
    </xf>
    <xf numFmtId="0" fontId="19" fillId="0" borderId="19" xfId="68" applyFont="1" applyBorder="1" applyAlignment="1">
      <alignment horizontal="center"/>
      <protection/>
    </xf>
    <xf numFmtId="175" fontId="19" fillId="0" borderId="15" xfId="68" applyNumberFormat="1" applyFont="1" applyBorder="1">
      <alignment/>
      <protection/>
    </xf>
    <xf numFmtId="179" fontId="19" fillId="0" borderId="21" xfId="68" applyNumberFormat="1" applyFont="1" applyBorder="1">
      <alignment/>
      <protection/>
    </xf>
    <xf numFmtId="175" fontId="19" fillId="0" borderId="21" xfId="68" applyNumberFormat="1" applyFont="1" applyBorder="1">
      <alignment/>
      <protection/>
    </xf>
    <xf numFmtId="0" fontId="15" fillId="0" borderId="16" xfId="68" applyFont="1" applyBorder="1">
      <alignment/>
      <protection/>
    </xf>
    <xf numFmtId="0" fontId="15" fillId="0" borderId="17" xfId="68" applyFont="1" applyBorder="1">
      <alignment/>
      <protection/>
    </xf>
    <xf numFmtId="0" fontId="15" fillId="0" borderId="22" xfId="68" applyFont="1" applyBorder="1">
      <alignment/>
      <protection/>
    </xf>
    <xf numFmtId="0" fontId="15" fillId="0" borderId="23" xfId="68" applyFont="1" applyBorder="1">
      <alignment/>
      <protection/>
    </xf>
    <xf numFmtId="0" fontId="32" fillId="0" borderId="23" xfId="68" applyBorder="1">
      <alignment/>
      <protection/>
    </xf>
    <xf numFmtId="0" fontId="45" fillId="0" borderId="0" xfId="68" applyFont="1" applyAlignment="1">
      <alignment horizontal="left"/>
      <protection/>
    </xf>
    <xf numFmtId="0" fontId="15" fillId="0" borderId="0" xfId="68" applyFont="1">
      <alignment/>
      <protection/>
    </xf>
    <xf numFmtId="0" fontId="18" fillId="0" borderId="0" xfId="58" applyFont="1" applyAlignment="1">
      <alignment horizontal="left" vertical="top"/>
      <protection/>
    </xf>
    <xf numFmtId="0" fontId="20" fillId="0" borderId="0" xfId="58" applyFont="1">
      <alignment/>
      <protection/>
    </xf>
    <xf numFmtId="0" fontId="19" fillId="0" borderId="15" xfId="58" applyFont="1" applyBorder="1" applyAlignment="1">
      <alignment horizontal="center" vertical="top" wrapText="1"/>
      <protection/>
    </xf>
    <xf numFmtId="0" fontId="19" fillId="0" borderId="15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vertical="center"/>
      <protection/>
    </xf>
    <xf numFmtId="0" fontId="19" fillId="0" borderId="17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/>
      <protection/>
    </xf>
    <xf numFmtId="0" fontId="19" fillId="0" borderId="12" xfId="58" applyFont="1" applyBorder="1" applyAlignment="1">
      <alignment horizontal="center" vertical="center"/>
      <protection/>
    </xf>
    <xf numFmtId="182" fontId="15" fillId="0" borderId="11" xfId="58" applyNumberFormat="1" applyFont="1" applyBorder="1" applyAlignment="1">
      <alignment vertical="center"/>
      <protection/>
    </xf>
    <xf numFmtId="182" fontId="19" fillId="0" borderId="11" xfId="58" applyNumberFormat="1" applyFont="1" applyBorder="1" applyAlignment="1">
      <alignment vertical="center"/>
      <protection/>
    </xf>
    <xf numFmtId="182" fontId="15" fillId="0" borderId="17" xfId="58" applyNumberFormat="1" applyFont="1" applyBorder="1" applyAlignment="1">
      <alignment vertical="center"/>
      <protection/>
    </xf>
    <xf numFmtId="182" fontId="19" fillId="0" borderId="17" xfId="58" applyNumberFormat="1" applyFont="1" applyBorder="1" applyAlignment="1">
      <alignment vertical="center"/>
      <protection/>
    </xf>
    <xf numFmtId="182" fontId="19" fillId="0" borderId="12" xfId="58" applyNumberFormat="1" applyFont="1" applyBorder="1" applyAlignment="1">
      <alignment vertical="center"/>
      <protection/>
    </xf>
    <xf numFmtId="182" fontId="15" fillId="0" borderId="11" xfId="59" applyNumberFormat="1" applyFont="1" applyBorder="1" applyAlignment="1">
      <alignment vertical="center"/>
      <protection/>
    </xf>
    <xf numFmtId="170" fontId="8" fillId="0" borderId="11" xfId="0" applyNumberFormat="1" applyFont="1" applyBorder="1" applyAlignment="1" quotePrefix="1">
      <alignment horizontal="right"/>
    </xf>
    <xf numFmtId="175" fontId="2" fillId="0" borderId="11" xfId="63" applyNumberFormat="1" applyFont="1" applyBorder="1">
      <alignment/>
      <protection/>
    </xf>
    <xf numFmtId="3" fontId="3" fillId="0" borderId="11" xfId="65" applyNumberFormat="1" applyFont="1" applyBorder="1" applyAlignment="1">
      <alignment horizontal="right"/>
      <protection/>
    </xf>
    <xf numFmtId="0" fontId="15" fillId="0" borderId="0" xfId="66" applyFont="1">
      <alignment/>
      <protection/>
    </xf>
    <xf numFmtId="3" fontId="23" fillId="0" borderId="11" xfId="66" applyNumberFormat="1" applyFont="1" applyBorder="1" applyAlignment="1">
      <alignment horizontal="center"/>
      <protection/>
    </xf>
    <xf numFmtId="173" fontId="23" fillId="0" borderId="17" xfId="66" applyNumberFormat="1" applyFont="1" applyBorder="1" applyAlignment="1">
      <alignment horizontal="center" vertical="top"/>
      <protection/>
    </xf>
    <xf numFmtId="0" fontId="28" fillId="0" borderId="0" xfId="66" applyFont="1">
      <alignment/>
      <protection/>
    </xf>
    <xf numFmtId="0" fontId="15" fillId="0" borderId="22" xfId="66" applyFont="1" applyBorder="1" applyAlignment="1">
      <alignment vertical="top"/>
      <protection/>
    </xf>
    <xf numFmtId="0" fontId="29" fillId="0" borderId="0" xfId="66" applyFont="1">
      <alignment/>
      <protection/>
    </xf>
    <xf numFmtId="176" fontId="3" fillId="0" borderId="11" xfId="69" applyNumberFormat="1" applyFont="1" applyBorder="1" applyAlignment="1">
      <alignment horizontal="right" vertical="center"/>
      <protection/>
    </xf>
    <xf numFmtId="176" fontId="3" fillId="0" borderId="21" xfId="69" applyNumberFormat="1" applyFont="1" applyBorder="1" applyAlignment="1">
      <alignment horizontal="right" vertical="center"/>
      <protection/>
    </xf>
    <xf numFmtId="176" fontId="3" fillId="0" borderId="18" xfId="69" applyNumberFormat="1" applyFont="1" applyBorder="1" applyAlignment="1">
      <alignment horizontal="right" vertical="center"/>
      <protection/>
    </xf>
    <xf numFmtId="176" fontId="2" fillId="0" borderId="14" xfId="69" applyNumberFormat="1" applyFont="1" applyBorder="1" applyAlignment="1">
      <alignment horizontal="right" vertical="center"/>
      <protection/>
    </xf>
    <xf numFmtId="0" fontId="0" fillId="0" borderId="0" xfId="69" applyFont="1">
      <alignment/>
      <protection/>
    </xf>
    <xf numFmtId="177" fontId="3" fillId="0" borderId="18" xfId="68" applyNumberFormat="1" applyFont="1" applyBorder="1" applyAlignment="1">
      <alignment horizontal="right" vertical="center"/>
      <protection/>
    </xf>
    <xf numFmtId="0" fontId="19" fillId="0" borderId="12" xfId="65" applyFont="1" applyBorder="1" applyAlignment="1">
      <alignment horizontal="center" vertical="center"/>
      <protection/>
    </xf>
    <xf numFmtId="175" fontId="23" fillId="0" borderId="11" xfId="63" applyNumberFormat="1" applyFont="1" applyBorder="1">
      <alignment/>
      <protection/>
    </xf>
    <xf numFmtId="180" fontId="23" fillId="0" borderId="11" xfId="63" applyNumberFormat="1" applyFont="1" applyBorder="1">
      <alignment/>
      <protection/>
    </xf>
    <xf numFmtId="175" fontId="15" fillId="0" borderId="11" xfId="63" applyNumberFormat="1" applyFont="1" applyBorder="1">
      <alignment/>
      <protection/>
    </xf>
    <xf numFmtId="175" fontId="3" fillId="0" borderId="11" xfId="63" applyNumberFormat="1" applyFont="1" applyBorder="1">
      <alignment/>
      <protection/>
    </xf>
    <xf numFmtId="180" fontId="15" fillId="0" borderId="11" xfId="63" applyNumberFormat="1" applyFont="1" applyBorder="1">
      <alignment/>
      <protection/>
    </xf>
    <xf numFmtId="185" fontId="23" fillId="0" borderId="11" xfId="63" applyNumberFormat="1" applyFont="1" applyBorder="1">
      <alignment/>
      <protection/>
    </xf>
    <xf numFmtId="0" fontId="2" fillId="0" borderId="19" xfId="62" applyFont="1" applyBorder="1" applyAlignment="1">
      <alignment horizontal="center" vertical="center" wrapText="1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4" fillId="0" borderId="11" xfId="62" applyBorder="1" applyAlignment="1">
      <alignment horizontal="center" vertical="center"/>
      <protection/>
    </xf>
    <xf numFmtId="0" fontId="4" fillId="0" borderId="17" xfId="62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1" fillId="0" borderId="0" xfId="62" applyFont="1" applyAlignment="1">
      <alignment horizontal="left"/>
      <protection/>
    </xf>
    <xf numFmtId="0" fontId="0" fillId="0" borderId="0" xfId="0" applyAlignment="1">
      <alignment/>
    </xf>
    <xf numFmtId="0" fontId="19" fillId="0" borderId="13" xfId="68" applyFont="1" applyBorder="1" applyAlignment="1">
      <alignment horizontal="center" vertical="center"/>
      <protection/>
    </xf>
    <xf numFmtId="0" fontId="19" fillId="0" borderId="24" xfId="68" applyFont="1" applyBorder="1" applyAlignment="1">
      <alignment horizontal="center" vertical="center"/>
      <protection/>
    </xf>
    <xf numFmtId="0" fontId="19" fillId="0" borderId="14" xfId="68" applyFont="1" applyBorder="1" applyAlignment="1">
      <alignment horizontal="center" vertical="center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Dtab1-4" xfId="59"/>
    <cellStyle name="Normal_ind 1-2 march2008" xfId="60"/>
    <cellStyle name="Normal_TAB-1.2" xfId="61"/>
    <cellStyle name="Normal_TAB-1.3" xfId="62"/>
    <cellStyle name="Normal_tables  indicato" xfId="63"/>
    <cellStyle name="Normal_TMUTAB2.1" xfId="64"/>
    <cellStyle name="Normal_TMUTAB2.2" xfId="65"/>
    <cellStyle name="Normal_TMUTAB2.2_tables" xfId="66"/>
    <cellStyle name="Normal_TMUTAB2.4" xfId="67"/>
    <cellStyle name="Normal_TMUTAB2.4&amp;2.5" xfId="68"/>
    <cellStyle name="Normal_TMUTAB2-3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428625</xdr:colOff>
      <xdr:row>15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95250"/>
          <a:ext cx="409575" cy="6076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200025</xdr:rowOff>
    </xdr:from>
    <xdr:to>
      <xdr:col>12</xdr:col>
      <xdr:colOff>523875</xdr:colOff>
      <xdr:row>20</xdr:row>
      <xdr:rowOff>57150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0025"/>
          <a:ext cx="361950" cy="5991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95250</xdr:rowOff>
    </xdr:from>
    <xdr:to>
      <xdr:col>9</xdr:col>
      <xdr:colOff>657225</xdr:colOff>
      <xdr:row>17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86750" y="95250"/>
          <a:ext cx="561975" cy="5886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590550</xdr:colOff>
      <xdr:row>33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429625" y="257175"/>
          <a:ext cx="428625" cy="6305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05" tIns="27305" rIns="27305" bIns="27305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161925</xdr:rowOff>
    </xdr:from>
    <xdr:to>
      <xdr:col>10</xdr:col>
      <xdr:colOff>114300</xdr:colOff>
      <xdr:row>17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162925" y="400050"/>
          <a:ext cx="466725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05" tIns="27305" rIns="27305" bIns="27305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</xdr:rowOff>
    </xdr:from>
    <xdr:to>
      <xdr:col>7</xdr:col>
      <xdr:colOff>638175</xdr:colOff>
      <xdr:row>12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8058150" y="9525"/>
          <a:ext cx="323850" cy="601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19" sqref="G19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7.5" style="0" customWidth="1"/>
    <col min="4" max="4" width="18.8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33</v>
      </c>
      <c r="B1" s="2"/>
      <c r="C1" s="2"/>
      <c r="D1" s="2"/>
      <c r="E1" s="2"/>
      <c r="F1" s="2"/>
      <c r="G1" s="2"/>
      <c r="H1" s="61"/>
      <c r="I1" s="13"/>
    </row>
    <row r="2" spans="1:9" ht="9" customHeight="1">
      <c r="A2" s="4"/>
      <c r="B2" s="4"/>
      <c r="C2" s="4"/>
      <c r="D2" s="4"/>
      <c r="E2" s="4"/>
      <c r="F2" s="4"/>
      <c r="G2" s="5"/>
      <c r="H2" s="5"/>
      <c r="I2" s="14"/>
    </row>
    <row r="3" spans="1:9" s="19" customFormat="1" ht="72" customHeight="1">
      <c r="A3" s="20" t="s">
        <v>0</v>
      </c>
      <c r="B3" s="21" t="s">
        <v>40</v>
      </c>
      <c r="C3" s="22" t="s">
        <v>34</v>
      </c>
      <c r="D3" s="23" t="s">
        <v>35</v>
      </c>
      <c r="E3" s="21" t="s">
        <v>38</v>
      </c>
      <c r="F3" s="21" t="s">
        <v>39</v>
      </c>
      <c r="G3" s="21" t="s">
        <v>36</v>
      </c>
      <c r="H3" s="24" t="s">
        <v>37</v>
      </c>
      <c r="I3" s="18"/>
    </row>
    <row r="4" spans="1:9" ht="36" customHeight="1">
      <c r="A4" s="17" t="s">
        <v>1</v>
      </c>
      <c r="B4" s="6">
        <v>218976</v>
      </c>
      <c r="C4" s="7">
        <v>4041</v>
      </c>
      <c r="D4" s="7">
        <v>3889</v>
      </c>
      <c r="E4" s="7">
        <v>380</v>
      </c>
      <c r="F4" s="63">
        <v>641</v>
      </c>
      <c r="G4" s="8">
        <f aca="true" t="shared" si="0" ref="G4:G12">B4+C4+D4+E4-F4</f>
        <v>226645</v>
      </c>
      <c r="H4" s="64">
        <f aca="true" t="shared" si="1" ref="H4:H13">C4+D4+E4-F4</f>
        <v>7669</v>
      </c>
      <c r="I4" s="15"/>
    </row>
    <row r="5" spans="1:9" ht="36" customHeight="1">
      <c r="A5" s="17" t="s">
        <v>6</v>
      </c>
      <c r="B5" s="8">
        <v>48603</v>
      </c>
      <c r="C5" s="7">
        <v>0</v>
      </c>
      <c r="D5" s="7">
        <v>3</v>
      </c>
      <c r="E5" s="7">
        <v>2</v>
      </c>
      <c r="F5" s="63">
        <v>210</v>
      </c>
      <c r="G5" s="8">
        <f>B5+D5+E5-F5</f>
        <v>48398</v>
      </c>
      <c r="H5" s="64">
        <f>D5+E5-F5</f>
        <v>-205</v>
      </c>
      <c r="I5" s="15"/>
    </row>
    <row r="6" spans="1:9" ht="36" customHeight="1">
      <c r="A6" s="17" t="s">
        <v>45</v>
      </c>
      <c r="B6" s="8">
        <v>4634</v>
      </c>
      <c r="C6" s="7">
        <v>669</v>
      </c>
      <c r="D6" s="7">
        <v>5</v>
      </c>
      <c r="E6" s="7">
        <v>67</v>
      </c>
      <c r="F6" s="63">
        <v>184</v>
      </c>
      <c r="G6" s="8">
        <f t="shared" si="0"/>
        <v>5191</v>
      </c>
      <c r="H6" s="64">
        <f t="shared" si="1"/>
        <v>557</v>
      </c>
      <c r="I6" s="15"/>
    </row>
    <row r="7" spans="1:9" ht="36" customHeight="1">
      <c r="A7" s="17" t="s">
        <v>7</v>
      </c>
      <c r="B7" s="8">
        <v>88360</v>
      </c>
      <c r="C7" s="7">
        <v>3213</v>
      </c>
      <c r="D7" s="7">
        <v>15</v>
      </c>
      <c r="E7" s="7">
        <v>259</v>
      </c>
      <c r="F7" s="63">
        <v>469</v>
      </c>
      <c r="G7" s="8">
        <f t="shared" si="0"/>
        <v>91378</v>
      </c>
      <c r="H7" s="64">
        <f t="shared" si="1"/>
        <v>3018</v>
      </c>
      <c r="I7" s="15"/>
    </row>
    <row r="8" spans="1:9" ht="36" customHeight="1">
      <c r="A8" s="17" t="s">
        <v>8</v>
      </c>
      <c r="B8" s="8">
        <v>117133</v>
      </c>
      <c r="C8" s="7">
        <v>995</v>
      </c>
      <c r="D8" s="7">
        <v>0</v>
      </c>
      <c r="E8" s="7">
        <v>0</v>
      </c>
      <c r="F8" s="63">
        <v>721</v>
      </c>
      <c r="G8" s="8">
        <f>B8+C8-F8</f>
        <v>117407</v>
      </c>
      <c r="H8" s="64">
        <f>C8-F8</f>
        <v>274</v>
      </c>
      <c r="I8" s="15"/>
    </row>
    <row r="9" spans="1:9" ht="36" customHeight="1">
      <c r="A9" s="17" t="s">
        <v>9</v>
      </c>
      <c r="B9" s="8">
        <v>15024</v>
      </c>
      <c r="C9" s="7">
        <v>176</v>
      </c>
      <c r="D9" s="7">
        <v>72</v>
      </c>
      <c r="E9" s="7">
        <v>41</v>
      </c>
      <c r="F9" s="63">
        <v>79</v>
      </c>
      <c r="G9" s="8">
        <f t="shared" si="0"/>
        <v>15234</v>
      </c>
      <c r="H9" s="64">
        <f t="shared" si="1"/>
        <v>210</v>
      </c>
      <c r="I9" s="15"/>
    </row>
    <row r="10" spans="1:9" ht="36" customHeight="1">
      <c r="A10" s="17" t="s">
        <v>2</v>
      </c>
      <c r="B10" s="8">
        <v>28121</v>
      </c>
      <c r="C10" s="7">
        <v>263</v>
      </c>
      <c r="D10" s="7">
        <v>181</v>
      </c>
      <c r="E10" s="7">
        <v>59</v>
      </c>
      <c r="F10" s="63">
        <v>301</v>
      </c>
      <c r="G10" s="8">
        <f t="shared" si="0"/>
        <v>28323</v>
      </c>
      <c r="H10" s="64">
        <f t="shared" si="1"/>
        <v>202</v>
      </c>
      <c r="I10" s="15"/>
    </row>
    <row r="11" spans="1:9" ht="36" customHeight="1">
      <c r="A11" s="17" t="s">
        <v>3</v>
      </c>
      <c r="B11" s="8">
        <v>3101</v>
      </c>
      <c r="C11" s="7">
        <v>36</v>
      </c>
      <c r="D11" s="7">
        <v>0</v>
      </c>
      <c r="E11" s="7">
        <v>0</v>
      </c>
      <c r="F11" s="63">
        <v>40</v>
      </c>
      <c r="G11" s="8">
        <f>B11+C11-F11</f>
        <v>3097</v>
      </c>
      <c r="H11" s="64">
        <f>C11-F11</f>
        <v>-4</v>
      </c>
      <c r="I11" s="15"/>
    </row>
    <row r="12" spans="1:9" ht="36" customHeight="1">
      <c r="A12" s="17" t="s">
        <v>4</v>
      </c>
      <c r="B12" s="8">
        <v>7845</v>
      </c>
      <c r="C12" s="7">
        <v>85</v>
      </c>
      <c r="D12" s="7">
        <v>68</v>
      </c>
      <c r="E12" s="7">
        <v>33</v>
      </c>
      <c r="F12" s="63">
        <v>81</v>
      </c>
      <c r="G12" s="8">
        <f t="shared" si="0"/>
        <v>7950</v>
      </c>
      <c r="H12" s="64">
        <f t="shared" si="1"/>
        <v>105</v>
      </c>
      <c r="I12" s="15"/>
    </row>
    <row r="13" spans="1:9" ht="36" customHeight="1">
      <c r="A13" s="9" t="s">
        <v>5</v>
      </c>
      <c r="B13" s="10">
        <f aca="true" t="shared" si="2" ref="B13:G13">SUM(B4:B12)</f>
        <v>531797</v>
      </c>
      <c r="C13" s="10">
        <f t="shared" si="2"/>
        <v>9478</v>
      </c>
      <c r="D13" s="62">
        <f t="shared" si="2"/>
        <v>4233</v>
      </c>
      <c r="E13" s="10">
        <f t="shared" si="2"/>
        <v>841</v>
      </c>
      <c r="F13" s="62">
        <f t="shared" si="2"/>
        <v>2726</v>
      </c>
      <c r="G13" s="67">
        <f t="shared" si="2"/>
        <v>543623</v>
      </c>
      <c r="H13" s="65">
        <f t="shared" si="1"/>
        <v>11826</v>
      </c>
      <c r="I13" s="15"/>
    </row>
    <row r="14" spans="1:9" s="11" customFormat="1" ht="7.5" customHeight="1">
      <c r="A14"/>
      <c r="B14"/>
      <c r="C14"/>
      <c r="D14"/>
      <c r="E14"/>
      <c r="F14"/>
      <c r="G14"/>
      <c r="H14"/>
      <c r="I14" s="15"/>
    </row>
    <row r="15" spans="1:9" s="11" customFormat="1" ht="15" customHeight="1">
      <c r="A15" s="5" t="s">
        <v>30</v>
      </c>
      <c r="B15" s="58"/>
      <c r="C15" s="58"/>
      <c r="D15" s="60" t="s">
        <v>10</v>
      </c>
      <c r="E15" s="58"/>
      <c r="F15"/>
      <c r="G15"/>
      <c r="H15"/>
      <c r="I15" s="16"/>
    </row>
    <row r="16" spans="1:9" s="11" customFormat="1" ht="15" customHeight="1">
      <c r="A16" s="58" t="s">
        <v>31</v>
      </c>
      <c r="B16" s="58"/>
      <c r="C16" s="58"/>
      <c r="D16" s="58" t="s">
        <v>10</v>
      </c>
      <c r="E16" s="58"/>
      <c r="F16"/>
      <c r="G16" s="12"/>
      <c r="H16" s="12"/>
      <c r="I16" s="3"/>
    </row>
    <row r="17" ht="15.75">
      <c r="A17" s="58" t="s">
        <v>32</v>
      </c>
    </row>
    <row r="24" spans="2:5" ht="12.75">
      <c r="B24" s="12"/>
      <c r="C24" s="12"/>
      <c r="D24" s="12"/>
      <c r="E24" s="12"/>
    </row>
    <row r="25" ht="12.75">
      <c r="D25" s="12"/>
    </row>
    <row r="32" spans="2:3" ht="12.75">
      <c r="B32" s="12"/>
      <c r="C32" s="12"/>
    </row>
    <row r="33" ht="12.75">
      <c r="C33" s="12"/>
    </row>
  </sheetData>
  <sheetProtection/>
  <printOptions horizontalCentered="1" verticalCentered="1"/>
  <pageMargins left="0.3937007874015748" right="0.2362204724409449" top="0.5118110236220472" bottom="0.5118110236220472" header="0.2362204724409449" footer="0.5118110236220472"/>
  <pageSetup horizontalDpi="600" verticalDpi="600" orientation="landscape" paperSize="9" r:id="rId2"/>
  <ignoredErrors>
    <ignoredError sqref="G11:H11 H5:H10 G5:G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8" sqref="O7:O8"/>
    </sheetView>
  </sheetViews>
  <sheetFormatPr defaultColWidth="10.66015625" defaultRowHeight="12.75"/>
  <cols>
    <col min="1" max="1" width="29.66015625" style="27" customWidth="1"/>
    <col min="2" max="5" width="10.33203125" style="27" customWidth="1"/>
    <col min="6" max="7" width="10.66015625" style="27" customWidth="1"/>
    <col min="8" max="11" width="10.33203125" style="27" customWidth="1"/>
    <col min="12" max="12" width="10.83203125" style="27" customWidth="1"/>
    <col min="13" max="13" width="11.66015625" style="27" customWidth="1"/>
    <col min="14" max="16384" width="10.66015625" style="27" customWidth="1"/>
  </cols>
  <sheetData>
    <row r="1" spans="1:12" ht="18.75" customHeight="1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61"/>
    </row>
    <row r="2" spans="1:11" ht="9" customHeight="1">
      <c r="A2" s="26" t="s">
        <v>10</v>
      </c>
      <c r="B2" s="26"/>
      <c r="C2" s="26"/>
      <c r="D2" s="26"/>
      <c r="E2" s="26"/>
      <c r="F2" s="28"/>
      <c r="G2" s="29"/>
      <c r="H2" s="29"/>
      <c r="I2" s="29"/>
      <c r="J2" s="29"/>
      <c r="K2" s="29"/>
    </row>
    <row r="3" spans="1:12" s="33" customFormat="1" ht="36" customHeight="1">
      <c r="A3" s="30" t="s">
        <v>11</v>
      </c>
      <c r="B3" s="31">
        <v>2008</v>
      </c>
      <c r="C3" s="31">
        <v>2009</v>
      </c>
      <c r="D3" s="31">
        <v>2010</v>
      </c>
      <c r="E3" s="31">
        <v>2011</v>
      </c>
      <c r="F3" s="31">
        <v>2012</v>
      </c>
      <c r="G3" s="31">
        <v>2013</v>
      </c>
      <c r="H3" s="31">
        <v>2014</v>
      </c>
      <c r="I3" s="31">
        <v>2015</v>
      </c>
      <c r="J3" s="31">
        <v>2016</v>
      </c>
      <c r="K3" s="31">
        <v>2017</v>
      </c>
      <c r="L3" s="32" t="s">
        <v>42</v>
      </c>
    </row>
    <row r="4" spans="1:12" s="33" customFormat="1" ht="26.25" customHeight="1">
      <c r="A4" s="34" t="s">
        <v>12</v>
      </c>
      <c r="B4" s="35">
        <v>109507</v>
      </c>
      <c r="C4" s="55">
        <v>117890</v>
      </c>
      <c r="D4" s="55">
        <v>127363</v>
      </c>
      <c r="E4" s="55">
        <v>136225</v>
      </c>
      <c r="F4" s="55">
        <v>147733</v>
      </c>
      <c r="G4" s="55">
        <v>160701</v>
      </c>
      <c r="H4" s="55">
        <v>173954</v>
      </c>
      <c r="I4" s="55">
        <v>188299</v>
      </c>
      <c r="J4" s="55">
        <v>202696</v>
      </c>
      <c r="K4" s="55">
        <v>218976</v>
      </c>
      <c r="L4" s="55">
        <v>226645</v>
      </c>
    </row>
    <row r="5" spans="1:12" s="33" customFormat="1" ht="21" customHeight="1">
      <c r="A5" s="36" t="s">
        <v>13</v>
      </c>
      <c r="B5" s="37">
        <v>6941</v>
      </c>
      <c r="C5" s="56">
        <v>6921</v>
      </c>
      <c r="D5" s="56">
        <v>6924</v>
      </c>
      <c r="E5" s="56">
        <v>6907</v>
      </c>
      <c r="F5" s="56">
        <v>6905</v>
      </c>
      <c r="G5" s="56">
        <v>6915</v>
      </c>
      <c r="H5" s="56">
        <v>6911</v>
      </c>
      <c r="I5" s="56">
        <v>6907</v>
      </c>
      <c r="J5" s="56">
        <v>6905</v>
      </c>
      <c r="K5" s="56">
        <v>6909</v>
      </c>
      <c r="L5" s="56">
        <v>6907</v>
      </c>
    </row>
    <row r="6" spans="1:12" s="33" customFormat="1" ht="25.5" customHeight="1">
      <c r="A6" s="34" t="s">
        <v>14</v>
      </c>
      <c r="B6" s="38">
        <v>46021</v>
      </c>
      <c r="C6" s="57">
        <v>47146</v>
      </c>
      <c r="D6" s="57">
        <v>48271</v>
      </c>
      <c r="E6" s="57">
        <v>49132</v>
      </c>
      <c r="F6" s="57">
        <v>50116</v>
      </c>
      <c r="G6" s="57">
        <v>49730</v>
      </c>
      <c r="H6" s="57">
        <v>49503</v>
      </c>
      <c r="I6" s="57">
        <v>49301</v>
      </c>
      <c r="J6" s="57">
        <v>48961</v>
      </c>
      <c r="K6" s="57">
        <v>48603</v>
      </c>
      <c r="L6" s="57">
        <v>48398</v>
      </c>
    </row>
    <row r="7" spans="1:12" s="33" customFormat="1" ht="25.5" customHeight="1">
      <c r="A7" s="17" t="s">
        <v>46</v>
      </c>
      <c r="B7" s="276" t="s">
        <v>152</v>
      </c>
      <c r="C7" s="276" t="s">
        <v>152</v>
      </c>
      <c r="D7" s="276" t="s">
        <v>152</v>
      </c>
      <c r="E7" s="276" t="s">
        <v>152</v>
      </c>
      <c r="F7" s="276" t="s">
        <v>152</v>
      </c>
      <c r="G7" s="57">
        <v>1155</v>
      </c>
      <c r="H7" s="57">
        <v>2065</v>
      </c>
      <c r="I7" s="57">
        <v>2689</v>
      </c>
      <c r="J7" s="57">
        <v>3542</v>
      </c>
      <c r="K7" s="57">
        <v>4634</v>
      </c>
      <c r="L7" s="57">
        <v>5191</v>
      </c>
    </row>
    <row r="8" spans="1:12" s="33" customFormat="1" ht="25.5" customHeight="1">
      <c r="A8" s="34" t="s">
        <v>15</v>
      </c>
      <c r="B8" s="38">
        <v>1290</v>
      </c>
      <c r="C8" s="57">
        <v>1275</v>
      </c>
      <c r="D8" s="57">
        <v>1249</v>
      </c>
      <c r="E8" s="57">
        <v>1230</v>
      </c>
      <c r="F8" s="57">
        <v>1244</v>
      </c>
      <c r="G8" s="57">
        <v>1250</v>
      </c>
      <c r="H8" s="57">
        <v>1271</v>
      </c>
      <c r="I8" s="57">
        <v>1284</v>
      </c>
      <c r="J8" s="57">
        <v>1316</v>
      </c>
      <c r="K8" s="57">
        <v>1345</v>
      </c>
      <c r="L8" s="57">
        <v>1357</v>
      </c>
    </row>
    <row r="9" spans="1:12" s="33" customFormat="1" ht="25.5" customHeight="1">
      <c r="A9" s="34" t="s">
        <v>16</v>
      </c>
      <c r="B9" s="38">
        <v>40804</v>
      </c>
      <c r="C9" s="57">
        <v>44222</v>
      </c>
      <c r="D9" s="57">
        <v>48655</v>
      </c>
      <c r="E9" s="57">
        <v>53410</v>
      </c>
      <c r="F9" s="57">
        <v>59637</v>
      </c>
      <c r="G9" s="57">
        <v>65827</v>
      </c>
      <c r="H9" s="57">
        <v>72067</v>
      </c>
      <c r="I9" s="57">
        <v>77603</v>
      </c>
      <c r="J9" s="57">
        <v>82746</v>
      </c>
      <c r="K9" s="57">
        <v>88360</v>
      </c>
      <c r="L9" s="57">
        <v>91378</v>
      </c>
    </row>
    <row r="10" spans="1:12" s="33" customFormat="1" ht="25.5" customHeight="1">
      <c r="A10" s="34" t="s">
        <v>17</v>
      </c>
      <c r="B10" s="38">
        <v>107184</v>
      </c>
      <c r="C10" s="57">
        <v>108713</v>
      </c>
      <c r="D10" s="57">
        <v>110674</v>
      </c>
      <c r="E10" s="57">
        <v>112296</v>
      </c>
      <c r="F10" s="57">
        <v>113871</v>
      </c>
      <c r="G10" s="57">
        <v>114958</v>
      </c>
      <c r="H10" s="57">
        <v>115784</v>
      </c>
      <c r="I10" s="57">
        <v>116085</v>
      </c>
      <c r="J10" s="57">
        <v>116653</v>
      </c>
      <c r="K10" s="57">
        <v>117133</v>
      </c>
      <c r="L10" s="57">
        <v>117407</v>
      </c>
    </row>
    <row r="11" spans="1:12" s="33" customFormat="1" ht="25.5" customHeight="1">
      <c r="A11" s="34" t="s">
        <v>18</v>
      </c>
      <c r="B11" s="38">
        <v>12726</v>
      </c>
      <c r="C11" s="57">
        <v>12950</v>
      </c>
      <c r="D11" s="57">
        <v>13186</v>
      </c>
      <c r="E11" s="57">
        <v>13539</v>
      </c>
      <c r="F11" s="57">
        <v>13902</v>
      </c>
      <c r="G11" s="57">
        <v>14061</v>
      </c>
      <c r="H11" s="57">
        <v>14243</v>
      </c>
      <c r="I11" s="57">
        <v>14372</v>
      </c>
      <c r="J11" s="57">
        <v>14645</v>
      </c>
      <c r="K11" s="57">
        <v>15024</v>
      </c>
      <c r="L11" s="57">
        <v>15234</v>
      </c>
    </row>
    <row r="12" spans="1:12" s="33" customFormat="1" ht="25.5" customHeight="1">
      <c r="A12" s="34" t="s">
        <v>19</v>
      </c>
      <c r="B12" s="38">
        <v>25334</v>
      </c>
      <c r="C12" s="57">
        <v>25622</v>
      </c>
      <c r="D12" s="57">
        <v>25914</v>
      </c>
      <c r="E12" s="57">
        <v>26090</v>
      </c>
      <c r="F12" s="57">
        <v>26293</v>
      </c>
      <c r="G12" s="57">
        <v>26624</v>
      </c>
      <c r="H12" s="57">
        <v>26890</v>
      </c>
      <c r="I12" s="57">
        <v>27229</v>
      </c>
      <c r="J12" s="57">
        <v>27656</v>
      </c>
      <c r="K12" s="57">
        <v>28121</v>
      </c>
      <c r="L12" s="57">
        <v>28323</v>
      </c>
    </row>
    <row r="13" spans="1:12" s="33" customFormat="1" ht="25.5" customHeight="1">
      <c r="A13" s="34" t="s">
        <v>20</v>
      </c>
      <c r="B13" s="38">
        <v>2762</v>
      </c>
      <c r="C13" s="57">
        <v>2803</v>
      </c>
      <c r="D13" s="57">
        <v>2845</v>
      </c>
      <c r="E13" s="57">
        <v>2912</v>
      </c>
      <c r="F13" s="57">
        <v>2957</v>
      </c>
      <c r="G13" s="57">
        <v>2963</v>
      </c>
      <c r="H13" s="57">
        <v>3006</v>
      </c>
      <c r="I13" s="57">
        <v>2980</v>
      </c>
      <c r="J13" s="57">
        <v>3107</v>
      </c>
      <c r="K13" s="57">
        <v>3101</v>
      </c>
      <c r="L13" s="57">
        <v>3097</v>
      </c>
    </row>
    <row r="14" spans="1:12" s="33" customFormat="1" ht="25.5" customHeight="1">
      <c r="A14" s="34" t="s">
        <v>21</v>
      </c>
      <c r="B14" s="38">
        <v>3045</v>
      </c>
      <c r="C14" s="57">
        <v>3102</v>
      </c>
      <c r="D14" s="57">
        <v>3119</v>
      </c>
      <c r="E14" s="57">
        <v>3173</v>
      </c>
      <c r="F14" s="57">
        <v>3202</v>
      </c>
      <c r="G14" s="57">
        <v>3226</v>
      </c>
      <c r="H14" s="57">
        <v>3254</v>
      </c>
      <c r="I14" s="57">
        <v>3244</v>
      </c>
      <c r="J14" s="57">
        <v>3251</v>
      </c>
      <c r="K14" s="57">
        <v>3277</v>
      </c>
      <c r="L14" s="57">
        <v>3292</v>
      </c>
    </row>
    <row r="15" spans="1:12" s="33" customFormat="1" ht="25.5" customHeight="1">
      <c r="A15" s="34" t="s">
        <v>22</v>
      </c>
      <c r="B15" s="38">
        <v>505</v>
      </c>
      <c r="C15" s="57">
        <v>558</v>
      </c>
      <c r="D15" s="57">
        <v>596</v>
      </c>
      <c r="E15" s="57">
        <v>650</v>
      </c>
      <c r="F15" s="57">
        <v>689</v>
      </c>
      <c r="G15" s="57">
        <v>715</v>
      </c>
      <c r="H15" s="57">
        <v>734</v>
      </c>
      <c r="I15" s="57">
        <v>774</v>
      </c>
      <c r="J15" s="57">
        <v>817</v>
      </c>
      <c r="K15" s="57">
        <v>873</v>
      </c>
      <c r="L15" s="57">
        <v>910</v>
      </c>
    </row>
    <row r="16" spans="1:12" s="33" customFormat="1" ht="25.5" customHeight="1">
      <c r="A16" s="34" t="s">
        <v>23</v>
      </c>
      <c r="B16" s="38">
        <v>1809</v>
      </c>
      <c r="C16" s="57">
        <v>1823</v>
      </c>
      <c r="D16" s="57">
        <v>1821</v>
      </c>
      <c r="E16" s="57">
        <v>1834</v>
      </c>
      <c r="F16" s="57">
        <v>1845</v>
      </c>
      <c r="G16" s="57">
        <v>1846</v>
      </c>
      <c r="H16" s="57">
        <v>1842</v>
      </c>
      <c r="I16" s="57">
        <v>1850</v>
      </c>
      <c r="J16" s="57">
        <v>1853</v>
      </c>
      <c r="K16" s="57">
        <v>1913</v>
      </c>
      <c r="L16" s="57">
        <v>1955</v>
      </c>
    </row>
    <row r="17" spans="1:12" s="33" customFormat="1" ht="25.5" customHeight="1">
      <c r="A17" s="34" t="s">
        <v>24</v>
      </c>
      <c r="B17" s="38">
        <v>96</v>
      </c>
      <c r="C17" s="57">
        <v>97</v>
      </c>
      <c r="D17" s="57">
        <v>98</v>
      </c>
      <c r="E17" s="57">
        <v>99</v>
      </c>
      <c r="F17" s="57">
        <v>101</v>
      </c>
      <c r="G17" s="57">
        <v>102</v>
      </c>
      <c r="H17" s="57">
        <v>103</v>
      </c>
      <c r="I17" s="57">
        <v>103</v>
      </c>
      <c r="J17" s="57">
        <v>105</v>
      </c>
      <c r="K17" s="57">
        <v>109</v>
      </c>
      <c r="L17" s="57">
        <v>110</v>
      </c>
    </row>
    <row r="18" spans="1:12" s="33" customFormat="1" ht="25.5" customHeight="1">
      <c r="A18" s="34" t="s">
        <v>25</v>
      </c>
      <c r="B18" s="38">
        <v>323</v>
      </c>
      <c r="C18" s="57">
        <v>319</v>
      </c>
      <c r="D18" s="57">
        <v>324</v>
      </c>
      <c r="E18" s="57">
        <v>329</v>
      </c>
      <c r="F18" s="57">
        <v>336</v>
      </c>
      <c r="G18" s="57">
        <v>337</v>
      </c>
      <c r="H18" s="57">
        <v>336</v>
      </c>
      <c r="I18" s="57">
        <v>331</v>
      </c>
      <c r="J18" s="57">
        <v>328</v>
      </c>
      <c r="K18" s="57">
        <v>328</v>
      </c>
      <c r="L18" s="57">
        <v>326</v>
      </c>
    </row>
    <row r="19" spans="1:12" s="33" customFormat="1" ht="33.75" customHeight="1">
      <c r="A19" s="39" t="s">
        <v>26</v>
      </c>
      <c r="B19" s="40">
        <f aca="true" t="shared" si="0" ref="B19:J19">SUM(B4,B6,B7,B8,B9,B10,B11,B12,B13,B14,B15,B16,B17,B18)</f>
        <v>351406</v>
      </c>
      <c r="C19" s="40">
        <f t="shared" si="0"/>
        <v>366520</v>
      </c>
      <c r="D19" s="40">
        <f t="shared" si="0"/>
        <v>384115</v>
      </c>
      <c r="E19" s="40">
        <f t="shared" si="0"/>
        <v>400919</v>
      </c>
      <c r="F19" s="40">
        <f t="shared" si="0"/>
        <v>421926</v>
      </c>
      <c r="G19" s="66">
        <f t="shared" si="0"/>
        <v>443495</v>
      </c>
      <c r="H19" s="66">
        <f t="shared" si="0"/>
        <v>465052</v>
      </c>
      <c r="I19" s="66">
        <f t="shared" si="0"/>
        <v>486144</v>
      </c>
      <c r="J19" s="66">
        <f t="shared" si="0"/>
        <v>507676</v>
      </c>
      <c r="K19" s="66">
        <f>SUM(K4,K6,K7,K8,K9,K10,K11,K12,K13,K14,K15,K16,K17,K18)</f>
        <v>531797</v>
      </c>
      <c r="L19" s="66">
        <f>SUM(L4,L6,L7,L8,L9,L10,L11,L12,L13,L14,L15,L16,L17,L18)</f>
        <v>543623</v>
      </c>
    </row>
    <row r="20" spans="1:11" ht="6.75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>
      <c r="A21" s="69" t="s">
        <v>44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6.5" customHeight="1">
      <c r="A22" s="60" t="s">
        <v>153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</sheetData>
  <sheetProtection/>
  <printOptions horizontalCentered="1" verticalCentered="1"/>
  <pageMargins left="0.5118110236220472" right="0.03937007874015748" top="0.4724409448818898" bottom="0.5118110236220472" header="0.2755905511811024" footer="0.5118110236220472"/>
  <pageSetup horizontalDpi="1200" verticalDpi="1200" orientation="landscape" paperSize="9" r:id="rId2"/>
  <ignoredErrors>
    <ignoredError sqref="L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0" sqref="N10"/>
    </sheetView>
  </sheetViews>
  <sheetFormatPr defaultColWidth="10.66015625" defaultRowHeight="12.75"/>
  <cols>
    <col min="1" max="1" width="28.16015625" style="42" customWidth="1"/>
    <col min="2" max="7" width="14.33203125" style="42" customWidth="1"/>
    <col min="8" max="8" width="14.83203125" style="42" customWidth="1"/>
    <col min="9" max="9" width="14.33203125" style="42" customWidth="1"/>
    <col min="10" max="10" width="12.33203125" style="42" customWidth="1"/>
    <col min="11" max="16384" width="10.66015625" style="42" customWidth="1"/>
  </cols>
  <sheetData>
    <row r="1" spans="1:9" ht="18.75">
      <c r="A1" s="307" t="s">
        <v>43</v>
      </c>
      <c r="B1" s="307"/>
      <c r="C1" s="307"/>
      <c r="D1" s="307"/>
      <c r="E1" s="307"/>
      <c r="F1" s="307"/>
      <c r="G1" s="307"/>
      <c r="H1" s="308"/>
      <c r="I1" s="308"/>
    </row>
    <row r="2" spans="1:9" ht="9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37.5" customHeight="1">
      <c r="A3" s="302" t="s">
        <v>0</v>
      </c>
      <c r="B3" s="300" t="s">
        <v>27</v>
      </c>
      <c r="C3" s="301"/>
      <c r="D3" s="298" t="s">
        <v>28</v>
      </c>
      <c r="E3" s="299"/>
      <c r="F3" s="305" t="s">
        <v>154</v>
      </c>
      <c r="G3" s="306"/>
      <c r="H3" s="305" t="s">
        <v>155</v>
      </c>
      <c r="I3" s="306"/>
    </row>
    <row r="4" spans="1:9" ht="23.25" customHeight="1">
      <c r="A4" s="303"/>
      <c r="B4" s="44" t="s">
        <v>29</v>
      </c>
      <c r="C4" s="44" t="s">
        <v>29</v>
      </c>
      <c r="D4" s="44" t="s">
        <v>29</v>
      </c>
      <c r="E4" s="44" t="s">
        <v>29</v>
      </c>
      <c r="F4" s="44" t="s">
        <v>29</v>
      </c>
      <c r="G4" s="44" t="s">
        <v>29</v>
      </c>
      <c r="H4" s="44" t="s">
        <v>29</v>
      </c>
      <c r="I4" s="44" t="s">
        <v>29</v>
      </c>
    </row>
    <row r="5" spans="1:9" ht="23.25" customHeight="1">
      <c r="A5" s="304"/>
      <c r="B5" s="45">
        <v>2017</v>
      </c>
      <c r="C5" s="45">
        <v>2018</v>
      </c>
      <c r="D5" s="45">
        <v>2017</v>
      </c>
      <c r="E5" s="45">
        <v>2018</v>
      </c>
      <c r="F5" s="45">
        <v>2017</v>
      </c>
      <c r="G5" s="45">
        <v>2018</v>
      </c>
      <c r="H5" s="46">
        <v>2017</v>
      </c>
      <c r="I5" s="46">
        <v>2018</v>
      </c>
    </row>
    <row r="6" spans="1:11" ht="33" customHeight="1">
      <c r="A6" s="47" t="s">
        <v>1</v>
      </c>
      <c r="B6" s="48">
        <v>4300</v>
      </c>
      <c r="C6" s="7">
        <v>4041</v>
      </c>
      <c r="D6" s="7">
        <v>3613</v>
      </c>
      <c r="E6" s="7">
        <v>3889</v>
      </c>
      <c r="F6" s="48">
        <v>340</v>
      </c>
      <c r="G6" s="7">
        <v>380</v>
      </c>
      <c r="H6" s="49">
        <v>631</v>
      </c>
      <c r="I6" s="49">
        <v>641</v>
      </c>
      <c r="K6" s="54"/>
    </row>
    <row r="7" spans="1:11" ht="33" customHeight="1">
      <c r="A7" s="47" t="s">
        <v>6</v>
      </c>
      <c r="B7" s="48">
        <v>1</v>
      </c>
      <c r="C7" s="48">
        <v>0</v>
      </c>
      <c r="D7" s="7">
        <v>1</v>
      </c>
      <c r="E7" s="7">
        <v>3</v>
      </c>
      <c r="F7" s="48">
        <v>3</v>
      </c>
      <c r="G7" s="7">
        <v>2</v>
      </c>
      <c r="H7" s="50">
        <v>196</v>
      </c>
      <c r="I7" s="50">
        <v>210</v>
      </c>
      <c r="K7" s="59"/>
    </row>
    <row r="8" spans="1:12" ht="33" customHeight="1">
      <c r="A8" s="17" t="s">
        <v>47</v>
      </c>
      <c r="B8" s="48">
        <v>627</v>
      </c>
      <c r="C8" s="7">
        <v>669</v>
      </c>
      <c r="D8" s="7">
        <v>6</v>
      </c>
      <c r="E8" s="7">
        <v>5</v>
      </c>
      <c r="F8" s="48">
        <v>65</v>
      </c>
      <c r="G8" s="7">
        <v>67</v>
      </c>
      <c r="H8" s="50">
        <v>183</v>
      </c>
      <c r="I8" s="50">
        <v>184</v>
      </c>
      <c r="K8" s="54"/>
      <c r="L8" s="54"/>
    </row>
    <row r="9" spans="1:11" ht="33" customHeight="1">
      <c r="A9" s="47" t="s">
        <v>7</v>
      </c>
      <c r="B9" s="48">
        <v>3139</v>
      </c>
      <c r="C9" s="7">
        <v>3213</v>
      </c>
      <c r="D9" s="7">
        <v>12</v>
      </c>
      <c r="E9" s="7">
        <v>15</v>
      </c>
      <c r="F9" s="48">
        <v>237</v>
      </c>
      <c r="G9" s="7">
        <v>259</v>
      </c>
      <c r="H9" s="50">
        <v>422</v>
      </c>
      <c r="I9" s="50">
        <v>469</v>
      </c>
      <c r="K9" s="54"/>
    </row>
    <row r="10" spans="1:9" ht="33" customHeight="1">
      <c r="A10" s="47" t="s">
        <v>8</v>
      </c>
      <c r="B10" s="48">
        <v>949</v>
      </c>
      <c r="C10" s="7">
        <v>995</v>
      </c>
      <c r="D10" s="7">
        <v>2</v>
      </c>
      <c r="E10" s="7">
        <v>0</v>
      </c>
      <c r="F10" s="48">
        <v>1</v>
      </c>
      <c r="G10" s="7">
        <v>0</v>
      </c>
      <c r="H10" s="50">
        <v>711</v>
      </c>
      <c r="I10" s="50">
        <v>721</v>
      </c>
    </row>
    <row r="11" spans="1:9" ht="33" customHeight="1">
      <c r="A11" s="47" t="s">
        <v>9</v>
      </c>
      <c r="B11" s="48">
        <v>166</v>
      </c>
      <c r="C11" s="7">
        <v>176</v>
      </c>
      <c r="D11" s="7">
        <v>74</v>
      </c>
      <c r="E11" s="7">
        <v>72</v>
      </c>
      <c r="F11" s="48">
        <v>55</v>
      </c>
      <c r="G11" s="7">
        <v>41</v>
      </c>
      <c r="H11" s="50">
        <v>80</v>
      </c>
      <c r="I11" s="50">
        <v>79</v>
      </c>
    </row>
    <row r="12" spans="1:9" ht="33" customHeight="1">
      <c r="A12" s="47" t="s">
        <v>2</v>
      </c>
      <c r="B12" s="48">
        <v>256</v>
      </c>
      <c r="C12" s="7">
        <v>263</v>
      </c>
      <c r="D12" s="7">
        <v>187</v>
      </c>
      <c r="E12" s="7">
        <v>181</v>
      </c>
      <c r="F12" s="48">
        <v>34</v>
      </c>
      <c r="G12" s="7">
        <v>59</v>
      </c>
      <c r="H12" s="50">
        <v>291</v>
      </c>
      <c r="I12" s="50">
        <v>301</v>
      </c>
    </row>
    <row r="13" spans="1:9" ht="33" customHeight="1">
      <c r="A13" s="47" t="s">
        <v>3</v>
      </c>
      <c r="B13" s="48">
        <v>21</v>
      </c>
      <c r="C13" s="7">
        <v>36</v>
      </c>
      <c r="D13" s="7">
        <v>0</v>
      </c>
      <c r="E13" s="7">
        <v>0</v>
      </c>
      <c r="F13" s="48">
        <v>0</v>
      </c>
      <c r="G13" s="7">
        <v>0</v>
      </c>
      <c r="H13" s="50">
        <v>45</v>
      </c>
      <c r="I13" s="50">
        <v>40</v>
      </c>
    </row>
    <row r="14" spans="1:9" ht="33" customHeight="1">
      <c r="A14" s="51" t="s">
        <v>4</v>
      </c>
      <c r="B14" s="48">
        <v>62</v>
      </c>
      <c r="C14" s="7">
        <v>85</v>
      </c>
      <c r="D14" s="7">
        <v>49</v>
      </c>
      <c r="E14" s="7">
        <v>68</v>
      </c>
      <c r="F14" s="48">
        <v>30</v>
      </c>
      <c r="G14" s="7">
        <v>33</v>
      </c>
      <c r="H14" s="50">
        <v>82</v>
      </c>
      <c r="I14" s="50">
        <v>81</v>
      </c>
    </row>
    <row r="15" spans="1:9" ht="40.5" customHeight="1">
      <c r="A15" s="52" t="s">
        <v>5</v>
      </c>
      <c r="B15" s="53">
        <f>SUM(B6:B14)</f>
        <v>9521</v>
      </c>
      <c r="C15" s="53">
        <f aca="true" t="shared" si="0" ref="C15:I15">SUM(C6:C14)</f>
        <v>9478</v>
      </c>
      <c r="D15" s="53">
        <f t="shared" si="0"/>
        <v>3944</v>
      </c>
      <c r="E15" s="53">
        <f t="shared" si="0"/>
        <v>4233</v>
      </c>
      <c r="F15" s="53">
        <f t="shared" si="0"/>
        <v>765</v>
      </c>
      <c r="G15" s="53">
        <f t="shared" si="0"/>
        <v>841</v>
      </c>
      <c r="H15" s="53">
        <f t="shared" si="0"/>
        <v>2641</v>
      </c>
      <c r="I15" s="68">
        <f t="shared" si="0"/>
        <v>2726</v>
      </c>
    </row>
    <row r="16" ht="4.5" customHeight="1"/>
    <row r="17" ht="15.75">
      <c r="A17" s="43" t="s">
        <v>48</v>
      </c>
    </row>
    <row r="18" ht="15.75">
      <c r="A18" s="43" t="s">
        <v>49</v>
      </c>
    </row>
    <row r="19" ht="12.75">
      <c r="C19" s="54"/>
    </row>
    <row r="20" ht="12.75">
      <c r="C20" s="54"/>
    </row>
  </sheetData>
  <sheetProtection/>
  <mergeCells count="6">
    <mergeCell ref="D3:E3"/>
    <mergeCell ref="B3:C3"/>
    <mergeCell ref="A3:A5"/>
    <mergeCell ref="F3:G3"/>
    <mergeCell ref="H3:I3"/>
    <mergeCell ref="A1:I1"/>
  </mergeCells>
  <printOptions/>
  <pageMargins left="0.4724409448818898" right="0" top="0.5511811023622047" bottom="0.5118110236220472" header="0.31496062992125984" footer="0.31496062992125984"/>
  <pageSetup horizontalDpi="1200" verticalDpi="1200" orientation="landscape" paperSize="9" r:id="rId2"/>
  <ignoredErrors>
    <ignoredError sqref="B15 C15:I1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44" sqref="H44"/>
    </sheetView>
  </sheetViews>
  <sheetFormatPr defaultColWidth="10.66015625" defaultRowHeight="12.75"/>
  <cols>
    <col min="1" max="3" width="10.66015625" style="76" customWidth="1"/>
    <col min="4" max="4" width="11.83203125" style="76" customWidth="1"/>
    <col min="5" max="5" width="7.16015625" style="76" customWidth="1"/>
    <col min="6" max="8" width="13" style="76" customWidth="1"/>
    <col min="9" max="9" width="12.5" style="76" customWidth="1"/>
    <col min="10" max="16384" width="10.66015625" style="76" customWidth="1"/>
  </cols>
  <sheetData>
    <row r="1" spans="1:9" s="74" customFormat="1" ht="18.75">
      <c r="A1" s="70" t="s">
        <v>50</v>
      </c>
      <c r="B1" s="71"/>
      <c r="C1" s="72"/>
      <c r="D1" s="72"/>
      <c r="E1" s="72"/>
      <c r="F1" s="72"/>
      <c r="G1" s="73"/>
      <c r="H1" s="73"/>
      <c r="I1" s="73"/>
    </row>
    <row r="2" spans="1:9" ht="9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</row>
    <row r="3" spans="1:9" ht="24" customHeight="1">
      <c r="A3" s="77"/>
      <c r="B3" s="78"/>
      <c r="C3" s="78"/>
      <c r="D3" s="78"/>
      <c r="E3" s="79"/>
      <c r="F3" s="80" t="s">
        <v>51</v>
      </c>
      <c r="G3" s="80" t="s">
        <v>51</v>
      </c>
      <c r="H3" s="81" t="s">
        <v>52</v>
      </c>
      <c r="I3" s="82"/>
    </row>
    <row r="4" spans="1:9" ht="27" customHeight="1">
      <c r="A4" s="83"/>
      <c r="B4" s="84"/>
      <c r="C4" s="84"/>
      <c r="D4" s="84"/>
      <c r="E4" s="85"/>
      <c r="F4" s="86" t="s">
        <v>53</v>
      </c>
      <c r="G4" s="86" t="s">
        <v>54</v>
      </c>
      <c r="H4" s="87" t="s">
        <v>55</v>
      </c>
      <c r="I4" s="87" t="s">
        <v>56</v>
      </c>
    </row>
    <row r="5" spans="1:9" ht="13.5" customHeight="1">
      <c r="A5" s="83"/>
      <c r="B5" s="75"/>
      <c r="C5" s="75"/>
      <c r="D5" s="75"/>
      <c r="E5" s="88"/>
      <c r="F5" s="89"/>
      <c r="G5" s="89"/>
      <c r="H5" s="90"/>
      <c r="I5" s="91"/>
    </row>
    <row r="6" spans="1:9" ht="28.5" customHeight="1">
      <c r="A6" s="92" t="s">
        <v>57</v>
      </c>
      <c r="B6" s="93"/>
      <c r="C6" s="93"/>
      <c r="D6" s="75"/>
      <c r="E6" s="88"/>
      <c r="F6" s="94">
        <v>15038</v>
      </c>
      <c r="G6" s="277">
        <f>G16+G8</f>
        <v>14634</v>
      </c>
      <c r="H6" s="94">
        <f>G6-F6</f>
        <v>-404</v>
      </c>
      <c r="I6" s="95">
        <f>(G6/F6*100)-100</f>
        <v>-2.6865274637584804</v>
      </c>
    </row>
    <row r="7" spans="1:9" ht="24.75" customHeight="1">
      <c r="A7" s="96" t="s">
        <v>58</v>
      </c>
      <c r="B7" s="97"/>
      <c r="C7" s="93"/>
      <c r="D7" s="75"/>
      <c r="E7" s="88"/>
      <c r="F7" s="98"/>
      <c r="G7" s="98"/>
      <c r="H7" s="98"/>
      <c r="I7" s="99"/>
    </row>
    <row r="8" spans="1:9" ht="20.25" customHeight="1">
      <c r="A8" s="96" t="s">
        <v>59</v>
      </c>
      <c r="C8" s="97"/>
      <c r="D8" s="97"/>
      <c r="E8" s="100"/>
      <c r="F8" s="101">
        <v>1481</v>
      </c>
      <c r="G8" s="101">
        <v>1253</v>
      </c>
      <c r="H8" s="101">
        <f>G8-F8</f>
        <v>-228</v>
      </c>
      <c r="I8" s="102">
        <f>(G8/F8*100)-100</f>
        <v>-15.395003376097222</v>
      </c>
    </row>
    <row r="9" spans="1:9" ht="15.75" customHeight="1">
      <c r="A9" s="103"/>
      <c r="B9" s="97"/>
      <c r="C9" s="97"/>
      <c r="D9" s="97"/>
      <c r="E9" s="100"/>
      <c r="F9" s="104"/>
      <c r="G9" s="104"/>
      <c r="H9" s="104"/>
      <c r="I9" s="102"/>
    </row>
    <row r="10" spans="1:9" ht="24.75" customHeight="1">
      <c r="A10" s="105" t="s">
        <v>60</v>
      </c>
      <c r="B10" s="97"/>
      <c r="C10" s="97"/>
      <c r="D10" s="97"/>
      <c r="E10" s="100"/>
      <c r="F10" s="292">
        <v>69</v>
      </c>
      <c r="G10" s="292">
        <v>79</v>
      </c>
      <c r="H10" s="292">
        <f>G10-F10</f>
        <v>10</v>
      </c>
      <c r="I10" s="297">
        <f>(G10/F10*100)-100</f>
        <v>14.492753623188406</v>
      </c>
    </row>
    <row r="11" spans="1:9" ht="11.25" customHeight="1">
      <c r="A11" s="106"/>
      <c r="B11" s="97"/>
      <c r="C11" s="97"/>
      <c r="D11" s="97"/>
      <c r="E11" s="100"/>
      <c r="F11" s="107"/>
      <c r="G11" s="107"/>
      <c r="H11" s="107"/>
      <c r="I11" s="108"/>
    </row>
    <row r="12" spans="1:9" ht="24.75" customHeight="1">
      <c r="A12" s="106" t="s">
        <v>61</v>
      </c>
      <c r="B12" s="97"/>
      <c r="C12" s="97"/>
      <c r="D12" s="97"/>
      <c r="E12" s="100"/>
      <c r="F12" s="107">
        <v>264</v>
      </c>
      <c r="G12" s="107">
        <v>242</v>
      </c>
      <c r="H12" s="107">
        <f>G12-F12</f>
        <v>-22</v>
      </c>
      <c r="I12" s="108">
        <f>(G12/F12*100)-100</f>
        <v>-8.333333333333343</v>
      </c>
    </row>
    <row r="13" spans="1:9" ht="15.75" customHeight="1">
      <c r="A13" s="106"/>
      <c r="B13" s="97"/>
      <c r="C13" s="97"/>
      <c r="D13" s="97"/>
      <c r="E13" s="100"/>
      <c r="F13" s="107"/>
      <c r="G13" s="107"/>
      <c r="H13" s="107"/>
      <c r="I13" s="108"/>
    </row>
    <row r="14" spans="1:9" ht="24.75" customHeight="1">
      <c r="A14" s="106" t="s">
        <v>62</v>
      </c>
      <c r="B14" s="97"/>
      <c r="C14" s="97"/>
      <c r="D14" s="97"/>
      <c r="E14" s="100"/>
      <c r="F14" s="107">
        <v>1148</v>
      </c>
      <c r="G14" s="107">
        <v>932</v>
      </c>
      <c r="H14" s="107">
        <f>G14-F14</f>
        <v>-216</v>
      </c>
      <c r="I14" s="108">
        <f>(G14/F14*100)-100</f>
        <v>-18.815331010452965</v>
      </c>
    </row>
    <row r="15" spans="1:9" ht="15.75">
      <c r="A15" s="96"/>
      <c r="B15" s="97"/>
      <c r="C15" s="97"/>
      <c r="D15" s="97"/>
      <c r="E15" s="100"/>
      <c r="F15" s="101"/>
      <c r="G15" s="101"/>
      <c r="H15" s="101"/>
      <c r="I15" s="108"/>
    </row>
    <row r="16" spans="1:9" ht="24.75" customHeight="1">
      <c r="A16" s="96" t="s">
        <v>63</v>
      </c>
      <c r="B16" s="97"/>
      <c r="C16" s="97"/>
      <c r="D16" s="97"/>
      <c r="E16" s="100"/>
      <c r="F16" s="294">
        <v>13557</v>
      </c>
      <c r="G16" s="295">
        <v>13381</v>
      </c>
      <c r="H16" s="294">
        <f>G16-F16</f>
        <v>-176</v>
      </c>
      <c r="I16" s="296">
        <f>(G16/F16*100)-100</f>
        <v>-1.2982223205723926</v>
      </c>
    </row>
    <row r="17" spans="1:9" ht="15.75">
      <c r="A17" s="96" t="s">
        <v>64</v>
      </c>
      <c r="B17" s="97"/>
      <c r="C17" s="97"/>
      <c r="D17" s="97"/>
      <c r="E17" s="100"/>
      <c r="F17" s="101"/>
      <c r="G17" s="101"/>
      <c r="H17" s="101"/>
      <c r="I17" s="102"/>
    </row>
    <row r="18" spans="1:9" ht="26.25" customHeight="1">
      <c r="A18" s="92" t="s">
        <v>65</v>
      </c>
      <c r="B18" s="93"/>
      <c r="C18" s="93"/>
      <c r="D18" s="75"/>
      <c r="E18" s="88"/>
      <c r="F18" s="94">
        <v>29467</v>
      </c>
      <c r="G18" s="94">
        <v>28709</v>
      </c>
      <c r="H18" s="94">
        <f>G18-F18</f>
        <v>-758</v>
      </c>
      <c r="I18" s="109">
        <f>(G18/F18*100)-100</f>
        <v>-2.5723690908473884</v>
      </c>
    </row>
    <row r="19" spans="1:9" ht="12" customHeight="1">
      <c r="A19" s="110"/>
      <c r="B19" s="93"/>
      <c r="C19" s="93"/>
      <c r="D19" s="75"/>
      <c r="E19" s="88"/>
      <c r="F19" s="104"/>
      <c r="G19" s="104"/>
      <c r="H19" s="104"/>
      <c r="I19" s="99"/>
    </row>
    <row r="20" spans="1:9" ht="12.75" customHeight="1">
      <c r="A20" s="83"/>
      <c r="B20" s="97" t="s">
        <v>66</v>
      </c>
      <c r="C20" s="75"/>
      <c r="D20" s="75"/>
      <c r="E20" s="88"/>
      <c r="F20" s="98"/>
      <c r="G20" s="98"/>
      <c r="H20" s="98"/>
      <c r="I20" s="99"/>
    </row>
    <row r="21" spans="1:9" ht="17.25" customHeight="1">
      <c r="A21" s="96"/>
      <c r="B21" s="111" t="s">
        <v>67</v>
      </c>
      <c r="C21" s="111"/>
      <c r="E21" s="100"/>
      <c r="F21" s="107">
        <v>29367</v>
      </c>
      <c r="G21" s="107">
        <v>28650</v>
      </c>
      <c r="H21" s="107">
        <f>G21-F21</f>
        <v>-717</v>
      </c>
      <c r="I21" s="108">
        <f>(G21/F21*100)-100</f>
        <v>-2.4415159873327212</v>
      </c>
    </row>
    <row r="22" spans="1:9" ht="12" customHeight="1">
      <c r="A22" s="96"/>
      <c r="B22" s="97"/>
      <c r="C22" s="97"/>
      <c r="D22" s="97"/>
      <c r="E22" s="100"/>
      <c r="F22" s="101"/>
      <c r="G22" s="101"/>
      <c r="H22" s="101"/>
      <c r="I22" s="102"/>
    </row>
    <row r="23" spans="1:9" ht="24" customHeight="1">
      <c r="A23" s="106" t="s">
        <v>68</v>
      </c>
      <c r="B23" s="111"/>
      <c r="C23" s="111"/>
      <c r="D23" s="111"/>
      <c r="E23" s="100"/>
      <c r="F23" s="107">
        <v>2253</v>
      </c>
      <c r="G23" s="107">
        <v>1938</v>
      </c>
      <c r="H23" s="107">
        <f>G23-F23</f>
        <v>-315</v>
      </c>
      <c r="I23" s="108">
        <f>(G23/F23*100)-100</f>
        <v>-13.981358189081234</v>
      </c>
    </row>
    <row r="24" spans="1:9" ht="13.5" customHeight="1">
      <c r="A24" s="106" t="s">
        <v>69</v>
      </c>
      <c r="B24" s="112"/>
      <c r="C24" s="111"/>
      <c r="D24" s="111"/>
      <c r="E24" s="100"/>
      <c r="F24" s="101"/>
      <c r="G24" s="101"/>
      <c r="H24" s="101"/>
      <c r="I24" s="102"/>
    </row>
    <row r="25" spans="1:9" ht="15.75">
      <c r="A25" s="96"/>
      <c r="B25" s="97"/>
      <c r="C25" s="97"/>
      <c r="D25" s="97"/>
      <c r="E25" s="100"/>
      <c r="F25" s="101"/>
      <c r="G25" s="101"/>
      <c r="H25" s="101"/>
      <c r="I25" s="102"/>
    </row>
    <row r="26" spans="1:9" ht="26.25" customHeight="1">
      <c r="A26" s="92" t="s">
        <v>70</v>
      </c>
      <c r="B26" s="113"/>
      <c r="C26" s="97"/>
      <c r="D26" s="97"/>
      <c r="E26" s="100"/>
      <c r="F26" s="94">
        <v>2023</v>
      </c>
      <c r="G26" s="94">
        <v>1763</v>
      </c>
      <c r="H26" s="94">
        <f>G26-F26</f>
        <v>-260</v>
      </c>
      <c r="I26" s="95">
        <f>(G26/F26*100)-100</f>
        <v>-12.852199703410776</v>
      </c>
    </row>
    <row r="27" spans="1:9" ht="12.75" customHeight="1">
      <c r="A27" s="92"/>
      <c r="B27" s="113"/>
      <c r="C27" s="97"/>
      <c r="D27" s="97"/>
      <c r="E27" s="100"/>
      <c r="F27" s="101"/>
      <c r="G27" s="101"/>
      <c r="H27" s="101"/>
      <c r="I27" s="102"/>
    </row>
    <row r="28" spans="1:9" ht="24.75" customHeight="1">
      <c r="A28" s="106" t="s">
        <v>71</v>
      </c>
      <c r="B28" s="97"/>
      <c r="C28" s="97"/>
      <c r="D28" s="97"/>
      <c r="E28" s="100"/>
      <c r="F28" s="107">
        <v>73</v>
      </c>
      <c r="G28" s="107">
        <v>88</v>
      </c>
      <c r="H28" s="107">
        <f>G28-F28</f>
        <v>15</v>
      </c>
      <c r="I28" s="297">
        <f>(G28/F28*100)-100</f>
        <v>20.54794520547945</v>
      </c>
    </row>
    <row r="29" spans="1:9" ht="12.75" customHeight="1">
      <c r="A29" s="106"/>
      <c r="B29" s="97"/>
      <c r="C29" s="97"/>
      <c r="D29" s="97"/>
      <c r="E29" s="100"/>
      <c r="F29" s="107"/>
      <c r="G29" s="107"/>
      <c r="H29" s="107"/>
      <c r="I29" s="293"/>
    </row>
    <row r="30" spans="1:9" ht="24.75" customHeight="1">
      <c r="A30" s="106" t="s">
        <v>72</v>
      </c>
      <c r="B30" s="97"/>
      <c r="C30" s="97"/>
      <c r="D30" s="97"/>
      <c r="E30" s="100"/>
      <c r="F30" s="107">
        <v>287</v>
      </c>
      <c r="G30" s="107">
        <v>274</v>
      </c>
      <c r="H30" s="107">
        <f>G30-F30</f>
        <v>-13</v>
      </c>
      <c r="I30" s="293">
        <f>(G30/F30*100)-100</f>
        <v>-4.529616724738673</v>
      </c>
    </row>
    <row r="31" spans="1:9" ht="15.75">
      <c r="A31" s="106"/>
      <c r="B31" s="97"/>
      <c r="C31" s="97"/>
      <c r="D31" s="97"/>
      <c r="E31" s="100"/>
      <c r="F31" s="107"/>
      <c r="G31" s="107"/>
      <c r="H31" s="107"/>
      <c r="I31" s="293"/>
    </row>
    <row r="32" spans="1:9" ht="24.75" customHeight="1">
      <c r="A32" s="106" t="s">
        <v>73</v>
      </c>
      <c r="B32" s="97"/>
      <c r="C32" s="97"/>
      <c r="D32" s="97"/>
      <c r="E32" s="100"/>
      <c r="F32" s="107">
        <v>1663</v>
      </c>
      <c r="G32" s="107">
        <v>1401</v>
      </c>
      <c r="H32" s="107">
        <f>G32-F32</f>
        <v>-262</v>
      </c>
      <c r="I32" s="293">
        <f>(G32/F32*100)-100</f>
        <v>-15.754660252555624</v>
      </c>
    </row>
    <row r="33" spans="1:9" ht="12.75">
      <c r="A33" s="114"/>
      <c r="B33" s="115"/>
      <c r="C33" s="115"/>
      <c r="D33" s="115"/>
      <c r="E33" s="116"/>
      <c r="F33" s="117"/>
      <c r="G33" s="117"/>
      <c r="H33" s="118"/>
      <c r="I33" s="117"/>
    </row>
    <row r="34" spans="1:9" ht="5.25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8.75" customHeight="1">
      <c r="A35" s="119" t="s">
        <v>74</v>
      </c>
      <c r="B35" s="120"/>
      <c r="C35" s="120"/>
      <c r="D35" s="120"/>
      <c r="E35" s="120"/>
      <c r="F35" s="120"/>
      <c r="G35" s="75"/>
      <c r="H35" s="75"/>
      <c r="I35" s="75"/>
    </row>
    <row r="36" spans="1:9" ht="18.75" customHeight="1">
      <c r="A36" s="121" t="s">
        <v>75</v>
      </c>
      <c r="B36" s="120"/>
      <c r="C36" s="120"/>
      <c r="D36" s="120"/>
      <c r="E36" s="120"/>
      <c r="F36" s="120"/>
      <c r="G36" s="75"/>
      <c r="H36" s="75"/>
      <c r="I36" s="75"/>
    </row>
    <row r="37" spans="1:9" ht="19.5" customHeight="1">
      <c r="A37" s="119" t="s">
        <v>76</v>
      </c>
      <c r="B37" s="75"/>
      <c r="D37" s="75"/>
      <c r="E37" s="75"/>
      <c r="F37" s="75"/>
      <c r="G37" s="75"/>
      <c r="H37" s="75"/>
      <c r="I37" s="75"/>
    </row>
    <row r="38" spans="1:9" ht="18" customHeight="1">
      <c r="A38" s="121" t="s">
        <v>77</v>
      </c>
      <c r="B38" s="75"/>
      <c r="C38" s="75"/>
      <c r="D38" s="75"/>
      <c r="E38" s="75"/>
      <c r="F38" s="75"/>
      <c r="G38" s="75"/>
      <c r="H38" s="75"/>
      <c r="I38" s="75"/>
    </row>
  </sheetData>
  <sheetProtection/>
  <printOptions/>
  <pageMargins left="0.39305555555555555" right="0.5111111111111111" top="1.0625" bottom="0.5902777777777778" header="0.5111111111111111" footer="0.3145833333333333"/>
  <pageSetup horizontalDpi="600" verticalDpi="600" orientation="portrait" paperSize="9" r:id="rId1"/>
  <headerFooter alignWithMargins="0">
    <oddHeader>&amp;C&amp;12- 9 -&amp;"Arial"&amp;10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S10" sqref="S10"/>
    </sheetView>
  </sheetViews>
  <sheetFormatPr defaultColWidth="10.66015625" defaultRowHeight="12.75"/>
  <cols>
    <col min="1" max="1" width="7.83203125" style="130" customWidth="1"/>
    <col min="2" max="2" width="31.66015625" style="130" customWidth="1"/>
    <col min="3" max="12" width="9.33203125" style="130" customWidth="1"/>
    <col min="13" max="14" width="11.83203125" style="130" customWidth="1"/>
    <col min="15" max="15" width="2.83203125" style="130" customWidth="1"/>
    <col min="16" max="16384" width="10.66015625" style="130" customWidth="1"/>
  </cols>
  <sheetData>
    <row r="1" spans="1:13" s="124" customFormat="1" ht="18" customHeight="1">
      <c r="A1" s="122" t="s">
        <v>78</v>
      </c>
      <c r="B1" s="123"/>
      <c r="M1" s="125"/>
    </row>
    <row r="2" spans="1:14" ht="9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33" customHeight="1">
      <c r="A3" s="131"/>
      <c r="B3" s="132"/>
      <c r="C3" s="291">
        <v>2008</v>
      </c>
      <c r="D3" s="291">
        <v>2009</v>
      </c>
      <c r="E3" s="291">
        <v>2010</v>
      </c>
      <c r="F3" s="291">
        <v>2011</v>
      </c>
      <c r="G3" s="291">
        <v>2012</v>
      </c>
      <c r="H3" s="291">
        <v>2013</v>
      </c>
      <c r="I3" s="291">
        <v>2014</v>
      </c>
      <c r="J3" s="291">
        <v>2015</v>
      </c>
      <c r="K3" s="291">
        <v>2016</v>
      </c>
      <c r="L3" s="291" t="s">
        <v>79</v>
      </c>
      <c r="M3" s="133" t="s">
        <v>80</v>
      </c>
      <c r="N3" s="134"/>
    </row>
    <row r="4" spans="1:13" ht="10.5" customHeight="1">
      <c r="A4" s="135"/>
      <c r="B4" s="136"/>
      <c r="C4" s="137"/>
      <c r="D4" s="137"/>
      <c r="E4" s="137"/>
      <c r="F4" s="137"/>
      <c r="G4" s="137"/>
      <c r="H4" s="137"/>
      <c r="I4" s="137"/>
      <c r="J4" s="137"/>
      <c r="K4" s="138"/>
      <c r="L4" s="138"/>
      <c r="M4" s="138"/>
    </row>
    <row r="5" spans="1:13" ht="15" customHeight="1">
      <c r="A5" s="139" t="s">
        <v>81</v>
      </c>
      <c r="B5" s="140"/>
      <c r="C5" s="141"/>
      <c r="D5" s="141"/>
      <c r="E5" s="141"/>
      <c r="F5" s="141"/>
      <c r="G5" s="141"/>
      <c r="H5" s="141"/>
      <c r="I5" s="141"/>
      <c r="J5" s="141"/>
      <c r="K5" s="142"/>
      <c r="L5" s="142"/>
      <c r="M5" s="142"/>
    </row>
    <row r="6" spans="1:14" ht="18" customHeight="1">
      <c r="A6" s="139"/>
      <c r="B6" s="136" t="s">
        <v>55</v>
      </c>
      <c r="C6" s="143">
        <v>20873</v>
      </c>
      <c r="D6" s="143">
        <v>19542</v>
      </c>
      <c r="E6" s="143">
        <v>21243</v>
      </c>
      <c r="F6" s="143">
        <v>22387</v>
      </c>
      <c r="G6" s="143">
        <v>21056</v>
      </c>
      <c r="H6" s="143">
        <v>23563</v>
      </c>
      <c r="I6" s="143">
        <v>26400</v>
      </c>
      <c r="J6" s="143">
        <v>28476</v>
      </c>
      <c r="K6" s="143">
        <v>29277</v>
      </c>
      <c r="L6" s="143">
        <v>29627</v>
      </c>
      <c r="M6" s="278">
        <v>14634</v>
      </c>
      <c r="N6" s="144"/>
    </row>
    <row r="7" spans="1:13" ht="18" customHeight="1">
      <c r="A7" s="139"/>
      <c r="B7" s="136" t="s">
        <v>82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5"/>
    </row>
    <row r="8" spans="1:14" ht="16.5" customHeight="1">
      <c r="A8" s="139"/>
      <c r="B8" s="279" t="s">
        <v>161</v>
      </c>
      <c r="C8" s="143">
        <v>1732.2638604761173</v>
      </c>
      <c r="D8" s="143">
        <v>1617.9268480480061</v>
      </c>
      <c r="E8" s="143">
        <v>1755.052706109018</v>
      </c>
      <c r="F8" s="143">
        <v>1847.1579329521358</v>
      </c>
      <c r="G8" s="143">
        <v>1733</v>
      </c>
      <c r="H8" s="143">
        <v>1936</v>
      </c>
      <c r="I8" s="143">
        <v>2165</v>
      </c>
      <c r="J8" s="143">
        <v>2333</v>
      </c>
      <c r="K8" s="143">
        <v>2397</v>
      </c>
      <c r="L8" s="143">
        <v>2425</v>
      </c>
      <c r="M8" s="280" t="s">
        <v>152</v>
      </c>
      <c r="N8" s="146"/>
    </row>
    <row r="9" spans="1:13" ht="14.25" customHeight="1">
      <c r="A9" s="139"/>
      <c r="B9" s="136" t="s">
        <v>83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5"/>
    </row>
    <row r="10" spans="1:14" ht="15.75" customHeight="1">
      <c r="A10" s="139"/>
      <c r="B10" s="136" t="s">
        <v>84</v>
      </c>
      <c r="C10" s="143">
        <v>61</v>
      </c>
      <c r="D10" s="143">
        <v>54</v>
      </c>
      <c r="E10" s="143">
        <v>57</v>
      </c>
      <c r="F10" s="143">
        <v>57</v>
      </c>
      <c r="G10" s="143">
        <v>51</v>
      </c>
      <c r="H10" s="143">
        <v>55</v>
      </c>
      <c r="I10" s="143">
        <v>58</v>
      </c>
      <c r="J10" s="143">
        <v>60</v>
      </c>
      <c r="K10" s="143">
        <v>59</v>
      </c>
      <c r="L10" s="143">
        <v>57</v>
      </c>
      <c r="M10" s="280" t="s">
        <v>152</v>
      </c>
      <c r="N10" s="146"/>
    </row>
    <row r="11" spans="1:15" ht="10.5" customHeight="1">
      <c r="A11" s="139"/>
      <c r="B11" s="140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5"/>
      <c r="O11" s="147"/>
    </row>
    <row r="12" spans="1:13" ht="15" customHeight="1">
      <c r="A12" s="148" t="s">
        <v>85</v>
      </c>
      <c r="B12" s="140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5"/>
    </row>
    <row r="13" spans="1:14" ht="16.5" customHeight="1">
      <c r="A13" s="139"/>
      <c r="B13" s="136" t="s">
        <v>86</v>
      </c>
      <c r="C13" s="143">
        <v>42910</v>
      </c>
      <c r="D13" s="143">
        <v>38058</v>
      </c>
      <c r="E13" s="143">
        <v>41084</v>
      </c>
      <c r="F13" s="143">
        <v>41294</v>
      </c>
      <c r="G13" s="143">
        <v>40759</v>
      </c>
      <c r="H13" s="143">
        <v>41888</v>
      </c>
      <c r="I13" s="143">
        <v>51264</v>
      </c>
      <c r="J13" s="143">
        <v>55617</v>
      </c>
      <c r="K13" s="143">
        <v>57335</v>
      </c>
      <c r="L13" s="143">
        <v>58178</v>
      </c>
      <c r="M13" s="143">
        <v>28650</v>
      </c>
      <c r="N13" s="144"/>
    </row>
    <row r="14" spans="1:13" ht="9" customHeight="1">
      <c r="A14" s="139"/>
      <c r="B14" s="136" t="s">
        <v>10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14" ht="16.5" customHeight="1">
      <c r="A15" s="139"/>
      <c r="B15" s="136" t="s">
        <v>83</v>
      </c>
      <c r="C15" s="143">
        <v>125</v>
      </c>
      <c r="D15" s="143">
        <v>105.54517828765786</v>
      </c>
      <c r="E15" s="143">
        <v>110</v>
      </c>
      <c r="F15" s="143">
        <v>105</v>
      </c>
      <c r="G15" s="143">
        <v>99</v>
      </c>
      <c r="H15" s="143">
        <v>97</v>
      </c>
      <c r="I15" s="143">
        <v>113</v>
      </c>
      <c r="J15" s="143">
        <v>117</v>
      </c>
      <c r="K15" s="143">
        <v>115</v>
      </c>
      <c r="L15" s="143">
        <v>112</v>
      </c>
      <c r="M15" s="280" t="s">
        <v>152</v>
      </c>
      <c r="N15" s="146"/>
    </row>
    <row r="16" spans="1:13" ht="12" customHeight="1">
      <c r="A16" s="139"/>
      <c r="B16" s="136" t="s">
        <v>84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5"/>
    </row>
    <row r="17" spans="1:13" ht="15" customHeight="1">
      <c r="A17" s="139" t="s">
        <v>87</v>
      </c>
      <c r="B17" s="140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5"/>
    </row>
    <row r="18" spans="1:16" ht="16.5" customHeight="1">
      <c r="A18" s="135"/>
      <c r="B18" s="150" t="s">
        <v>88</v>
      </c>
      <c r="C18" s="143">
        <v>3435</v>
      </c>
      <c r="D18" s="143">
        <v>3661</v>
      </c>
      <c r="E18" s="143">
        <f>SUM(E20:E22)</f>
        <v>3640</v>
      </c>
      <c r="F18" s="143">
        <v>3422</v>
      </c>
      <c r="G18" s="143">
        <v>3653</v>
      </c>
      <c r="H18" s="143">
        <v>3610</v>
      </c>
      <c r="I18" s="143">
        <v>3592</v>
      </c>
      <c r="J18" s="143">
        <v>3722</v>
      </c>
      <c r="K18" s="143">
        <v>3862</v>
      </c>
      <c r="L18" s="143">
        <v>4209</v>
      </c>
      <c r="M18" s="143">
        <v>1763</v>
      </c>
      <c r="N18" s="144"/>
      <c r="P18" s="151"/>
    </row>
    <row r="19" spans="1:13" ht="13.5" customHeight="1">
      <c r="A19" s="148" t="s">
        <v>10</v>
      </c>
      <c r="B19" s="136" t="s">
        <v>89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3" ht="18" customHeight="1">
      <c r="A20" s="139"/>
      <c r="B20" s="152" t="s">
        <v>90</v>
      </c>
      <c r="C20" s="153">
        <v>168</v>
      </c>
      <c r="D20" s="154">
        <v>140</v>
      </c>
      <c r="E20" s="153">
        <v>158</v>
      </c>
      <c r="F20" s="153">
        <v>152</v>
      </c>
      <c r="G20" s="153">
        <v>156</v>
      </c>
      <c r="H20" s="153">
        <v>136</v>
      </c>
      <c r="I20" s="153">
        <v>137</v>
      </c>
      <c r="J20" s="153">
        <v>139</v>
      </c>
      <c r="K20" s="153">
        <v>144</v>
      </c>
      <c r="L20" s="153">
        <v>157</v>
      </c>
      <c r="M20" s="153">
        <v>88</v>
      </c>
    </row>
    <row r="21" spans="1:13" ht="18" customHeight="1">
      <c r="A21" s="139"/>
      <c r="B21" s="152" t="s">
        <v>91</v>
      </c>
      <c r="C21" s="153">
        <v>512</v>
      </c>
      <c r="D21" s="153">
        <v>516</v>
      </c>
      <c r="E21" s="153">
        <v>569</v>
      </c>
      <c r="F21" s="153">
        <v>487</v>
      </c>
      <c r="G21" s="153">
        <v>549</v>
      </c>
      <c r="H21" s="153">
        <v>465</v>
      </c>
      <c r="I21" s="153">
        <v>505</v>
      </c>
      <c r="J21" s="153">
        <v>530</v>
      </c>
      <c r="K21" s="153">
        <v>512</v>
      </c>
      <c r="L21" s="153">
        <v>560</v>
      </c>
      <c r="M21" s="153">
        <v>274</v>
      </c>
    </row>
    <row r="22" spans="1:17" ht="18" customHeight="1">
      <c r="A22" s="139"/>
      <c r="B22" s="152" t="s">
        <v>92</v>
      </c>
      <c r="C22" s="155">
        <v>2755</v>
      </c>
      <c r="D22" s="155">
        <v>3005</v>
      </c>
      <c r="E22" s="155">
        <v>2913</v>
      </c>
      <c r="F22" s="155">
        <v>2783</v>
      </c>
      <c r="G22" s="155">
        <v>2948</v>
      </c>
      <c r="H22" s="155">
        <v>3009</v>
      </c>
      <c r="I22" s="155">
        <v>2950</v>
      </c>
      <c r="J22" s="155">
        <v>3053</v>
      </c>
      <c r="K22" s="155">
        <v>3206</v>
      </c>
      <c r="L22" s="155">
        <v>3492</v>
      </c>
      <c r="M22" s="155">
        <v>1401</v>
      </c>
      <c r="Q22" s="151"/>
    </row>
    <row r="23" spans="1:13" ht="13.5" customHeight="1">
      <c r="A23" s="139"/>
      <c r="B23" s="14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5"/>
    </row>
    <row r="24" spans="1:13" ht="18.75" customHeight="1">
      <c r="A24" s="139" t="s">
        <v>93</v>
      </c>
      <c r="B24" s="140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5"/>
    </row>
    <row r="25" spans="1:14" ht="15.75" customHeight="1">
      <c r="A25" s="135" t="s">
        <v>10</v>
      </c>
      <c r="B25" s="150" t="s">
        <v>94</v>
      </c>
      <c r="C25" s="156">
        <v>13.9</v>
      </c>
      <c r="D25" s="156">
        <v>11.6</v>
      </c>
      <c r="E25" s="156">
        <v>13.1</v>
      </c>
      <c r="F25" s="156">
        <v>12.5</v>
      </c>
      <c r="G25" s="156">
        <v>12.8</v>
      </c>
      <c r="H25" s="156">
        <v>11.2</v>
      </c>
      <c r="I25" s="156">
        <f>137/1219265*100000</f>
        <v>11.236277593468197</v>
      </c>
      <c r="J25" s="156">
        <f>139/1220663*100000</f>
        <v>11.387254303603862</v>
      </c>
      <c r="K25" s="156">
        <f>144/1221213*100000</f>
        <v>11.791554790196304</v>
      </c>
      <c r="L25" s="156">
        <v>12.8</v>
      </c>
      <c r="M25" s="280" t="s">
        <v>152</v>
      </c>
      <c r="N25" s="146"/>
    </row>
    <row r="26" spans="1:13" ht="15" customHeight="1">
      <c r="A26" s="139"/>
      <c r="B26" s="136" t="s">
        <v>83</v>
      </c>
      <c r="C26" s="156"/>
      <c r="D26" s="156"/>
      <c r="E26" s="156"/>
      <c r="F26" s="156"/>
      <c r="G26" s="156"/>
      <c r="H26" s="156"/>
      <c r="I26" s="156"/>
      <c r="J26" s="157"/>
      <c r="K26" s="157"/>
      <c r="L26" s="157"/>
      <c r="M26" s="158"/>
    </row>
    <row r="27" spans="1:14" ht="15" customHeight="1">
      <c r="A27" s="139"/>
      <c r="B27" s="136" t="s">
        <v>95</v>
      </c>
      <c r="C27" s="156">
        <v>0.5</v>
      </c>
      <c r="D27" s="156">
        <v>0.390309180629513</v>
      </c>
      <c r="E27" s="156">
        <v>0.4</v>
      </c>
      <c r="F27" s="156">
        <v>0.4</v>
      </c>
      <c r="G27" s="156">
        <v>0.4</v>
      </c>
      <c r="H27" s="156">
        <v>0.3</v>
      </c>
      <c r="I27" s="156">
        <f>137/452588*1000</f>
        <v>0.3027035626220757</v>
      </c>
      <c r="J27" s="156">
        <f>139/474364*1000</f>
        <v>0.29302392255736104</v>
      </c>
      <c r="K27" s="156">
        <f>144/496755*1000</f>
        <v>0.28988132983060055</v>
      </c>
      <c r="L27" s="156">
        <v>3</v>
      </c>
      <c r="M27" s="280" t="s">
        <v>152</v>
      </c>
      <c r="N27" s="146"/>
    </row>
    <row r="28" spans="1:14" ht="13.5" customHeight="1">
      <c r="A28" s="139"/>
      <c r="B28" s="140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9"/>
      <c r="N28" s="146"/>
    </row>
    <row r="29" spans="1:14" s="163" customFormat="1" ht="18.75" customHeight="1">
      <c r="A29" s="160"/>
      <c r="B29" s="283" t="s">
        <v>157</v>
      </c>
      <c r="C29" s="161">
        <v>4.9</v>
      </c>
      <c r="D29" s="161">
        <v>3.830369357045144</v>
      </c>
      <c r="E29" s="161">
        <v>4.3</v>
      </c>
      <c r="F29" s="161">
        <v>4.4</v>
      </c>
      <c r="G29" s="161">
        <v>4.3</v>
      </c>
      <c r="H29" s="161">
        <v>3.8</v>
      </c>
      <c r="I29" s="161">
        <f>137/3592*100</f>
        <v>3.814031180400891</v>
      </c>
      <c r="J29" s="161">
        <v>3.7</v>
      </c>
      <c r="K29" s="161">
        <f>144/3862*100</f>
        <v>3.728638011393061</v>
      </c>
      <c r="L29" s="161">
        <v>3.7</v>
      </c>
      <c r="M29" s="281" t="s">
        <v>152</v>
      </c>
      <c r="N29" s="162"/>
    </row>
    <row r="30" spans="1:13" ht="0.75" customHeight="1">
      <c r="A30" s="136" t="s">
        <v>10</v>
      </c>
      <c r="B30" s="136"/>
      <c r="C30" s="136"/>
      <c r="D30" s="136"/>
      <c r="E30" s="136"/>
      <c r="F30" s="136"/>
      <c r="G30" s="136"/>
      <c r="H30" s="136"/>
      <c r="I30" s="136"/>
      <c r="J30" s="164"/>
      <c r="K30" s="164"/>
      <c r="L30" s="164"/>
      <c r="M30" s="164"/>
    </row>
    <row r="31" spans="1:13" ht="17.25" customHeight="1">
      <c r="A31" s="165" t="s">
        <v>96</v>
      </c>
      <c r="B31" s="165"/>
      <c r="C31" s="165"/>
      <c r="D31" s="165"/>
      <c r="E31" s="165" t="s">
        <v>97</v>
      </c>
      <c r="F31" s="165"/>
      <c r="H31" s="165"/>
      <c r="I31" s="165"/>
      <c r="J31" s="164"/>
      <c r="K31" s="164"/>
      <c r="L31" s="164"/>
      <c r="M31" s="164"/>
    </row>
    <row r="32" spans="1:9" ht="15" customHeight="1">
      <c r="A32" s="284" t="s">
        <v>158</v>
      </c>
      <c r="B32" s="165"/>
      <c r="C32" s="165"/>
      <c r="D32" s="165"/>
      <c r="E32" s="282" t="s">
        <v>156</v>
      </c>
      <c r="F32" s="165"/>
      <c r="G32" s="165"/>
      <c r="H32" s="165"/>
      <c r="I32" s="165"/>
    </row>
    <row r="33" spans="1:9" ht="15" customHeight="1">
      <c r="A33" s="166" t="s">
        <v>98</v>
      </c>
      <c r="B33" s="165"/>
      <c r="C33" s="165"/>
      <c r="D33" s="165"/>
      <c r="E33" s="165"/>
      <c r="F33" s="165"/>
      <c r="G33" s="165"/>
      <c r="H33" s="165"/>
      <c r="I33" s="165"/>
    </row>
    <row r="34" spans="2:9" ht="15" customHeight="1">
      <c r="B34" s="167"/>
      <c r="C34" s="167"/>
      <c r="D34" s="167"/>
      <c r="E34" s="167"/>
      <c r="F34" s="167"/>
      <c r="H34" s="167"/>
      <c r="I34" s="167"/>
    </row>
    <row r="35" spans="1:9" ht="15" customHeight="1">
      <c r="A35" s="165"/>
      <c r="B35" s="165"/>
      <c r="C35" s="165"/>
      <c r="D35" s="165"/>
      <c r="E35" s="165"/>
      <c r="F35" s="165"/>
      <c r="G35" s="165"/>
      <c r="H35" s="165"/>
      <c r="I35" s="165"/>
    </row>
    <row r="36" s="168" customFormat="1" ht="15" customHeight="1">
      <c r="B36" s="169"/>
    </row>
    <row r="37" spans="1:2" ht="12.75">
      <c r="A37" s="170"/>
      <c r="B37" s="170"/>
    </row>
    <row r="38" spans="1:2" ht="12.75">
      <c r="A38" s="170"/>
      <c r="B38" s="170"/>
    </row>
  </sheetData>
  <sheetProtection/>
  <printOptions horizontalCentered="1" verticalCentered="1"/>
  <pageMargins left="0.4" right="0.25" top="0.5298611111111111" bottom="0.2361111111111111" header="0.5111111111111111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2" sqref="D22"/>
    </sheetView>
  </sheetViews>
  <sheetFormatPr defaultColWidth="10.66015625" defaultRowHeight="12.75"/>
  <cols>
    <col min="1" max="1" width="30.66015625" style="173" customWidth="1"/>
    <col min="2" max="9" width="13.33203125" style="173" customWidth="1"/>
    <col min="10" max="10" width="11.66015625" style="173" customWidth="1"/>
    <col min="11" max="11" width="3.5" style="173" customWidth="1"/>
    <col min="12" max="16384" width="10.66015625" style="173" customWidth="1"/>
  </cols>
  <sheetData>
    <row r="1" spans="1:9" ht="18.75">
      <c r="A1" s="171" t="s">
        <v>99</v>
      </c>
      <c r="B1" s="172"/>
      <c r="C1" s="172"/>
      <c r="D1" s="172"/>
      <c r="E1" s="172"/>
      <c r="F1" s="172"/>
      <c r="G1" s="172"/>
      <c r="H1" s="172"/>
      <c r="I1" s="172"/>
    </row>
    <row r="2" ht="15.75" customHeight="1">
      <c r="A2" s="174"/>
    </row>
    <row r="3" spans="1:9" ht="21.75" customHeight="1">
      <c r="A3" s="175"/>
      <c r="B3" s="309" t="s">
        <v>100</v>
      </c>
      <c r="C3" s="310"/>
      <c r="D3" s="310"/>
      <c r="E3" s="310"/>
      <c r="F3" s="310"/>
      <c r="G3" s="311"/>
      <c r="H3" s="177" t="s">
        <v>101</v>
      </c>
      <c r="I3" s="178"/>
    </row>
    <row r="4" spans="1:9" ht="21.75" customHeight="1">
      <c r="A4" s="179" t="s">
        <v>0</v>
      </c>
      <c r="B4" s="177" t="s">
        <v>51</v>
      </c>
      <c r="C4" s="178"/>
      <c r="D4" s="180" t="s">
        <v>102</v>
      </c>
      <c r="E4" s="178"/>
      <c r="F4" s="180" t="s">
        <v>103</v>
      </c>
      <c r="G4" s="178"/>
      <c r="H4" s="177" t="s">
        <v>51</v>
      </c>
      <c r="I4" s="178"/>
    </row>
    <row r="5" spans="1:9" ht="21.75" customHeight="1">
      <c r="A5" s="181"/>
      <c r="B5" s="182" t="s">
        <v>55</v>
      </c>
      <c r="C5" s="178" t="s">
        <v>104</v>
      </c>
      <c r="D5" s="183" t="s">
        <v>55</v>
      </c>
      <c r="E5" s="177" t="s">
        <v>104</v>
      </c>
      <c r="F5" s="184" t="s">
        <v>55</v>
      </c>
      <c r="G5" s="178" t="s">
        <v>104</v>
      </c>
      <c r="H5" s="182" t="s">
        <v>55</v>
      </c>
      <c r="I5" s="178" t="s">
        <v>104</v>
      </c>
    </row>
    <row r="6" spans="1:9" ht="31.5" customHeight="1">
      <c r="A6" s="175" t="s">
        <v>105</v>
      </c>
      <c r="B6" s="185">
        <v>834</v>
      </c>
      <c r="C6" s="186">
        <v>35.4</v>
      </c>
      <c r="D6" s="187">
        <v>882</v>
      </c>
      <c r="E6" s="188">
        <v>34.6</v>
      </c>
      <c r="F6" s="189">
        <f aca="true" t="shared" si="0" ref="F6:F14">SUM(B6,D6)</f>
        <v>1716</v>
      </c>
      <c r="G6" s="186">
        <v>35</v>
      </c>
      <c r="H6" s="185">
        <v>694</v>
      </c>
      <c r="I6" s="286">
        <v>34.7</v>
      </c>
    </row>
    <row r="7" spans="1:9" ht="32.25" customHeight="1">
      <c r="A7" s="190" t="s">
        <v>106</v>
      </c>
      <c r="B7" s="191">
        <v>34</v>
      </c>
      <c r="C7" s="192">
        <v>1.4</v>
      </c>
      <c r="D7" s="193">
        <v>32</v>
      </c>
      <c r="E7" s="285">
        <v>1.2</v>
      </c>
      <c r="F7" s="194">
        <f t="shared" si="0"/>
        <v>66</v>
      </c>
      <c r="G7" s="192">
        <v>1.3</v>
      </c>
      <c r="H7" s="191">
        <v>18</v>
      </c>
      <c r="I7" s="195">
        <v>0.9</v>
      </c>
    </row>
    <row r="8" spans="1:9" ht="31.5" customHeight="1">
      <c r="A8" s="190" t="s">
        <v>107</v>
      </c>
      <c r="B8" s="191">
        <v>154</v>
      </c>
      <c r="C8" s="192">
        <v>6.5</v>
      </c>
      <c r="D8" s="193">
        <v>152</v>
      </c>
      <c r="E8" s="192">
        <v>6</v>
      </c>
      <c r="F8" s="194">
        <f t="shared" si="0"/>
        <v>306</v>
      </c>
      <c r="G8" s="192">
        <v>6.2</v>
      </c>
      <c r="H8" s="191">
        <v>137</v>
      </c>
      <c r="I8" s="287">
        <v>6.8</v>
      </c>
    </row>
    <row r="9" spans="1:9" ht="32.25" customHeight="1">
      <c r="A9" s="190" t="s">
        <v>108</v>
      </c>
      <c r="B9" s="191">
        <v>32</v>
      </c>
      <c r="C9" s="192">
        <v>1.4</v>
      </c>
      <c r="D9" s="193">
        <v>44</v>
      </c>
      <c r="E9" s="192">
        <v>1.7</v>
      </c>
      <c r="F9" s="194">
        <f t="shared" si="0"/>
        <v>76</v>
      </c>
      <c r="G9" s="285">
        <v>1.6</v>
      </c>
      <c r="H9" s="191">
        <v>45</v>
      </c>
      <c r="I9" s="195">
        <v>2.3</v>
      </c>
    </row>
    <row r="10" spans="1:9" ht="32.25" customHeight="1">
      <c r="A10" s="190" t="s">
        <v>19</v>
      </c>
      <c r="B10" s="191">
        <v>136</v>
      </c>
      <c r="C10" s="192">
        <v>5.8</v>
      </c>
      <c r="D10" s="193">
        <v>130</v>
      </c>
      <c r="E10" s="192">
        <v>5.1</v>
      </c>
      <c r="F10" s="194">
        <f t="shared" si="0"/>
        <v>266</v>
      </c>
      <c r="G10" s="192">
        <v>5.4</v>
      </c>
      <c r="H10" s="191">
        <v>151</v>
      </c>
      <c r="I10" s="195">
        <v>7.6</v>
      </c>
    </row>
    <row r="11" spans="1:9" ht="32.25" customHeight="1">
      <c r="A11" s="190" t="s">
        <v>109</v>
      </c>
      <c r="B11" s="191">
        <v>869</v>
      </c>
      <c r="C11" s="192">
        <v>36.9</v>
      </c>
      <c r="D11" s="193">
        <v>1032</v>
      </c>
      <c r="E11" s="285">
        <v>40.4</v>
      </c>
      <c r="F11" s="194">
        <f t="shared" si="0"/>
        <v>1901</v>
      </c>
      <c r="G11" s="192">
        <v>38.8</v>
      </c>
      <c r="H11" s="191">
        <v>768</v>
      </c>
      <c r="I11" s="195">
        <v>38.5</v>
      </c>
    </row>
    <row r="12" spans="1:9" ht="34.5" customHeight="1">
      <c r="A12" s="190" t="s">
        <v>110</v>
      </c>
      <c r="B12" s="191">
        <v>194</v>
      </c>
      <c r="C12" s="285">
        <v>8.3</v>
      </c>
      <c r="D12" s="193">
        <v>193</v>
      </c>
      <c r="E12" s="195">
        <v>7.6</v>
      </c>
      <c r="F12" s="194">
        <f t="shared" si="0"/>
        <v>387</v>
      </c>
      <c r="G12" s="192">
        <v>7.9</v>
      </c>
      <c r="H12" s="191">
        <v>125</v>
      </c>
      <c r="I12" s="195">
        <v>6.3</v>
      </c>
    </row>
    <row r="13" spans="1:9" s="200" customFormat="1" ht="34.5" customHeight="1">
      <c r="A13" s="196" t="s">
        <v>111</v>
      </c>
      <c r="B13" s="197">
        <f>SUM(B6:B12)</f>
        <v>2253</v>
      </c>
      <c r="C13" s="288">
        <f>SUM(C6:C12)</f>
        <v>95.69999999999999</v>
      </c>
      <c r="D13" s="198">
        <f>SUM(D6:D12)</f>
        <v>2465</v>
      </c>
      <c r="E13" s="199">
        <f>SUM(E6:E12)</f>
        <v>96.6</v>
      </c>
      <c r="F13" s="198">
        <f t="shared" si="0"/>
        <v>4718</v>
      </c>
      <c r="G13" s="199">
        <f>SUM(G6:G12)</f>
        <v>96.2</v>
      </c>
      <c r="H13" s="197">
        <f>SUM(H6:H12)</f>
        <v>1938</v>
      </c>
      <c r="I13" s="199">
        <f>H13/$H$16*100</f>
        <v>97.04556835252879</v>
      </c>
    </row>
    <row r="14" spans="1:9" ht="32.25" customHeight="1">
      <c r="A14" s="190" t="s">
        <v>112</v>
      </c>
      <c r="B14" s="201">
        <v>100</v>
      </c>
      <c r="C14" s="287">
        <v>4.3</v>
      </c>
      <c r="D14" s="194">
        <v>86</v>
      </c>
      <c r="E14" s="195">
        <v>3.4</v>
      </c>
      <c r="F14" s="194">
        <f t="shared" si="0"/>
        <v>186</v>
      </c>
      <c r="G14" s="192">
        <v>3.8</v>
      </c>
      <c r="H14" s="201">
        <v>59</v>
      </c>
      <c r="I14" s="195">
        <v>3</v>
      </c>
    </row>
    <row r="15" spans="1:9" ht="33" customHeight="1">
      <c r="A15" s="181" t="s">
        <v>113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</row>
    <row r="16" spans="1:9" ht="32.25" customHeight="1">
      <c r="A16" s="202" t="s">
        <v>114</v>
      </c>
      <c r="B16" s="198">
        <f>SUM(B13,B14:B15)</f>
        <v>2353</v>
      </c>
      <c r="C16" s="199">
        <f>SUM(C13,C14:C15)</f>
        <v>99.99999999999999</v>
      </c>
      <c r="D16" s="198">
        <f>SUM(D13,D14:D15)</f>
        <v>2551</v>
      </c>
      <c r="E16" s="199">
        <f>SUM(E13,E14:E15)</f>
        <v>100</v>
      </c>
      <c r="F16" s="198">
        <f>SUM(F13:F15)</f>
        <v>4904</v>
      </c>
      <c r="G16" s="199">
        <f>SUM(G13,G14:G15)</f>
        <v>100</v>
      </c>
      <c r="H16" s="198">
        <f>SUM(H13:H15)</f>
        <v>1997</v>
      </c>
      <c r="I16" s="199">
        <f>I13+I14</f>
        <v>100.04556835252879</v>
      </c>
    </row>
    <row r="18" ht="12.75">
      <c r="A18" s="203" t="s">
        <v>115</v>
      </c>
    </row>
    <row r="19" ht="17.25" customHeight="1">
      <c r="A19" s="289" t="s">
        <v>160</v>
      </c>
    </row>
    <row r="20" ht="15.75">
      <c r="A20" s="289" t="s">
        <v>159</v>
      </c>
    </row>
  </sheetData>
  <sheetProtection/>
  <mergeCells count="1">
    <mergeCell ref="B3:G3"/>
  </mergeCells>
  <printOptions/>
  <pageMargins left="0.75" right="0.019444444444444445" top="0.75" bottom="0" header="0.5" footer="0"/>
  <pageSetup horizontalDpi="600" verticalDpi="600" orientation="landscape" paperSize="9" r:id="rId2"/>
  <ignoredErrors>
    <ignoredError sqref="F13 F16:G16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L25" sqref="L25"/>
    </sheetView>
  </sheetViews>
  <sheetFormatPr defaultColWidth="10.66015625" defaultRowHeight="12.75"/>
  <cols>
    <col min="1" max="1" width="28.33203125" style="207" customWidth="1"/>
    <col min="2" max="2" width="11" style="207" customWidth="1"/>
    <col min="3" max="3" width="9.16015625" style="207" customWidth="1"/>
    <col min="4" max="4" width="11.5" style="207" customWidth="1"/>
    <col min="5" max="5" width="10.83203125" style="207" customWidth="1"/>
    <col min="6" max="7" width="12.83203125" style="207" customWidth="1"/>
    <col min="8" max="8" width="5" style="207" customWidth="1"/>
    <col min="9" max="16384" width="10.66015625" style="207" customWidth="1"/>
  </cols>
  <sheetData>
    <row r="1" spans="1:7" ht="21" customHeight="1">
      <c r="A1" s="204" t="s">
        <v>116</v>
      </c>
      <c r="B1" s="205"/>
      <c r="C1" s="205"/>
      <c r="D1" s="206"/>
      <c r="E1" s="206"/>
      <c r="F1" s="206"/>
      <c r="G1" s="206"/>
    </row>
    <row r="2" ht="7.5" customHeight="1">
      <c r="F2" s="208"/>
    </row>
    <row r="3" spans="1:7" ht="33.75" customHeight="1">
      <c r="A3" s="209" t="s">
        <v>117</v>
      </c>
      <c r="B3" s="309" t="s">
        <v>118</v>
      </c>
      <c r="C3" s="310"/>
      <c r="D3" s="310"/>
      <c r="E3" s="311"/>
      <c r="F3" s="210" t="s">
        <v>119</v>
      </c>
      <c r="G3" s="211"/>
    </row>
    <row r="4" spans="1:7" s="213" customFormat="1" ht="33.75" customHeight="1">
      <c r="A4" s="212" t="s">
        <v>120</v>
      </c>
      <c r="B4" s="309" t="s">
        <v>51</v>
      </c>
      <c r="C4" s="311"/>
      <c r="D4" s="309" t="s">
        <v>102</v>
      </c>
      <c r="E4" s="311"/>
      <c r="F4" s="310" t="s">
        <v>51</v>
      </c>
      <c r="G4" s="311"/>
    </row>
    <row r="5" spans="1:7" s="213" customFormat="1" ht="33.75" customHeight="1">
      <c r="A5" s="214"/>
      <c r="B5" s="215" t="s">
        <v>55</v>
      </c>
      <c r="C5" s="176" t="s">
        <v>104</v>
      </c>
      <c r="D5" s="215" t="s">
        <v>55</v>
      </c>
      <c r="E5" s="176" t="s">
        <v>104</v>
      </c>
      <c r="F5" s="215" t="s">
        <v>55</v>
      </c>
      <c r="G5" s="176" t="s">
        <v>104</v>
      </c>
    </row>
    <row r="6" spans="1:7" ht="43.5" customHeight="1">
      <c r="A6" s="216" t="s">
        <v>121</v>
      </c>
      <c r="B6" s="217">
        <v>334</v>
      </c>
      <c r="C6" s="218">
        <v>16.5</v>
      </c>
      <c r="D6" s="217">
        <v>322</v>
      </c>
      <c r="E6" s="218">
        <f>D6/D11*100</f>
        <v>14.730100640439158</v>
      </c>
      <c r="F6" s="219">
        <v>250</v>
      </c>
      <c r="G6" s="218">
        <f>F6/F11*100</f>
        <v>14.180374361883153</v>
      </c>
    </row>
    <row r="7" spans="1:7" ht="43.5" customHeight="1">
      <c r="A7" s="220" t="s">
        <v>122</v>
      </c>
      <c r="B7" s="217">
        <v>506</v>
      </c>
      <c r="C7" s="218">
        <v>25</v>
      </c>
      <c r="D7" s="217">
        <v>500</v>
      </c>
      <c r="E7" s="218">
        <f>D7/D11*100</f>
        <v>22.872827081427264</v>
      </c>
      <c r="F7" s="219">
        <v>461</v>
      </c>
      <c r="G7" s="218">
        <f>F7/F11*100</f>
        <v>26.14861032331254</v>
      </c>
    </row>
    <row r="8" spans="1:7" ht="43.5" customHeight="1">
      <c r="A8" s="220" t="s">
        <v>123</v>
      </c>
      <c r="B8" s="217">
        <v>290</v>
      </c>
      <c r="C8" s="218">
        <v>14.3</v>
      </c>
      <c r="D8" s="217">
        <v>317</v>
      </c>
      <c r="E8" s="218">
        <f>D8/D11*100</f>
        <v>14.501372369624885</v>
      </c>
      <c r="F8" s="219">
        <v>296</v>
      </c>
      <c r="G8" s="218">
        <f>F8/F11*100</f>
        <v>16.789563244469655</v>
      </c>
    </row>
    <row r="9" spans="1:7" ht="43.5" customHeight="1">
      <c r="A9" s="221" t="s">
        <v>124</v>
      </c>
      <c r="B9" s="217">
        <v>796</v>
      </c>
      <c r="C9" s="290">
        <v>39.4</v>
      </c>
      <c r="D9" s="217">
        <v>962</v>
      </c>
      <c r="E9" s="218">
        <f>D9/D11*100</f>
        <v>44.00731930466606</v>
      </c>
      <c r="F9" s="219">
        <v>698</v>
      </c>
      <c r="G9" s="218">
        <f>F9/F11*100</f>
        <v>39.591605218377765</v>
      </c>
    </row>
    <row r="10" spans="1:7" ht="43.5" customHeight="1">
      <c r="A10" s="220" t="s">
        <v>125</v>
      </c>
      <c r="B10" s="217">
        <v>97</v>
      </c>
      <c r="C10" s="218">
        <v>4.8</v>
      </c>
      <c r="D10" s="217">
        <v>85</v>
      </c>
      <c r="E10" s="218">
        <f>D10/D11*100</f>
        <v>3.888380603842635</v>
      </c>
      <c r="F10" s="219">
        <v>58</v>
      </c>
      <c r="G10" s="218">
        <f>F10/F11*100</f>
        <v>3.2898468519568915</v>
      </c>
    </row>
    <row r="11" spans="1:7" s="226" customFormat="1" ht="43.5" customHeight="1">
      <c r="A11" s="222" t="s">
        <v>126</v>
      </c>
      <c r="B11" s="223">
        <f aca="true" t="shared" si="0" ref="B11:G11">SUM(B6:B10)</f>
        <v>2023</v>
      </c>
      <c r="C11" s="224">
        <f t="shared" si="0"/>
        <v>99.99999999999999</v>
      </c>
      <c r="D11" s="223">
        <f t="shared" si="0"/>
        <v>2186</v>
      </c>
      <c r="E11" s="224">
        <f t="shared" si="0"/>
        <v>100.00000000000001</v>
      </c>
      <c r="F11" s="225">
        <f t="shared" si="0"/>
        <v>1763</v>
      </c>
      <c r="G11" s="224">
        <f t="shared" si="0"/>
        <v>100</v>
      </c>
    </row>
    <row r="12" spans="1:5" ht="25.5" customHeight="1">
      <c r="A12" s="228" t="s">
        <v>127</v>
      </c>
      <c r="B12" s="229" t="s">
        <v>128</v>
      </c>
      <c r="C12" s="227"/>
      <c r="E12" s="230"/>
    </row>
    <row r="13" spans="1:5" ht="22.5" customHeight="1">
      <c r="A13" s="228"/>
      <c r="B13" s="229"/>
      <c r="C13" s="227"/>
      <c r="E13" s="230"/>
    </row>
    <row r="14" spans="2:3" ht="12.75">
      <c r="B14" s="227"/>
      <c r="C14" s="227"/>
    </row>
    <row r="15" spans="1:3" s="233" customFormat="1" ht="15.75" customHeight="1">
      <c r="A15" s="231" t="s">
        <v>129</v>
      </c>
      <c r="B15" s="232"/>
      <c r="C15" s="232"/>
    </row>
    <row r="16" spans="2:3" ht="14.25" customHeight="1">
      <c r="B16" s="227"/>
      <c r="C16" s="227"/>
    </row>
    <row r="17" spans="1:7" s="235" customFormat="1" ht="41.25" customHeight="1">
      <c r="A17" s="234"/>
      <c r="B17" s="309">
        <v>2017</v>
      </c>
      <c r="C17" s="310"/>
      <c r="D17" s="310"/>
      <c r="E17" s="311"/>
      <c r="F17" s="309" t="s">
        <v>130</v>
      </c>
      <c r="G17" s="311"/>
    </row>
    <row r="18" spans="1:7" s="226" customFormat="1" ht="6.75" customHeight="1" hidden="1">
      <c r="A18" s="236"/>
      <c r="B18" s="236"/>
      <c r="C18" s="231"/>
      <c r="D18" s="231"/>
      <c r="E18" s="237"/>
      <c r="F18" s="231"/>
      <c r="G18" s="238"/>
    </row>
    <row r="19" spans="1:7" s="213" customFormat="1" ht="35.25" customHeight="1">
      <c r="A19" s="212" t="s">
        <v>131</v>
      </c>
      <c r="B19" s="309" t="s">
        <v>51</v>
      </c>
      <c r="C19" s="311"/>
      <c r="D19" s="309" t="s">
        <v>102</v>
      </c>
      <c r="E19" s="311"/>
      <c r="F19" s="309" t="s">
        <v>51</v>
      </c>
      <c r="G19" s="311"/>
    </row>
    <row r="20" spans="1:7" s="213" customFormat="1" ht="31.5" customHeight="1">
      <c r="A20" s="239"/>
      <c r="B20" s="215" t="s">
        <v>55</v>
      </c>
      <c r="C20" s="176" t="s">
        <v>104</v>
      </c>
      <c r="D20" s="215" t="s">
        <v>55</v>
      </c>
      <c r="E20" s="176" t="s">
        <v>104</v>
      </c>
      <c r="F20" s="176" t="s">
        <v>55</v>
      </c>
      <c r="G20" s="176" t="s">
        <v>104</v>
      </c>
    </row>
    <row r="21" spans="1:7" ht="15.75">
      <c r="A21" s="240"/>
      <c r="B21" s="241"/>
      <c r="C21" s="242"/>
      <c r="D21" s="241"/>
      <c r="E21" s="243"/>
      <c r="F21" s="243"/>
      <c r="G21" s="243"/>
    </row>
    <row r="22" spans="1:7" ht="37.5" customHeight="1">
      <c r="A22" s="244" t="s">
        <v>132</v>
      </c>
      <c r="B22" s="245">
        <v>43</v>
      </c>
      <c r="C22" s="246">
        <f>B22/B25*100</f>
        <v>41.74757281553398</v>
      </c>
      <c r="D22" s="245">
        <v>29</v>
      </c>
      <c r="E22" s="246">
        <f>D22/D25*100</f>
        <v>46.774193548387096</v>
      </c>
      <c r="F22" s="247">
        <v>19</v>
      </c>
      <c r="G22" s="246">
        <f>F22/F25*100</f>
        <v>45.23809523809524</v>
      </c>
    </row>
    <row r="23" spans="1:7" ht="34.5" customHeight="1">
      <c r="A23" s="244" t="s">
        <v>133</v>
      </c>
      <c r="B23" s="245">
        <v>60</v>
      </c>
      <c r="C23" s="246">
        <f>B23/B25*100</f>
        <v>58.252427184466015</v>
      </c>
      <c r="D23" s="245">
        <v>33</v>
      </c>
      <c r="E23" s="246">
        <f>D23/D25*100</f>
        <v>53.2258064516129</v>
      </c>
      <c r="F23" s="247">
        <v>23</v>
      </c>
      <c r="G23" s="246">
        <f>F23/F25*100</f>
        <v>54.761904761904766</v>
      </c>
    </row>
    <row r="24" spans="1:7" ht="15.75">
      <c r="A24" s="248"/>
      <c r="B24" s="245"/>
      <c r="C24" s="249"/>
      <c r="D24" s="245"/>
      <c r="E24" s="247"/>
      <c r="F24" s="247"/>
      <c r="G24" s="250"/>
    </row>
    <row r="25" spans="1:7" s="226" customFormat="1" ht="32.25" customHeight="1">
      <c r="A25" s="251" t="s">
        <v>134</v>
      </c>
      <c r="B25" s="252">
        <f>SUM(B22:B24)</f>
        <v>103</v>
      </c>
      <c r="C25" s="253">
        <f>SUM(C22:C24)</f>
        <v>100</v>
      </c>
      <c r="D25" s="252">
        <f>SUM(D22:D24)</f>
        <v>62</v>
      </c>
      <c r="E25" s="253">
        <f>SUM(E22:E24)</f>
        <v>100</v>
      </c>
      <c r="F25" s="254">
        <f>SUM(F22:F23)</f>
        <v>42</v>
      </c>
      <c r="G25" s="253">
        <f>SUM(G22:G24)</f>
        <v>100</v>
      </c>
    </row>
    <row r="26" spans="1:7" ht="9.75" customHeight="1">
      <c r="A26" s="255"/>
      <c r="B26" s="256"/>
      <c r="C26" s="257"/>
      <c r="D26" s="256"/>
      <c r="E26" s="258"/>
      <c r="F26" s="259"/>
      <c r="G26" s="258"/>
    </row>
    <row r="27" spans="1:6" ht="22.5" customHeight="1">
      <c r="A27" s="228" t="s">
        <v>135</v>
      </c>
      <c r="B27" s="260" t="s">
        <v>10</v>
      </c>
      <c r="F27" s="261"/>
    </row>
  </sheetData>
  <sheetProtection/>
  <mergeCells count="9">
    <mergeCell ref="B19:C19"/>
    <mergeCell ref="D19:E19"/>
    <mergeCell ref="F19:G19"/>
    <mergeCell ref="B3:E3"/>
    <mergeCell ref="B4:C4"/>
    <mergeCell ref="D4:E4"/>
    <mergeCell ref="F4:G4"/>
    <mergeCell ref="B17:E17"/>
    <mergeCell ref="F17:G17"/>
  </mergeCells>
  <printOptions/>
  <pageMargins left="0.4724409448818898" right="0.4724409448818898" top="0.7086614173228347" bottom="0.31496062992125984" header="0.31496062992125984" footer="0.15748031496062992"/>
  <pageSetup horizontalDpi="1200" verticalDpi="1200" orientation="portrait" paperSize="9" r:id="rId1"/>
  <headerFooter alignWithMargins="0">
    <oddHeader>&amp;C&amp;12- 12 -</oddHeader>
  </headerFooter>
  <ignoredErrors>
    <ignoredError sqref="F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L8" sqref="L8"/>
    </sheetView>
  </sheetViews>
  <sheetFormatPr defaultColWidth="9" defaultRowHeight="12.75"/>
  <cols>
    <col min="1" max="1" width="31.83203125" style="263" customWidth="1"/>
    <col min="2" max="2" width="16.83203125" style="263" customWidth="1"/>
    <col min="3" max="4" width="17.83203125" style="263" customWidth="1"/>
    <col min="5" max="5" width="16.66015625" style="263" customWidth="1"/>
    <col min="6" max="6" width="17.83203125" style="263" customWidth="1"/>
    <col min="7" max="7" width="16.66015625" style="263" customWidth="1"/>
    <col min="8" max="8" width="12.66015625" style="263" customWidth="1"/>
    <col min="9" max="9" width="4.16015625" style="263" customWidth="1"/>
    <col min="10" max="16384" width="9" style="263" customWidth="1"/>
  </cols>
  <sheetData>
    <row r="1" ht="40.5" customHeight="1">
      <c r="A1" s="262" t="s">
        <v>136</v>
      </c>
    </row>
    <row r="2" spans="1:7" ht="45" customHeight="1">
      <c r="A2" s="264" t="s">
        <v>137</v>
      </c>
      <c r="B2" s="312" t="s">
        <v>138</v>
      </c>
      <c r="C2" s="312" t="s">
        <v>139</v>
      </c>
      <c r="D2" s="312" t="s">
        <v>140</v>
      </c>
      <c r="E2" s="312" t="s">
        <v>141</v>
      </c>
      <c r="F2" s="312" t="s">
        <v>142</v>
      </c>
      <c r="G2" s="314" t="s">
        <v>134</v>
      </c>
    </row>
    <row r="3" spans="1:7" ht="39.75" customHeight="1">
      <c r="A3" s="266" t="s">
        <v>143</v>
      </c>
      <c r="B3" s="313"/>
      <c r="C3" s="313"/>
      <c r="D3" s="313"/>
      <c r="E3" s="313"/>
      <c r="F3" s="313"/>
      <c r="G3" s="315"/>
    </row>
    <row r="4" spans="1:7" ht="42" customHeight="1">
      <c r="A4" s="265" t="s">
        <v>144</v>
      </c>
      <c r="B4" s="275">
        <v>0</v>
      </c>
      <c r="C4" s="275">
        <v>0</v>
      </c>
      <c r="D4" s="270">
        <v>1</v>
      </c>
      <c r="E4" s="270">
        <v>1</v>
      </c>
      <c r="F4" s="275">
        <v>0</v>
      </c>
      <c r="G4" s="271">
        <v>2</v>
      </c>
    </row>
    <row r="5" spans="1:7" ht="42" customHeight="1">
      <c r="A5" s="268" t="s">
        <v>145</v>
      </c>
      <c r="B5" s="275">
        <v>0</v>
      </c>
      <c r="C5" s="275">
        <v>0</v>
      </c>
      <c r="D5" s="275">
        <v>0</v>
      </c>
      <c r="E5" s="275">
        <v>0</v>
      </c>
      <c r="F5" s="270">
        <v>2</v>
      </c>
      <c r="G5" s="271">
        <v>2</v>
      </c>
    </row>
    <row r="6" spans="1:7" ht="42" customHeight="1">
      <c r="A6" s="268" t="s">
        <v>146</v>
      </c>
      <c r="B6" s="275">
        <v>0</v>
      </c>
      <c r="C6" s="270">
        <v>8</v>
      </c>
      <c r="D6" s="270">
        <v>7</v>
      </c>
      <c r="E6" s="270">
        <v>4</v>
      </c>
      <c r="F6" s="270">
        <v>21</v>
      </c>
      <c r="G6" s="271">
        <v>40</v>
      </c>
    </row>
    <row r="7" spans="1:7" ht="42" customHeight="1">
      <c r="A7" s="268" t="s">
        <v>147</v>
      </c>
      <c r="B7" s="275">
        <v>0</v>
      </c>
      <c r="C7" s="270">
        <v>2</v>
      </c>
      <c r="D7" s="270">
        <v>1</v>
      </c>
      <c r="E7" s="270">
        <v>1</v>
      </c>
      <c r="F7" s="270">
        <v>7</v>
      </c>
      <c r="G7" s="271">
        <v>11</v>
      </c>
    </row>
    <row r="8" spans="1:7" ht="42" customHeight="1">
      <c r="A8" s="268" t="s">
        <v>148</v>
      </c>
      <c r="B8" s="270">
        <v>1</v>
      </c>
      <c r="C8" s="270">
        <v>2</v>
      </c>
      <c r="D8" s="270">
        <v>4</v>
      </c>
      <c r="E8" s="270">
        <v>6</v>
      </c>
      <c r="F8" s="270">
        <v>4</v>
      </c>
      <c r="G8" s="271">
        <v>17</v>
      </c>
    </row>
    <row r="9" spans="1:7" ht="42" customHeight="1">
      <c r="A9" s="268" t="s">
        <v>149</v>
      </c>
      <c r="B9" s="270">
        <v>1</v>
      </c>
      <c r="C9" s="275">
        <v>0</v>
      </c>
      <c r="D9" s="275">
        <v>0</v>
      </c>
      <c r="E9" s="270">
        <v>3</v>
      </c>
      <c r="F9" s="270">
        <v>2</v>
      </c>
      <c r="G9" s="271">
        <v>6</v>
      </c>
    </row>
    <row r="10" spans="1:7" ht="42" customHeight="1">
      <c r="A10" s="267" t="s">
        <v>150</v>
      </c>
      <c r="B10" s="270">
        <v>1</v>
      </c>
      <c r="C10" s="275">
        <v>0</v>
      </c>
      <c r="D10" s="275">
        <v>0</v>
      </c>
      <c r="E10" s="272">
        <v>6</v>
      </c>
      <c r="F10" s="270">
        <v>3</v>
      </c>
      <c r="G10" s="273">
        <v>10</v>
      </c>
    </row>
    <row r="11" spans="1:7" ht="42" customHeight="1">
      <c r="A11" s="269" t="s">
        <v>151</v>
      </c>
      <c r="B11" s="274">
        <v>3</v>
      </c>
      <c r="C11" s="274">
        <v>12</v>
      </c>
      <c r="D11" s="274">
        <v>13</v>
      </c>
      <c r="E11" s="274">
        <v>21</v>
      </c>
      <c r="F11" s="274">
        <v>39</v>
      </c>
      <c r="G11" s="274">
        <v>88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7480314960629921" right="0.03937007874015748" top="0.7480314960629921" bottom="0.7480314960629921" header="0.31496062992125984" footer="0.31496062992125984"/>
  <pageSetup horizontalDpi="30066" verticalDpi="30066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 Bundhoo</cp:lastModifiedBy>
  <cp:lastPrinted>2018-08-29T06:39:54Z</cp:lastPrinted>
  <dcterms:created xsi:type="dcterms:W3CDTF">2001-05-14T10:05:21Z</dcterms:created>
  <dcterms:modified xsi:type="dcterms:W3CDTF">2018-08-29T06:40:14Z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234000.000000000</vt:lpwstr>
  </property>
  <property fmtid="{D5CDD505-2E9C-101B-9397-08002B2CF9AE}" pid="8" name="_SourceUrl">
    <vt:lpwstr/>
  </property>
</Properties>
</file>