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45" windowWidth="6855" windowHeight="5940" activeTab="10"/>
  </bookViews>
  <sheets>
    <sheet name="tab 1" sheetId="1" r:id="rId1"/>
    <sheet name="tab2.1" sheetId="2" r:id="rId2"/>
    <sheet name="tab2.2" sheetId="3" r:id="rId3"/>
    <sheet name="tab2.3" sheetId="4" r:id="rId4"/>
    <sheet name="tb3 " sheetId="5" r:id="rId5"/>
    <sheet name="tab 4-5" sheetId="6" r:id="rId6"/>
    <sheet name="tab 6-7" sheetId="7" r:id="rId7"/>
    <sheet name="tab 8" sheetId="8" r:id="rId8"/>
    <sheet name="tab 9" sheetId="9" r:id="rId9"/>
    <sheet name="tab 10" sheetId="10" r:id="rId10"/>
    <sheet name="tab 11" sheetId="11" r:id="rId11"/>
  </sheets>
  <definedNames>
    <definedName name="_xlnm.Print_Area" localSheetId="10">'tab 11'!$A$1:$Q$45</definedName>
    <definedName name="_xlnm.Print_Area" localSheetId="7">'tab 8'!$A$1:$K$39</definedName>
    <definedName name="_xlnm.Print_Area" localSheetId="8">'tab 9'!$A$1:$Q$22</definedName>
  </definedNames>
  <calcPr fullCalcOnLoad="1"/>
</workbook>
</file>

<file path=xl/sharedStrings.xml><?xml version="1.0" encoding="utf-8"?>
<sst xmlns="http://schemas.openxmlformats.org/spreadsheetml/2006/main" count="688" uniqueCount="318">
  <si>
    <t>1995/96</t>
  </si>
  <si>
    <t>1996/97</t>
  </si>
  <si>
    <t>Pension type</t>
  </si>
  <si>
    <t>No. of beneficiaries</t>
  </si>
  <si>
    <t>Basic Retirement Pension</t>
  </si>
  <si>
    <t>Basic Widow's Pension</t>
  </si>
  <si>
    <t>Basic Invalid's Pension</t>
  </si>
  <si>
    <t>Basic Orphan's Pension</t>
  </si>
  <si>
    <t>Guardian's Allowance</t>
  </si>
  <si>
    <t xml:space="preserve">Child's Allowance </t>
  </si>
  <si>
    <t xml:space="preserve">        Basic Retirement Pension</t>
  </si>
  <si>
    <t xml:space="preserve">        Basic Widow's Pension</t>
  </si>
  <si>
    <t xml:space="preserve">        Basic Invalid's Pension</t>
  </si>
  <si>
    <t>Amount paid (Rs million)</t>
  </si>
  <si>
    <t>1998/99</t>
  </si>
  <si>
    <t>1999/2000</t>
  </si>
  <si>
    <t>2000/01</t>
  </si>
  <si>
    <t xml:space="preserve"> Number of beneficiaries</t>
  </si>
  <si>
    <t>Basic Retirement Pension
(Old age pension)</t>
  </si>
  <si>
    <t>Child's Allowance</t>
  </si>
  <si>
    <t xml:space="preserve">             Amount paid (Rs million)</t>
  </si>
  <si>
    <t>1994/95</t>
  </si>
  <si>
    <r>
      <t xml:space="preserve">Basic Retirement Pension </t>
    </r>
    <r>
      <rPr>
        <sz val="10"/>
        <rFont val="Times New Roman"/>
        <family val="1"/>
      </rPr>
      <t>(including Enhanced Basic Retirement Pension and Child's Allowance)</t>
    </r>
  </si>
  <si>
    <r>
      <t xml:space="preserve">Basic Widow's Pension
</t>
    </r>
    <r>
      <rPr>
        <sz val="10"/>
        <rFont val="Times New Roman"/>
        <family val="1"/>
      </rPr>
      <t>(including Child's Allowance)</t>
    </r>
  </si>
  <si>
    <r>
      <t xml:space="preserve">Basic Invalid's Pension
</t>
    </r>
    <r>
      <rPr>
        <sz val="10"/>
        <rFont val="Times New Roman"/>
        <family val="1"/>
      </rPr>
      <t>(including Carer's Allowance and Child's Allowance)</t>
    </r>
  </si>
  <si>
    <t xml:space="preserve"> Amount paid (Rs million)</t>
  </si>
  <si>
    <t>Type of benefit</t>
  </si>
  <si>
    <t>Food Aid</t>
  </si>
  <si>
    <t>Indoor Relief (Capitation Grant)</t>
  </si>
  <si>
    <t>Unemployment Hardship Relief</t>
  </si>
  <si>
    <t>2000/2001</t>
  </si>
  <si>
    <t>Inmate's Allowance</t>
  </si>
  <si>
    <t>Funeral Grant</t>
  </si>
  <si>
    <t>District/ Island</t>
  </si>
  <si>
    <t xml:space="preserve"> June 95</t>
  </si>
  <si>
    <t xml:space="preserve"> June 96</t>
  </si>
  <si>
    <t>Port-Louis</t>
  </si>
  <si>
    <t>Pamplemousses</t>
  </si>
  <si>
    <t>Riviere du Rempart</t>
  </si>
  <si>
    <t>Flacq</t>
  </si>
  <si>
    <t>Grand-Port</t>
  </si>
  <si>
    <t>Savanne</t>
  </si>
  <si>
    <t>Moka</t>
  </si>
  <si>
    <t>Black River</t>
  </si>
  <si>
    <t>Island of Mauritius</t>
  </si>
  <si>
    <t>Island of Rodrigues</t>
  </si>
  <si>
    <t>Republic of Mauritius</t>
  </si>
  <si>
    <t>Amount contributed by employers and employees (Rs Mn)</t>
  </si>
  <si>
    <t>Surcharge paid by employers (Rs Mn)</t>
  </si>
  <si>
    <t>Contributory Retirement Pension</t>
  </si>
  <si>
    <t>Contributory Invalid's Pension</t>
  </si>
  <si>
    <t>Contributory Orphan's Pension</t>
  </si>
  <si>
    <r>
      <t xml:space="preserve">921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0"/>
      </rPr>
      <t>/</t>
    </r>
  </si>
  <si>
    <t>Basic Widow's Pension (BWP)</t>
  </si>
  <si>
    <t>Basic Invalid's Pension  (BIP)</t>
  </si>
  <si>
    <t>Basic Orphan's Pension  (BOP)</t>
  </si>
  <si>
    <t>Additional Basic Invalid's Pension (Carer's Allowance)</t>
  </si>
  <si>
    <t>Social Aid (minimum amount payable)</t>
  </si>
  <si>
    <t>Inmate's Allowance  : (a) Charitable Institutions</t>
  </si>
  <si>
    <t>Minimum Contributory Retirement Pension</t>
  </si>
  <si>
    <t>Daily</t>
  </si>
  <si>
    <r>
      <t xml:space="preserve">675 </t>
    </r>
    <r>
      <rPr>
        <vertAlign val="superscript"/>
        <sz val="12"/>
        <rFont val="Times New Roman"/>
        <family val="1"/>
      </rPr>
      <t>1/</t>
    </r>
  </si>
  <si>
    <t xml:space="preserve">135
</t>
  </si>
  <si>
    <r>
      <t>1350</t>
    </r>
    <r>
      <rPr>
        <vertAlign val="superscript"/>
        <sz val="12"/>
        <rFont val="Times New Roman"/>
        <family val="1"/>
      </rPr>
      <t xml:space="preserve"> 2/</t>
    </r>
  </si>
  <si>
    <r>
      <t>1515</t>
    </r>
    <r>
      <rPr>
        <vertAlign val="superscript"/>
        <sz val="12"/>
        <rFont val="Times New Roman"/>
        <family val="1"/>
      </rPr>
      <t xml:space="preserve"> 2/</t>
    </r>
  </si>
  <si>
    <t>Male</t>
  </si>
  <si>
    <t>Female</t>
  </si>
  <si>
    <t>Age-group</t>
  </si>
  <si>
    <t>(years)</t>
  </si>
  <si>
    <t>Under 15</t>
  </si>
  <si>
    <t>15 - 59</t>
  </si>
  <si>
    <t>Allowance under the National Solidarity Fund:</t>
  </si>
  <si>
    <t xml:space="preserve">        -</t>
  </si>
  <si>
    <t>60 &amp; over</t>
  </si>
  <si>
    <r>
      <t>2/</t>
    </r>
    <r>
      <rPr>
        <i/>
        <sz val="12"/>
        <rFont val="Times New Roman"/>
        <family val="1"/>
      </rPr>
      <t xml:space="preserve">  provisional</t>
    </r>
  </si>
  <si>
    <r>
      <t xml:space="preserve">    Social Aid</t>
    </r>
    <r>
      <rPr>
        <vertAlign val="superscript"/>
        <sz val="12"/>
        <rFont val="Times New Roman"/>
        <family val="1"/>
      </rPr>
      <t>1/</t>
    </r>
  </si>
  <si>
    <r>
      <t xml:space="preserve">10,312.7 </t>
    </r>
    <r>
      <rPr>
        <vertAlign val="superscript"/>
        <sz val="12"/>
        <rFont val="Times New Roman"/>
        <family val="1"/>
      </rPr>
      <t>2/</t>
    </r>
  </si>
  <si>
    <t>Contributory Widow's Pension</t>
  </si>
  <si>
    <t xml:space="preserve"> Amount payable (Rs)  </t>
  </si>
  <si>
    <t>2001/02</t>
  </si>
  <si>
    <t>June 02</t>
  </si>
  <si>
    <r>
      <t>1999/00</t>
    </r>
    <r>
      <rPr>
        <b/>
        <vertAlign val="superscript"/>
        <sz val="12"/>
        <rFont val="Times New Roman"/>
        <family val="1"/>
      </rPr>
      <t xml:space="preserve"> </t>
    </r>
  </si>
  <si>
    <r>
      <t>2/</t>
    </r>
    <r>
      <rPr>
        <i/>
        <sz val="12"/>
        <rFont val="Times New Roman"/>
        <family val="1"/>
      </rPr>
      <t xml:space="preserve"> revised</t>
    </r>
  </si>
  <si>
    <t xml:space="preserve">    Inmate's Allowance</t>
  </si>
  <si>
    <t xml:space="preserve">1998/99 </t>
  </si>
  <si>
    <r>
      <t>2/</t>
    </r>
    <r>
      <rPr>
        <i/>
        <sz val="12"/>
        <rFont val="Times New Roman"/>
        <family val="1"/>
      </rPr>
      <t xml:space="preserve"> provisional</t>
    </r>
  </si>
  <si>
    <t>June 95</t>
  </si>
  <si>
    <t xml:space="preserve">Total </t>
  </si>
  <si>
    <t xml:space="preserve">                Republic of Mauritius</t>
  </si>
  <si>
    <t>Government expenditure on
Social Security &amp; Welfare</t>
  </si>
  <si>
    <t>2002/03</t>
  </si>
  <si>
    <t>June 03</t>
  </si>
  <si>
    <t>June 01</t>
  </si>
  <si>
    <t xml:space="preserve">  of whom </t>
  </si>
  <si>
    <t xml:space="preserve">    of whom</t>
  </si>
  <si>
    <r>
      <t xml:space="preserve">         Severely handicapped </t>
    </r>
    <r>
      <rPr>
        <i/>
        <vertAlign val="superscript"/>
        <sz val="12"/>
        <rFont val="Times New Roman"/>
        <family val="1"/>
      </rPr>
      <t>2/</t>
    </r>
  </si>
  <si>
    <t xml:space="preserve">    of whom children of beneficiaries of:</t>
  </si>
  <si>
    <r>
      <t xml:space="preserve">Basic Retirement Pension </t>
    </r>
    <r>
      <rPr>
        <sz val="10"/>
        <rFont val="Times New Roman"/>
        <family val="1"/>
      </rPr>
      <t>(including  Enhanced Basic Retirement Pension and Child's Allowance)</t>
    </r>
  </si>
  <si>
    <t>June 1999</t>
  </si>
  <si>
    <t xml:space="preserve">    Basic Retirement Pension</t>
  </si>
  <si>
    <t xml:space="preserve">    Basic Widow's Pension</t>
  </si>
  <si>
    <t xml:space="preserve">    Basic Invalid's Pension</t>
  </si>
  <si>
    <t>Other</t>
  </si>
  <si>
    <t>Total</t>
  </si>
  <si>
    <t>Medical treatment abroad (Air ticket only)</t>
  </si>
  <si>
    <t>Personal Hardship Scheme:</t>
  </si>
  <si>
    <t>Contingency</t>
  </si>
  <si>
    <t>Both
sexes</t>
  </si>
  <si>
    <t>Industrial Injury Benefits</t>
  </si>
  <si>
    <t>2004/05</t>
  </si>
  <si>
    <t>June 05</t>
  </si>
  <si>
    <t>1999/00</t>
  </si>
  <si>
    <t>Number of beneficiaries</t>
  </si>
  <si>
    <r>
      <t>Basic Orphan's Pension</t>
    </r>
    <r>
      <rPr>
        <vertAlign val="superscript"/>
        <sz val="12"/>
        <rFont val="Times New Roman"/>
        <family val="1"/>
      </rPr>
      <t xml:space="preserve"> 1/</t>
    </r>
    <r>
      <rPr>
        <sz val="12"/>
        <rFont val="Times New Roman"/>
        <family val="0"/>
      </rPr>
      <t xml:space="preserve">
</t>
    </r>
    <r>
      <rPr>
        <sz val="10"/>
        <rFont val="Times New Roman"/>
        <family val="1"/>
      </rPr>
      <t>(including Guardian's Allowance)</t>
    </r>
  </si>
  <si>
    <t xml:space="preserve">       Basic Widow's Pension or Basic Invalid's Pension</t>
  </si>
  <si>
    <r>
      <t xml:space="preserve">Basic Orphan's Pension </t>
    </r>
    <r>
      <rPr>
        <vertAlign val="superscript"/>
        <sz val="12"/>
        <rFont val="Times New Roman"/>
        <family val="1"/>
      </rPr>
      <t>1/</t>
    </r>
    <r>
      <rPr>
        <sz val="12"/>
        <rFont val="Times New Roman"/>
        <family val="0"/>
      </rPr>
      <t xml:space="preserve">
</t>
    </r>
    <r>
      <rPr>
        <sz val="10"/>
        <rFont val="Times New Roman"/>
        <family val="1"/>
      </rPr>
      <t>(including Guardian's Allowance)</t>
    </r>
  </si>
  <si>
    <t xml:space="preserve">   Basic Retirement Pension or Basic Widow's Pension or Basic Invalid's Pension</t>
  </si>
  <si>
    <t xml:space="preserve">  Basic Retirement Pension or  Basic Widow's Pension or Basic Invalid's Pension</t>
  </si>
  <si>
    <t xml:space="preserve">2002/03 </t>
  </si>
  <si>
    <r>
      <t>1/</t>
    </r>
    <r>
      <rPr>
        <i/>
        <sz val="12"/>
        <rFont val="Times New Roman"/>
        <family val="1"/>
      </rPr>
      <t xml:space="preserve"> includes also allowances to children who were previously children of beneficiaries of</t>
    </r>
  </si>
  <si>
    <t>2005/06</t>
  </si>
  <si>
    <t>2005/2006</t>
  </si>
  <si>
    <t>June 06</t>
  </si>
  <si>
    <r>
      <t xml:space="preserve"> Pensioner
 support
 ratio </t>
    </r>
    <r>
      <rPr>
        <vertAlign val="superscript"/>
        <sz val="12"/>
        <rFont val="Times New Roman"/>
        <family val="1"/>
      </rPr>
      <t>2/</t>
    </r>
  </si>
  <si>
    <r>
      <t xml:space="preserve"> Index of ageing </t>
    </r>
    <r>
      <rPr>
        <vertAlign val="superscript"/>
        <sz val="12"/>
        <rFont val="Times New Roman"/>
        <family val="1"/>
      </rPr>
      <t>3/</t>
    </r>
  </si>
  <si>
    <t xml:space="preserve"> of whom children of beneficiaries of:</t>
  </si>
  <si>
    <t xml:space="preserve">    or Basic Invalid's Pension</t>
  </si>
  <si>
    <r>
      <t xml:space="preserve">     Severely handicapped</t>
    </r>
    <r>
      <rPr>
        <i/>
        <vertAlign val="superscript"/>
        <sz val="12"/>
        <rFont val="Times New Roman"/>
        <family val="1"/>
      </rPr>
      <t>2/</t>
    </r>
  </si>
  <si>
    <r>
      <t xml:space="preserve">     Severely handicapped</t>
    </r>
    <r>
      <rPr>
        <i/>
        <vertAlign val="superscript"/>
        <sz val="12"/>
        <rFont val="Times New Roman"/>
        <family val="1"/>
      </rPr>
      <t>3/</t>
    </r>
  </si>
  <si>
    <r>
      <t xml:space="preserve">       Other</t>
    </r>
    <r>
      <rPr>
        <i/>
        <vertAlign val="superscript"/>
        <sz val="12"/>
        <rFont val="Times New Roman"/>
        <family val="1"/>
      </rPr>
      <t>4/</t>
    </r>
  </si>
  <si>
    <t>2001/2002</t>
  </si>
  <si>
    <t>2002/2003</t>
  </si>
  <si>
    <t xml:space="preserve">   n.a</t>
  </si>
  <si>
    <t xml:space="preserve">  No. of employers contributing to Fund ('000)</t>
  </si>
  <si>
    <t xml:space="preserve">  Surcharge paid by employers (RsMn) </t>
  </si>
  <si>
    <r>
      <t xml:space="preserve">   Total Lump Sum paid (RsMn)</t>
    </r>
    <r>
      <rPr>
        <vertAlign val="superscript"/>
        <sz val="12"/>
        <rFont val="Times New Roman"/>
        <family val="1"/>
      </rPr>
      <t xml:space="preserve"> </t>
    </r>
  </si>
  <si>
    <t xml:space="preserve">         of which   VRS (RsMn)</t>
  </si>
  <si>
    <t xml:space="preserve">  Size of Fund (RsMn)</t>
  </si>
  <si>
    <t xml:space="preserve">  No. of beneficiaries of Lump Sum: </t>
  </si>
  <si>
    <t xml:space="preserve">    as at end of financial year</t>
  </si>
  <si>
    <t xml:space="preserve">      of which  Voluntary Retirement Scheme (VRS)</t>
  </si>
  <si>
    <t xml:space="preserve">   -</t>
  </si>
  <si>
    <t>Number of cases</t>
  </si>
  <si>
    <t xml:space="preserve">    % of total government expenditure</t>
  </si>
  <si>
    <t xml:space="preserve">    % of GDP at market prices</t>
  </si>
  <si>
    <r>
      <t xml:space="preserve">2/  </t>
    </r>
    <r>
      <rPr>
        <i/>
        <sz val="12"/>
        <rFont val="Times New Roman"/>
        <family val="1"/>
      </rPr>
      <t>refers to age 75 years and over</t>
    </r>
  </si>
  <si>
    <t xml:space="preserve">                                 (10-19) years </t>
  </si>
  <si>
    <t xml:space="preserve">                                    (b) Brown Sequard Hospital:</t>
  </si>
  <si>
    <t>Unemployment Hardship Relief (Minimum)</t>
  </si>
  <si>
    <t xml:space="preserve"> Personal Hardship Scheme (Maximum)</t>
  </si>
  <si>
    <t>Personal Hardship Scheme :</t>
  </si>
  <si>
    <r>
      <t xml:space="preserve">2/  </t>
    </r>
    <r>
      <rPr>
        <i/>
        <sz val="12"/>
        <rFont val="Times New Roman"/>
        <family val="1"/>
      </rPr>
      <t>Provisional</t>
    </r>
  </si>
  <si>
    <t xml:space="preserve">  No. of employees belonging to the  Fund ('000)</t>
  </si>
  <si>
    <t>2006/07</t>
  </si>
  <si>
    <t>June 07</t>
  </si>
  <si>
    <t>2006/2007</t>
  </si>
  <si>
    <t xml:space="preserve">Indoor Relief :  </t>
  </si>
  <si>
    <t xml:space="preserve"> Basic Retirement Pension (BRP) :  
                                                                                                                                        </t>
  </si>
  <si>
    <t>Amount paid (Rs 000)</t>
  </si>
  <si>
    <t xml:space="preserve">                                (0 - 9) years</t>
  </si>
  <si>
    <t xml:space="preserve">  Child's Allowance:(Under the National Pensions Act) 
                                               </t>
  </si>
  <si>
    <t>n.a</t>
  </si>
  <si>
    <r>
      <t>110</t>
    </r>
    <r>
      <rPr>
        <vertAlign val="superscript"/>
        <sz val="12"/>
        <rFont val="Times New Roman"/>
        <family val="1"/>
      </rPr>
      <t>3/</t>
    </r>
  </si>
  <si>
    <r>
      <t>2,250</t>
    </r>
    <r>
      <rPr>
        <vertAlign val="superscript"/>
        <sz val="12"/>
        <rFont val="Times New Roman"/>
        <family val="1"/>
      </rPr>
      <t>4/</t>
    </r>
  </si>
  <si>
    <r>
      <t>3,615</t>
    </r>
    <r>
      <rPr>
        <vertAlign val="superscript"/>
        <sz val="12"/>
        <rFont val="Times New Roman"/>
        <family val="1"/>
      </rPr>
      <t>3/</t>
    </r>
  </si>
  <si>
    <r>
      <t>3,665</t>
    </r>
    <r>
      <rPr>
        <vertAlign val="superscript"/>
        <sz val="12"/>
        <rFont val="Times New Roman"/>
        <family val="1"/>
      </rPr>
      <t>4/</t>
    </r>
  </si>
  <si>
    <t>2007/2008</t>
  </si>
  <si>
    <t xml:space="preserve">                                                   (60-69) years</t>
  </si>
  <si>
    <t xml:space="preserve">                                                   (70-89) years</t>
  </si>
  <si>
    <t xml:space="preserve">                                                   (90-99) years</t>
  </si>
  <si>
    <t xml:space="preserve">                                                   100 years and over</t>
  </si>
  <si>
    <t>Income Support (as from 1 July 2006)</t>
  </si>
  <si>
    <r>
      <t>565</t>
    </r>
    <r>
      <rPr>
        <vertAlign val="superscript"/>
        <sz val="12"/>
        <rFont val="Times New Roman"/>
        <family val="1"/>
      </rPr>
      <t>4/</t>
    </r>
  </si>
  <si>
    <r>
      <t>50</t>
    </r>
    <r>
      <rPr>
        <vertAlign val="superscript"/>
        <sz val="12"/>
        <rFont val="Times New Roman"/>
        <family val="1"/>
      </rPr>
      <t xml:space="preserve">2/ </t>
    </r>
  </si>
  <si>
    <t>P e r   c a s e</t>
  </si>
  <si>
    <t>D  a  i  l  y</t>
  </si>
  <si>
    <r>
      <t>2,200</t>
    </r>
    <r>
      <rPr>
        <vertAlign val="superscript"/>
        <sz val="12"/>
        <rFont val="Times New Roman"/>
        <family val="1"/>
      </rPr>
      <t>3/</t>
    </r>
  </si>
  <si>
    <r>
      <t>120</t>
    </r>
    <r>
      <rPr>
        <vertAlign val="superscript"/>
        <sz val="12"/>
        <rFont val="Times New Roman"/>
        <family val="1"/>
      </rPr>
      <t>4/</t>
    </r>
  </si>
  <si>
    <r>
      <t xml:space="preserve">4/ </t>
    </r>
    <r>
      <rPr>
        <i/>
        <sz val="12"/>
        <rFont val="Times New Roman"/>
        <family val="1"/>
      </rPr>
      <t>For ages (75-89) years</t>
    </r>
  </si>
  <si>
    <r>
      <t>550</t>
    </r>
    <r>
      <rPr>
        <vertAlign val="superscript"/>
        <sz val="12"/>
        <rFont val="Times New Roman"/>
        <family val="1"/>
      </rPr>
      <t>3/</t>
    </r>
  </si>
  <si>
    <t>Guardian's  Allowance:(Under the National Pensions Act)</t>
  </si>
  <si>
    <r>
      <t xml:space="preserve">  1/ </t>
    </r>
    <r>
      <rPr>
        <i/>
        <sz val="12"/>
        <rFont val="Times New Roman"/>
        <family val="1"/>
      </rPr>
      <t xml:space="preserve">including the self employed and those who have contributed at least once during the financial year </t>
    </r>
  </si>
  <si>
    <t>Size of the NPF (Rs Mn)
as at end of financial year</t>
  </si>
  <si>
    <t>2007/08</t>
  </si>
  <si>
    <t>June 08</t>
  </si>
  <si>
    <t xml:space="preserve">    - Multiple births</t>
  </si>
  <si>
    <t xml:space="preserve">   -   Fire victims</t>
  </si>
  <si>
    <t xml:space="preserve">   -  Natural calamities</t>
  </si>
  <si>
    <t xml:space="preserve">       - Tragic accidents</t>
  </si>
  <si>
    <t xml:space="preserve">       -  Needy students</t>
  </si>
  <si>
    <t xml:space="preserve">       - Repatriation of mortal remains</t>
  </si>
  <si>
    <t xml:space="preserve">       - Destitute</t>
  </si>
  <si>
    <t xml:space="preserve">       - Medical case</t>
  </si>
  <si>
    <t xml:space="preserve">       - Centenarian</t>
  </si>
  <si>
    <t xml:space="preserve">  ( i) Under 15 years and not in full time education</t>
  </si>
  <si>
    <t xml:space="preserve">  (ii) 3 years and up to 20 years and in full time education</t>
  </si>
  <si>
    <r>
      <t xml:space="preserve">4/      </t>
    </r>
    <r>
      <rPr>
        <i/>
        <sz val="12"/>
        <rFont val="Times New Roman"/>
        <family val="1"/>
      </rPr>
      <t>For ages (75-89) years</t>
    </r>
  </si>
  <si>
    <t>Funeral Grant Allowance</t>
  </si>
  <si>
    <t xml:space="preserve">                                                   Under 60 years</t>
  </si>
  <si>
    <t>Plaine Wilhems</t>
  </si>
  <si>
    <r>
      <t xml:space="preserve">     1/ </t>
    </r>
    <r>
      <rPr>
        <i/>
        <sz val="12"/>
        <rFont val="Times New Roman"/>
        <family val="1"/>
      </rPr>
      <t xml:space="preserve">refers to the number of cases who benefit from Social Aid for themselves and for members </t>
    </r>
  </si>
  <si>
    <r>
      <t xml:space="preserve">75.8 </t>
    </r>
    <r>
      <rPr>
        <vertAlign val="superscript"/>
        <sz val="12"/>
        <rFont val="Times New Roman"/>
        <family val="1"/>
      </rPr>
      <t>3/</t>
    </r>
  </si>
  <si>
    <r>
      <t xml:space="preserve">69.4 </t>
    </r>
    <r>
      <rPr>
        <vertAlign val="superscript"/>
        <sz val="12"/>
        <rFont val="Times New Roman"/>
        <family val="1"/>
      </rPr>
      <t>3/</t>
    </r>
  </si>
  <si>
    <t xml:space="preserve">      - Sale by levy (Hardship case)</t>
  </si>
  <si>
    <t>-</t>
  </si>
  <si>
    <t xml:space="preserve">2005/06 </t>
  </si>
  <si>
    <r>
      <t xml:space="preserve">2/ </t>
    </r>
    <r>
      <rPr>
        <i/>
        <sz val="12"/>
        <rFont val="Times New Roman"/>
        <family val="1"/>
      </rPr>
      <t>provisional</t>
    </r>
  </si>
  <si>
    <t>June 09</t>
  </si>
  <si>
    <t>2008/09</t>
  </si>
  <si>
    <r>
      <rPr>
        <i/>
        <vertAlign val="superscript"/>
        <sz val="12"/>
        <rFont val="Times New Roman"/>
        <family val="1"/>
      </rPr>
      <t xml:space="preserve">4/ </t>
    </r>
    <r>
      <rPr>
        <i/>
        <sz val="12"/>
        <rFont val="Times New Roman"/>
        <family val="1"/>
      </rPr>
      <t>For ages (75-89) years</t>
    </r>
  </si>
  <si>
    <r>
      <rPr>
        <i/>
        <vertAlign val="superscript"/>
        <sz val="12"/>
        <rFont val="Times New Roman"/>
        <family val="1"/>
      </rPr>
      <t>2/</t>
    </r>
    <r>
      <rPr>
        <i/>
        <sz val="12"/>
        <rFont val="Times New Roman"/>
        <family val="1"/>
      </rPr>
      <t xml:space="preserve"> provisional</t>
    </r>
  </si>
  <si>
    <t>Monthly amount payable (Rs)</t>
  </si>
  <si>
    <t xml:space="preserve">   or Basic Widow's Pension or Basic Invalid's Pension</t>
  </si>
  <si>
    <r>
      <t xml:space="preserve">1/ </t>
    </r>
    <r>
      <rPr>
        <i/>
        <sz val="12"/>
        <rFont val="Times New Roman"/>
        <family val="1"/>
      </rPr>
      <t>provisional</t>
    </r>
  </si>
  <si>
    <r>
      <t xml:space="preserve">         Severely handicapped </t>
    </r>
    <r>
      <rPr>
        <i/>
        <vertAlign val="superscript"/>
        <sz val="12"/>
        <rFont val="Times New Roman"/>
        <family val="1"/>
      </rPr>
      <t>3/</t>
    </r>
  </si>
  <si>
    <r>
      <t xml:space="preserve">   </t>
    </r>
    <r>
      <rPr>
        <i/>
        <vertAlign val="superscript"/>
        <sz val="12"/>
        <rFont val="Times New Roman"/>
        <family val="1"/>
      </rPr>
      <t>1/</t>
    </r>
    <r>
      <rPr>
        <i/>
        <sz val="12"/>
        <rFont val="Times New Roman"/>
        <family val="1"/>
      </rPr>
      <t xml:space="preserve"> provisional</t>
    </r>
  </si>
  <si>
    <r>
      <t xml:space="preserve">   </t>
    </r>
    <r>
      <rPr>
        <i/>
        <vertAlign val="superscript"/>
        <sz val="12"/>
        <rFont val="Times New Roman"/>
        <family val="1"/>
      </rPr>
      <t>2/</t>
    </r>
    <r>
      <rPr>
        <i/>
        <sz val="12"/>
        <rFont val="Times New Roman"/>
        <family val="1"/>
      </rPr>
      <t xml:space="preserve"> drawing the Enhanced Basic Retirement Pension</t>
    </r>
  </si>
  <si>
    <r>
      <t xml:space="preserve">   </t>
    </r>
    <r>
      <rPr>
        <i/>
        <vertAlign val="superscript"/>
        <sz val="12"/>
        <rFont val="Times New Roman"/>
        <family val="1"/>
      </rPr>
      <t xml:space="preserve">3/ </t>
    </r>
    <r>
      <rPr>
        <i/>
        <sz val="12"/>
        <rFont val="Times New Roman"/>
        <family val="1"/>
      </rPr>
      <t>drawing Additional Basic Invalid's Pension (Carer's Allowance)</t>
    </r>
  </si>
  <si>
    <r>
      <t xml:space="preserve">     4/  </t>
    </r>
    <r>
      <rPr>
        <i/>
        <sz val="12"/>
        <rFont val="Times New Roman"/>
        <family val="1"/>
      </rPr>
      <t xml:space="preserve">these are children who were previously children of beneficiaries of Basic Retirement Pension or </t>
    </r>
  </si>
  <si>
    <r>
      <t>117,319</t>
    </r>
    <r>
      <rPr>
        <vertAlign val="superscript"/>
        <sz val="12"/>
        <rFont val="Times New Roman"/>
        <family val="1"/>
      </rPr>
      <t>5/</t>
    </r>
  </si>
  <si>
    <r>
      <t>3,483</t>
    </r>
    <r>
      <rPr>
        <vertAlign val="superscript"/>
        <sz val="12"/>
        <rFont val="Times New Roman"/>
        <family val="1"/>
      </rPr>
      <t>5/</t>
    </r>
  </si>
  <si>
    <r>
      <t xml:space="preserve">  </t>
    </r>
    <r>
      <rPr>
        <i/>
        <vertAlign val="superscript"/>
        <sz val="12"/>
        <rFont val="Times New Roman"/>
        <family val="1"/>
      </rPr>
      <t>2/</t>
    </r>
    <r>
      <rPr>
        <i/>
        <sz val="12"/>
        <rFont val="Times New Roman"/>
        <family val="1"/>
      </rPr>
      <t xml:space="preserve"> drawing the Enhanced Basic Retirement Pension</t>
    </r>
  </si>
  <si>
    <r>
      <t xml:space="preserve">  </t>
    </r>
    <r>
      <rPr>
        <i/>
        <vertAlign val="superscript"/>
        <sz val="12"/>
        <rFont val="Times New Roman"/>
        <family val="1"/>
      </rPr>
      <t>3/</t>
    </r>
    <r>
      <rPr>
        <i/>
        <sz val="12"/>
        <rFont val="Times New Roman"/>
        <family val="1"/>
      </rPr>
      <t xml:space="preserve"> drawing  Additional Basic Invalid's Pension (Carer's Allowance)</t>
    </r>
  </si>
  <si>
    <r>
      <t xml:space="preserve">4/ </t>
    </r>
    <r>
      <rPr>
        <i/>
        <sz val="12"/>
        <rFont val="Times New Roman"/>
        <family val="1"/>
      </rPr>
      <t>children of previous beneficiaries of Basic Retirement Pension or Basic Widow's Pension</t>
    </r>
  </si>
  <si>
    <r>
      <t xml:space="preserve"> Enhanced Basic Retirement Pension </t>
    </r>
    <r>
      <rPr>
        <vertAlign val="superscript"/>
        <sz val="12"/>
        <rFont val="Times New Roman"/>
        <family val="1"/>
      </rPr>
      <t>1/</t>
    </r>
    <r>
      <rPr>
        <sz val="12"/>
        <rFont val="Times New Roman"/>
        <family val="1"/>
      </rPr>
      <t>:</t>
    </r>
  </si>
  <si>
    <t>Dec   2010</t>
  </si>
  <si>
    <r>
      <t xml:space="preserve">Basic Retirement Pension </t>
    </r>
    <r>
      <rPr>
        <sz val="12"/>
        <rFont val="Times New Roman"/>
        <family val="0"/>
      </rPr>
      <t>(including Enhanced Basic Retirement Pension and Child's Allowance)</t>
    </r>
  </si>
  <si>
    <r>
      <t xml:space="preserve">Basic Widow's Pension
</t>
    </r>
    <r>
      <rPr>
        <sz val="12"/>
        <rFont val="Times New Roman"/>
        <family val="0"/>
      </rPr>
      <t>(including Child's Allowance)</t>
    </r>
  </si>
  <si>
    <r>
      <t xml:space="preserve">Basic Invalid's Pension
</t>
    </r>
    <r>
      <rPr>
        <sz val="12"/>
        <rFont val="Times New Roman"/>
        <family val="0"/>
      </rPr>
      <t>(including Carer's Allowance and Child's Allowance)</t>
    </r>
  </si>
  <si>
    <r>
      <t xml:space="preserve">Basic Orphan's Pension </t>
    </r>
    <r>
      <rPr>
        <vertAlign val="superscript"/>
        <sz val="12"/>
        <rFont val="Times New Roman"/>
        <family val="1"/>
      </rPr>
      <t>2/</t>
    </r>
    <r>
      <rPr>
        <sz val="12"/>
        <rFont val="Times New Roman"/>
        <family val="0"/>
      </rPr>
      <t xml:space="preserve">
(including Guardian's Allowance)</t>
    </r>
  </si>
  <si>
    <r>
      <t>2/</t>
    </r>
    <r>
      <rPr>
        <i/>
        <sz val="12"/>
        <rFont val="Times New Roman"/>
        <family val="1"/>
      </rPr>
      <t xml:space="preserve"> includes also allowances to children of previous beneficiaries of Basic Retirement Pension</t>
    </r>
  </si>
  <si>
    <t>2008/2009</t>
  </si>
  <si>
    <r>
      <t xml:space="preserve">   1/ </t>
    </r>
    <r>
      <rPr>
        <i/>
        <sz val="12"/>
        <rFont val="Times New Roman"/>
        <family val="1"/>
      </rPr>
      <t xml:space="preserve"> provisional</t>
    </r>
  </si>
  <si>
    <r>
      <t xml:space="preserve">   2/ </t>
    </r>
    <r>
      <rPr>
        <i/>
        <sz val="12"/>
        <rFont val="Times New Roman"/>
        <family val="1"/>
      </rPr>
      <t>including widows of all ages</t>
    </r>
  </si>
  <si>
    <r>
      <t xml:space="preserve">Contributory Widow's Pension </t>
    </r>
    <r>
      <rPr>
        <vertAlign val="superscript"/>
        <sz val="12"/>
        <rFont val="Times New Roman"/>
        <family val="1"/>
      </rPr>
      <t>2/</t>
    </r>
  </si>
  <si>
    <r>
      <t xml:space="preserve"> </t>
    </r>
    <r>
      <rPr>
        <i/>
        <vertAlign val="superscript"/>
        <sz val="12"/>
        <rFont val="Times New Roman"/>
        <family val="1"/>
      </rPr>
      <t xml:space="preserve"> 1/</t>
    </r>
    <r>
      <rPr>
        <i/>
        <sz val="12"/>
        <rFont val="Times New Roman"/>
        <family val="1"/>
      </rPr>
      <t xml:space="preserve"> provisional</t>
    </r>
  </si>
  <si>
    <t>Jan to Dec 2010</t>
  </si>
  <si>
    <t>- 21 -</t>
  </si>
  <si>
    <r>
      <rPr>
        <i/>
        <vertAlign val="superscript"/>
        <sz val="12"/>
        <rFont val="Times New Roman"/>
        <family val="1"/>
      </rPr>
      <t>1/</t>
    </r>
    <r>
      <rPr>
        <i/>
        <sz val="12"/>
        <rFont val="Times New Roman"/>
        <family val="1"/>
      </rPr>
      <t xml:space="preserve"> provisional</t>
    </r>
  </si>
  <si>
    <t>June 04</t>
  </si>
  <si>
    <t>June 00</t>
  </si>
  <si>
    <r>
      <t xml:space="preserve">     4/  </t>
    </r>
    <r>
      <rPr>
        <i/>
        <sz val="12"/>
        <rFont val="Times New Roman"/>
        <family val="1"/>
      </rPr>
      <t xml:space="preserve">these are children who were previously children of beneficiaries of Basic Retirement  </t>
    </r>
  </si>
  <si>
    <t xml:space="preserve">       Pension or Basic Widow's Pension or Basic Invalid's Pension</t>
  </si>
  <si>
    <t>Table 1 - Government Expenditure on Social Security &amp; Welfare - Republic of Mauritius,</t>
  </si>
  <si>
    <t>Table 2.1 - No. of beneficiaries of basic pensions and amount paid, Republic of Mauritius</t>
  </si>
  <si>
    <t>Table 2.2 - No. of beneficiaries of basic pensions and amount paid, Island of Mauritius</t>
  </si>
  <si>
    <t>Table 2.3 - No. of beneficiaries of basic pensions and amount paid, Island of Rodrigues</t>
  </si>
  <si>
    <t>Table 3 - Number of beneficiaries of other non-contributory social benefits and amount paid,</t>
  </si>
  <si>
    <t>Table 8(a) - No. of cases receiving assistance from the National Solidarity Fund (NSF) by type,</t>
  </si>
  <si>
    <t>Table 8(b) - Amount disbursed by the National Solidarity Fund (NSF) by type,</t>
  </si>
  <si>
    <t>Table 10 - Projected number of beneficiaries and estimated future costs of basic pension,</t>
  </si>
  <si>
    <t>Jan to Dec 2011</t>
  </si>
  <si>
    <t>December 2011</t>
  </si>
  <si>
    <t>December 2010</t>
  </si>
  <si>
    <t>December  2010</t>
  </si>
  <si>
    <t>December  2011</t>
  </si>
  <si>
    <t xml:space="preserve">December 2010 </t>
  </si>
  <si>
    <t>Dec   2011</t>
  </si>
  <si>
    <t>Dec   2012</t>
  </si>
  <si>
    <t xml:space="preserve">Jan to Dec 2010 </t>
  </si>
  <si>
    <t>Jan to Dec 2012</t>
  </si>
  <si>
    <t xml:space="preserve">       of their family</t>
  </si>
  <si>
    <r>
      <t xml:space="preserve">  </t>
    </r>
    <r>
      <rPr>
        <i/>
        <vertAlign val="superscript"/>
        <sz val="12"/>
        <rFont val="Times New Roman"/>
        <family val="1"/>
      </rPr>
      <t xml:space="preserve">2/   </t>
    </r>
    <r>
      <rPr>
        <i/>
        <sz val="12"/>
        <rFont val="Times New Roman"/>
        <family val="1"/>
      </rPr>
      <t>excludes amount spent for Rodrigues which is included in "Social aid"</t>
    </r>
  </si>
  <si>
    <t>June      2008</t>
  </si>
  <si>
    <t>June      2009</t>
  </si>
  <si>
    <r>
      <t>2/</t>
    </r>
    <r>
      <rPr>
        <i/>
        <sz val="12"/>
        <rFont val="Times New Roman"/>
        <family val="1"/>
      </rPr>
      <t xml:space="preserve">  Number of persons of working age (15-59 years) per old-age pensioner (aged 60 years and over)</t>
    </r>
  </si>
  <si>
    <r>
      <t xml:space="preserve">1/   </t>
    </r>
    <r>
      <rPr>
        <i/>
        <sz val="12"/>
        <rFont val="Times New Roman"/>
        <family val="1"/>
      </rPr>
      <t>Inclusive of Basic Retirement Pension</t>
    </r>
  </si>
  <si>
    <r>
      <t>No. of employers</t>
    </r>
    <r>
      <rPr>
        <vertAlign val="superscript"/>
        <sz val="12"/>
        <rFont val="Times New Roman"/>
        <family val="1"/>
      </rPr>
      <t>1/</t>
    </r>
    <r>
      <rPr>
        <sz val="12"/>
        <rFont val="Times New Roman"/>
        <family val="1"/>
      </rPr>
      <t xml:space="preserve"> contributing to            the Fund (000)</t>
    </r>
  </si>
  <si>
    <t>No. of employees contributing to             the Fund (000)</t>
  </si>
  <si>
    <r>
      <t xml:space="preserve">1/  </t>
    </r>
    <r>
      <rPr>
        <i/>
        <sz val="12"/>
        <rFont val="Times New Roman"/>
        <family val="1"/>
      </rPr>
      <t>Including amount spent under "Welfare" and paid by other Ministries</t>
    </r>
  </si>
  <si>
    <r>
      <t>1/</t>
    </r>
    <r>
      <rPr>
        <i/>
        <sz val="12"/>
        <rFont val="Times New Roman"/>
        <family val="1"/>
      </rPr>
      <t xml:space="preserve"> includes allowances to children who were previously children of beneficiaries of</t>
    </r>
  </si>
  <si>
    <r>
      <t>1/</t>
    </r>
    <r>
      <rPr>
        <i/>
        <sz val="12"/>
        <rFont val="Times New Roman"/>
        <family val="1"/>
      </rPr>
      <t xml:space="preserve"> includes allowances to children who were previously children of beneficiaries of </t>
    </r>
  </si>
  <si>
    <r>
      <t xml:space="preserve">   </t>
    </r>
    <r>
      <rPr>
        <i/>
        <vertAlign val="superscript"/>
        <sz val="12"/>
        <rFont val="Times New Roman"/>
        <family val="1"/>
      </rPr>
      <t>1/</t>
    </r>
    <r>
      <rPr>
        <i/>
        <sz val="12"/>
        <rFont val="Times New Roman"/>
        <family val="1"/>
      </rPr>
      <t xml:space="preserve">  includes amount paid on (i) subsidy on HSC and SC examination fees </t>
    </r>
  </si>
  <si>
    <t xml:space="preserve">                                               (ii) assistance to professional fishermen and food aid in Rodrigues</t>
  </si>
  <si>
    <t xml:space="preserve">Projected number of beneficiaries </t>
  </si>
  <si>
    <t>('000)</t>
  </si>
  <si>
    <t>(Rs Mn)</t>
  </si>
  <si>
    <r>
      <t xml:space="preserve">   Amount  (Rs. Mn) </t>
    </r>
    <r>
      <rPr>
        <vertAlign val="superscript"/>
        <sz val="12"/>
        <rFont val="Times New Roman"/>
        <family val="1"/>
      </rPr>
      <t>1/</t>
    </r>
  </si>
  <si>
    <t xml:space="preserve">                2008 - 2012</t>
  </si>
  <si>
    <r>
      <t>December 2013</t>
    </r>
    <r>
      <rPr>
        <b/>
        <vertAlign val="superscript"/>
        <sz val="12"/>
        <rFont val="Times New Roman"/>
        <family val="1"/>
      </rPr>
      <t>1/</t>
    </r>
  </si>
  <si>
    <t xml:space="preserve">  (a) No. of beneficiaries by pension type as at 30 June 2009 and December 2010-2013</t>
  </si>
  <si>
    <r>
      <t>Jan to Dec 2013</t>
    </r>
    <r>
      <rPr>
        <b/>
        <vertAlign val="superscript"/>
        <sz val="12"/>
        <rFont val="Times New Roman"/>
        <family val="1"/>
      </rPr>
      <t>2/</t>
    </r>
  </si>
  <si>
    <t xml:space="preserve">  (b) Amount paid by pension type, 2008/09 and calendar years 2010-2013</t>
  </si>
  <si>
    <r>
      <t>December  2013</t>
    </r>
    <r>
      <rPr>
        <b/>
        <vertAlign val="superscript"/>
        <sz val="12"/>
        <rFont val="Times New Roman"/>
        <family val="1"/>
      </rPr>
      <t>1/</t>
    </r>
  </si>
  <si>
    <t>(a) No. of beneficiaries by type of benefit as at June 2009 and December 2010 - 2013</t>
  </si>
  <si>
    <t>(b) Amount paid by type of benefit for 2008/2009 and calendar years 2010 - 2013</t>
  </si>
  <si>
    <r>
      <t>Table 4 - Number of cases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of Social Aid paid by district as at June 2009 and  December 2010-2013</t>
    </r>
  </si>
  <si>
    <t>Table 5 - Contribution to the National Pensions Fund (NPF), 2008/2009 and 2010 - 2013</t>
  </si>
  <si>
    <r>
      <t xml:space="preserve">Jan to Dec 2013 </t>
    </r>
    <r>
      <rPr>
        <b/>
        <vertAlign val="superscript"/>
        <sz val="12"/>
        <rFont val="Times New Roman"/>
        <family val="1"/>
      </rPr>
      <t>1/</t>
    </r>
  </si>
  <si>
    <t>Table 6 - Contribution to the National Savings Fund (NSF), 2008/2009 and 2010 -2013</t>
  </si>
  <si>
    <r>
      <t xml:space="preserve">December 2013 </t>
    </r>
    <r>
      <rPr>
        <b/>
        <vertAlign val="superscript"/>
        <sz val="12"/>
        <rFont val="Times New Roman"/>
        <family val="1"/>
      </rPr>
      <t>1/</t>
    </r>
  </si>
  <si>
    <t>Table 7(a) - Number of beneficiaries of contributory pensions as at June 2009 and December 2010 - 2013, Republic of Mauritius</t>
  </si>
  <si>
    <t xml:space="preserve">Table 7(b) -Amount paid to beneficiaries of contributory pensions 2008/2009 and 2010 - 2013  Republic of Mauritius </t>
  </si>
  <si>
    <t>Jan to Dec 2013</t>
  </si>
  <si>
    <t xml:space="preserve">                        2008/09 and 2010-2013,  Republic of Mauritius</t>
  </si>
  <si>
    <t>Table 11 - Non-contributory benefits by type and  rate payable, 2008/2009 and 2010-2013</t>
  </si>
  <si>
    <r>
      <t>Table 9 - Projected mid year population</t>
    </r>
    <r>
      <rPr>
        <b/>
        <vertAlign val="superscript"/>
        <sz val="12"/>
        <rFont val="Times New Roman"/>
        <family val="1"/>
      </rPr>
      <t>1/</t>
    </r>
    <r>
      <rPr>
        <b/>
        <sz val="12"/>
        <rFont val="Times New Roman"/>
        <family val="1"/>
      </rPr>
      <t xml:space="preserve"> by broad age group and sex, Republic of Mauritius, 2013- 2053</t>
    </r>
  </si>
  <si>
    <t>Actual number Dec 2013</t>
  </si>
  <si>
    <t xml:space="preserve">                Republic of Mauritius, 2013 - 2053</t>
  </si>
  <si>
    <r>
      <t xml:space="preserve">Actual amount 2013 </t>
    </r>
    <r>
      <rPr>
        <b/>
        <vertAlign val="superscript"/>
        <sz val="12"/>
        <rFont val="Times New Roman"/>
        <family val="1"/>
      </rPr>
      <t>1/</t>
    </r>
  </si>
  <si>
    <t>(b) Actual &amp; estimated future costs (Rs Mn) by pension type, 2013-2053</t>
  </si>
  <si>
    <r>
      <t>(a) Actual &amp; projected no. of beneficiaries</t>
    </r>
    <r>
      <rPr>
        <b/>
        <i/>
        <vertAlign val="superscript"/>
        <sz val="12"/>
        <rFont val="Times New Roman"/>
        <family val="1"/>
      </rPr>
      <t>1/</t>
    </r>
    <r>
      <rPr>
        <b/>
        <i/>
        <sz val="12"/>
        <rFont val="Times New Roman"/>
        <family val="1"/>
      </rPr>
      <t xml:space="preserve"> by pension type as at December, 2013 - 2053</t>
    </r>
  </si>
  <si>
    <t>December 2012</t>
  </si>
  <si>
    <r>
      <t xml:space="preserve">    Food aid </t>
    </r>
    <r>
      <rPr>
        <vertAlign val="superscript"/>
        <sz val="12"/>
        <rFont val="Times New Roman"/>
        <family val="1"/>
      </rPr>
      <t>2/</t>
    </r>
    <r>
      <rPr>
        <sz val="12"/>
        <rFont val="Times New Roman"/>
        <family val="1"/>
      </rPr>
      <t>(inclu. Income support)</t>
    </r>
  </si>
  <si>
    <r>
      <t xml:space="preserve">Jan to Dec 2013 </t>
    </r>
    <r>
      <rPr>
        <b/>
        <vertAlign val="superscript"/>
        <sz val="12"/>
        <rFont val="Times New Roman"/>
        <family val="1"/>
      </rPr>
      <t>3/</t>
    </r>
  </si>
  <si>
    <r>
      <t xml:space="preserve"> </t>
    </r>
    <r>
      <rPr>
        <vertAlign val="superscript"/>
        <sz val="12"/>
        <rFont val="Times New Roman"/>
        <family val="1"/>
      </rPr>
      <t xml:space="preserve"> </t>
    </r>
    <r>
      <rPr>
        <i/>
        <vertAlign val="superscript"/>
        <sz val="12"/>
        <rFont val="Times New Roman"/>
        <family val="1"/>
      </rPr>
      <t xml:space="preserve">3/ </t>
    </r>
    <r>
      <rPr>
        <i/>
        <sz val="12"/>
        <rFont val="Times New Roman"/>
        <family val="1"/>
      </rPr>
      <t xml:space="preserve"> provisional</t>
    </r>
  </si>
  <si>
    <r>
      <t xml:space="preserve">    Food aid </t>
    </r>
    <r>
      <rPr>
        <sz val="12"/>
        <rFont val="Times New Roman"/>
        <family val="1"/>
      </rPr>
      <t>(inclu. Income support)</t>
    </r>
  </si>
  <si>
    <r>
      <t xml:space="preserve">   2/</t>
    </r>
    <r>
      <rPr>
        <i/>
        <sz val="12"/>
        <rFont val="Times New Roman"/>
        <family val="1"/>
      </rPr>
      <t xml:space="preserve"> refers to the number of payments during the calendar year</t>
    </r>
  </si>
  <si>
    <r>
      <t xml:space="preserve">    Funeral Grant</t>
    </r>
    <r>
      <rPr>
        <vertAlign val="superscript"/>
        <sz val="12"/>
        <rFont val="Times New Roman"/>
        <family val="1"/>
      </rPr>
      <t xml:space="preserve"> 2/</t>
    </r>
  </si>
  <si>
    <r>
      <rPr>
        <vertAlign val="superscript"/>
        <sz val="12"/>
        <rFont val="Times New Roman"/>
        <family val="1"/>
      </rPr>
      <t xml:space="preserve"> </t>
    </r>
    <r>
      <rPr>
        <i/>
        <vertAlign val="superscript"/>
        <sz val="12"/>
        <rFont val="Times New Roman"/>
        <family val="1"/>
      </rPr>
      <t>3/</t>
    </r>
    <r>
      <rPr>
        <i/>
        <sz val="12"/>
        <rFont val="Times New Roman"/>
        <family val="1"/>
      </rPr>
      <t xml:space="preserve"> provisional </t>
    </r>
  </si>
  <si>
    <r>
      <t xml:space="preserve">December 2013 </t>
    </r>
    <r>
      <rPr>
        <b/>
        <vertAlign val="superscript"/>
        <sz val="12"/>
        <rFont val="Times New Roman"/>
        <family val="1"/>
      </rPr>
      <t>3/</t>
    </r>
  </si>
  <si>
    <r>
      <t>3/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Number of persons aged 60 years and over per 100 children below 15 years</t>
    </r>
  </si>
  <si>
    <r>
      <t>1/</t>
    </r>
    <r>
      <rPr>
        <b/>
        <i/>
        <vertAlign val="superscript"/>
        <sz val="12"/>
        <rFont val="Times New Roman"/>
        <family val="1"/>
      </rPr>
      <t xml:space="preserve"> </t>
    </r>
    <r>
      <rPr>
        <i/>
        <vertAlign val="superscript"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In thousands and based on 2011 Population Census data</t>
    </r>
  </si>
  <si>
    <t xml:space="preserve">Estimated future costs at 2013 pension rates </t>
  </si>
  <si>
    <t xml:space="preserve">                                                   (60-89) years</t>
  </si>
  <si>
    <t>December  2012</t>
  </si>
  <si>
    <r>
      <t xml:space="preserve">Dec 2013 </t>
    </r>
    <r>
      <rPr>
        <b/>
        <vertAlign val="superscript"/>
        <sz val="12"/>
        <rFont val="Times New Roman"/>
        <family val="1"/>
      </rPr>
      <t>1/</t>
    </r>
  </si>
  <si>
    <t xml:space="preserve">  Amount contributed by employers (RsMn)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</si>
</sst>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&quot;Rs&quot;* #,##0_-;\-&quot;Rs&quot;* #,##0_-;_-&quot;Rs&quot;* &quot;-&quot;_-;_-@_-"/>
    <numFmt numFmtId="173" formatCode="_-&quot;Rs&quot;* #,##0.00_-;\-&quot;Rs&quot;* #,##0.00_-;_-&quot;Rs&quot;* &quot;-&quot;??_-;_-@_-"/>
    <numFmt numFmtId="174" formatCode="#,##0.0\ \ "/>
    <numFmt numFmtId="175" formatCode="#,##0\ \ "/>
    <numFmt numFmtId="176" formatCode="mmmm\ yy"/>
    <numFmt numFmtId="177" formatCode="\ \ \ \ @"/>
    <numFmt numFmtId="178" formatCode="0.0\ \ "/>
    <numFmt numFmtId="179" formatCode="0.0\ \ \ \ "/>
    <numFmt numFmtId="180" formatCode="#,##0.0\ \ \ \ "/>
    <numFmt numFmtId="181" formatCode="#,##0\ \ \ \ \ "/>
    <numFmt numFmtId="182" formatCode="\ \ @"/>
    <numFmt numFmtId="183" formatCode="mmmm\ yyyy"/>
    <numFmt numFmtId="184" formatCode="0.0\ \ \ \ \ \ \ "/>
    <numFmt numFmtId="185" formatCode="#,##0\ \ \ \ "/>
    <numFmt numFmtId="186" formatCode="#,##0\ \ \ \ \ \ "/>
    <numFmt numFmtId="187" formatCode="\ @"/>
    <numFmt numFmtId="188" formatCode="0.0\ \ \ \ \ "/>
    <numFmt numFmtId="189" formatCode="#,##0.0\ "/>
    <numFmt numFmtId="190" formatCode="#,##0\ "/>
    <numFmt numFmtId="191" formatCode="_-* #,##0_-;\-* #,##0_-;_-* &quot;-&quot;??_-;_-@_-"/>
    <numFmt numFmtId="192" formatCode="_-* #,##0.0_-;\-* #,##0.0_-;_-* &quot;-&quot;??_-;_-@_-"/>
    <numFmt numFmtId="193" formatCode="0.0"/>
    <numFmt numFmtId="194" formatCode="0\ \ \ "/>
    <numFmt numFmtId="195" formatCode="0.0\ \ \ "/>
    <numFmt numFmtId="196" formatCode="[$-409]dddd\,\ mmmm\ dd\,\ yyyy"/>
    <numFmt numFmtId="197" formatCode="[$-409]h:mm:ss\ AM/PM"/>
    <numFmt numFmtId="198" formatCode="_(* #,##0.0_);_(* \(#,##0.0\);_(* &quot;-&quot;?_);_(@_)"/>
    <numFmt numFmtId="199" formatCode="0.0000"/>
    <numFmt numFmtId="200" formatCode="0.000"/>
    <numFmt numFmtId="201" formatCode="0.0%"/>
    <numFmt numFmtId="202" formatCode="0.000000"/>
    <numFmt numFmtId="203" formatCode="0.00000"/>
  </numFmts>
  <fonts count="50">
    <font>
      <sz val="12"/>
      <name val="Times New Roman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vertAlign val="superscript"/>
      <sz val="12"/>
      <name val="Times New Roman"/>
      <family val="1"/>
    </font>
    <font>
      <sz val="10"/>
      <name val="Times New Roman"/>
      <family val="1"/>
    </font>
    <font>
      <b/>
      <vertAlign val="subscript"/>
      <sz val="12"/>
      <name val="Times New Roman"/>
      <family val="1"/>
    </font>
    <font>
      <b/>
      <u val="single"/>
      <sz val="12"/>
      <name val="Times New Roman"/>
      <family val="1"/>
    </font>
    <font>
      <b/>
      <i/>
      <vertAlign val="superscript"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2"/>
      <color indexed="20"/>
      <name val="Times New Roman"/>
      <family val="1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1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2"/>
      <color theme="11"/>
      <name val="Times New Roman"/>
      <family val="1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1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5" fontId="0" fillId="0" borderId="10" xfId="0" applyNumberFormat="1" applyBorder="1" applyAlignment="1">
      <alignment horizontal="right" vertical="center"/>
    </xf>
    <xf numFmtId="175" fontId="0" fillId="0" borderId="10" xfId="0" applyNumberFormat="1" applyBorder="1" applyAlignment="1">
      <alignment vertical="center"/>
    </xf>
    <xf numFmtId="175" fontId="4" fillId="0" borderId="10" xfId="0" applyNumberFormat="1" applyFont="1" applyBorder="1" applyAlignment="1">
      <alignment vertical="center"/>
    </xf>
    <xf numFmtId="175" fontId="4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175" fontId="4" fillId="0" borderId="11" xfId="0" applyNumberFormat="1" applyFont="1" applyBorder="1" applyAlignment="1">
      <alignment vertical="center"/>
    </xf>
    <xf numFmtId="175" fontId="4" fillId="0" borderId="11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8" fontId="0" fillId="0" borderId="10" xfId="0" applyNumberFormat="1" applyBorder="1" applyAlignment="1">
      <alignment vertical="center"/>
    </xf>
    <xf numFmtId="174" fontId="0" fillId="0" borderId="10" xfId="0" applyNumberFormat="1" applyBorder="1" applyAlignment="1">
      <alignment horizontal="center" vertical="center"/>
    </xf>
    <xf numFmtId="174" fontId="0" fillId="0" borderId="10" xfId="0" applyNumberFormat="1" applyBorder="1" applyAlignment="1">
      <alignment vertical="center"/>
    </xf>
    <xf numFmtId="174" fontId="0" fillId="0" borderId="10" xfId="0" applyNumberForma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178" fontId="0" fillId="0" borderId="11" xfId="0" applyNumberFormat="1" applyBorder="1" applyAlignment="1">
      <alignment vertical="center"/>
    </xf>
    <xf numFmtId="174" fontId="0" fillId="0" borderId="11" xfId="0" applyNumberFormat="1" applyBorder="1" applyAlignment="1">
      <alignment vertical="center"/>
    </xf>
    <xf numFmtId="174" fontId="0" fillId="0" borderId="11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1" xfId="0" applyNumberFormat="1" applyBorder="1" applyAlignment="1">
      <alignment horizontal="right" vertical="center"/>
    </xf>
    <xf numFmtId="175" fontId="4" fillId="0" borderId="10" xfId="0" applyNumberFormat="1" applyFont="1" applyBorder="1" applyAlignment="1">
      <alignment horizontal="center" vertical="center"/>
    </xf>
    <xf numFmtId="175" fontId="1" fillId="0" borderId="10" xfId="0" applyNumberFormat="1" applyFont="1" applyBorder="1" applyAlignment="1">
      <alignment vertical="center"/>
    </xf>
    <xf numFmtId="0" fontId="1" fillId="0" borderId="0" xfId="64" applyFont="1" applyAlignment="1">
      <alignment vertical="center"/>
      <protection/>
    </xf>
    <xf numFmtId="0" fontId="0" fillId="0" borderId="0" xfId="64" applyAlignment="1">
      <alignment vertical="center"/>
      <protection/>
    </xf>
    <xf numFmtId="49" fontId="0" fillId="0" borderId="10" xfId="64" applyNumberFormat="1" applyFont="1" applyBorder="1" applyAlignment="1">
      <alignment vertical="center"/>
      <protection/>
    </xf>
    <xf numFmtId="175" fontId="0" fillId="0" borderId="10" xfId="64" applyNumberFormat="1" applyBorder="1" applyAlignment="1">
      <alignment vertical="center"/>
      <protection/>
    </xf>
    <xf numFmtId="175" fontId="0" fillId="0" borderId="10" xfId="64" applyNumberFormat="1" applyBorder="1" applyAlignment="1">
      <alignment horizontal="right" vertical="center"/>
      <protection/>
    </xf>
    <xf numFmtId="177" fontId="0" fillId="0" borderId="10" xfId="64" applyNumberFormat="1" applyBorder="1" applyAlignment="1">
      <alignment vertical="center"/>
      <protection/>
    </xf>
    <xf numFmtId="175" fontId="0" fillId="0" borderId="11" xfId="64" applyNumberFormat="1" applyBorder="1" applyAlignment="1">
      <alignment vertical="center"/>
      <protection/>
    </xf>
    <xf numFmtId="175" fontId="0" fillId="0" borderId="11" xfId="64" applyNumberFormat="1" applyBorder="1" applyAlignment="1">
      <alignment horizontal="right" vertical="center"/>
      <protection/>
    </xf>
    <xf numFmtId="0" fontId="0" fillId="0" borderId="0" xfId="64" applyBorder="1" applyAlignment="1">
      <alignment vertical="center"/>
      <protection/>
    </xf>
    <xf numFmtId="174" fontId="0" fillId="0" borderId="10" xfId="64" applyNumberFormat="1" applyBorder="1" applyAlignment="1">
      <alignment vertical="center"/>
      <protection/>
    </xf>
    <xf numFmtId="177" fontId="0" fillId="0" borderId="11" xfId="64" applyNumberFormat="1" applyBorder="1" applyAlignment="1">
      <alignment vertical="center"/>
      <protection/>
    </xf>
    <xf numFmtId="174" fontId="0" fillId="0" borderId="11" xfId="64" applyNumberFormat="1" applyBorder="1" applyAlignment="1">
      <alignment vertical="center"/>
      <protection/>
    </xf>
    <xf numFmtId="0" fontId="0" fillId="0" borderId="0" xfId="64" applyAlignment="1">
      <alignment horizontal="center" vertical="center"/>
      <protection/>
    </xf>
    <xf numFmtId="0" fontId="1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10" xfId="61" applyFont="1" applyBorder="1" applyAlignment="1">
      <alignment vertical="center"/>
      <protection/>
    </xf>
    <xf numFmtId="175" fontId="0" fillId="0" borderId="10" xfId="61" applyNumberFormat="1" applyFont="1" applyBorder="1" applyAlignment="1">
      <alignment vertical="center"/>
      <protection/>
    </xf>
    <xf numFmtId="0" fontId="0" fillId="0" borderId="10" xfId="61" applyFont="1" applyBorder="1" applyAlignment="1">
      <alignment vertical="center" wrapText="1"/>
      <protection/>
    </xf>
    <xf numFmtId="174" fontId="0" fillId="0" borderId="10" xfId="61" applyNumberFormat="1" applyFont="1" applyBorder="1" applyAlignment="1">
      <alignment vertical="center"/>
      <protection/>
    </xf>
    <xf numFmtId="174" fontId="0" fillId="0" borderId="10" xfId="61" applyNumberFormat="1" applyFont="1" applyBorder="1" applyAlignment="1">
      <alignment horizontal="right" vertical="center"/>
      <protection/>
    </xf>
    <xf numFmtId="0" fontId="0" fillId="0" borderId="11" xfId="61" applyFont="1" applyBorder="1" applyAlignment="1">
      <alignment vertical="center" wrapText="1"/>
      <protection/>
    </xf>
    <xf numFmtId="174" fontId="0" fillId="0" borderId="11" xfId="61" applyNumberFormat="1" applyFont="1" applyBorder="1" applyAlignment="1">
      <alignment vertical="center"/>
      <protection/>
    </xf>
    <xf numFmtId="174" fontId="0" fillId="0" borderId="0" xfId="61" applyNumberFormat="1" applyFont="1" applyBorder="1" applyAlignment="1">
      <alignment vertical="center"/>
      <protection/>
    </xf>
    <xf numFmtId="0" fontId="0" fillId="0" borderId="0" xfId="61" applyFont="1" applyAlignment="1">
      <alignment horizontal="centerContinuous" vertical="center"/>
      <protection/>
    </xf>
    <xf numFmtId="175" fontId="0" fillId="0" borderId="11" xfId="61" applyNumberFormat="1" applyFont="1" applyBorder="1" applyAlignment="1">
      <alignment vertical="center"/>
      <protection/>
    </xf>
    <xf numFmtId="180" fontId="0" fillId="0" borderId="10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74" fontId="0" fillId="0" borderId="11" xfId="61" applyNumberFormat="1" applyFont="1" applyBorder="1" applyAlignment="1">
      <alignment horizontal="right" vertical="center"/>
      <protection/>
    </xf>
    <xf numFmtId="177" fontId="4" fillId="0" borderId="10" xfId="61" applyNumberFormat="1" applyFont="1" applyBorder="1" applyAlignment="1">
      <alignment vertical="center"/>
      <protection/>
    </xf>
    <xf numFmtId="175" fontId="0" fillId="0" borderId="0" xfId="61" applyNumberForma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4" fillId="0" borderId="0" xfId="64" applyFont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175" fontId="4" fillId="0" borderId="10" xfId="0" applyNumberFormat="1" applyFont="1" applyBorder="1" applyAlignment="1">
      <alignment horizontal="right"/>
    </xf>
    <xf numFmtId="175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176" fontId="1" fillId="0" borderId="11" xfId="0" applyNumberFormat="1" applyFont="1" applyBorder="1" applyAlignment="1">
      <alignment horizontal="center" vertical="center"/>
    </xf>
    <xf numFmtId="17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76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12" xfId="64" applyFont="1" applyBorder="1" applyAlignment="1">
      <alignment vertical="center"/>
      <protection/>
    </xf>
    <xf numFmtId="0" fontId="1" fillId="0" borderId="11" xfId="64" applyFont="1" applyBorder="1" applyAlignment="1">
      <alignment horizontal="center" vertical="center"/>
      <protection/>
    </xf>
    <xf numFmtId="176" fontId="1" fillId="0" borderId="11" xfId="64" applyNumberFormat="1" applyFont="1" applyBorder="1" applyAlignment="1">
      <alignment horizontal="center" vertical="center"/>
      <protection/>
    </xf>
    <xf numFmtId="0" fontId="1" fillId="0" borderId="14" xfId="64" applyFont="1" applyBorder="1" applyAlignment="1">
      <alignment horizontal="centerContinuous" vertical="center"/>
      <protection/>
    </xf>
    <xf numFmtId="176" fontId="1" fillId="0" borderId="13" xfId="64" applyNumberFormat="1" applyFont="1" applyBorder="1" applyAlignment="1">
      <alignment horizontal="center" vertical="center"/>
      <protection/>
    </xf>
    <xf numFmtId="174" fontId="0" fillId="0" borderId="10" xfId="64" applyNumberFormat="1" applyBorder="1" applyAlignment="1">
      <alignment horizontal="right" vertical="center"/>
      <protection/>
    </xf>
    <xf numFmtId="174" fontId="0" fillId="0" borderId="11" xfId="64" applyNumberFormat="1" applyBorder="1" applyAlignment="1">
      <alignment horizontal="right" vertical="center"/>
      <protection/>
    </xf>
    <xf numFmtId="0" fontId="1" fillId="0" borderId="15" xfId="61" applyFont="1" applyBorder="1" applyAlignment="1">
      <alignment horizontal="center" vertical="center"/>
      <protection/>
    </xf>
    <xf numFmtId="176" fontId="1" fillId="0" borderId="15" xfId="61" applyNumberFormat="1" applyFont="1" applyBorder="1" applyAlignment="1">
      <alignment horizontal="center" vertical="center"/>
      <protection/>
    </xf>
    <xf numFmtId="0" fontId="1" fillId="0" borderId="14" xfId="61" applyFont="1" applyBorder="1" applyAlignment="1">
      <alignment horizontal="centerContinuous" vertical="center"/>
      <protection/>
    </xf>
    <xf numFmtId="176" fontId="1" fillId="0" borderId="13" xfId="61" applyNumberFormat="1" applyFont="1" applyBorder="1" applyAlignment="1">
      <alignment horizontal="center" vertical="center"/>
      <protection/>
    </xf>
    <xf numFmtId="0" fontId="1" fillId="0" borderId="0" xfId="61" applyFont="1" applyAlignment="1">
      <alignment horizontal="left" vertical="center"/>
      <protection/>
    </xf>
    <xf numFmtId="175" fontId="0" fillId="0" borderId="10" xfId="64" applyNumberFormat="1" applyFont="1" applyBorder="1" applyAlignment="1">
      <alignment horizontal="right" vertical="center"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shrinkToFit="1"/>
    </xf>
    <xf numFmtId="177" fontId="0" fillId="0" borderId="10" xfId="64" applyNumberFormat="1" applyBorder="1" applyAlignment="1">
      <alignment vertical="center" shrinkToFit="1"/>
      <protection/>
    </xf>
    <xf numFmtId="175" fontId="0" fillId="0" borderId="10" xfId="61" applyNumberFormat="1" applyFont="1" applyBorder="1" applyAlignment="1">
      <alignment horizontal="right" vertical="center"/>
      <protection/>
    </xf>
    <xf numFmtId="175" fontId="0" fillId="0" borderId="11" xfId="61" applyNumberFormat="1" applyFont="1" applyBorder="1" applyAlignment="1">
      <alignment horizontal="right" vertical="center"/>
      <protection/>
    </xf>
    <xf numFmtId="175" fontId="0" fillId="0" borderId="0" xfId="0" applyNumberFormat="1" applyBorder="1" applyAlignment="1">
      <alignment vertical="center"/>
    </xf>
    <xf numFmtId="49" fontId="0" fillId="0" borderId="10" xfId="64" applyNumberFormat="1" applyFont="1" applyBorder="1" applyAlignment="1">
      <alignment vertical="center"/>
      <protection/>
    </xf>
    <xf numFmtId="176" fontId="1" fillId="0" borderId="11" xfId="61" applyNumberFormat="1" applyFont="1" applyBorder="1" applyAlignment="1">
      <alignment horizontal="center" vertical="center" shrinkToFit="1"/>
      <protection/>
    </xf>
    <xf numFmtId="0" fontId="1" fillId="0" borderId="11" xfId="61" applyFont="1" applyBorder="1" applyAlignment="1">
      <alignment horizontal="center" vertical="center" shrinkToFit="1"/>
      <protection/>
    </xf>
    <xf numFmtId="176" fontId="1" fillId="0" borderId="15" xfId="61" applyNumberFormat="1" applyFont="1" applyBorder="1" applyAlignment="1">
      <alignment horizontal="center" vertical="center" shrinkToFit="1"/>
      <protection/>
    </xf>
    <xf numFmtId="176" fontId="1" fillId="0" borderId="15" xfId="61" applyNumberFormat="1" applyFont="1" applyBorder="1" applyAlignment="1" quotePrefix="1">
      <alignment horizontal="center" vertical="center" shrinkToFit="1"/>
      <protection/>
    </xf>
    <xf numFmtId="0" fontId="1" fillId="0" borderId="16" xfId="0" applyFont="1" applyBorder="1" applyAlignment="1">
      <alignment horizontal="center"/>
    </xf>
    <xf numFmtId="176" fontId="1" fillId="0" borderId="11" xfId="0" applyNumberFormat="1" applyFont="1" applyBorder="1" applyAlignment="1" quotePrefix="1">
      <alignment horizontal="center" vertical="center"/>
    </xf>
    <xf numFmtId="175" fontId="0" fillId="0" borderId="10" xfId="0" applyNumberFormat="1" applyBorder="1" applyAlignment="1">
      <alignment horizontal="right" vertical="center" wrapText="1"/>
    </xf>
    <xf numFmtId="175" fontId="4" fillId="0" borderId="10" xfId="0" applyNumberFormat="1" applyFont="1" applyBorder="1" applyAlignment="1">
      <alignment horizontal="right" shrinkToFit="1"/>
    </xf>
    <xf numFmtId="175" fontId="4" fillId="0" borderId="10" xfId="0" applyNumberFormat="1" applyFont="1" applyBorder="1" applyAlignment="1">
      <alignment horizontal="right" vertical="center" wrapText="1"/>
    </xf>
    <xf numFmtId="175" fontId="4" fillId="0" borderId="11" xfId="0" applyNumberFormat="1" applyFont="1" applyBorder="1" applyAlignment="1">
      <alignment horizontal="right" vertical="center" wrapText="1"/>
    </xf>
    <xf numFmtId="190" fontId="4" fillId="0" borderId="10" xfId="0" applyNumberFormat="1" applyFont="1" applyBorder="1" applyAlignment="1">
      <alignment horizontal="right"/>
    </xf>
    <xf numFmtId="190" fontId="1" fillId="0" borderId="10" xfId="0" applyNumberFormat="1" applyFont="1" applyBorder="1" applyAlignment="1">
      <alignment horizontal="right"/>
    </xf>
    <xf numFmtId="190" fontId="0" fillId="0" borderId="10" xfId="0" applyNumberFormat="1" applyFont="1" applyBorder="1" applyAlignment="1">
      <alignment horizontal="right"/>
    </xf>
    <xf numFmtId="174" fontId="0" fillId="0" borderId="10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0" fillId="0" borderId="11" xfId="0" applyNumberFormat="1" applyFont="1" applyFill="1" applyBorder="1" applyAlignment="1">
      <alignment/>
    </xf>
    <xf numFmtId="174" fontId="0" fillId="0" borderId="10" xfId="0" applyNumberFormat="1" applyFont="1" applyBorder="1" applyAlignment="1">
      <alignment vertical="center"/>
    </xf>
    <xf numFmtId="174" fontId="0" fillId="0" borderId="10" xfId="0" applyNumberFormat="1" applyFont="1" applyBorder="1" applyAlignment="1">
      <alignment horizontal="right" vertical="center"/>
    </xf>
    <xf numFmtId="174" fontId="0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5" fontId="4" fillId="0" borderId="11" xfId="0" applyNumberFormat="1" applyFont="1" applyBorder="1" applyAlignment="1">
      <alignment horizontal="right" vertical="center"/>
    </xf>
    <xf numFmtId="190" fontId="4" fillId="0" borderId="11" xfId="0" applyNumberFormat="1" applyFont="1" applyBorder="1" applyAlignment="1">
      <alignment horizontal="right" vertical="center"/>
    </xf>
    <xf numFmtId="175" fontId="4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61" applyFont="1" applyBorder="1" applyAlignment="1">
      <alignment vertical="center"/>
      <protection/>
    </xf>
    <xf numFmtId="0" fontId="4" fillId="0" borderId="10" xfId="61" applyFont="1" applyBorder="1" applyAlignment="1">
      <alignment vertical="center"/>
      <protection/>
    </xf>
    <xf numFmtId="0" fontId="0" fillId="0" borderId="10" xfId="61" applyFont="1" applyBorder="1" applyAlignment="1">
      <alignment vertical="center"/>
      <protection/>
    </xf>
    <xf numFmtId="0" fontId="1" fillId="0" borderId="0" xfId="61" applyFont="1" applyBorder="1" applyAlignment="1">
      <alignment horizontal="center" vertical="center"/>
      <protection/>
    </xf>
    <xf numFmtId="175" fontId="1" fillId="0" borderId="0" xfId="61" applyNumberFormat="1" applyFont="1" applyBorder="1" applyAlignment="1">
      <alignment vertical="center"/>
      <protection/>
    </xf>
    <xf numFmtId="0" fontId="0" fillId="0" borderId="12" xfId="61" applyFont="1" applyBorder="1" applyAlignment="1">
      <alignment vertical="center" shrinkToFit="1"/>
      <protection/>
    </xf>
    <xf numFmtId="0" fontId="4" fillId="0" borderId="0" xfId="64" applyFont="1" applyAlignment="1">
      <alignment/>
      <protection/>
    </xf>
    <xf numFmtId="0" fontId="1" fillId="0" borderId="17" xfId="0" applyFont="1" applyBorder="1" applyAlignment="1">
      <alignment horizontal="center" vertical="center"/>
    </xf>
    <xf numFmtId="174" fontId="0" fillId="0" borderId="18" xfId="0" applyNumberFormat="1" applyBorder="1" applyAlignment="1">
      <alignment vertical="center"/>
    </xf>
    <xf numFmtId="174" fontId="0" fillId="0" borderId="17" xfId="0" applyNumberFormat="1" applyBorder="1" applyAlignment="1">
      <alignment vertical="center"/>
    </xf>
    <xf numFmtId="0" fontId="1" fillId="0" borderId="19" xfId="64" applyFont="1" applyBorder="1" applyAlignment="1">
      <alignment horizontal="center" vertical="center"/>
      <protection/>
    </xf>
    <xf numFmtId="0" fontId="1" fillId="0" borderId="20" xfId="64" applyFont="1" applyBorder="1" applyAlignment="1">
      <alignment horizontal="center" vertical="center"/>
      <protection/>
    </xf>
    <xf numFmtId="0" fontId="1" fillId="0" borderId="15" xfId="61" applyNumberFormat="1" applyFont="1" applyBorder="1" applyAlignment="1" quotePrefix="1">
      <alignment horizontal="center" vertical="center" shrinkToFit="1"/>
      <protection/>
    </xf>
    <xf numFmtId="0" fontId="4" fillId="0" borderId="10" xfId="0" applyFont="1" applyBorder="1" applyAlignment="1">
      <alignment vertical="center"/>
    </xf>
    <xf numFmtId="175" fontId="4" fillId="0" borderId="10" xfId="0" applyNumberFormat="1" applyFont="1" applyBorder="1" applyAlignment="1">
      <alignment horizontal="right" vertical="center"/>
    </xf>
    <xf numFmtId="190" fontId="4" fillId="0" borderId="1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4" fillId="0" borderId="11" xfId="0" applyFont="1" applyBorder="1" applyAlignment="1">
      <alignment vertical="center"/>
    </xf>
    <xf numFmtId="0" fontId="0" fillId="0" borderId="1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49" fontId="6" fillId="0" borderId="0" xfId="64" applyNumberFormat="1" applyFont="1" applyBorder="1" applyAlignment="1">
      <alignment horizontal="left"/>
      <protection/>
    </xf>
    <xf numFmtId="0" fontId="6" fillId="0" borderId="0" xfId="0" applyFont="1" applyAlignment="1">
      <alignment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90" fontId="0" fillId="0" borderId="21" xfId="0" applyNumberFormat="1" applyBorder="1" applyAlignment="1">
      <alignment/>
    </xf>
    <xf numFmtId="189" fontId="0" fillId="0" borderId="21" xfId="0" applyNumberFormat="1" applyBorder="1" applyAlignment="1">
      <alignment/>
    </xf>
    <xf numFmtId="0" fontId="1" fillId="0" borderId="22" xfId="0" applyFont="1" applyBorder="1" applyAlignment="1">
      <alignment vertical="center" shrinkToFit="1"/>
    </xf>
    <xf numFmtId="189" fontId="0" fillId="0" borderId="23" xfId="0" applyNumberFormat="1" applyBorder="1" applyAlignment="1">
      <alignment/>
    </xf>
    <xf numFmtId="189" fontId="0" fillId="0" borderId="21" xfId="0" applyNumberFormat="1" applyBorder="1" applyAlignment="1">
      <alignment horizontal="center"/>
    </xf>
    <xf numFmtId="189" fontId="0" fillId="0" borderId="0" xfId="0" applyNumberFormat="1" applyBorder="1" applyAlignment="1">
      <alignment horizontal="center" vertical="center" wrapText="1"/>
    </xf>
    <xf numFmtId="0" fontId="1" fillId="0" borderId="24" xfId="61" applyFont="1" applyBorder="1" applyAlignment="1">
      <alignment horizontal="center" vertical="center"/>
      <protection/>
    </xf>
    <xf numFmtId="175" fontId="0" fillId="0" borderId="25" xfId="61" applyNumberFormat="1" applyBorder="1" applyAlignment="1">
      <alignment vertical="center"/>
      <protection/>
    </xf>
    <xf numFmtId="175" fontId="0" fillId="0" borderId="25" xfId="61" applyNumberFormat="1" applyFont="1" applyBorder="1" applyAlignment="1">
      <alignment vertical="center"/>
      <protection/>
    </xf>
    <xf numFmtId="174" fontId="0" fillId="0" borderId="25" xfId="0" applyNumberFormat="1" applyBorder="1" applyAlignment="1">
      <alignment vertical="center"/>
    </xf>
    <xf numFmtId="174" fontId="0" fillId="0" borderId="26" xfId="0" applyNumberFormat="1" applyBorder="1" applyAlignment="1">
      <alignment vertical="center"/>
    </xf>
    <xf numFmtId="17" fontId="1" fillId="0" borderId="17" xfId="0" applyNumberFormat="1" applyFont="1" applyBorder="1" applyAlignment="1" quotePrefix="1">
      <alignment horizontal="center" vertical="center"/>
    </xf>
    <xf numFmtId="190" fontId="0" fillId="0" borderId="18" xfId="0" applyNumberFormat="1" applyFont="1" applyBorder="1" applyAlignment="1">
      <alignment horizontal="right"/>
    </xf>
    <xf numFmtId="190" fontId="4" fillId="0" borderId="18" xfId="0" applyNumberFormat="1" applyFont="1" applyBorder="1" applyAlignment="1">
      <alignment horizontal="right"/>
    </xf>
    <xf numFmtId="190" fontId="1" fillId="0" borderId="18" xfId="0" applyNumberFormat="1" applyFont="1" applyBorder="1" applyAlignment="1">
      <alignment horizontal="right"/>
    </xf>
    <xf numFmtId="190" fontId="4" fillId="0" borderId="18" xfId="0" applyNumberFormat="1" applyFont="1" applyBorder="1" applyAlignment="1">
      <alignment horizontal="right" vertical="center"/>
    </xf>
    <xf numFmtId="190" fontId="4" fillId="0" borderId="17" xfId="0" applyNumberFormat="1" applyFont="1" applyBorder="1" applyAlignment="1">
      <alignment horizontal="right" vertical="center"/>
    </xf>
    <xf numFmtId="17" fontId="1" fillId="0" borderId="27" xfId="0" applyNumberFormat="1" applyFont="1" applyBorder="1" applyAlignment="1" quotePrefix="1">
      <alignment horizontal="center" vertical="center"/>
    </xf>
    <xf numFmtId="190" fontId="0" fillId="0" borderId="28" xfId="0" applyNumberFormat="1" applyFont="1" applyBorder="1" applyAlignment="1">
      <alignment horizontal="right"/>
    </xf>
    <xf numFmtId="190" fontId="4" fillId="0" borderId="28" xfId="0" applyNumberFormat="1" applyFont="1" applyBorder="1" applyAlignment="1">
      <alignment horizontal="right"/>
    </xf>
    <xf numFmtId="190" fontId="1" fillId="0" borderId="28" xfId="0" applyNumberFormat="1" applyFont="1" applyBorder="1" applyAlignment="1">
      <alignment horizontal="right"/>
    </xf>
    <xf numFmtId="190" fontId="4" fillId="0" borderId="28" xfId="0" applyNumberFormat="1" applyFont="1" applyBorder="1" applyAlignment="1">
      <alignment horizontal="right" vertical="center"/>
    </xf>
    <xf numFmtId="190" fontId="4" fillId="0" borderId="29" xfId="0" applyNumberFormat="1" applyFont="1" applyBorder="1" applyAlignment="1">
      <alignment horizontal="right" vertical="center"/>
    </xf>
    <xf numFmtId="190" fontId="1" fillId="0" borderId="25" xfId="0" applyNumberFormat="1" applyFont="1" applyBorder="1" applyAlignment="1">
      <alignment horizontal="right"/>
    </xf>
    <xf numFmtId="174" fontId="0" fillId="0" borderId="18" xfId="0" applyNumberFormat="1" applyFont="1" applyBorder="1" applyAlignment="1">
      <alignment vertical="center"/>
    </xf>
    <xf numFmtId="174" fontId="0" fillId="0" borderId="17" xfId="0" applyNumberFormat="1" applyFont="1" applyBorder="1" applyAlignment="1">
      <alignment vertical="center"/>
    </xf>
    <xf numFmtId="174" fontId="0" fillId="0" borderId="25" xfId="0" applyNumberFormat="1" applyFont="1" applyBorder="1" applyAlignment="1">
      <alignment vertical="center"/>
    </xf>
    <xf numFmtId="174" fontId="0" fillId="0" borderId="26" xfId="0" applyNumberFormat="1" applyFont="1" applyBorder="1" applyAlignment="1">
      <alignment vertical="center"/>
    </xf>
    <xf numFmtId="175" fontId="0" fillId="0" borderId="18" xfId="0" applyNumberFormat="1" applyBorder="1" applyAlignment="1">
      <alignment vertical="center"/>
    </xf>
    <xf numFmtId="175" fontId="4" fillId="0" borderId="18" xfId="0" applyNumberFormat="1" applyFont="1" applyBorder="1" applyAlignment="1">
      <alignment vertical="center"/>
    </xf>
    <xf numFmtId="175" fontId="1" fillId="0" borderId="18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175" fontId="4" fillId="0" borderId="17" xfId="0" applyNumberFormat="1" applyFont="1" applyBorder="1" applyAlignment="1">
      <alignment vertical="center"/>
    </xf>
    <xf numFmtId="175" fontId="0" fillId="0" borderId="25" xfId="0" applyNumberFormat="1" applyBorder="1" applyAlignment="1">
      <alignment vertical="center"/>
    </xf>
    <xf numFmtId="175" fontId="4" fillId="0" borderId="25" xfId="0" applyNumberFormat="1" applyFont="1" applyBorder="1" applyAlignment="1">
      <alignment vertical="center"/>
    </xf>
    <xf numFmtId="175" fontId="1" fillId="0" borderId="25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75" fontId="4" fillId="0" borderId="26" xfId="0" applyNumberFormat="1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 quotePrefix="1">
      <alignment horizontal="center" vertical="center"/>
    </xf>
    <xf numFmtId="175" fontId="4" fillId="0" borderId="18" xfId="0" applyNumberFormat="1" applyFont="1" applyBorder="1" applyAlignment="1">
      <alignment vertical="center"/>
    </xf>
    <xf numFmtId="175" fontId="4" fillId="0" borderId="17" xfId="0" applyNumberFormat="1" applyFont="1" applyBorder="1" applyAlignment="1">
      <alignment vertical="center"/>
    </xf>
    <xf numFmtId="0" fontId="1" fillId="0" borderId="24" xfId="0" applyFont="1" applyBorder="1" applyAlignment="1" quotePrefix="1">
      <alignment horizontal="center" vertical="center"/>
    </xf>
    <xf numFmtId="175" fontId="4" fillId="0" borderId="25" xfId="0" applyNumberFormat="1" applyFont="1" applyBorder="1" applyAlignment="1">
      <alignment vertical="center"/>
    </xf>
    <xf numFmtId="175" fontId="4" fillId="0" borderId="26" xfId="0" applyNumberFormat="1" applyFon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25" xfId="0" applyNumberFormat="1" applyBorder="1" applyAlignment="1">
      <alignment horizontal="right" vertical="center"/>
    </xf>
    <xf numFmtId="178" fontId="0" fillId="0" borderId="26" xfId="0" applyNumberFormat="1" applyBorder="1" applyAlignment="1">
      <alignment vertical="center"/>
    </xf>
    <xf numFmtId="175" fontId="0" fillId="0" borderId="18" xfId="64" applyNumberFormat="1" applyBorder="1" applyAlignment="1">
      <alignment vertical="center"/>
      <protection/>
    </xf>
    <xf numFmtId="175" fontId="0" fillId="0" borderId="17" xfId="64" applyNumberFormat="1" applyBorder="1" applyAlignment="1">
      <alignment vertical="center"/>
      <protection/>
    </xf>
    <xf numFmtId="175" fontId="0" fillId="0" borderId="25" xfId="64" applyNumberFormat="1" applyBorder="1" applyAlignment="1">
      <alignment vertical="center"/>
      <protection/>
    </xf>
    <xf numFmtId="175" fontId="0" fillId="0" borderId="25" xfId="64" applyNumberFormat="1" applyFont="1" applyBorder="1" applyAlignment="1">
      <alignment horizontal="right" vertical="center"/>
      <protection/>
    </xf>
    <xf numFmtId="175" fontId="0" fillId="0" borderId="26" xfId="64" applyNumberFormat="1" applyBorder="1" applyAlignment="1">
      <alignment vertical="center"/>
      <protection/>
    </xf>
    <xf numFmtId="175" fontId="0" fillId="0" borderId="26" xfId="64" applyNumberFormat="1" applyFont="1" applyBorder="1" applyAlignment="1">
      <alignment horizontal="right" vertical="center"/>
      <protection/>
    </xf>
    <xf numFmtId="0" fontId="1" fillId="0" borderId="17" xfId="64" applyFont="1" applyBorder="1" applyAlignment="1">
      <alignment horizontal="center" vertical="center"/>
      <protection/>
    </xf>
    <xf numFmtId="174" fontId="0" fillId="0" borderId="18" xfId="64" applyNumberFormat="1" applyBorder="1" applyAlignment="1">
      <alignment vertical="center"/>
      <protection/>
    </xf>
    <xf numFmtId="174" fontId="0" fillId="0" borderId="18" xfId="64" applyNumberFormat="1" applyBorder="1" applyAlignment="1">
      <alignment horizontal="right" vertical="center"/>
      <protection/>
    </xf>
    <xf numFmtId="174" fontId="0" fillId="0" borderId="17" xfId="64" applyNumberFormat="1" applyBorder="1" applyAlignment="1">
      <alignment horizontal="right" vertical="center"/>
      <protection/>
    </xf>
    <xf numFmtId="174" fontId="0" fillId="0" borderId="25" xfId="64" applyNumberFormat="1" applyBorder="1" applyAlignment="1">
      <alignment vertical="center"/>
      <protection/>
    </xf>
    <xf numFmtId="174" fontId="0" fillId="0" borderId="25" xfId="64" applyNumberFormat="1" applyFont="1" applyBorder="1" applyAlignment="1">
      <alignment horizontal="right" vertical="center"/>
      <protection/>
    </xf>
    <xf numFmtId="174" fontId="0" fillId="0" borderId="25" xfId="64" applyNumberFormat="1" applyFont="1" applyBorder="1" applyAlignment="1">
      <alignment vertical="center"/>
      <protection/>
    </xf>
    <xf numFmtId="174" fontId="0" fillId="0" borderId="25" xfId="64" applyNumberFormat="1" applyBorder="1" applyAlignment="1">
      <alignment horizontal="right" vertical="center"/>
      <protection/>
    </xf>
    <xf numFmtId="174" fontId="0" fillId="0" borderId="26" xfId="64" applyNumberFormat="1" applyBorder="1" applyAlignment="1">
      <alignment horizontal="right" vertical="center"/>
      <protection/>
    </xf>
    <xf numFmtId="174" fontId="0" fillId="0" borderId="26" xfId="64" applyNumberFormat="1" applyBorder="1" applyAlignment="1">
      <alignment vertical="center"/>
      <protection/>
    </xf>
    <xf numFmtId="175" fontId="0" fillId="0" borderId="30" xfId="61" applyNumberFormat="1" applyBorder="1" applyAlignment="1">
      <alignment vertical="center"/>
      <protection/>
    </xf>
    <xf numFmtId="174" fontId="0" fillId="0" borderId="18" xfId="61" applyNumberFormat="1" applyFont="1" applyBorder="1" applyAlignment="1">
      <alignment vertical="center"/>
      <protection/>
    </xf>
    <xf numFmtId="0" fontId="1" fillId="0" borderId="24" xfId="61" applyFont="1" applyBorder="1" applyAlignment="1">
      <alignment horizontal="center" vertical="center" shrinkToFit="1"/>
      <protection/>
    </xf>
    <xf numFmtId="174" fontId="0" fillId="0" borderId="25" xfId="61" applyNumberFormat="1" applyFont="1" applyBorder="1" applyAlignment="1">
      <alignment vertical="center"/>
      <protection/>
    </xf>
    <xf numFmtId="174" fontId="0" fillId="0" borderId="26" xfId="61" applyNumberFormat="1" applyFont="1" applyBorder="1" applyAlignment="1">
      <alignment horizontal="right" vertical="center"/>
      <protection/>
    </xf>
    <xf numFmtId="174" fontId="0" fillId="0" borderId="26" xfId="61" applyNumberFormat="1" applyFont="1" applyBorder="1" applyAlignment="1">
      <alignment vertical="center"/>
      <protection/>
    </xf>
    <xf numFmtId="0" fontId="1" fillId="0" borderId="19" xfId="61" applyNumberFormat="1" applyFont="1" applyBorder="1" applyAlignment="1" quotePrefix="1">
      <alignment horizontal="center" vertical="center" shrinkToFit="1"/>
      <protection/>
    </xf>
    <xf numFmtId="175" fontId="0" fillId="0" borderId="18" xfId="61" applyNumberFormat="1" applyFont="1" applyBorder="1" applyAlignment="1">
      <alignment vertical="center"/>
      <protection/>
    </xf>
    <xf numFmtId="175" fontId="0" fillId="0" borderId="17" xfId="61" applyNumberFormat="1" applyFont="1" applyBorder="1" applyAlignment="1">
      <alignment vertical="center"/>
      <protection/>
    </xf>
    <xf numFmtId="0" fontId="1" fillId="0" borderId="24" xfId="61" applyNumberFormat="1" applyFont="1" applyBorder="1" applyAlignment="1" quotePrefix="1">
      <alignment horizontal="center" vertical="center" shrinkToFit="1"/>
      <protection/>
    </xf>
    <xf numFmtId="175" fontId="0" fillId="0" borderId="25" xfId="61" applyNumberFormat="1" applyFont="1" applyBorder="1" applyAlignment="1">
      <alignment vertical="center"/>
      <protection/>
    </xf>
    <xf numFmtId="175" fontId="0" fillId="0" borderId="26" xfId="61" applyNumberFormat="1" applyFont="1" applyBorder="1" applyAlignment="1">
      <alignment vertical="center"/>
      <protection/>
    </xf>
    <xf numFmtId="0" fontId="1" fillId="0" borderId="17" xfId="61" applyFont="1" applyBorder="1" applyAlignment="1">
      <alignment horizontal="center" vertical="center" shrinkToFit="1"/>
      <protection/>
    </xf>
    <xf numFmtId="174" fontId="0" fillId="0" borderId="17" xfId="61" applyNumberFormat="1" applyFont="1" applyBorder="1" applyAlignment="1">
      <alignment vertical="center"/>
      <protection/>
    </xf>
    <xf numFmtId="186" fontId="4" fillId="0" borderId="25" xfId="61" applyNumberFormat="1" applyFont="1" applyBorder="1" applyAlignment="1">
      <alignment vertical="center"/>
      <protection/>
    </xf>
    <xf numFmtId="186" fontId="4" fillId="0" borderId="25" xfId="61" applyNumberFormat="1" applyFont="1" applyBorder="1" applyAlignment="1">
      <alignment horizontal="right" vertical="center"/>
      <protection/>
    </xf>
    <xf numFmtId="181" fontId="0" fillId="0" borderId="25" xfId="61" applyNumberFormat="1" applyFont="1" applyBorder="1" applyAlignment="1">
      <alignment horizontal="center" vertical="center"/>
      <protection/>
    </xf>
    <xf numFmtId="175" fontId="1" fillId="0" borderId="24" xfId="61" applyNumberFormat="1" applyFont="1" applyBorder="1" applyAlignment="1">
      <alignment vertical="center"/>
      <protection/>
    </xf>
    <xf numFmtId="185" fontId="4" fillId="0" borderId="25" xfId="61" applyNumberFormat="1" applyFont="1" applyBorder="1" applyAlignment="1">
      <alignment vertical="center"/>
      <protection/>
    </xf>
    <xf numFmtId="185" fontId="4" fillId="0" borderId="25" xfId="61" applyNumberFormat="1" applyFont="1" applyBorder="1" applyAlignment="1">
      <alignment horizontal="right" vertical="center"/>
      <protection/>
    </xf>
    <xf numFmtId="181" fontId="4" fillId="0" borderId="25" xfId="61" applyNumberFormat="1" applyFont="1" applyBorder="1" applyAlignment="1">
      <alignment horizontal="center" vertical="center"/>
      <protection/>
    </xf>
    <xf numFmtId="175" fontId="0" fillId="0" borderId="25" xfId="61" applyNumberFormat="1" applyFont="1" applyBorder="1" applyAlignment="1">
      <alignment horizontal="right" vertical="center"/>
      <protection/>
    </xf>
    <xf numFmtId="0" fontId="1" fillId="0" borderId="26" xfId="61" applyFont="1" applyBorder="1" applyAlignment="1">
      <alignment horizontal="center" vertical="center" shrinkToFit="1"/>
      <protection/>
    </xf>
    <xf numFmtId="0" fontId="1" fillId="0" borderId="26" xfId="0" applyFont="1" applyBorder="1" applyAlignment="1">
      <alignment horizontal="center" vertical="center"/>
    </xf>
    <xf numFmtId="0" fontId="1" fillId="0" borderId="20" xfId="61" applyFont="1" applyBorder="1" applyAlignment="1">
      <alignment horizontal="center" vertical="center"/>
      <protection/>
    </xf>
    <xf numFmtId="0" fontId="1" fillId="0" borderId="20" xfId="0" applyFont="1" applyBorder="1" applyAlignment="1" quotePrefix="1">
      <alignment horizontal="center" vertical="center"/>
    </xf>
    <xf numFmtId="175" fontId="4" fillId="0" borderId="0" xfId="0" applyNumberFormat="1" applyFont="1" applyBorder="1" applyAlignment="1">
      <alignment vertical="center"/>
    </xf>
    <xf numFmtId="175" fontId="1" fillId="0" borderId="0" xfId="0" applyNumberFormat="1" applyFont="1" applyBorder="1" applyAlignment="1">
      <alignment vertical="center"/>
    </xf>
    <xf numFmtId="175" fontId="4" fillId="0" borderId="31" xfId="0" applyNumberFormat="1" applyFont="1" applyBorder="1" applyAlignment="1">
      <alignment vertical="center"/>
    </xf>
    <xf numFmtId="0" fontId="0" fillId="0" borderId="32" xfId="0" applyBorder="1" applyAlignment="1">
      <alignment/>
    </xf>
    <xf numFmtId="0" fontId="1" fillId="0" borderId="31" xfId="64" applyFont="1" applyBorder="1" applyAlignment="1">
      <alignment horizontal="center" vertical="center"/>
      <protection/>
    </xf>
    <xf numFmtId="175" fontId="0" fillId="0" borderId="0" xfId="64" applyNumberFormat="1" applyBorder="1" applyAlignment="1">
      <alignment vertical="center"/>
      <protection/>
    </xf>
    <xf numFmtId="175" fontId="0" fillId="0" borderId="31" xfId="64" applyNumberFormat="1" applyBorder="1" applyAlignment="1">
      <alignment vertical="center"/>
      <protection/>
    </xf>
    <xf numFmtId="175" fontId="0" fillId="0" borderId="0" xfId="64" applyNumberFormat="1" applyFont="1" applyBorder="1" applyAlignment="1">
      <alignment horizontal="right" vertical="center"/>
      <protection/>
    </xf>
    <xf numFmtId="0" fontId="1" fillId="0" borderId="26" xfId="64" applyFont="1" applyBorder="1" applyAlignment="1">
      <alignment horizontal="center" vertical="center"/>
      <protection/>
    </xf>
    <xf numFmtId="174" fontId="0" fillId="0" borderId="0" xfId="64" applyNumberFormat="1" applyBorder="1" applyAlignment="1">
      <alignment vertical="center"/>
      <protection/>
    </xf>
    <xf numFmtId="174" fontId="0" fillId="0" borderId="31" xfId="64" applyNumberFormat="1" applyBorder="1" applyAlignment="1">
      <alignment vertical="center"/>
      <protection/>
    </xf>
    <xf numFmtId="174" fontId="0" fillId="0" borderId="31" xfId="61" applyNumberFormat="1" applyFont="1" applyBorder="1" applyAlignment="1">
      <alignment vertical="center"/>
      <protection/>
    </xf>
    <xf numFmtId="0" fontId="1" fillId="0" borderId="20" xfId="0" applyFont="1" applyBorder="1" applyAlignment="1">
      <alignment horizontal="center" vertical="center" shrinkToFit="1"/>
    </xf>
    <xf numFmtId="189" fontId="0" fillId="0" borderId="33" xfId="0" applyNumberFormat="1" applyBorder="1" applyAlignment="1">
      <alignment/>
    </xf>
    <xf numFmtId="189" fontId="0" fillId="0" borderId="0" xfId="0" applyNumberFormat="1" applyBorder="1" applyAlignment="1">
      <alignment/>
    </xf>
    <xf numFmtId="190" fontId="0" fillId="0" borderId="0" xfId="0" applyNumberFormat="1" applyBorder="1" applyAlignment="1">
      <alignment/>
    </xf>
    <xf numFmtId="175" fontId="0" fillId="0" borderId="0" xfId="61" applyNumberFormat="1" applyFont="1" applyBorder="1" applyAlignment="1">
      <alignment vertical="center"/>
      <protection/>
    </xf>
    <xf numFmtId="175" fontId="0" fillId="0" borderId="31" xfId="61" applyNumberFormat="1" applyFont="1" applyBorder="1" applyAlignment="1">
      <alignment vertical="center"/>
      <protection/>
    </xf>
    <xf numFmtId="190" fontId="0" fillId="0" borderId="31" xfId="0" applyNumberFormat="1" applyBorder="1" applyAlignment="1">
      <alignment/>
    </xf>
    <xf numFmtId="49" fontId="6" fillId="0" borderId="0" xfId="64" applyNumberFormat="1" applyFont="1" applyBorder="1" applyAlignment="1">
      <alignment vertical="center"/>
      <protection/>
    </xf>
    <xf numFmtId="49" fontId="6" fillId="0" borderId="0" xfId="64" applyNumberFormat="1" applyFont="1" applyBorder="1" applyAlignment="1">
      <alignment horizontal="left" vertical="center"/>
      <protection/>
    </xf>
    <xf numFmtId="189" fontId="0" fillId="0" borderId="34" xfId="0" applyNumberFormat="1" applyBorder="1" applyAlignment="1">
      <alignment vertical="center"/>
    </xf>
    <xf numFmtId="189" fontId="0" fillId="0" borderId="32" xfId="0" applyNumberFormat="1" applyBorder="1" applyAlignment="1">
      <alignment vertical="center"/>
    </xf>
    <xf numFmtId="174" fontId="0" fillId="0" borderId="16" xfId="0" applyNumberFormat="1" applyBorder="1" applyAlignment="1">
      <alignment vertical="center"/>
    </xf>
    <xf numFmtId="17" fontId="1" fillId="0" borderId="26" xfId="0" applyNumberFormat="1" applyFont="1" applyBorder="1" applyAlignment="1" quotePrefix="1">
      <alignment horizontal="center" vertical="center"/>
    </xf>
    <xf numFmtId="0" fontId="1" fillId="0" borderId="31" xfId="0" applyFont="1" applyBorder="1" applyAlignment="1" quotePrefix="1">
      <alignment horizontal="center" vertical="center"/>
    </xf>
    <xf numFmtId="0" fontId="1" fillId="0" borderId="29" xfId="0" applyFont="1" applyBorder="1" applyAlignment="1" quotePrefix="1">
      <alignment horizontal="center" vertical="center"/>
    </xf>
    <xf numFmtId="175" fontId="0" fillId="0" borderId="28" xfId="0" applyNumberFormat="1" applyBorder="1" applyAlignment="1">
      <alignment vertical="center"/>
    </xf>
    <xf numFmtId="175" fontId="4" fillId="0" borderId="28" xfId="0" applyNumberFormat="1" applyFont="1" applyBorder="1" applyAlignment="1">
      <alignment vertical="center"/>
    </xf>
    <xf numFmtId="175" fontId="1" fillId="0" borderId="28" xfId="0" applyNumberFormat="1" applyFont="1" applyBorder="1" applyAlignment="1">
      <alignment vertical="center"/>
    </xf>
    <xf numFmtId="175" fontId="4" fillId="0" borderId="29" xfId="0" applyNumberFormat="1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174" fontId="0" fillId="0" borderId="28" xfId="0" applyNumberFormat="1" applyBorder="1" applyAlignment="1">
      <alignment vertical="center"/>
    </xf>
    <xf numFmtId="174" fontId="0" fillId="0" borderId="29" xfId="0" applyNumberFormat="1" applyBorder="1" applyAlignment="1">
      <alignment vertical="center"/>
    </xf>
    <xf numFmtId="0" fontId="1" fillId="0" borderId="27" xfId="0" applyFont="1" applyBorder="1" applyAlignment="1" quotePrefix="1">
      <alignment horizontal="center" vertical="center"/>
    </xf>
    <xf numFmtId="0" fontId="1" fillId="0" borderId="27" xfId="64" applyFont="1" applyBorder="1" applyAlignment="1">
      <alignment horizontal="center" vertical="center"/>
      <protection/>
    </xf>
    <xf numFmtId="175" fontId="0" fillId="0" borderId="28" xfId="64" applyNumberFormat="1" applyBorder="1" applyAlignment="1">
      <alignment vertical="center"/>
      <protection/>
    </xf>
    <xf numFmtId="175" fontId="0" fillId="0" borderId="28" xfId="64" applyNumberFormat="1" applyFont="1" applyBorder="1" applyAlignment="1">
      <alignment horizontal="right" vertical="center"/>
      <protection/>
    </xf>
    <xf numFmtId="175" fontId="0" fillId="0" borderId="29" xfId="64" applyNumberFormat="1" applyBorder="1" applyAlignment="1">
      <alignment vertical="center"/>
      <protection/>
    </xf>
    <xf numFmtId="174" fontId="0" fillId="0" borderId="28" xfId="64" applyNumberFormat="1" applyBorder="1" applyAlignment="1">
      <alignment vertical="center"/>
      <protection/>
    </xf>
    <xf numFmtId="174" fontId="0" fillId="0" borderId="29" xfId="64" applyNumberFormat="1" applyBorder="1" applyAlignment="1">
      <alignment vertical="center"/>
      <protection/>
    </xf>
    <xf numFmtId="0" fontId="1" fillId="0" borderId="27" xfId="61" applyFont="1" applyBorder="1" applyAlignment="1">
      <alignment horizontal="center" vertical="center"/>
      <protection/>
    </xf>
    <xf numFmtId="175" fontId="0" fillId="0" borderId="28" xfId="61" applyNumberFormat="1" applyBorder="1" applyAlignment="1">
      <alignment vertical="center"/>
      <protection/>
    </xf>
    <xf numFmtId="174" fontId="0" fillId="0" borderId="28" xfId="61" applyNumberFormat="1" applyFont="1" applyBorder="1" applyAlignment="1">
      <alignment vertical="center"/>
      <protection/>
    </xf>
    <xf numFmtId="174" fontId="0" fillId="0" borderId="29" xfId="61" applyNumberFormat="1" applyFont="1" applyBorder="1" applyAlignment="1">
      <alignment vertical="center"/>
      <protection/>
    </xf>
    <xf numFmtId="0" fontId="1" fillId="0" borderId="27" xfId="0" applyFont="1" applyBorder="1" applyAlignment="1">
      <alignment vertical="center" shrinkToFit="1"/>
    </xf>
    <xf numFmtId="189" fontId="0" fillId="0" borderId="35" xfId="0" applyNumberFormat="1" applyBorder="1" applyAlignment="1">
      <alignment/>
    </xf>
    <xf numFmtId="189" fontId="0" fillId="0" borderId="28" xfId="0" applyNumberFormat="1" applyBorder="1" applyAlignment="1">
      <alignment/>
    </xf>
    <xf numFmtId="190" fontId="0" fillId="0" borderId="28" xfId="0" applyNumberFormat="1" applyBorder="1" applyAlignment="1">
      <alignment/>
    </xf>
    <xf numFmtId="0" fontId="1" fillId="0" borderId="27" xfId="0" applyFont="1" applyBorder="1" applyAlignment="1">
      <alignment horizontal="center" vertical="center" shrinkToFit="1"/>
    </xf>
    <xf numFmtId="175" fontId="0" fillId="0" borderId="28" xfId="61" applyNumberFormat="1" applyFont="1" applyBorder="1" applyAlignment="1">
      <alignment vertical="center"/>
      <protection/>
    </xf>
    <xf numFmtId="175" fontId="0" fillId="0" borderId="29" xfId="61" applyNumberFormat="1" applyFont="1" applyBorder="1" applyAlignment="1">
      <alignment vertical="center"/>
      <protection/>
    </xf>
    <xf numFmtId="0" fontId="1" fillId="0" borderId="31" xfId="61" applyFont="1" applyBorder="1" applyAlignment="1">
      <alignment horizontal="center" vertical="center"/>
      <protection/>
    </xf>
    <xf numFmtId="181" fontId="4" fillId="0" borderId="0" xfId="61" applyNumberFormat="1" applyFont="1" applyBorder="1" applyAlignment="1">
      <alignment horizontal="right" vertical="center"/>
      <protection/>
    </xf>
    <xf numFmtId="181" fontId="4" fillId="0" borderId="0" xfId="61" applyNumberFormat="1" applyFont="1" applyBorder="1" applyAlignment="1">
      <alignment horizontal="center" vertical="center"/>
      <protection/>
    </xf>
    <xf numFmtId="175" fontId="1" fillId="0" borderId="20" xfId="61" applyNumberFormat="1" applyFont="1" applyBorder="1" applyAlignment="1">
      <alignment vertical="center"/>
      <protection/>
    </xf>
    <xf numFmtId="0" fontId="1" fillId="0" borderId="26" xfId="61" applyFont="1" applyBorder="1" applyAlignment="1">
      <alignment horizontal="center" vertical="center"/>
      <protection/>
    </xf>
    <xf numFmtId="185" fontId="4" fillId="0" borderId="0" xfId="61" applyNumberFormat="1" applyFont="1" applyBorder="1" applyAlignment="1">
      <alignment vertical="center"/>
      <protection/>
    </xf>
    <xf numFmtId="189" fontId="0" fillId="0" borderId="25" xfId="0" applyNumberFormat="1" applyBorder="1" applyAlignment="1">
      <alignment horizontal="right"/>
    </xf>
    <xf numFmtId="189" fontId="0" fillId="0" borderId="28" xfId="0" applyNumberFormat="1" applyBorder="1" applyAlignment="1">
      <alignment horizontal="right"/>
    </xf>
    <xf numFmtId="181" fontId="4" fillId="0" borderId="28" xfId="61" applyNumberFormat="1" applyFont="1" applyBorder="1" applyAlignment="1">
      <alignment horizontal="right" vertical="center"/>
      <protection/>
    </xf>
    <xf numFmtId="175" fontId="0" fillId="0" borderId="28" xfId="61" applyNumberFormat="1" applyFont="1" applyBorder="1" applyAlignment="1" quotePrefix="1">
      <alignment horizontal="right" vertical="center"/>
      <protection/>
    </xf>
    <xf numFmtId="175" fontId="1" fillId="0" borderId="27" xfId="61" applyNumberFormat="1" applyFont="1" applyBorder="1" applyAlignment="1">
      <alignment vertical="center"/>
      <protection/>
    </xf>
    <xf numFmtId="0" fontId="1" fillId="0" borderId="29" xfId="61" applyFont="1" applyBorder="1" applyAlignment="1">
      <alignment horizontal="center" vertical="center"/>
      <protection/>
    </xf>
    <xf numFmtId="185" fontId="4" fillId="0" borderId="28" xfId="61" applyNumberFormat="1" applyFont="1" applyBorder="1" applyAlignment="1">
      <alignment vertical="center"/>
      <protection/>
    </xf>
    <xf numFmtId="175" fontId="0" fillId="0" borderId="28" xfId="61" applyNumberFormat="1" applyFont="1" applyBorder="1" applyAlignment="1">
      <alignment horizontal="right" vertical="center"/>
      <protection/>
    </xf>
    <xf numFmtId="174" fontId="0" fillId="0" borderId="28" xfId="64" applyNumberFormat="1" applyFont="1" applyBorder="1" applyAlignment="1">
      <alignment horizontal="right" vertical="center"/>
      <protection/>
    </xf>
    <xf numFmtId="181" fontId="4" fillId="0" borderId="28" xfId="61" applyNumberFormat="1" applyFont="1" applyBorder="1" applyAlignment="1">
      <alignment horizontal="center" vertical="center"/>
      <protection/>
    </xf>
    <xf numFmtId="0" fontId="5" fillId="0" borderId="0" xfId="64" applyFont="1" applyAlignment="1">
      <alignment vertical="center"/>
      <protection/>
    </xf>
    <xf numFmtId="0" fontId="0" fillId="0" borderId="18" xfId="0" applyFont="1" applyFill="1" applyBorder="1" applyAlignment="1">
      <alignment horizontal="left" vertical="center"/>
    </xf>
    <xf numFmtId="49" fontId="0" fillId="0" borderId="11" xfId="64" applyNumberFormat="1" applyFont="1" applyBorder="1" applyAlignment="1">
      <alignment vertical="center"/>
      <protection/>
    </xf>
    <xf numFmtId="0" fontId="0" fillId="0" borderId="0" xfId="64" applyFont="1" applyAlignment="1">
      <alignment vertical="center"/>
      <protection/>
    </xf>
    <xf numFmtId="0" fontId="0" fillId="0" borderId="10" xfId="0" applyFont="1" applyBorder="1" applyAlignment="1">
      <alignment vertical="top" wrapText="1"/>
    </xf>
    <xf numFmtId="0" fontId="1" fillId="0" borderId="24" xfId="64" applyFont="1" applyBorder="1" applyAlignment="1">
      <alignment horizontal="center" vertical="center"/>
      <protection/>
    </xf>
    <xf numFmtId="174" fontId="0" fillId="0" borderId="25" xfId="64" applyNumberFormat="1" applyFont="1" applyBorder="1" applyAlignment="1">
      <alignment horizontal="right" vertical="center"/>
      <protection/>
    </xf>
    <xf numFmtId="0" fontId="1" fillId="0" borderId="29" xfId="0" applyFont="1" applyBorder="1" applyAlignment="1">
      <alignment horizontal="center" vertical="center"/>
    </xf>
    <xf numFmtId="189" fontId="0" fillId="0" borderId="36" xfId="0" applyNumberFormat="1" applyBorder="1" applyAlignment="1">
      <alignment vertical="center"/>
    </xf>
    <xf numFmtId="174" fontId="0" fillId="0" borderId="21" xfId="0" applyNumberFormat="1" applyBorder="1" applyAlignment="1">
      <alignment vertical="center"/>
    </xf>
    <xf numFmtId="174" fontId="0" fillId="0" borderId="37" xfId="0" applyNumberFormat="1" applyBorder="1" applyAlignment="1">
      <alignment vertical="center"/>
    </xf>
    <xf numFmtId="189" fontId="0" fillId="0" borderId="26" xfId="0" applyNumberFormat="1" applyBorder="1" applyAlignment="1">
      <alignment vertical="center"/>
    </xf>
    <xf numFmtId="192" fontId="0" fillId="0" borderId="38" xfId="42" applyNumberFormat="1" applyFont="1" applyBorder="1" applyAlignment="1">
      <alignment vertical="center"/>
    </xf>
    <xf numFmtId="190" fontId="0" fillId="0" borderId="36" xfId="0" applyNumberFormat="1" applyFont="1" applyBorder="1" applyAlignment="1">
      <alignment horizontal="right"/>
    </xf>
    <xf numFmtId="175" fontId="0" fillId="0" borderId="30" xfId="0" applyNumberFormat="1" applyBorder="1" applyAlignment="1">
      <alignment/>
    </xf>
    <xf numFmtId="191" fontId="0" fillId="0" borderId="38" xfId="42" applyNumberFormat="1" applyFont="1" applyBorder="1" applyAlignment="1">
      <alignment/>
    </xf>
    <xf numFmtId="190" fontId="0" fillId="0" borderId="21" xfId="0" applyNumberFormat="1" applyFont="1" applyBorder="1" applyAlignment="1">
      <alignment horizontal="right"/>
    </xf>
    <xf numFmtId="175" fontId="0" fillId="0" borderId="25" xfId="0" applyNumberFormat="1" applyBorder="1" applyAlignment="1">
      <alignment/>
    </xf>
    <xf numFmtId="190" fontId="4" fillId="0" borderId="21" xfId="0" applyNumberFormat="1" applyFont="1" applyBorder="1" applyAlignment="1">
      <alignment horizontal="right"/>
    </xf>
    <xf numFmtId="175" fontId="4" fillId="0" borderId="25" xfId="0" applyNumberFormat="1" applyFont="1" applyBorder="1" applyAlignment="1">
      <alignment/>
    </xf>
    <xf numFmtId="191" fontId="0" fillId="0" borderId="32" xfId="42" applyNumberFormat="1" applyFont="1" applyBorder="1" applyAlignment="1">
      <alignment/>
    </xf>
    <xf numFmtId="190" fontId="1" fillId="0" borderId="21" xfId="0" applyNumberFormat="1" applyFont="1" applyBorder="1" applyAlignment="1">
      <alignment horizontal="right"/>
    </xf>
    <xf numFmtId="0" fontId="0" fillId="0" borderId="25" xfId="0" applyBorder="1" applyAlignment="1">
      <alignment/>
    </xf>
    <xf numFmtId="190" fontId="4" fillId="0" borderId="21" xfId="0" applyNumberFormat="1" applyFont="1" applyBorder="1" applyAlignment="1">
      <alignment horizontal="right" vertical="center"/>
    </xf>
    <xf numFmtId="190" fontId="4" fillId="0" borderId="37" xfId="0" applyNumberFormat="1" applyFont="1" applyBorder="1" applyAlignment="1">
      <alignment horizontal="right" vertical="center"/>
    </xf>
    <xf numFmtId="175" fontId="0" fillId="0" borderId="26" xfId="0" applyNumberFormat="1" applyBorder="1" applyAlignment="1">
      <alignment/>
    </xf>
    <xf numFmtId="17" fontId="1" fillId="0" borderId="22" xfId="0" applyNumberFormat="1" applyFont="1" applyBorder="1" applyAlignment="1" quotePrefix="1">
      <alignment horizontal="center" vertical="center"/>
    </xf>
    <xf numFmtId="16" fontId="1" fillId="0" borderId="24" xfId="0" applyNumberFormat="1" applyFont="1" applyBorder="1" applyAlignment="1" quotePrefix="1">
      <alignment horizontal="center" vertical="center"/>
    </xf>
    <xf numFmtId="16" fontId="1" fillId="0" borderId="39" xfId="0" applyNumberFormat="1" applyFont="1" applyBorder="1" applyAlignment="1" quotePrefix="1">
      <alignment horizontal="center" vertical="center" wrapText="1"/>
    </xf>
    <xf numFmtId="0" fontId="5" fillId="0" borderId="0" xfId="0" applyFont="1" applyAlignment="1">
      <alignment vertical="center"/>
    </xf>
    <xf numFmtId="174" fontId="0" fillId="0" borderId="38" xfId="0" applyNumberFormat="1" applyFill="1" applyBorder="1" applyAlignment="1">
      <alignment vertical="center"/>
    </xf>
    <xf numFmtId="174" fontId="0" fillId="0" borderId="32" xfId="0" applyNumberFormat="1" applyFill="1" applyBorder="1" applyAlignment="1">
      <alignment vertical="center"/>
    </xf>
    <xf numFmtId="174" fontId="0" fillId="0" borderId="34" xfId="0" applyNumberFormat="1" applyFill="1" applyBorder="1" applyAlignment="1">
      <alignment vertical="center"/>
    </xf>
    <xf numFmtId="175" fontId="0" fillId="0" borderId="25" xfId="0" applyNumberFormat="1" applyFont="1" applyBorder="1" applyAlignment="1">
      <alignment horizontal="center" vertical="center"/>
    </xf>
    <xf numFmtId="175" fontId="0" fillId="0" borderId="25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174" fontId="0" fillId="0" borderId="26" xfId="0" applyNumberFormat="1" applyBorder="1" applyAlignment="1">
      <alignment horizontal="right" vertical="center"/>
    </xf>
    <xf numFmtId="178" fontId="0" fillId="0" borderId="30" xfId="0" applyNumberFormat="1" applyBorder="1" applyAlignment="1">
      <alignment horizontal="right" vertical="center"/>
    </xf>
    <xf numFmtId="174" fontId="0" fillId="0" borderId="30" xfId="0" applyNumberFormat="1" applyBorder="1" applyAlignment="1">
      <alignment vertical="center"/>
    </xf>
    <xf numFmtId="174" fontId="0" fillId="0" borderId="30" xfId="0" applyNumberFormat="1" applyFill="1" applyBorder="1" applyAlignment="1">
      <alignment vertical="center"/>
    </xf>
    <xf numFmtId="174" fontId="0" fillId="0" borderId="25" xfId="0" applyNumberFormat="1" applyFill="1" applyBorder="1" applyAlignment="1">
      <alignment vertical="center"/>
    </xf>
    <xf numFmtId="174" fontId="0" fillId="0" borderId="26" xfId="0" applyNumberFormat="1" applyFill="1" applyBorder="1" applyAlignment="1">
      <alignment vertical="center"/>
    </xf>
    <xf numFmtId="174" fontId="0" fillId="0" borderId="28" xfId="0" applyNumberFormat="1" applyFill="1" applyBorder="1" applyAlignment="1">
      <alignment vertical="center"/>
    </xf>
    <xf numFmtId="174" fontId="0" fillId="0" borderId="36" xfId="0" applyNumberFormat="1" applyBorder="1" applyAlignment="1">
      <alignment horizontal="right" vertical="center"/>
    </xf>
    <xf numFmtId="174" fontId="0" fillId="0" borderId="21" xfId="0" applyNumberFormat="1" applyBorder="1" applyAlignment="1">
      <alignment horizontal="right" vertical="center"/>
    </xf>
    <xf numFmtId="174" fontId="0" fillId="0" borderId="36" xfId="0" applyNumberFormat="1" applyBorder="1" applyAlignment="1">
      <alignment vertical="center"/>
    </xf>
    <xf numFmtId="0" fontId="0" fillId="0" borderId="0" xfId="62" applyFont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1" fillId="0" borderId="0" xfId="62" applyFont="1" applyAlignment="1">
      <alignment horizontal="left" vertical="top"/>
      <protection/>
    </xf>
    <xf numFmtId="0" fontId="0" fillId="0" borderId="0" xfId="62">
      <alignment/>
      <protection/>
    </xf>
    <xf numFmtId="0" fontId="1" fillId="0" borderId="16" xfId="62" applyFont="1" applyBorder="1" applyAlignment="1">
      <alignment horizontal="center" vertical="center"/>
      <protection/>
    </xf>
    <xf numFmtId="0" fontId="1" fillId="0" borderId="40" xfId="62" applyFont="1" applyBorder="1" applyAlignment="1">
      <alignment horizontal="center" vertical="center"/>
      <protection/>
    </xf>
    <xf numFmtId="0" fontId="1" fillId="0" borderId="20" xfId="62" applyFont="1" applyBorder="1" applyAlignment="1">
      <alignment horizontal="center" vertical="center"/>
      <protection/>
    </xf>
    <xf numFmtId="0" fontId="1" fillId="0" borderId="19" xfId="62" applyFont="1" applyBorder="1" applyAlignment="1">
      <alignment horizontal="center" vertical="center" wrapText="1"/>
      <protection/>
    </xf>
    <xf numFmtId="0" fontId="1" fillId="0" borderId="15" xfId="62" applyFont="1" applyBorder="1" applyAlignment="1">
      <alignment horizontal="center" vertical="center" wrapText="1"/>
      <protection/>
    </xf>
    <xf numFmtId="0" fontId="1" fillId="0" borderId="15" xfId="62" applyFont="1" applyBorder="1" applyAlignment="1">
      <alignment horizontal="center" vertical="center"/>
      <protection/>
    </xf>
    <xf numFmtId="0" fontId="1" fillId="0" borderId="19" xfId="62" applyFont="1" applyBorder="1" applyAlignment="1">
      <alignment horizontal="center"/>
      <protection/>
    </xf>
    <xf numFmtId="0" fontId="1" fillId="0" borderId="24" xfId="62" applyFont="1" applyBorder="1" applyAlignment="1">
      <alignment horizontal="center"/>
      <protection/>
    </xf>
    <xf numFmtId="0" fontId="0" fillId="0" borderId="25" xfId="62" applyBorder="1">
      <alignment/>
      <protection/>
    </xf>
    <xf numFmtId="0" fontId="0" fillId="0" borderId="28" xfId="62" applyBorder="1">
      <alignment/>
      <protection/>
    </xf>
    <xf numFmtId="0" fontId="0" fillId="0" borderId="32" xfId="62" applyBorder="1">
      <alignment/>
      <protection/>
    </xf>
    <xf numFmtId="0" fontId="0" fillId="0" borderId="41" xfId="62" applyBorder="1">
      <alignment/>
      <protection/>
    </xf>
    <xf numFmtId="0" fontId="0" fillId="0" borderId="0" xfId="62" applyBorder="1">
      <alignment/>
      <protection/>
    </xf>
    <xf numFmtId="0" fontId="0" fillId="0" borderId="10" xfId="62" applyNumberFormat="1" applyFont="1" applyBorder="1" applyAlignment="1">
      <alignment horizontal="left" vertical="top" wrapText="1"/>
      <protection/>
    </xf>
    <xf numFmtId="175" fontId="0" fillId="0" borderId="18" xfId="62" applyNumberFormat="1" applyFont="1" applyBorder="1" applyAlignment="1">
      <alignment horizontal="center" vertical="center"/>
      <protection/>
    </xf>
    <xf numFmtId="175" fontId="0" fillId="0" borderId="10" xfId="62" applyNumberFormat="1" applyBorder="1" applyAlignment="1">
      <alignment horizontal="right" vertical="center"/>
      <protection/>
    </xf>
    <xf numFmtId="175" fontId="0" fillId="0" borderId="10" xfId="62" applyNumberFormat="1" applyBorder="1" applyAlignment="1">
      <alignment vertical="center"/>
      <protection/>
    </xf>
    <xf numFmtId="175" fontId="0" fillId="0" borderId="18" xfId="62" applyNumberFormat="1" applyBorder="1">
      <alignment/>
      <protection/>
    </xf>
    <xf numFmtId="175" fontId="0" fillId="0" borderId="25" xfId="62" applyNumberFormat="1" applyBorder="1">
      <alignment/>
      <protection/>
    </xf>
    <xf numFmtId="175" fontId="0" fillId="0" borderId="25" xfId="62" applyNumberFormat="1" applyFont="1" applyBorder="1" applyAlignment="1">
      <alignment horizontal="right"/>
      <protection/>
    </xf>
    <xf numFmtId="3" fontId="0" fillId="0" borderId="25" xfId="62" applyNumberFormat="1" applyBorder="1" applyAlignment="1">
      <alignment horizontal="right" vertical="center"/>
      <protection/>
    </xf>
    <xf numFmtId="190" fontId="0" fillId="0" borderId="18" xfId="62" applyNumberFormat="1" applyBorder="1">
      <alignment/>
      <protection/>
    </xf>
    <xf numFmtId="190" fontId="0" fillId="0" borderId="25" xfId="62" applyNumberFormat="1" applyBorder="1">
      <alignment/>
      <protection/>
    </xf>
    <xf numFmtId="190" fontId="0" fillId="0" borderId="25" xfId="62" applyNumberFormat="1" applyFont="1" applyBorder="1" applyAlignment="1">
      <alignment horizontal="right"/>
      <protection/>
    </xf>
    <xf numFmtId="190" fontId="0" fillId="0" borderId="25" xfId="62" applyNumberFormat="1" applyBorder="1" applyAlignment="1">
      <alignment horizontal="right" vertical="center"/>
      <protection/>
    </xf>
    <xf numFmtId="190" fontId="0" fillId="0" borderId="28" xfId="62" applyNumberFormat="1" applyBorder="1" applyAlignment="1">
      <alignment horizontal="right" vertical="center"/>
      <protection/>
    </xf>
    <xf numFmtId="0" fontId="0" fillId="0" borderId="10" xfId="62" applyNumberFormat="1" applyFont="1" applyBorder="1" applyAlignment="1">
      <alignment horizontal="left" vertical="top" wrapText="1"/>
      <protection/>
    </xf>
    <xf numFmtId="190" fontId="0" fillId="0" borderId="18" xfId="62" applyNumberFormat="1" applyFont="1" applyBorder="1" applyAlignment="1">
      <alignment horizontal="center" vertical="center"/>
      <protection/>
    </xf>
    <xf numFmtId="190" fontId="0" fillId="0" borderId="10" xfId="62" applyNumberFormat="1" applyBorder="1" applyAlignment="1">
      <alignment horizontal="right" vertical="center"/>
      <protection/>
    </xf>
    <xf numFmtId="190" fontId="0" fillId="0" borderId="10" xfId="62" applyNumberFormat="1" applyBorder="1" applyAlignment="1">
      <alignment vertical="center"/>
      <protection/>
    </xf>
    <xf numFmtId="190" fontId="0" fillId="0" borderId="18" xfId="62" applyNumberFormat="1" applyBorder="1" applyAlignment="1">
      <alignment horizontal="center" vertical="center"/>
      <protection/>
    </xf>
    <xf numFmtId="190" fontId="0" fillId="0" borderId="28" xfId="62" applyNumberFormat="1" applyBorder="1">
      <alignment/>
      <protection/>
    </xf>
    <xf numFmtId="190" fontId="0" fillId="0" borderId="32" xfId="62" applyNumberFormat="1" applyBorder="1">
      <alignment/>
      <protection/>
    </xf>
    <xf numFmtId="182" fontId="0" fillId="0" borderId="10" xfId="62" applyNumberFormat="1" applyBorder="1" applyAlignment="1">
      <alignment vertical="top"/>
      <protection/>
    </xf>
    <xf numFmtId="190" fontId="0" fillId="0" borderId="18" xfId="62" applyNumberFormat="1" applyBorder="1" applyAlignment="1">
      <alignment horizontal="center" vertical="center" wrapText="1"/>
      <protection/>
    </xf>
    <xf numFmtId="182" fontId="0" fillId="0" borderId="10" xfId="62" applyNumberFormat="1" applyFont="1" applyBorder="1" applyAlignment="1">
      <alignment vertical="top"/>
      <protection/>
    </xf>
    <xf numFmtId="190" fontId="0" fillId="0" borderId="25" xfId="62" applyNumberFormat="1" applyFont="1" applyBorder="1" applyAlignment="1">
      <alignment horizontal="center"/>
      <protection/>
    </xf>
    <xf numFmtId="182" fontId="0" fillId="0" borderId="10" xfId="62" applyNumberFormat="1" applyFont="1" applyBorder="1" applyAlignment="1">
      <alignment vertical="top" shrinkToFit="1"/>
      <protection/>
    </xf>
    <xf numFmtId="182" fontId="0" fillId="0" borderId="10" xfId="62" applyNumberFormat="1" applyFont="1" applyBorder="1" applyAlignment="1">
      <alignment vertical="center" shrinkToFit="1"/>
      <protection/>
    </xf>
    <xf numFmtId="0" fontId="0" fillId="0" borderId="10" xfId="62" applyFont="1" applyBorder="1" applyAlignment="1">
      <alignment horizontal="left" vertical="top" wrapText="1"/>
      <protection/>
    </xf>
    <xf numFmtId="190" fontId="0" fillId="0" borderId="18" xfId="62" applyNumberFormat="1" applyFont="1" applyBorder="1" applyAlignment="1">
      <alignment horizontal="center" vertical="top" wrapText="1"/>
      <protection/>
    </xf>
    <xf numFmtId="190" fontId="0" fillId="0" borderId="18" xfId="62" applyNumberFormat="1" applyFont="1" applyBorder="1" applyAlignment="1">
      <alignment horizontal="center" vertical="center" wrapText="1"/>
      <protection/>
    </xf>
    <xf numFmtId="0" fontId="0" fillId="0" borderId="10" xfId="62" applyFont="1" applyBorder="1" applyAlignment="1">
      <alignment horizontal="left" vertical="top"/>
      <protection/>
    </xf>
    <xf numFmtId="190" fontId="0" fillId="0" borderId="10" xfId="62" applyNumberFormat="1" applyBorder="1" applyAlignment="1">
      <alignment horizontal="centerContinuous" vertical="center" wrapText="1"/>
      <protection/>
    </xf>
    <xf numFmtId="190" fontId="0" fillId="0" borderId="10" xfId="62" applyNumberFormat="1" applyBorder="1" applyAlignment="1">
      <alignment vertical="center" wrapText="1"/>
      <protection/>
    </xf>
    <xf numFmtId="190" fontId="0" fillId="0" borderId="0" xfId="62" applyNumberFormat="1" applyBorder="1" applyAlignment="1">
      <alignment horizontal="centerContinuous" vertical="center" wrapText="1"/>
      <protection/>
    </xf>
    <xf numFmtId="190" fontId="0" fillId="0" borderId="25" xfId="62" applyNumberFormat="1" applyBorder="1" applyAlignment="1">
      <alignment vertical="center"/>
      <protection/>
    </xf>
    <xf numFmtId="190" fontId="0" fillId="0" borderId="28" xfId="62" applyNumberFormat="1" applyBorder="1" applyAlignment="1">
      <alignment vertical="center"/>
      <protection/>
    </xf>
    <xf numFmtId="190" fontId="0" fillId="0" borderId="0" xfId="62" applyNumberFormat="1" applyFont="1" applyBorder="1" applyAlignment="1">
      <alignment horizontal="center"/>
      <protection/>
    </xf>
    <xf numFmtId="190" fontId="0" fillId="0" borderId="41" xfId="62" applyNumberFormat="1" applyBorder="1" applyAlignment="1">
      <alignment horizontal="centerContinuous" vertical="center" wrapText="1"/>
      <protection/>
    </xf>
    <xf numFmtId="173" fontId="0" fillId="0" borderId="10" xfId="47" applyFont="1" applyBorder="1" applyAlignment="1">
      <alignment vertical="top"/>
    </xf>
    <xf numFmtId="190" fontId="0" fillId="0" borderId="18" xfId="62" applyNumberFormat="1" applyBorder="1" applyAlignment="1">
      <alignment horizontal="centerContinuous" vertical="center" wrapText="1"/>
      <protection/>
    </xf>
    <xf numFmtId="190" fontId="9" fillId="0" borderId="18" xfId="62" applyNumberFormat="1" applyFont="1" applyBorder="1" applyAlignment="1">
      <alignment horizontal="centerContinuous" vertical="center" wrapText="1"/>
      <protection/>
    </xf>
    <xf numFmtId="190" fontId="0" fillId="0" borderId="10" xfId="62" applyNumberFormat="1" applyBorder="1" applyAlignment="1">
      <alignment horizontal="center" vertical="center" wrapText="1"/>
      <protection/>
    </xf>
    <xf numFmtId="190" fontId="0" fillId="0" borderId="41" xfId="62" applyNumberFormat="1" applyBorder="1" applyAlignment="1">
      <alignment vertical="center"/>
      <protection/>
    </xf>
    <xf numFmtId="190" fontId="0" fillId="0" borderId="0" xfId="62" applyNumberFormat="1" applyBorder="1">
      <alignment/>
      <protection/>
    </xf>
    <xf numFmtId="190" fontId="0" fillId="0" borderId="32" xfId="62" applyNumberFormat="1" applyFont="1" applyBorder="1" applyAlignment="1">
      <alignment horizontal="right"/>
      <protection/>
    </xf>
    <xf numFmtId="0" fontId="0" fillId="0" borderId="11" xfId="62" applyNumberFormat="1" applyFont="1" applyBorder="1" applyAlignment="1">
      <alignment horizontal="left" vertical="top" wrapText="1"/>
      <protection/>
    </xf>
    <xf numFmtId="190" fontId="0" fillId="0" borderId="17" xfId="62" applyNumberFormat="1" applyBorder="1" applyAlignment="1">
      <alignment horizontal="center" vertical="center" wrapText="1"/>
      <protection/>
    </xf>
    <xf numFmtId="190" fontId="0" fillId="0" borderId="11" xfId="62" applyNumberFormat="1" applyBorder="1" applyAlignment="1">
      <alignment horizontal="center" vertical="center" wrapText="1"/>
      <protection/>
    </xf>
    <xf numFmtId="190" fontId="0" fillId="0" borderId="11" xfId="62" applyNumberFormat="1" applyBorder="1" applyAlignment="1">
      <alignment vertical="center"/>
      <protection/>
    </xf>
    <xf numFmtId="190" fontId="0" fillId="0" borderId="42" xfId="62" applyNumberFormat="1" applyBorder="1" applyAlignment="1">
      <alignment vertical="center"/>
      <protection/>
    </xf>
    <xf numFmtId="190" fontId="0" fillId="0" borderId="31" xfId="62" applyNumberFormat="1" applyBorder="1">
      <alignment/>
      <protection/>
    </xf>
    <xf numFmtId="190" fontId="0" fillId="0" borderId="26" xfId="62" applyNumberFormat="1" applyBorder="1">
      <alignment/>
      <protection/>
    </xf>
    <xf numFmtId="190" fontId="0" fillId="0" borderId="29" xfId="62" applyNumberFormat="1" applyBorder="1">
      <alignment/>
      <protection/>
    </xf>
    <xf numFmtId="190" fontId="0" fillId="0" borderId="34" xfId="62" applyNumberFormat="1" applyBorder="1">
      <alignment/>
      <protection/>
    </xf>
    <xf numFmtId="190" fontId="0" fillId="0" borderId="41" xfId="62" applyNumberFormat="1" applyBorder="1" applyAlignment="1">
      <alignment horizontal="center" vertical="center" wrapText="1"/>
      <protection/>
    </xf>
    <xf numFmtId="182" fontId="0" fillId="0" borderId="11" xfId="62" applyNumberFormat="1" applyFont="1" applyBorder="1" applyAlignment="1">
      <alignment vertical="top"/>
      <protection/>
    </xf>
    <xf numFmtId="190" fontId="0" fillId="0" borderId="42" xfId="62" applyNumberFormat="1" applyBorder="1" applyAlignment="1">
      <alignment horizontal="center" vertical="center" wrapText="1"/>
      <protection/>
    </xf>
    <xf numFmtId="0" fontId="6" fillId="0" borderId="0" xfId="62" applyFont="1">
      <alignment/>
      <protection/>
    </xf>
    <xf numFmtId="0" fontId="6" fillId="0" borderId="0" xfId="62" applyFont="1" applyBorder="1" applyAlignment="1">
      <alignment/>
      <protection/>
    </xf>
    <xf numFmtId="0" fontId="6" fillId="0" borderId="0" xfId="62" applyFont="1" applyBorder="1">
      <alignment/>
      <protection/>
    </xf>
    <xf numFmtId="0" fontId="4" fillId="0" borderId="0" xfId="62" applyFont="1">
      <alignment/>
      <protection/>
    </xf>
    <xf numFmtId="0" fontId="4" fillId="0" borderId="0" xfId="62" applyFont="1" applyBorder="1" applyAlignment="1">
      <alignment/>
      <protection/>
    </xf>
    <xf numFmtId="0" fontId="1" fillId="0" borderId="0" xfId="62" applyFont="1" applyAlignment="1">
      <alignment vertical="center"/>
      <protection/>
    </xf>
    <xf numFmtId="0" fontId="0" fillId="0" borderId="0" xfId="62" applyAlignment="1">
      <alignment vertical="center"/>
      <protection/>
    </xf>
    <xf numFmtId="17" fontId="1" fillId="0" borderId="15" xfId="62" applyNumberFormat="1" applyFont="1" applyBorder="1" applyAlignment="1">
      <alignment horizontal="center" vertical="center"/>
      <protection/>
    </xf>
    <xf numFmtId="176" fontId="1" fillId="0" borderId="15" xfId="62" applyNumberFormat="1" applyFont="1" applyBorder="1" applyAlignment="1">
      <alignment horizontal="center" vertical="center"/>
      <protection/>
    </xf>
    <xf numFmtId="0" fontId="1" fillId="0" borderId="15" xfId="62" applyNumberFormat="1" applyFont="1" applyBorder="1" applyAlignment="1">
      <alignment horizontal="center" vertical="center"/>
      <protection/>
    </xf>
    <xf numFmtId="0" fontId="1" fillId="0" borderId="19" xfId="62" applyNumberFormat="1" applyFont="1" applyBorder="1" applyAlignment="1">
      <alignment horizontal="center" vertical="center"/>
      <protection/>
    </xf>
    <xf numFmtId="0" fontId="1" fillId="0" borderId="24" xfId="62" applyNumberFormat="1" applyFont="1" applyBorder="1" applyAlignment="1">
      <alignment horizontal="center" vertical="center"/>
      <protection/>
    </xf>
    <xf numFmtId="0" fontId="1" fillId="0" borderId="30" xfId="62" applyNumberFormat="1" applyFont="1" applyBorder="1" applyAlignment="1" quotePrefix="1">
      <alignment horizontal="center" vertical="center"/>
      <protection/>
    </xf>
    <xf numFmtId="0" fontId="1" fillId="0" borderId="24" xfId="62" applyFont="1" applyBorder="1" applyAlignment="1">
      <alignment horizontal="center" vertical="center"/>
      <protection/>
    </xf>
    <xf numFmtId="0" fontId="1" fillId="0" borderId="27" xfId="62" applyFont="1" applyBorder="1" applyAlignment="1">
      <alignment horizontal="center" vertical="center"/>
      <protection/>
    </xf>
    <xf numFmtId="177" fontId="0" fillId="0" borderId="10" xfId="62" applyNumberFormat="1" applyBorder="1" applyAlignment="1">
      <alignment vertical="center"/>
      <protection/>
    </xf>
    <xf numFmtId="175" fontId="0" fillId="0" borderId="18" xfId="62" applyNumberFormat="1" applyBorder="1" applyAlignment="1">
      <alignment vertical="center"/>
      <protection/>
    </xf>
    <xf numFmtId="175" fontId="0" fillId="0" borderId="25" xfId="62" applyNumberFormat="1" applyBorder="1" applyAlignment="1">
      <alignment vertical="center"/>
      <protection/>
    </xf>
    <xf numFmtId="175" fontId="0" fillId="0" borderId="30" xfId="62" applyNumberFormat="1" applyBorder="1" applyAlignment="1">
      <alignment vertical="center"/>
      <protection/>
    </xf>
    <xf numFmtId="175" fontId="0" fillId="0" borderId="0" xfId="62" applyNumberFormat="1" applyBorder="1" applyAlignment="1">
      <alignment vertical="center"/>
      <protection/>
    </xf>
    <xf numFmtId="175" fontId="0" fillId="0" borderId="28" xfId="62" applyNumberFormat="1" applyBorder="1" applyAlignment="1">
      <alignment vertical="center"/>
      <protection/>
    </xf>
    <xf numFmtId="177" fontId="0" fillId="0" borderId="10" xfId="62" applyNumberFormat="1" applyFont="1" applyBorder="1" applyAlignment="1">
      <alignment vertical="center"/>
      <protection/>
    </xf>
    <xf numFmtId="175" fontId="0" fillId="0" borderId="31" xfId="62" applyNumberFormat="1" applyBorder="1" applyAlignment="1">
      <alignment vertical="center"/>
      <protection/>
    </xf>
    <xf numFmtId="175" fontId="0" fillId="0" borderId="29" xfId="62" applyNumberFormat="1" applyBorder="1" applyAlignment="1">
      <alignment vertical="center"/>
      <protection/>
    </xf>
    <xf numFmtId="177" fontId="5" fillId="0" borderId="15" xfId="62" applyNumberFormat="1" applyFont="1" applyBorder="1" applyAlignment="1">
      <alignment vertical="center"/>
      <protection/>
    </xf>
    <xf numFmtId="175" fontId="5" fillId="0" borderId="15" xfId="62" applyNumberFormat="1" applyFont="1" applyBorder="1" applyAlignment="1">
      <alignment vertical="center"/>
      <protection/>
    </xf>
    <xf numFmtId="175" fontId="5" fillId="0" borderId="19" xfId="62" applyNumberFormat="1" applyFont="1" applyBorder="1" applyAlignment="1">
      <alignment vertical="center"/>
      <protection/>
    </xf>
    <xf numFmtId="175" fontId="5" fillId="0" borderId="24" xfId="62" applyNumberFormat="1" applyFont="1" applyBorder="1" applyAlignment="1">
      <alignment vertical="center"/>
      <protection/>
    </xf>
    <xf numFmtId="175" fontId="5" fillId="0" borderId="20" xfId="62" applyNumberFormat="1" applyFont="1" applyBorder="1" applyAlignment="1">
      <alignment vertical="center"/>
      <protection/>
    </xf>
    <xf numFmtId="175" fontId="5" fillId="0" borderId="27" xfId="62" applyNumberFormat="1" applyFont="1" applyBorder="1" applyAlignment="1">
      <alignment vertical="center"/>
      <protection/>
    </xf>
    <xf numFmtId="0" fontId="5" fillId="0" borderId="0" xfId="62" applyFont="1" applyAlignment="1">
      <alignment vertical="center"/>
      <protection/>
    </xf>
    <xf numFmtId="177" fontId="5" fillId="0" borderId="10" xfId="62" applyNumberFormat="1" applyFont="1" applyBorder="1" applyAlignment="1">
      <alignment vertical="center"/>
      <protection/>
    </xf>
    <xf numFmtId="175" fontId="5" fillId="0" borderId="10" xfId="62" applyNumberFormat="1" applyFont="1" applyBorder="1" applyAlignment="1">
      <alignment vertical="center"/>
      <protection/>
    </xf>
    <xf numFmtId="175" fontId="5" fillId="0" borderId="18" xfId="62" applyNumberFormat="1" applyFont="1" applyBorder="1" applyAlignment="1">
      <alignment vertical="center"/>
      <protection/>
    </xf>
    <xf numFmtId="175" fontId="5" fillId="0" borderId="25" xfId="62" applyNumberFormat="1" applyFont="1" applyBorder="1" applyAlignment="1">
      <alignment vertical="center"/>
      <protection/>
    </xf>
    <xf numFmtId="175" fontId="5" fillId="0" borderId="25" xfId="62" applyNumberFormat="1" applyFont="1" applyBorder="1" applyAlignment="1">
      <alignment horizontal="right" vertical="center"/>
      <protection/>
    </xf>
    <xf numFmtId="175" fontId="5" fillId="0" borderId="43" xfId="62" applyNumberFormat="1" applyFont="1" applyBorder="1" applyAlignment="1">
      <alignment horizontal="right" vertical="center"/>
      <protection/>
    </xf>
    <xf numFmtId="175" fontId="5" fillId="0" borderId="44" xfId="62" applyNumberFormat="1" applyFont="1" applyBorder="1" applyAlignment="1">
      <alignment vertical="center"/>
      <protection/>
    </xf>
    <xf numFmtId="177" fontId="1" fillId="0" borderId="45" xfId="62" applyNumberFormat="1" applyFont="1" applyBorder="1" applyAlignment="1">
      <alignment vertical="center"/>
      <protection/>
    </xf>
    <xf numFmtId="175" fontId="1" fillId="0" borderId="45" xfId="62" applyNumberFormat="1" applyFont="1" applyBorder="1" applyAlignment="1">
      <alignment vertical="center"/>
      <protection/>
    </xf>
    <xf numFmtId="175" fontId="1" fillId="0" borderId="46" xfId="62" applyNumberFormat="1" applyFont="1" applyBorder="1" applyAlignment="1">
      <alignment vertical="center"/>
      <protection/>
    </xf>
    <xf numFmtId="175" fontId="1" fillId="0" borderId="47" xfId="62" applyNumberFormat="1" applyFont="1" applyBorder="1" applyAlignment="1">
      <alignment vertical="center"/>
      <protection/>
    </xf>
    <xf numFmtId="175" fontId="1" fillId="0" borderId="47" xfId="62" applyNumberFormat="1" applyFont="1" applyBorder="1" applyAlignment="1">
      <alignment horizontal="right" vertical="center"/>
      <protection/>
    </xf>
    <xf numFmtId="175" fontId="1" fillId="0" borderId="48" xfId="62" applyNumberFormat="1" applyFont="1" applyBorder="1" applyAlignment="1">
      <alignment horizontal="right" vertical="center"/>
      <protection/>
    </xf>
    <xf numFmtId="175" fontId="1" fillId="0" borderId="49" xfId="62" applyNumberFormat="1" applyFont="1" applyBorder="1" applyAlignment="1">
      <alignment horizontal="right" vertical="center"/>
      <protection/>
    </xf>
    <xf numFmtId="0" fontId="1" fillId="0" borderId="0" xfId="62" applyFont="1" applyAlignment="1">
      <alignment horizontal="left"/>
      <protection/>
    </xf>
    <xf numFmtId="0" fontId="0" fillId="0" borderId="0" xfId="62" applyBorder="1" applyAlignment="1">
      <alignment horizontal="centerContinuous" vertical="center"/>
      <protection/>
    </xf>
    <xf numFmtId="176" fontId="0" fillId="0" borderId="14" xfId="62" applyNumberFormat="1" applyBorder="1" applyAlignment="1">
      <alignment horizontal="center" vertical="center"/>
      <protection/>
    </xf>
    <xf numFmtId="0" fontId="1" fillId="0" borderId="15" xfId="62" applyFont="1" applyBorder="1" applyAlignment="1">
      <alignment horizontal="center" vertical="center" shrinkToFit="1"/>
      <protection/>
    </xf>
    <xf numFmtId="0" fontId="1" fillId="0" borderId="19" xfId="62" applyFont="1" applyBorder="1" applyAlignment="1">
      <alignment horizontal="center" vertical="center" shrinkToFit="1"/>
      <protection/>
    </xf>
    <xf numFmtId="0" fontId="1" fillId="0" borderId="24" xfId="62" applyFont="1" applyBorder="1" applyAlignment="1">
      <alignment horizontal="center" vertical="center" shrinkToFit="1"/>
      <protection/>
    </xf>
    <xf numFmtId="175" fontId="0" fillId="0" borderId="10" xfId="62" applyNumberFormat="1" applyFont="1" applyBorder="1" applyAlignment="1">
      <alignment vertical="center"/>
      <protection/>
    </xf>
    <xf numFmtId="0" fontId="0" fillId="0" borderId="10" xfId="62" applyFont="1" applyBorder="1" applyAlignment="1">
      <alignment vertical="center"/>
      <protection/>
    </xf>
    <xf numFmtId="174" fontId="0" fillId="0" borderId="18" xfId="62" applyNumberFormat="1" applyFont="1" applyBorder="1" applyAlignment="1">
      <alignment vertical="center"/>
      <protection/>
    </xf>
    <xf numFmtId="174" fontId="0" fillId="0" borderId="25" xfId="62" applyNumberFormat="1" applyFont="1" applyBorder="1" applyAlignment="1">
      <alignment vertical="center"/>
      <protection/>
    </xf>
    <xf numFmtId="174" fontId="0" fillId="0" borderId="0" xfId="62" applyNumberFormat="1" applyFont="1" applyBorder="1" applyAlignment="1">
      <alignment vertical="center"/>
      <protection/>
    </xf>
    <xf numFmtId="174" fontId="0" fillId="0" borderId="28" xfId="62" applyNumberFormat="1" applyFont="1" applyBorder="1" applyAlignment="1">
      <alignment vertical="center"/>
      <protection/>
    </xf>
    <xf numFmtId="0" fontId="0" fillId="0" borderId="10" xfId="62" applyFont="1" applyBorder="1" applyAlignment="1">
      <alignment vertical="center" wrapText="1"/>
      <protection/>
    </xf>
    <xf numFmtId="174" fontId="0" fillId="0" borderId="10" xfId="62" applyNumberFormat="1" applyFont="1" applyBorder="1" applyAlignment="1">
      <alignment vertical="center"/>
      <protection/>
    </xf>
    <xf numFmtId="189" fontId="0" fillId="0" borderId="10" xfId="62" applyNumberFormat="1" applyFont="1" applyBorder="1" applyAlignment="1">
      <alignment vertical="center"/>
      <protection/>
    </xf>
    <xf numFmtId="189" fontId="0" fillId="0" borderId="10" xfId="62" applyNumberFormat="1" applyFont="1" applyBorder="1" applyAlignment="1">
      <alignment horizontal="right" vertical="center"/>
      <protection/>
    </xf>
    <xf numFmtId="0" fontId="0" fillId="0" borderId="11" xfId="62" applyFont="1" applyBorder="1" applyAlignment="1">
      <alignment vertical="center" wrapText="1"/>
      <protection/>
    </xf>
    <xf numFmtId="174" fontId="0" fillId="0" borderId="11" xfId="62" applyNumberFormat="1" applyFont="1" applyBorder="1" applyAlignment="1">
      <alignment vertical="center"/>
      <protection/>
    </xf>
    <xf numFmtId="189" fontId="0" fillId="0" borderId="11" xfId="62" applyNumberFormat="1" applyFont="1" applyBorder="1" applyAlignment="1">
      <alignment vertical="center" shrinkToFit="1"/>
      <protection/>
    </xf>
    <xf numFmtId="174" fontId="0" fillId="0" borderId="17" xfId="62" applyNumberFormat="1" applyFont="1" applyBorder="1" applyAlignment="1">
      <alignment vertical="center" shrinkToFit="1"/>
      <protection/>
    </xf>
    <xf numFmtId="174" fontId="0" fillId="0" borderId="26" xfId="62" applyNumberFormat="1" applyFont="1" applyBorder="1" applyAlignment="1">
      <alignment vertical="center" shrinkToFit="1"/>
      <protection/>
    </xf>
    <xf numFmtId="174" fontId="0" fillId="0" borderId="26" xfId="62" applyNumberFormat="1" applyFont="1" applyBorder="1" applyAlignment="1">
      <alignment horizontal="right" vertical="center"/>
      <protection/>
    </xf>
    <xf numFmtId="174" fontId="0" fillId="0" borderId="26" xfId="62" applyNumberFormat="1" applyFont="1" applyBorder="1" applyAlignment="1">
      <alignment horizontal="right" vertical="center" shrinkToFit="1"/>
      <protection/>
    </xf>
    <xf numFmtId="174" fontId="0" fillId="0" borderId="29" xfId="62" applyNumberFormat="1" applyFont="1" applyBorder="1" applyAlignment="1">
      <alignment vertical="center"/>
      <protection/>
    </xf>
    <xf numFmtId="0" fontId="0" fillId="0" borderId="0" xfId="62" applyFont="1" applyBorder="1" applyAlignment="1">
      <alignment vertical="center" wrapText="1"/>
      <protection/>
    </xf>
    <xf numFmtId="189" fontId="0" fillId="0" borderId="0" xfId="62" applyNumberFormat="1" applyFont="1" applyBorder="1" applyAlignment="1">
      <alignment vertical="center" shrinkToFit="1"/>
      <protection/>
    </xf>
    <xf numFmtId="0" fontId="6" fillId="0" borderId="0" xfId="62" applyFont="1" applyBorder="1" applyAlignment="1">
      <alignment vertical="center"/>
      <protection/>
    </xf>
    <xf numFmtId="0" fontId="4" fillId="33" borderId="0" xfId="62" applyFont="1" applyFill="1" applyBorder="1" applyAlignment="1">
      <alignment vertical="center"/>
      <protection/>
    </xf>
    <xf numFmtId="0" fontId="0" fillId="0" borderId="0" xfId="62" applyBorder="1" applyAlignment="1">
      <alignment vertical="center"/>
      <protection/>
    </xf>
    <xf numFmtId="0" fontId="1" fillId="0" borderId="0" xfId="63" applyFont="1" applyAlignment="1">
      <alignment horizontal="left" vertical="center"/>
      <protection/>
    </xf>
    <xf numFmtId="0" fontId="0" fillId="0" borderId="0" xfId="63" applyFont="1" applyAlignment="1">
      <alignment horizontal="centerContinuous" vertical="center"/>
      <protection/>
    </xf>
    <xf numFmtId="0" fontId="0" fillId="0" borderId="0" xfId="63" applyFont="1" applyAlignment="1">
      <alignment vertical="center"/>
      <protection/>
    </xf>
    <xf numFmtId="49" fontId="1" fillId="0" borderId="16" xfId="63" applyNumberFormat="1" applyFont="1" applyBorder="1" applyAlignment="1">
      <alignment horizontal="center"/>
      <protection/>
    </xf>
    <xf numFmtId="0" fontId="1" fillId="0" borderId="50" xfId="63" applyFont="1" applyBorder="1" applyAlignment="1">
      <alignment horizontal="centerContinuous" vertical="center"/>
      <protection/>
    </xf>
    <xf numFmtId="0" fontId="1" fillId="0" borderId="51" xfId="63" applyFont="1" applyBorder="1" applyAlignment="1">
      <alignment horizontal="center" vertical="center"/>
      <protection/>
    </xf>
    <xf numFmtId="0" fontId="1" fillId="0" borderId="52" xfId="63" applyFont="1" applyBorder="1" applyAlignment="1">
      <alignment horizontal="centerContinuous" vertical="center"/>
      <protection/>
    </xf>
    <xf numFmtId="0" fontId="1" fillId="0" borderId="51" xfId="63" applyFont="1" applyBorder="1" applyAlignment="1">
      <alignment horizontal="left" vertical="center"/>
      <protection/>
    </xf>
    <xf numFmtId="0" fontId="1" fillId="0" borderId="51" xfId="63" applyFont="1" applyBorder="1" applyAlignment="1">
      <alignment horizontal="centerContinuous" vertical="center"/>
      <protection/>
    </xf>
    <xf numFmtId="49" fontId="1" fillId="0" borderId="17" xfId="63" applyNumberFormat="1" applyFont="1" applyBorder="1" applyAlignment="1">
      <alignment horizontal="center" vertical="justify"/>
      <protection/>
    </xf>
    <xf numFmtId="183" fontId="0" fillId="0" borderId="53" xfId="63" applyNumberFormat="1" applyFont="1" applyBorder="1" applyAlignment="1">
      <alignment horizontal="center" vertical="center"/>
      <protection/>
    </xf>
    <xf numFmtId="183" fontId="0" fillId="0" borderId="54" xfId="63" applyNumberFormat="1" applyFont="1" applyBorder="1" applyAlignment="1">
      <alignment horizontal="center" vertical="center"/>
      <protection/>
    </xf>
    <xf numFmtId="183" fontId="1" fillId="0" borderId="55" xfId="63" applyNumberFormat="1" applyFont="1" applyBorder="1" applyAlignment="1">
      <alignment horizontal="center" vertical="center" wrapText="1"/>
      <protection/>
    </xf>
    <xf numFmtId="183" fontId="0" fillId="0" borderId="56" xfId="63" applyNumberFormat="1" applyFont="1" applyBorder="1" applyAlignment="1">
      <alignment horizontal="center" vertical="center"/>
      <protection/>
    </xf>
    <xf numFmtId="183" fontId="0" fillId="0" borderId="57" xfId="63" applyNumberFormat="1" applyFont="1" applyBorder="1" applyAlignment="1">
      <alignment horizontal="center" vertical="center"/>
      <protection/>
    </xf>
    <xf numFmtId="183" fontId="1" fillId="0" borderId="57" xfId="63" applyNumberFormat="1" applyFont="1" applyBorder="1" applyAlignment="1">
      <alignment horizontal="center" vertical="center" wrapText="1"/>
      <protection/>
    </xf>
    <xf numFmtId="183" fontId="0" fillId="0" borderId="58" xfId="63" applyNumberFormat="1" applyFont="1" applyBorder="1" applyAlignment="1">
      <alignment horizontal="center" vertical="center"/>
      <protection/>
    </xf>
    <xf numFmtId="183" fontId="1" fillId="0" borderId="59" xfId="63" applyNumberFormat="1" applyFont="1" applyBorder="1" applyAlignment="1">
      <alignment horizontal="center" vertical="center" wrapText="1"/>
      <protection/>
    </xf>
    <xf numFmtId="183" fontId="0" fillId="0" borderId="60" xfId="63" applyNumberFormat="1" applyFont="1" applyBorder="1" applyAlignment="1">
      <alignment horizontal="center" vertical="center"/>
      <protection/>
    </xf>
    <xf numFmtId="187" fontId="0" fillId="0" borderId="18" xfId="63" applyNumberFormat="1" applyFont="1" applyBorder="1" applyAlignment="1">
      <alignment horizontal="center" vertical="center"/>
      <protection/>
    </xf>
    <xf numFmtId="187" fontId="0" fillId="0" borderId="61" xfId="63" applyNumberFormat="1" applyFont="1" applyBorder="1" applyAlignment="1">
      <alignment horizontal="center" vertical="center"/>
      <protection/>
    </xf>
    <xf numFmtId="187" fontId="1" fillId="0" borderId="62" xfId="63" applyNumberFormat="1" applyFont="1" applyBorder="1" applyAlignment="1">
      <alignment horizontal="center" vertical="center" shrinkToFit="1"/>
      <protection/>
    </xf>
    <xf numFmtId="189" fontId="1" fillId="0" borderId="63" xfId="63" applyNumberFormat="1" applyFont="1" applyBorder="1" applyAlignment="1">
      <alignment vertical="center"/>
      <protection/>
    </xf>
    <xf numFmtId="189" fontId="1" fillId="0" borderId="64" xfId="63" applyNumberFormat="1" applyFont="1" applyBorder="1" applyAlignment="1">
      <alignment vertical="center"/>
      <protection/>
    </xf>
    <xf numFmtId="189" fontId="1" fillId="0" borderId="65" xfId="63" applyNumberFormat="1" applyFont="1" applyBorder="1" applyAlignment="1">
      <alignment vertical="center"/>
      <protection/>
    </xf>
    <xf numFmtId="189" fontId="1" fillId="0" borderId="33" xfId="63" applyNumberFormat="1" applyFont="1" applyBorder="1" applyAlignment="1">
      <alignment vertical="center"/>
      <protection/>
    </xf>
    <xf numFmtId="189" fontId="1" fillId="0" borderId="35" xfId="63" applyNumberFormat="1" applyFont="1" applyBorder="1" applyAlignment="1">
      <alignment vertical="center"/>
      <protection/>
    </xf>
    <xf numFmtId="189" fontId="1" fillId="0" borderId="66" xfId="63" applyNumberFormat="1" applyFont="1" applyBorder="1" applyAlignment="1">
      <alignment vertical="center"/>
      <protection/>
    </xf>
    <xf numFmtId="189" fontId="1" fillId="0" borderId="67" xfId="63" applyNumberFormat="1" applyFont="1" applyBorder="1" applyAlignment="1">
      <alignment vertical="center"/>
      <protection/>
    </xf>
    <xf numFmtId="49" fontId="0" fillId="0" borderId="62" xfId="63" applyNumberFormat="1" applyFont="1" applyBorder="1" applyAlignment="1">
      <alignment horizontal="left" wrapText="1"/>
      <protection/>
    </xf>
    <xf numFmtId="189" fontId="0" fillId="0" borderId="62" xfId="63" applyNumberFormat="1" applyFont="1" applyBorder="1" applyAlignment="1">
      <alignment vertical="center"/>
      <protection/>
    </xf>
    <xf numFmtId="189" fontId="0" fillId="0" borderId="68" xfId="63" applyNumberFormat="1" applyFont="1" applyBorder="1" applyAlignment="1">
      <alignment vertical="center"/>
      <protection/>
    </xf>
    <xf numFmtId="189" fontId="1" fillId="0" borderId="69" xfId="63" applyNumberFormat="1" applyFont="1" applyBorder="1" applyAlignment="1">
      <alignment vertical="center"/>
      <protection/>
    </xf>
    <xf numFmtId="189" fontId="0" fillId="0" borderId="70" xfId="63" applyNumberFormat="1" applyFont="1" applyBorder="1" applyAlignment="1">
      <alignment vertical="center"/>
      <protection/>
    </xf>
    <xf numFmtId="189" fontId="0" fillId="0" borderId="66" xfId="63" applyNumberFormat="1" applyFont="1" applyBorder="1" applyAlignment="1">
      <alignment vertical="center"/>
      <protection/>
    </xf>
    <xf numFmtId="0" fontId="0" fillId="0" borderId="53" xfId="63" applyFont="1" applyBorder="1" applyAlignment="1">
      <alignment wrapText="1"/>
      <protection/>
    </xf>
    <xf numFmtId="189" fontId="0" fillId="0" borderId="58" xfId="63" applyNumberFormat="1" applyFont="1" applyBorder="1" applyAlignment="1">
      <alignment vertical="center"/>
      <protection/>
    </xf>
    <xf numFmtId="189" fontId="0" fillId="0" borderId="54" xfId="63" applyNumberFormat="1" applyFont="1" applyBorder="1" applyAlignment="1">
      <alignment vertical="center"/>
      <protection/>
    </xf>
    <xf numFmtId="189" fontId="1" fillId="0" borderId="55" xfId="63" applyNumberFormat="1" applyFont="1" applyBorder="1" applyAlignment="1">
      <alignment vertical="center"/>
      <protection/>
    </xf>
    <xf numFmtId="189" fontId="0" fillId="0" borderId="56" xfId="63" applyNumberFormat="1" applyFont="1" applyBorder="1" applyAlignment="1">
      <alignment vertical="center"/>
      <protection/>
    </xf>
    <xf numFmtId="189" fontId="1" fillId="0" borderId="57" xfId="63" applyNumberFormat="1" applyFont="1" applyBorder="1" applyAlignment="1">
      <alignment vertical="center"/>
      <protection/>
    </xf>
    <xf numFmtId="189" fontId="0" fillId="0" borderId="53" xfId="63" applyNumberFormat="1" applyFont="1" applyBorder="1" applyAlignment="1">
      <alignment vertical="center"/>
      <protection/>
    </xf>
    <xf numFmtId="189" fontId="0" fillId="0" borderId="60" xfId="63" applyNumberFormat="1" applyFont="1" applyBorder="1" applyAlignment="1">
      <alignment vertical="center"/>
      <protection/>
    </xf>
    <xf numFmtId="49" fontId="1" fillId="0" borderId="17" xfId="63" applyNumberFormat="1" applyFont="1" applyBorder="1" applyAlignment="1">
      <alignment horizontal="center" vertical="center"/>
      <protection/>
    </xf>
    <xf numFmtId="189" fontId="1" fillId="0" borderId="60" xfId="63" applyNumberFormat="1" applyFont="1" applyBorder="1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10" fillId="0" borderId="0" xfId="63" applyFont="1" applyAlignment="1">
      <alignment/>
      <protection/>
    </xf>
    <xf numFmtId="0" fontId="10" fillId="0" borderId="0" xfId="63" applyFont="1" applyAlignment="1">
      <alignment vertical="center"/>
      <protection/>
    </xf>
    <xf numFmtId="0" fontId="1" fillId="0" borderId="0" xfId="64" applyFont="1" applyAlignment="1">
      <alignment vertical="center"/>
      <protection/>
    </xf>
    <xf numFmtId="0" fontId="0" fillId="0" borderId="16" xfId="63" applyFont="1" applyBorder="1" applyAlignment="1">
      <alignment vertical="center"/>
      <protection/>
    </xf>
    <xf numFmtId="0" fontId="0" fillId="0" borderId="61" xfId="63" applyFont="1" applyBorder="1" applyAlignment="1">
      <alignment vertical="center"/>
      <protection/>
    </xf>
    <xf numFmtId="0" fontId="1" fillId="0" borderId="71" xfId="63" applyNumberFormat="1" applyFont="1" applyBorder="1" applyAlignment="1">
      <alignment horizontal="center" vertical="center"/>
      <protection/>
    </xf>
    <xf numFmtId="0" fontId="1" fillId="0" borderId="68" xfId="63" applyNumberFormat="1" applyFont="1" applyBorder="1" applyAlignment="1">
      <alignment horizontal="center" vertical="center"/>
      <protection/>
    </xf>
    <xf numFmtId="0" fontId="1" fillId="0" borderId="66" xfId="63" applyNumberFormat="1" applyFont="1" applyBorder="1" applyAlignment="1">
      <alignment horizontal="center" vertical="center"/>
      <protection/>
    </xf>
    <xf numFmtId="0" fontId="1" fillId="0" borderId="67" xfId="63" applyNumberFormat="1" applyFont="1" applyBorder="1" applyAlignment="1">
      <alignment horizontal="center" vertical="center"/>
      <protection/>
    </xf>
    <xf numFmtId="0" fontId="0" fillId="0" borderId="18" xfId="63" applyFont="1" applyBorder="1" applyAlignment="1">
      <alignment vertical="center"/>
      <protection/>
    </xf>
    <xf numFmtId="189" fontId="0" fillId="0" borderId="0" xfId="63" applyNumberFormat="1" applyFont="1" applyFill="1" applyBorder="1" applyAlignment="1">
      <alignment vertical="center"/>
      <protection/>
    </xf>
    <xf numFmtId="189" fontId="0" fillId="0" borderId="28" xfId="63" applyNumberFormat="1" applyFont="1" applyFill="1" applyBorder="1" applyAlignment="1">
      <alignment vertical="center"/>
      <protection/>
    </xf>
    <xf numFmtId="189" fontId="0" fillId="0" borderId="28" xfId="63" applyNumberFormat="1" applyFont="1" applyFill="1" applyBorder="1" applyAlignment="1">
      <alignment vertical="center"/>
      <protection/>
    </xf>
    <xf numFmtId="189" fontId="0" fillId="0" borderId="32" xfId="63" applyNumberFormat="1" applyFont="1" applyFill="1" applyBorder="1" applyAlignment="1">
      <alignment vertical="center"/>
      <protection/>
    </xf>
    <xf numFmtId="189" fontId="0" fillId="0" borderId="72" xfId="63" applyNumberFormat="1" applyFont="1" applyFill="1" applyBorder="1" applyAlignment="1">
      <alignment vertical="center"/>
      <protection/>
    </xf>
    <xf numFmtId="189" fontId="0" fillId="0" borderId="25" xfId="63" applyNumberFormat="1" applyFont="1" applyFill="1" applyBorder="1" applyAlignment="1">
      <alignment vertical="center"/>
      <protection/>
    </xf>
    <xf numFmtId="0" fontId="4" fillId="0" borderId="18" xfId="63" applyFont="1" applyBorder="1" applyAlignment="1">
      <alignment vertical="center"/>
      <protection/>
    </xf>
    <xf numFmtId="189" fontId="4" fillId="0" borderId="25" xfId="63" applyNumberFormat="1" applyFont="1" applyFill="1" applyBorder="1" applyAlignment="1" quotePrefix="1">
      <alignment horizontal="center" vertical="center"/>
      <protection/>
    </xf>
    <xf numFmtId="189" fontId="4" fillId="0" borderId="32" xfId="63" applyNumberFormat="1" applyFont="1" applyFill="1" applyBorder="1" applyAlignment="1" quotePrefix="1">
      <alignment horizontal="center" vertical="center"/>
      <protection/>
    </xf>
    <xf numFmtId="0" fontId="5" fillId="0" borderId="0" xfId="63" applyFont="1" applyAlignment="1">
      <alignment vertical="center"/>
      <protection/>
    </xf>
    <xf numFmtId="0" fontId="4" fillId="0" borderId="0" xfId="63" applyFont="1" applyAlignment="1">
      <alignment vertical="center"/>
      <protection/>
    </xf>
    <xf numFmtId="189" fontId="4" fillId="0" borderId="28" xfId="63" applyNumberFormat="1" applyFont="1" applyFill="1" applyBorder="1" applyAlignment="1" quotePrefix="1">
      <alignment horizontal="center" vertical="center"/>
      <protection/>
    </xf>
    <xf numFmtId="189" fontId="4" fillId="0" borderId="0" xfId="63" applyNumberFormat="1" applyFont="1" applyFill="1" applyBorder="1" applyAlignment="1">
      <alignment vertical="center"/>
      <protection/>
    </xf>
    <xf numFmtId="189" fontId="4" fillId="0" borderId="28" xfId="63" applyNumberFormat="1" applyFont="1" applyFill="1" applyBorder="1" applyAlignment="1">
      <alignment vertical="center"/>
      <protection/>
    </xf>
    <xf numFmtId="189" fontId="4" fillId="0" borderId="32" xfId="63" applyNumberFormat="1" applyFont="1" applyFill="1" applyBorder="1" applyAlignment="1">
      <alignment vertical="center"/>
      <protection/>
    </xf>
    <xf numFmtId="189" fontId="1" fillId="0" borderId="0" xfId="63" applyNumberFormat="1" applyFont="1" applyFill="1" applyBorder="1" applyAlignment="1">
      <alignment vertical="center"/>
      <protection/>
    </xf>
    <xf numFmtId="189" fontId="1" fillId="0" borderId="28" xfId="63" applyNumberFormat="1" applyFont="1" applyFill="1" applyBorder="1" applyAlignment="1">
      <alignment vertical="center"/>
      <protection/>
    </xf>
    <xf numFmtId="189" fontId="1" fillId="0" borderId="32" xfId="63" applyNumberFormat="1" applyFont="1" applyFill="1" applyBorder="1" applyAlignment="1">
      <alignment vertical="center"/>
      <protection/>
    </xf>
    <xf numFmtId="189" fontId="0" fillId="0" borderId="0" xfId="63" applyNumberFormat="1" applyFont="1" applyFill="1" applyBorder="1" applyAlignment="1">
      <alignment horizontal="center" vertical="center"/>
      <protection/>
    </xf>
    <xf numFmtId="189" fontId="0" fillId="0" borderId="28" xfId="63" applyNumberFormat="1" applyFont="1" applyFill="1" applyBorder="1" applyAlignment="1">
      <alignment horizontal="center" vertical="center"/>
      <protection/>
    </xf>
    <xf numFmtId="189" fontId="0" fillId="0" borderId="32" xfId="63" applyNumberFormat="1" applyFont="1" applyFill="1" applyBorder="1" applyAlignment="1">
      <alignment horizontal="center" vertical="center"/>
      <protection/>
    </xf>
    <xf numFmtId="189" fontId="4" fillId="0" borderId="28" xfId="63" applyNumberFormat="1" applyFont="1" applyFill="1" applyBorder="1" applyAlignment="1">
      <alignment horizontal="right" vertical="center"/>
      <protection/>
    </xf>
    <xf numFmtId="0" fontId="4" fillId="0" borderId="17" xfId="63" applyFont="1" applyBorder="1" applyAlignment="1">
      <alignment vertical="center"/>
      <protection/>
    </xf>
    <xf numFmtId="189" fontId="4" fillId="0" borderId="73" xfId="63" applyNumberFormat="1" applyFont="1" applyFill="1" applyBorder="1" applyAlignment="1">
      <alignment vertical="center"/>
      <protection/>
    </xf>
    <xf numFmtId="189" fontId="4" fillId="0" borderId="26" xfId="63" applyNumberFormat="1" applyFont="1" applyFill="1" applyBorder="1" applyAlignment="1">
      <alignment vertical="center"/>
      <protection/>
    </xf>
    <xf numFmtId="189" fontId="4" fillId="0" borderId="42" xfId="63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3" fillId="0" borderId="0" xfId="63" applyFont="1" applyAlignment="1">
      <alignment vertical="center"/>
      <protection/>
    </xf>
    <xf numFmtId="3" fontId="0" fillId="0" borderId="25" xfId="63" applyNumberFormat="1" applyFont="1" applyFill="1" applyBorder="1" applyAlignment="1">
      <alignment vertical="center"/>
      <protection/>
    </xf>
    <xf numFmtId="3" fontId="0" fillId="0" borderId="41" xfId="63" applyNumberFormat="1" applyFont="1" applyFill="1" applyBorder="1" applyAlignment="1">
      <alignment vertical="center"/>
      <protection/>
    </xf>
    <xf numFmtId="0" fontId="0" fillId="0" borderId="17" xfId="63" applyFont="1" applyBorder="1" applyAlignment="1">
      <alignment vertical="center"/>
      <protection/>
    </xf>
    <xf numFmtId="3" fontId="0" fillId="0" borderId="26" xfId="63" applyNumberFormat="1" applyFont="1" applyFill="1" applyBorder="1" applyAlignment="1">
      <alignment vertical="center"/>
      <protection/>
    </xf>
    <xf numFmtId="3" fontId="0" fillId="0" borderId="42" xfId="63" applyNumberFormat="1" applyFont="1" applyFill="1" applyBorder="1" applyAlignment="1">
      <alignment vertical="center"/>
      <protection/>
    </xf>
    <xf numFmtId="0" fontId="6" fillId="0" borderId="0" xfId="63" applyFont="1" applyAlignment="1">
      <alignment vertical="top"/>
      <protection/>
    </xf>
    <xf numFmtId="0" fontId="0" fillId="0" borderId="10" xfId="61" applyFont="1" applyBorder="1" applyAlignment="1">
      <alignment vertical="center" wrapText="1"/>
      <protection/>
    </xf>
    <xf numFmtId="0" fontId="0" fillId="0" borderId="0" xfId="61" applyFont="1" applyFill="1" applyAlignment="1">
      <alignment vertical="center"/>
      <protection/>
    </xf>
    <xf numFmtId="175" fontId="1" fillId="0" borderId="25" xfId="61" applyNumberFormat="1" applyFont="1" applyBorder="1" applyAlignment="1">
      <alignment horizontal="center" vertical="center"/>
      <protection/>
    </xf>
    <xf numFmtId="0" fontId="0" fillId="0" borderId="0" xfId="62" applyFont="1" applyFill="1">
      <alignment/>
      <protection/>
    </xf>
    <xf numFmtId="0" fontId="0" fillId="0" borderId="0" xfId="62" applyFill="1">
      <alignment/>
      <protection/>
    </xf>
    <xf numFmtId="175" fontId="0" fillId="0" borderId="26" xfId="64" applyNumberFormat="1" applyFont="1" applyBorder="1" applyAlignment="1">
      <alignment horizontal="right" vertical="center"/>
      <protection/>
    </xf>
    <xf numFmtId="193" fontId="0" fillId="0" borderId="0" xfId="0" applyNumberFormat="1" applyAlignment="1">
      <alignment/>
    </xf>
    <xf numFmtId="200" fontId="0" fillId="0" borderId="0" xfId="64" applyNumberFormat="1" applyAlignment="1">
      <alignment vertical="center"/>
      <protection/>
    </xf>
    <xf numFmtId="189" fontId="0" fillId="0" borderId="21" xfId="0" applyNumberFormat="1" applyBorder="1" applyAlignment="1">
      <alignment vertical="center"/>
    </xf>
    <xf numFmtId="175" fontId="0" fillId="0" borderId="74" xfId="0" applyNumberFormat="1" applyBorder="1" applyAlignment="1">
      <alignment vertical="center"/>
    </xf>
    <xf numFmtId="175" fontId="4" fillId="0" borderId="29" xfId="0" applyNumberFormat="1" applyFont="1" applyBorder="1" applyAlignment="1">
      <alignment horizontal="right" vertical="center"/>
    </xf>
    <xf numFmtId="175" fontId="0" fillId="0" borderId="30" xfId="0" applyNumberFormat="1" applyBorder="1" applyAlignment="1">
      <alignment vertical="center"/>
    </xf>
    <xf numFmtId="175" fontId="0" fillId="0" borderId="25" xfId="64" applyNumberFormat="1" applyFont="1" applyFill="1" applyBorder="1" applyAlignment="1">
      <alignment horizontal="right" vertical="center"/>
      <protection/>
    </xf>
    <xf numFmtId="0" fontId="0" fillId="0" borderId="10" xfId="0" applyBorder="1" applyAlignment="1">
      <alignment shrinkToFit="1"/>
    </xf>
    <xf numFmtId="0" fontId="0" fillId="0" borderId="10" xfId="0" applyFont="1" applyBorder="1" applyAlignment="1">
      <alignment shrinkToFit="1"/>
    </xf>
    <xf numFmtId="0" fontId="0" fillId="0" borderId="11" xfId="61" applyFont="1" applyBorder="1" applyAlignment="1">
      <alignment vertical="center"/>
      <protection/>
    </xf>
    <xf numFmtId="0" fontId="0" fillId="0" borderId="15" xfId="0" applyBorder="1" applyAlignment="1">
      <alignment/>
    </xf>
    <xf numFmtId="0" fontId="0" fillId="0" borderId="11" xfId="61" applyFont="1" applyBorder="1" applyAlignment="1">
      <alignment vertical="center" wrapText="1"/>
      <protection/>
    </xf>
    <xf numFmtId="0" fontId="1" fillId="0" borderId="20" xfId="61" applyFont="1" applyBorder="1" applyAlignment="1">
      <alignment horizontal="center" vertical="center" shrinkToFit="1"/>
      <protection/>
    </xf>
    <xf numFmtId="190" fontId="0" fillId="0" borderId="28" xfId="62" applyNumberFormat="1" applyFont="1" applyBorder="1" applyAlignment="1">
      <alignment horizontal="right"/>
      <protection/>
    </xf>
    <xf numFmtId="190" fontId="9" fillId="0" borderId="0" xfId="62" applyNumberFormat="1" applyFont="1" applyBorder="1" applyAlignment="1">
      <alignment horizontal="center" vertical="center" wrapText="1"/>
      <protection/>
    </xf>
    <xf numFmtId="175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174" fontId="0" fillId="0" borderId="74" xfId="0" applyNumberFormat="1" applyFill="1" applyBorder="1" applyAlignment="1">
      <alignment vertical="center"/>
    </xf>
    <xf numFmtId="174" fontId="0" fillId="0" borderId="29" xfId="0" applyNumberFormat="1" applyFill="1" applyBorder="1" applyAlignment="1">
      <alignment vertical="center"/>
    </xf>
    <xf numFmtId="16" fontId="1" fillId="0" borderId="27" xfId="0" applyNumberFormat="1" applyFont="1" applyBorder="1" applyAlignment="1" quotePrefix="1">
      <alignment horizontal="center" vertical="center" wrapText="1"/>
    </xf>
    <xf numFmtId="191" fontId="0" fillId="0" borderId="74" xfId="42" applyNumberFormat="1" applyFont="1" applyBorder="1" applyAlignment="1">
      <alignment/>
    </xf>
    <xf numFmtId="191" fontId="4" fillId="0" borderId="28" xfId="42" applyNumberFormat="1" applyFont="1" applyBorder="1" applyAlignment="1">
      <alignment/>
    </xf>
    <xf numFmtId="16" fontId="1" fillId="0" borderId="20" xfId="0" applyNumberFormat="1" applyFont="1" applyBorder="1" applyAlignment="1" quotePrefix="1">
      <alignment horizontal="center" vertical="center" wrapText="1"/>
    </xf>
    <xf numFmtId="191" fontId="0" fillId="0" borderId="0" xfId="42" applyNumberFormat="1" applyFont="1" applyBorder="1" applyAlignment="1">
      <alignment vertical="center"/>
    </xf>
    <xf numFmtId="16" fontId="1" fillId="0" borderId="24" xfId="0" applyNumberFormat="1" applyFont="1" applyBorder="1" applyAlignment="1" quotePrefix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91" fontId="4" fillId="0" borderId="0" xfId="42" applyNumberFormat="1" applyFont="1" applyBorder="1" applyAlignment="1">
      <alignment vertical="center"/>
    </xf>
    <xf numFmtId="191" fontId="4" fillId="0" borderId="31" xfId="42" applyNumberFormat="1" applyFont="1" applyBorder="1" applyAlignment="1">
      <alignment vertical="center"/>
    </xf>
    <xf numFmtId="174" fontId="0" fillId="0" borderId="28" xfId="64" applyNumberFormat="1" applyFont="1" applyBorder="1" applyAlignment="1">
      <alignment horizontal="right" vertical="center"/>
      <protection/>
    </xf>
    <xf numFmtId="0" fontId="1" fillId="0" borderId="27" xfId="64" applyFont="1" applyBorder="1" applyAlignment="1" quotePrefix="1">
      <alignment horizontal="center" vertical="center" wrapText="1"/>
      <protection/>
    </xf>
    <xf numFmtId="191" fontId="0" fillId="0" borderId="28" xfId="42" applyNumberFormat="1" applyBorder="1" applyAlignment="1">
      <alignment vertical="center"/>
    </xf>
    <xf numFmtId="191" fontId="0" fillId="0" borderId="28" xfId="42" applyNumberFormat="1" applyFill="1" applyBorder="1" applyAlignment="1">
      <alignment vertical="center"/>
    </xf>
    <xf numFmtId="191" fontId="0" fillId="0" borderId="29" xfId="42" applyNumberFormat="1" applyBorder="1" applyAlignment="1">
      <alignment vertical="center"/>
    </xf>
    <xf numFmtId="0" fontId="1" fillId="0" borderId="24" xfId="64" applyFont="1" applyBorder="1" applyAlignment="1" quotePrefix="1">
      <alignment horizontal="center" vertical="center" wrapText="1"/>
      <protection/>
    </xf>
    <xf numFmtId="0" fontId="1" fillId="0" borderId="20" xfId="64" applyFont="1" applyBorder="1" applyAlignment="1">
      <alignment horizontal="center" vertical="center" wrapText="1"/>
      <protection/>
    </xf>
    <xf numFmtId="0" fontId="1" fillId="0" borderId="24" xfId="64" applyFont="1" applyBorder="1" applyAlignment="1">
      <alignment horizontal="center" vertical="center" wrapText="1"/>
      <protection/>
    </xf>
    <xf numFmtId="175" fontId="0" fillId="0" borderId="72" xfId="62" applyNumberFormat="1" applyBorder="1" applyAlignment="1">
      <alignment vertical="center"/>
      <protection/>
    </xf>
    <xf numFmtId="175" fontId="5" fillId="0" borderId="75" xfId="62" applyNumberFormat="1" applyFont="1" applyBorder="1" applyAlignment="1">
      <alignment vertical="center"/>
      <protection/>
    </xf>
    <xf numFmtId="175" fontId="5" fillId="0" borderId="76" xfId="62" applyNumberFormat="1" applyFont="1" applyBorder="1" applyAlignment="1">
      <alignment vertical="center"/>
      <protection/>
    </xf>
    <xf numFmtId="17" fontId="1" fillId="0" borderId="24" xfId="62" applyNumberFormat="1" applyFont="1" applyBorder="1" applyAlignment="1" quotePrefix="1">
      <alignment horizontal="center" vertical="center" wrapText="1"/>
      <protection/>
    </xf>
    <xf numFmtId="191" fontId="1" fillId="0" borderId="47" xfId="44" applyNumberFormat="1" applyFont="1" applyBorder="1" applyAlignment="1">
      <alignment vertical="center"/>
    </xf>
    <xf numFmtId="0" fontId="1" fillId="0" borderId="24" xfId="62" applyFont="1" applyBorder="1" applyAlignment="1">
      <alignment horizontal="center" vertical="center" wrapText="1"/>
      <protection/>
    </xf>
    <xf numFmtId="0" fontId="1" fillId="0" borderId="27" xfId="61" applyFont="1" applyBorder="1" applyAlignment="1">
      <alignment horizontal="center" vertical="center" wrapText="1"/>
      <protection/>
    </xf>
    <xf numFmtId="0" fontId="1" fillId="0" borderId="24" xfId="61" applyFont="1" applyBorder="1" applyAlignment="1">
      <alignment horizontal="center" vertical="center" wrapText="1"/>
      <protection/>
    </xf>
    <xf numFmtId="0" fontId="1" fillId="0" borderId="27" xfId="62" applyFont="1" applyBorder="1" applyAlignment="1">
      <alignment horizontal="center" vertical="center" wrapText="1"/>
      <protection/>
    </xf>
    <xf numFmtId="191" fontId="0" fillId="0" borderId="28" xfId="44" applyNumberFormat="1" applyBorder="1" applyAlignment="1">
      <alignment/>
    </xf>
    <xf numFmtId="190" fontId="0" fillId="0" borderId="28" xfId="62" applyNumberFormat="1" applyFill="1" applyBorder="1">
      <alignment/>
      <protection/>
    </xf>
    <xf numFmtId="190" fontId="0" fillId="0" borderId="25" xfId="62" applyNumberFormat="1" applyFont="1" applyBorder="1" applyAlignment="1">
      <alignment horizontal="right"/>
      <protection/>
    </xf>
    <xf numFmtId="189" fontId="0" fillId="0" borderId="16" xfId="0" applyNumberFormat="1" applyBorder="1" applyAlignment="1">
      <alignment vertical="center"/>
    </xf>
    <xf numFmtId="189" fontId="0" fillId="0" borderId="18" xfId="0" applyNumberFormat="1" applyBorder="1" applyAlignment="1">
      <alignment vertical="center"/>
    </xf>
    <xf numFmtId="189" fontId="0" fillId="0" borderId="29" xfId="0" applyNumberFormat="1" applyBorder="1" applyAlignment="1">
      <alignment vertical="center"/>
    </xf>
    <xf numFmtId="191" fontId="0" fillId="0" borderId="30" xfId="42" applyNumberFormat="1" applyFont="1" applyBorder="1" applyAlignment="1">
      <alignment/>
    </xf>
    <xf numFmtId="191" fontId="4" fillId="0" borderId="25" xfId="42" applyNumberFormat="1" applyFont="1" applyBorder="1" applyAlignment="1">
      <alignment/>
    </xf>
    <xf numFmtId="191" fontId="0" fillId="0" borderId="25" xfId="42" applyNumberFormat="1" applyFont="1" applyBorder="1" applyAlignment="1">
      <alignment/>
    </xf>
    <xf numFmtId="191" fontId="0" fillId="0" borderId="25" xfId="42" applyNumberFormat="1" applyFont="1" applyBorder="1" applyAlignment="1">
      <alignment vertical="center"/>
    </xf>
    <xf numFmtId="175" fontId="4" fillId="0" borderId="28" xfId="0" applyNumberFormat="1" applyFont="1" applyBorder="1" applyAlignment="1">
      <alignment vertical="center"/>
    </xf>
    <xf numFmtId="191" fontId="4" fillId="0" borderId="25" xfId="42" applyNumberFormat="1" applyFont="1" applyBorder="1" applyAlignment="1">
      <alignment vertical="center"/>
    </xf>
    <xf numFmtId="191" fontId="4" fillId="0" borderId="26" xfId="42" applyNumberFormat="1" applyFont="1" applyBorder="1" applyAlignment="1">
      <alignment vertical="center"/>
    </xf>
    <xf numFmtId="175" fontId="4" fillId="0" borderId="29" xfId="0" applyNumberFormat="1" applyFont="1" applyBorder="1" applyAlignment="1">
      <alignment vertical="center"/>
    </xf>
    <xf numFmtId="191" fontId="0" fillId="0" borderId="25" xfId="42" applyNumberFormat="1" applyBorder="1" applyAlignment="1">
      <alignment vertical="center"/>
    </xf>
    <xf numFmtId="175" fontId="0" fillId="0" borderId="28" xfId="64" applyNumberFormat="1" applyFont="1" applyBorder="1" applyAlignment="1">
      <alignment horizontal="right" vertical="center"/>
      <protection/>
    </xf>
    <xf numFmtId="191" fontId="0" fillId="0" borderId="26" xfId="42" applyNumberFormat="1" applyBorder="1" applyAlignment="1">
      <alignment vertical="center"/>
    </xf>
    <xf numFmtId="175" fontId="5" fillId="0" borderId="77" xfId="62" applyNumberFormat="1" applyFont="1" applyBorder="1" applyAlignment="1">
      <alignment vertical="center"/>
      <protection/>
    </xf>
    <xf numFmtId="191" fontId="1" fillId="0" borderId="78" xfId="44" applyNumberFormat="1" applyFont="1" applyBorder="1" applyAlignment="1">
      <alignment vertical="center"/>
    </xf>
    <xf numFmtId="174" fontId="0" fillId="0" borderId="28" xfId="62" applyNumberFormat="1" applyFont="1" applyBorder="1" applyAlignment="1">
      <alignment vertical="center"/>
      <protection/>
    </xf>
    <xf numFmtId="174" fontId="0" fillId="0" borderId="25" xfId="62" applyNumberFormat="1" applyFont="1" applyBorder="1" applyAlignment="1">
      <alignment vertical="center"/>
      <protection/>
    </xf>
    <xf numFmtId="174" fontId="0" fillId="0" borderId="29" xfId="62" applyNumberFormat="1" applyFont="1" applyBorder="1" applyAlignment="1">
      <alignment vertical="center"/>
      <protection/>
    </xf>
    <xf numFmtId="174" fontId="0" fillId="0" borderId="26" xfId="62" applyNumberFormat="1" applyFont="1" applyBorder="1" applyAlignment="1">
      <alignment vertical="center"/>
      <protection/>
    </xf>
    <xf numFmtId="175" fontId="0" fillId="0" borderId="28" xfId="63" applyNumberFormat="1" applyFont="1" applyBorder="1" applyAlignment="1">
      <alignment vertical="center"/>
      <protection/>
    </xf>
    <xf numFmtId="191" fontId="0" fillId="0" borderId="25" xfId="42" applyNumberFormat="1" applyFont="1" applyBorder="1" applyAlignment="1">
      <alignment vertical="center"/>
    </xf>
    <xf numFmtId="175" fontId="0" fillId="0" borderId="25" xfId="63" applyNumberFormat="1" applyFont="1" applyBorder="1" applyAlignment="1">
      <alignment vertical="center"/>
      <protection/>
    </xf>
    <xf numFmtId="175" fontId="0" fillId="0" borderId="29" xfId="63" applyNumberFormat="1" applyFont="1" applyBorder="1" applyAlignment="1">
      <alignment vertical="center"/>
      <protection/>
    </xf>
    <xf numFmtId="175" fontId="0" fillId="0" borderId="26" xfId="63" applyNumberFormat="1" applyFont="1" applyBorder="1" applyAlignment="1">
      <alignment vertical="center"/>
      <protection/>
    </xf>
    <xf numFmtId="191" fontId="0" fillId="0" borderId="26" xfId="42" applyNumberFormat="1" applyFont="1" applyBorder="1" applyAlignment="1">
      <alignment vertical="center"/>
    </xf>
    <xf numFmtId="174" fontId="0" fillId="0" borderId="28" xfId="63" applyNumberFormat="1" applyFont="1" applyBorder="1" applyAlignment="1">
      <alignment vertical="center"/>
      <protection/>
    </xf>
    <xf numFmtId="174" fontId="0" fillId="0" borderId="30" xfId="63" applyNumberFormat="1" applyFont="1" applyBorder="1" applyAlignment="1">
      <alignment vertical="center"/>
      <protection/>
    </xf>
    <xf numFmtId="174" fontId="0" fillId="0" borderId="25" xfId="63" applyNumberFormat="1" applyFont="1" applyBorder="1" applyAlignment="1">
      <alignment vertical="center"/>
      <protection/>
    </xf>
    <xf numFmtId="174" fontId="0" fillId="0" borderId="29" xfId="63" applyNumberFormat="1" applyFont="1" applyBorder="1" applyAlignment="1">
      <alignment vertical="center"/>
      <protection/>
    </xf>
    <xf numFmtId="174" fontId="0" fillId="0" borderId="26" xfId="63" applyNumberFormat="1" applyFont="1" applyBorder="1" applyAlignment="1">
      <alignment vertical="center"/>
      <protection/>
    </xf>
    <xf numFmtId="175" fontId="0" fillId="0" borderId="0" xfId="63" applyNumberFormat="1" applyFont="1" applyBorder="1" applyAlignment="1">
      <alignment vertical="center"/>
      <protection/>
    </xf>
    <xf numFmtId="175" fontId="0" fillId="0" borderId="25" xfId="63" applyNumberFormat="1" applyBorder="1" applyAlignment="1">
      <alignment vertical="center"/>
      <protection/>
    </xf>
    <xf numFmtId="175" fontId="0" fillId="0" borderId="0" xfId="63" applyNumberFormat="1" applyBorder="1" applyAlignment="1">
      <alignment vertical="center"/>
      <protection/>
    </xf>
    <xf numFmtId="181" fontId="4" fillId="0" borderId="25" xfId="63" applyNumberFormat="1" applyFont="1" applyBorder="1" applyAlignment="1">
      <alignment horizontal="right" vertical="center"/>
      <protection/>
    </xf>
    <xf numFmtId="181" fontId="4" fillId="0" borderId="0" xfId="63" applyNumberFormat="1" applyFont="1" applyBorder="1" applyAlignment="1">
      <alignment horizontal="right" vertical="center"/>
      <protection/>
    </xf>
    <xf numFmtId="181" fontId="4" fillId="0" borderId="28" xfId="63" applyNumberFormat="1" applyFont="1" applyBorder="1" applyAlignment="1">
      <alignment horizontal="center" vertical="center"/>
      <protection/>
    </xf>
    <xf numFmtId="181" fontId="4" fillId="0" borderId="28" xfId="63" applyNumberFormat="1" applyFont="1" applyBorder="1" applyAlignment="1">
      <alignment horizontal="right" vertical="center"/>
      <protection/>
    </xf>
    <xf numFmtId="181" fontId="4" fillId="0" borderId="25" xfId="63" applyNumberFormat="1" applyFont="1" applyBorder="1" applyAlignment="1">
      <alignment horizontal="center" vertical="center"/>
      <protection/>
    </xf>
    <xf numFmtId="175" fontId="0" fillId="0" borderId="25" xfId="63" applyNumberFormat="1" applyFont="1" applyBorder="1" applyAlignment="1" quotePrefix="1">
      <alignment horizontal="right" vertical="center"/>
      <protection/>
    </xf>
    <xf numFmtId="175" fontId="0" fillId="0" borderId="0" xfId="63" applyNumberFormat="1" applyFont="1" applyBorder="1" applyAlignment="1" quotePrefix="1">
      <alignment horizontal="right" vertical="center"/>
      <protection/>
    </xf>
    <xf numFmtId="194" fontId="0" fillId="0" borderId="28" xfId="63" applyNumberFormat="1" applyBorder="1" applyAlignment="1">
      <alignment vertical="center"/>
      <protection/>
    </xf>
    <xf numFmtId="175" fontId="1" fillId="0" borderId="24" xfId="63" applyNumberFormat="1" applyFont="1" applyBorder="1" applyAlignment="1">
      <alignment vertical="center"/>
      <protection/>
    </xf>
    <xf numFmtId="175" fontId="1" fillId="0" borderId="20" xfId="63" applyNumberFormat="1" applyFont="1" applyBorder="1" applyAlignment="1">
      <alignment vertical="center"/>
      <protection/>
    </xf>
    <xf numFmtId="175" fontId="1" fillId="0" borderId="27" xfId="63" applyNumberFormat="1" applyFont="1" applyBorder="1" applyAlignment="1">
      <alignment vertical="center"/>
      <protection/>
    </xf>
    <xf numFmtId="175" fontId="0" fillId="0" borderId="25" xfId="63" applyNumberFormat="1" applyFont="1" applyBorder="1" applyAlignment="1">
      <alignment horizontal="left" vertical="center"/>
      <protection/>
    </xf>
    <xf numFmtId="175" fontId="0" fillId="0" borderId="0" xfId="63" applyNumberFormat="1" applyFont="1" applyBorder="1" applyAlignment="1">
      <alignment horizontal="left" vertical="center"/>
      <protection/>
    </xf>
    <xf numFmtId="175" fontId="0" fillId="0" borderId="32" xfId="63" applyNumberFormat="1" applyFont="1" applyBorder="1" applyAlignment="1">
      <alignment horizontal="center" vertical="center"/>
      <protection/>
    </xf>
    <xf numFmtId="175" fontId="0" fillId="0" borderId="32" xfId="63" applyNumberFormat="1" applyBorder="1" applyAlignment="1">
      <alignment vertical="center"/>
      <protection/>
    </xf>
    <xf numFmtId="185" fontId="4" fillId="0" borderId="25" xfId="63" applyNumberFormat="1" applyFont="1" applyBorder="1" applyAlignment="1">
      <alignment vertical="center"/>
      <protection/>
    </xf>
    <xf numFmtId="185" fontId="4" fillId="0" borderId="0" xfId="63" applyNumberFormat="1" applyFont="1" applyBorder="1" applyAlignment="1">
      <alignment vertical="center"/>
      <protection/>
    </xf>
    <xf numFmtId="185" fontId="4" fillId="0" borderId="32" xfId="63" applyNumberFormat="1" applyFont="1" applyBorder="1" applyAlignment="1">
      <alignment vertical="center"/>
      <protection/>
    </xf>
    <xf numFmtId="175" fontId="0" fillId="0" borderId="0" xfId="63" applyNumberFormat="1" applyFont="1" applyBorder="1" applyAlignment="1">
      <alignment horizontal="center" vertical="center"/>
      <protection/>
    </xf>
    <xf numFmtId="175" fontId="0" fillId="0" borderId="25" xfId="63" applyNumberFormat="1" applyFont="1" applyBorder="1" applyAlignment="1">
      <alignment horizontal="right" vertical="center"/>
      <protection/>
    </xf>
    <xf numFmtId="175" fontId="0" fillId="0" borderId="0" xfId="63" applyNumberFormat="1" applyFont="1" applyBorder="1" applyAlignment="1">
      <alignment horizontal="right" vertical="center"/>
      <protection/>
    </xf>
    <xf numFmtId="175" fontId="1" fillId="0" borderId="0" xfId="63" applyNumberFormat="1" applyFont="1" applyBorder="1" applyAlignment="1">
      <alignment horizontal="center" vertical="center"/>
      <protection/>
    </xf>
    <xf numFmtId="175" fontId="1" fillId="0" borderId="32" xfId="63" applyNumberFormat="1" applyFont="1" applyBorder="1" applyAlignment="1">
      <alignment horizontal="center" vertical="center"/>
      <protection/>
    </xf>
    <xf numFmtId="175" fontId="1" fillId="0" borderId="39" xfId="63" applyNumberFormat="1" applyFont="1" applyBorder="1" applyAlignment="1">
      <alignment vertical="center"/>
      <protection/>
    </xf>
    <xf numFmtId="189" fontId="0" fillId="0" borderId="18" xfId="60" applyNumberFormat="1" applyFont="1" applyBorder="1" applyAlignment="1">
      <alignment vertical="center"/>
      <protection/>
    </xf>
    <xf numFmtId="189" fontId="0" fillId="0" borderId="25" xfId="60" applyNumberFormat="1" applyFont="1" applyBorder="1" applyAlignment="1">
      <alignment vertical="center"/>
      <protection/>
    </xf>
    <xf numFmtId="189" fontId="1" fillId="0" borderId="41" xfId="60" applyNumberFormat="1" applyFont="1" applyBorder="1" applyAlignment="1">
      <alignment vertical="center"/>
      <protection/>
    </xf>
    <xf numFmtId="189" fontId="0" fillId="0" borderId="72" xfId="60" applyNumberFormat="1" applyFont="1" applyBorder="1" applyAlignment="1">
      <alignment vertical="center"/>
      <protection/>
    </xf>
    <xf numFmtId="189" fontId="1" fillId="0" borderId="28" xfId="60" applyNumberFormat="1" applyFont="1" applyBorder="1" applyAlignment="1">
      <alignment horizontal="right" vertical="center"/>
      <protection/>
    </xf>
    <xf numFmtId="189" fontId="1" fillId="0" borderId="41" xfId="60" applyNumberFormat="1" applyFont="1" applyBorder="1" applyAlignment="1">
      <alignment horizontal="right" vertical="center"/>
      <protection/>
    </xf>
    <xf numFmtId="189" fontId="1" fillId="0" borderId="32" xfId="60" applyNumberFormat="1" applyFont="1" applyBorder="1" applyAlignment="1">
      <alignment horizontal="right" vertical="center"/>
      <protection/>
    </xf>
    <xf numFmtId="189" fontId="0" fillId="0" borderId="79" xfId="60" applyNumberFormat="1" applyFont="1" applyBorder="1" applyAlignment="1">
      <alignment vertical="center"/>
      <protection/>
    </xf>
    <xf numFmtId="189" fontId="0" fillId="0" borderId="80" xfId="60" applyNumberFormat="1" applyFont="1" applyBorder="1" applyAlignment="1">
      <alignment vertical="center"/>
      <protection/>
    </xf>
    <xf numFmtId="189" fontId="1" fillId="0" borderId="32" xfId="60" applyNumberFormat="1" applyFont="1" applyBorder="1" applyAlignment="1">
      <alignment vertical="center"/>
      <protection/>
    </xf>
    <xf numFmtId="189" fontId="1" fillId="0" borderId="81" xfId="60" applyNumberFormat="1" applyFont="1" applyBorder="1" applyAlignment="1">
      <alignment vertical="center"/>
      <protection/>
    </xf>
    <xf numFmtId="191" fontId="0" fillId="0" borderId="25" xfId="44" applyNumberFormat="1" applyBorder="1" applyAlignment="1">
      <alignment/>
    </xf>
    <xf numFmtId="190" fontId="0" fillId="0" borderId="25" xfId="62" applyNumberFormat="1" applyFill="1" applyBorder="1">
      <alignment/>
      <protection/>
    </xf>
    <xf numFmtId="192" fontId="0" fillId="0" borderId="74" xfId="42" applyNumberFormat="1" applyFont="1" applyBorder="1" applyAlignment="1">
      <alignment vertical="center"/>
    </xf>
    <xf numFmtId="189" fontId="0" fillId="0" borderId="28" xfId="0" applyNumberFormat="1" applyBorder="1" applyAlignment="1">
      <alignment vertical="center"/>
    </xf>
    <xf numFmtId="189" fontId="0" fillId="0" borderId="30" xfId="0" applyNumberFormat="1" applyBorder="1" applyAlignment="1">
      <alignment/>
    </xf>
    <xf numFmtId="189" fontId="0" fillId="0" borderId="25" xfId="0" applyNumberFormat="1" applyBorder="1" applyAlignment="1">
      <alignment/>
    </xf>
    <xf numFmtId="190" fontId="0" fillId="0" borderId="25" xfId="0" applyNumberFormat="1" applyBorder="1" applyAlignment="1">
      <alignment/>
    </xf>
    <xf numFmtId="189" fontId="0" fillId="0" borderId="38" xfId="0" applyNumberFormat="1" applyBorder="1" applyAlignment="1">
      <alignment/>
    </xf>
    <xf numFmtId="189" fontId="0" fillId="0" borderId="32" xfId="0" applyNumberFormat="1" applyBorder="1" applyAlignment="1">
      <alignment/>
    </xf>
    <xf numFmtId="189" fontId="0" fillId="0" borderId="32" xfId="0" applyNumberFormat="1" applyBorder="1" applyAlignment="1">
      <alignment horizontal="right"/>
    </xf>
    <xf numFmtId="190" fontId="0" fillId="0" borderId="32" xfId="0" applyNumberFormat="1" applyBorder="1" applyAlignment="1">
      <alignment/>
    </xf>
    <xf numFmtId="0" fontId="6" fillId="0" borderId="0" xfId="63" applyFont="1" applyBorder="1" applyAlignment="1">
      <alignment vertical="center"/>
      <protection/>
    </xf>
    <xf numFmtId="0" fontId="1" fillId="0" borderId="27" xfId="61" applyFont="1" applyBorder="1" applyAlignment="1" quotePrefix="1">
      <alignment horizontal="center" vertical="center" wrapText="1"/>
      <protection/>
    </xf>
    <xf numFmtId="0" fontId="1" fillId="0" borderId="24" xfId="61" applyFont="1" applyBorder="1" applyAlignment="1" quotePrefix="1">
      <alignment horizontal="center" vertical="center" wrapText="1"/>
      <protection/>
    </xf>
    <xf numFmtId="175" fontId="0" fillId="0" borderId="30" xfId="63" applyNumberFormat="1" applyFont="1" applyBorder="1" applyAlignment="1">
      <alignment horizontal="center" vertical="center"/>
      <protection/>
    </xf>
    <xf numFmtId="175" fontId="0" fillId="0" borderId="25" xfId="63" applyNumberFormat="1" applyFont="1" applyBorder="1" applyAlignment="1">
      <alignment horizontal="center" vertical="center"/>
      <protection/>
    </xf>
    <xf numFmtId="0" fontId="1" fillId="0" borderId="71" xfId="63" applyFont="1" applyBorder="1" applyAlignment="1">
      <alignment horizontal="center" vertical="center" wrapText="1"/>
      <protection/>
    </xf>
    <xf numFmtId="189" fontId="4" fillId="0" borderId="72" xfId="63" applyNumberFormat="1" applyFont="1" applyFill="1" applyBorder="1" applyAlignment="1" quotePrefix="1">
      <alignment horizontal="center" vertical="center"/>
      <protection/>
    </xf>
    <xf numFmtId="189" fontId="4" fillId="0" borderId="72" xfId="63" applyNumberFormat="1" applyFont="1" applyFill="1" applyBorder="1" applyAlignment="1">
      <alignment vertical="center"/>
      <protection/>
    </xf>
    <xf numFmtId="189" fontId="1" fillId="0" borderId="72" xfId="63" applyNumberFormat="1" applyFont="1" applyFill="1" applyBorder="1" applyAlignment="1">
      <alignment vertical="center"/>
      <protection/>
    </xf>
    <xf numFmtId="189" fontId="0" fillId="0" borderId="72" xfId="63" applyNumberFormat="1" applyFont="1" applyFill="1" applyBorder="1" applyAlignment="1">
      <alignment horizontal="center" vertical="center"/>
      <protection/>
    </xf>
    <xf numFmtId="0" fontId="0" fillId="0" borderId="0" xfId="63" applyFont="1" applyBorder="1" applyAlignment="1">
      <alignment vertical="center"/>
      <protection/>
    </xf>
    <xf numFmtId="0" fontId="4" fillId="0" borderId="0" xfId="63" applyFont="1" applyBorder="1" applyAlignment="1">
      <alignment vertical="center"/>
      <protection/>
    </xf>
    <xf numFmtId="49" fontId="4" fillId="0" borderId="0" xfId="63" applyNumberFormat="1" applyFont="1" applyBorder="1" applyAlignment="1">
      <alignment vertical="center"/>
      <protection/>
    </xf>
    <xf numFmtId="0" fontId="4" fillId="0" borderId="0" xfId="63" applyFont="1" applyBorder="1" applyAlignment="1">
      <alignment vertical="center" shrinkToFit="1"/>
      <protection/>
    </xf>
    <xf numFmtId="177" fontId="4" fillId="0" borderId="0" xfId="63" applyNumberFormat="1" applyFont="1" applyBorder="1" applyAlignment="1">
      <alignment vertical="center" wrapText="1"/>
      <protection/>
    </xf>
    <xf numFmtId="177" fontId="4" fillId="0" borderId="0" xfId="63" applyNumberFormat="1" applyFont="1" applyBorder="1" applyAlignment="1">
      <alignment vertical="center"/>
      <protection/>
    </xf>
    <xf numFmtId="0" fontId="4" fillId="0" borderId="31" xfId="0" applyFont="1" applyBorder="1" applyAlignment="1">
      <alignment vertical="center"/>
    </xf>
    <xf numFmtId="189" fontId="0" fillId="0" borderId="10" xfId="63" applyNumberFormat="1" applyFont="1" applyFill="1" applyBorder="1" applyAlignment="1">
      <alignment vertical="center"/>
      <protection/>
    </xf>
    <xf numFmtId="189" fontId="4" fillId="0" borderId="10" xfId="63" applyNumberFormat="1" applyFont="1" applyFill="1" applyBorder="1" applyAlignment="1" quotePrefix="1">
      <alignment horizontal="right" vertical="center"/>
      <protection/>
    </xf>
    <xf numFmtId="189" fontId="4" fillId="0" borderId="10" xfId="63" applyNumberFormat="1" applyFont="1" applyFill="1" applyBorder="1" applyAlignment="1">
      <alignment vertical="center"/>
      <protection/>
    </xf>
    <xf numFmtId="189" fontId="1" fillId="0" borderId="10" xfId="63" applyNumberFormat="1" applyFont="1" applyFill="1" applyBorder="1" applyAlignment="1">
      <alignment vertical="center"/>
      <protection/>
    </xf>
    <xf numFmtId="189" fontId="0" fillId="0" borderId="10" xfId="63" applyNumberFormat="1" applyFont="1" applyFill="1" applyBorder="1" applyAlignment="1">
      <alignment horizontal="center" vertical="center"/>
      <protection/>
    </xf>
    <xf numFmtId="189" fontId="4" fillId="0" borderId="11" xfId="63" applyNumberFormat="1" applyFont="1" applyFill="1" applyBorder="1" applyAlignment="1">
      <alignment vertical="center"/>
      <protection/>
    </xf>
    <xf numFmtId="0" fontId="0" fillId="0" borderId="0" xfId="63" applyNumberFormat="1" applyFont="1" applyBorder="1" applyAlignment="1">
      <alignment vertical="center" wrapText="1"/>
      <protection/>
    </xf>
    <xf numFmtId="0" fontId="0" fillId="0" borderId="31" xfId="63" applyNumberFormat="1" applyFont="1" applyBorder="1" applyAlignment="1">
      <alignment vertical="center" wrapText="1"/>
      <protection/>
    </xf>
    <xf numFmtId="3" fontId="0" fillId="0" borderId="72" xfId="63" applyNumberFormat="1" applyFont="1" applyFill="1" applyBorder="1" applyAlignment="1">
      <alignment vertical="center"/>
      <protection/>
    </xf>
    <xf numFmtId="3" fontId="0" fillId="0" borderId="73" xfId="63" applyNumberFormat="1" applyFont="1" applyFill="1" applyBorder="1" applyAlignment="1">
      <alignment vertical="center"/>
      <protection/>
    </xf>
    <xf numFmtId="3" fontId="0" fillId="0" borderId="10" xfId="63" applyNumberFormat="1" applyFont="1" applyFill="1" applyBorder="1" applyAlignment="1">
      <alignment vertical="center"/>
      <protection/>
    </xf>
    <xf numFmtId="3" fontId="0" fillId="0" borderId="11" xfId="63" applyNumberFormat="1" applyFont="1" applyFill="1" applyBorder="1" applyAlignment="1">
      <alignment vertical="center"/>
      <protection/>
    </xf>
    <xf numFmtId="0" fontId="0" fillId="0" borderId="10" xfId="0" applyFill="1" applyBorder="1" applyAlignment="1">
      <alignment/>
    </xf>
    <xf numFmtId="175" fontId="0" fillId="0" borderId="10" xfId="0" applyNumberFormat="1" applyFill="1" applyBorder="1" applyAlignment="1">
      <alignment horizontal="right" vertical="center" wrapText="1"/>
    </xf>
    <xf numFmtId="190" fontId="0" fillId="0" borderId="10" xfId="0" applyNumberFormat="1" applyFont="1" applyFill="1" applyBorder="1" applyAlignment="1">
      <alignment horizontal="right"/>
    </xf>
    <xf numFmtId="190" fontId="0" fillId="0" borderId="18" xfId="0" applyNumberFormat="1" applyFont="1" applyFill="1" applyBorder="1" applyAlignment="1">
      <alignment horizontal="right"/>
    </xf>
    <xf numFmtId="190" fontId="0" fillId="0" borderId="28" xfId="0" applyNumberFormat="1" applyFont="1" applyFill="1" applyBorder="1" applyAlignment="1">
      <alignment horizontal="right"/>
    </xf>
    <xf numFmtId="190" fontId="0" fillId="0" borderId="21" xfId="0" applyNumberFormat="1" applyFont="1" applyFill="1" applyBorder="1" applyAlignment="1">
      <alignment horizontal="right"/>
    </xf>
    <xf numFmtId="175" fontId="0" fillId="0" borderId="25" xfId="0" applyNumberFormat="1" applyFill="1" applyBorder="1" applyAlignment="1">
      <alignment/>
    </xf>
    <xf numFmtId="191" fontId="0" fillId="0" borderId="28" xfId="42" applyNumberFormat="1" applyFont="1" applyFill="1" applyBorder="1" applyAlignment="1">
      <alignment/>
    </xf>
    <xf numFmtId="191" fontId="0" fillId="0" borderId="25" xfId="42" applyNumberFormat="1" applyFont="1" applyFill="1" applyBorder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175" fontId="0" fillId="0" borderId="28" xfId="0" applyNumberFormat="1" applyFill="1" applyBorder="1" applyAlignment="1">
      <alignment/>
    </xf>
    <xf numFmtId="174" fontId="0" fillId="0" borderId="28" xfId="64" applyNumberFormat="1" applyFill="1" applyBorder="1" applyAlignment="1">
      <alignment vertical="center"/>
      <protection/>
    </xf>
    <xf numFmtId="174" fontId="0" fillId="0" borderId="25" xfId="64" applyNumberFormat="1" applyFill="1" applyBorder="1" applyAlignment="1">
      <alignment vertical="center"/>
      <protection/>
    </xf>
    <xf numFmtId="174" fontId="0" fillId="0" borderId="74" xfId="64" applyNumberFormat="1" applyFill="1" applyBorder="1" applyAlignment="1">
      <alignment vertical="center"/>
      <protection/>
    </xf>
    <xf numFmtId="175" fontId="0" fillId="0" borderId="28" xfId="64" applyNumberFormat="1" applyFill="1" applyBorder="1" applyAlignment="1">
      <alignment vertical="center"/>
      <protection/>
    </xf>
    <xf numFmtId="175" fontId="0" fillId="0" borderId="25" xfId="64" applyNumberFormat="1" applyFill="1" applyBorder="1" applyAlignment="1">
      <alignment vertical="center"/>
      <protection/>
    </xf>
    <xf numFmtId="191" fontId="0" fillId="0" borderId="25" xfId="42" applyNumberFormat="1" applyFill="1" applyBorder="1" applyAlignment="1">
      <alignment vertical="center"/>
    </xf>
    <xf numFmtId="0" fontId="0" fillId="0" borderId="10" xfId="62" applyFont="1" applyBorder="1" applyAlignment="1">
      <alignment vertical="center" wrapText="1"/>
      <protection/>
    </xf>
    <xf numFmtId="0" fontId="0" fillId="0" borderId="15" xfId="62" applyFont="1" applyBorder="1" applyAlignment="1">
      <alignment vertical="center"/>
      <protection/>
    </xf>
    <xf numFmtId="191" fontId="0" fillId="0" borderId="28" xfId="42" applyNumberFormat="1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174" fontId="0" fillId="0" borderId="40" xfId="0" applyNumberFormat="1" applyFill="1" applyBorder="1" applyAlignment="1">
      <alignment vertical="center"/>
    </xf>
    <xf numFmtId="174" fontId="0" fillId="0" borderId="0" xfId="0" applyNumberFormat="1" applyFill="1" applyBorder="1" applyAlignment="1">
      <alignment vertical="center"/>
    </xf>
    <xf numFmtId="174" fontId="0" fillId="0" borderId="31" xfId="0" applyNumberFormat="1" applyFill="1" applyBorder="1" applyAlignment="1">
      <alignment vertical="center"/>
    </xf>
    <xf numFmtId="191" fontId="0" fillId="0" borderId="32" xfId="42" applyNumberFormat="1" applyFont="1" applyBorder="1" applyAlignment="1">
      <alignment vertical="center"/>
    </xf>
    <xf numFmtId="191" fontId="4" fillId="0" borderId="32" xfId="42" applyNumberFormat="1" applyFont="1" applyBorder="1" applyAlignment="1">
      <alignment vertical="center"/>
    </xf>
    <xf numFmtId="175" fontId="1" fillId="0" borderId="32" xfId="0" applyNumberFormat="1" applyFont="1" applyBorder="1" applyAlignment="1">
      <alignment vertical="center"/>
    </xf>
    <xf numFmtId="191" fontId="4" fillId="0" borderId="34" xfId="42" applyNumberFormat="1" applyFont="1" applyBorder="1" applyAlignment="1">
      <alignment vertical="center"/>
    </xf>
    <xf numFmtId="0" fontId="1" fillId="0" borderId="20" xfId="64" applyFont="1" applyBorder="1" applyAlignment="1" quotePrefix="1">
      <alignment horizontal="center" vertical="center" wrapText="1"/>
      <protection/>
    </xf>
    <xf numFmtId="191" fontId="0" fillId="0" borderId="0" xfId="42" applyNumberFormat="1" applyFill="1" applyBorder="1" applyAlignment="1">
      <alignment vertical="center"/>
    </xf>
    <xf numFmtId="191" fontId="0" fillId="0" borderId="0" xfId="42" applyNumberFormat="1" applyBorder="1" applyAlignment="1">
      <alignment vertical="center"/>
    </xf>
    <xf numFmtId="174" fontId="0" fillId="0" borderId="0" xfId="64" applyNumberFormat="1" applyFill="1" applyBorder="1" applyAlignment="1">
      <alignment vertical="center"/>
      <protection/>
    </xf>
    <xf numFmtId="191" fontId="0" fillId="0" borderId="31" xfId="42" applyNumberFormat="1" applyFill="1" applyBorder="1" applyAlignment="1">
      <alignment vertical="center"/>
    </xf>
    <xf numFmtId="0" fontId="1" fillId="0" borderId="39" xfId="64" applyFont="1" applyBorder="1" applyAlignment="1" quotePrefix="1">
      <alignment horizontal="center" vertical="center" wrapText="1"/>
      <protection/>
    </xf>
    <xf numFmtId="191" fontId="0" fillId="0" borderId="32" xfId="42" applyNumberFormat="1" applyFill="1" applyBorder="1" applyAlignment="1">
      <alignment vertical="center"/>
    </xf>
    <xf numFmtId="191" fontId="0" fillId="0" borderId="32" xfId="42" applyNumberFormat="1" applyBorder="1" applyAlignment="1">
      <alignment vertical="center"/>
    </xf>
    <xf numFmtId="191" fontId="0" fillId="0" borderId="34" xfId="42" applyNumberFormat="1" applyFill="1" applyBorder="1" applyAlignment="1">
      <alignment vertical="center"/>
    </xf>
    <xf numFmtId="174" fontId="0" fillId="0" borderId="40" xfId="64" applyNumberFormat="1" applyFill="1" applyBorder="1" applyAlignment="1">
      <alignment vertical="center"/>
      <protection/>
    </xf>
    <xf numFmtId="174" fontId="0" fillId="0" borderId="0" xfId="64" applyNumberFormat="1" applyFont="1" applyFill="1" applyBorder="1" applyAlignment="1">
      <alignment horizontal="right" vertical="center"/>
      <protection/>
    </xf>
    <xf numFmtId="0" fontId="1" fillId="0" borderId="39" xfId="64" applyFont="1" applyBorder="1" applyAlignment="1">
      <alignment horizontal="center" vertical="center" wrapText="1"/>
      <protection/>
    </xf>
    <xf numFmtId="174" fontId="0" fillId="0" borderId="38" xfId="64" applyNumberFormat="1" applyFill="1" applyBorder="1" applyAlignment="1">
      <alignment vertical="center"/>
      <protection/>
    </xf>
    <xf numFmtId="174" fontId="0" fillId="0" borderId="32" xfId="64" applyNumberFormat="1" applyFont="1" applyFill="1" applyBorder="1" applyAlignment="1">
      <alignment horizontal="right" vertical="center"/>
      <protection/>
    </xf>
    <xf numFmtId="174" fontId="0" fillId="0" borderId="32" xfId="64" applyNumberFormat="1" applyBorder="1" applyAlignment="1">
      <alignment vertical="center"/>
      <protection/>
    </xf>
    <xf numFmtId="174" fontId="0" fillId="0" borderId="32" xfId="64" applyNumberFormat="1" applyFill="1" applyBorder="1" applyAlignment="1">
      <alignment vertical="center"/>
      <protection/>
    </xf>
    <xf numFmtId="174" fontId="0" fillId="0" borderId="34" xfId="64" applyNumberFormat="1" applyBorder="1" applyAlignment="1">
      <alignment vertical="center"/>
      <protection/>
    </xf>
    <xf numFmtId="17" fontId="1" fillId="0" borderId="20" xfId="62" applyNumberFormat="1" applyFont="1" applyBorder="1" applyAlignment="1" quotePrefix="1">
      <alignment horizontal="center" vertical="center" wrapText="1"/>
      <protection/>
    </xf>
    <xf numFmtId="175" fontId="5" fillId="0" borderId="43" xfId="62" applyNumberFormat="1" applyFont="1" applyBorder="1" applyAlignment="1">
      <alignment vertical="center"/>
      <protection/>
    </xf>
    <xf numFmtId="191" fontId="1" fillId="0" borderId="48" xfId="44" applyNumberFormat="1" applyFont="1" applyBorder="1" applyAlignment="1">
      <alignment vertical="center"/>
    </xf>
    <xf numFmtId="0" fontId="1" fillId="0" borderId="20" xfId="62" applyFont="1" applyBorder="1" applyAlignment="1">
      <alignment horizontal="center" vertical="center" wrapText="1"/>
      <protection/>
    </xf>
    <xf numFmtId="174" fontId="0" fillId="0" borderId="0" xfId="62" applyNumberFormat="1" applyFont="1" applyBorder="1" applyAlignment="1">
      <alignment vertical="center"/>
      <protection/>
    </xf>
    <xf numFmtId="174" fontId="0" fillId="0" borderId="31" xfId="62" applyNumberFormat="1" applyFont="1" applyBorder="1" applyAlignment="1">
      <alignment vertical="center"/>
      <protection/>
    </xf>
    <xf numFmtId="17" fontId="1" fillId="0" borderId="39" xfId="62" applyNumberFormat="1" applyFont="1" applyBorder="1" applyAlignment="1" quotePrefix="1">
      <alignment horizontal="center" vertical="center" wrapText="1"/>
      <protection/>
    </xf>
    <xf numFmtId="175" fontId="5" fillId="0" borderId="39" xfId="62" applyNumberFormat="1" applyFont="1" applyBorder="1" applyAlignment="1">
      <alignment vertical="center"/>
      <protection/>
    </xf>
    <xf numFmtId="175" fontId="5" fillId="0" borderId="82" xfId="62" applyNumberFormat="1" applyFont="1" applyBorder="1" applyAlignment="1">
      <alignment vertical="center"/>
      <protection/>
    </xf>
    <xf numFmtId="191" fontId="1" fillId="0" borderId="83" xfId="44" applyNumberFormat="1" applyFont="1" applyBorder="1" applyAlignment="1">
      <alignment vertical="center"/>
    </xf>
    <xf numFmtId="0" fontId="1" fillId="0" borderId="39" xfId="62" applyFont="1" applyBorder="1" applyAlignment="1">
      <alignment horizontal="center" vertical="center" wrapText="1"/>
      <protection/>
    </xf>
    <xf numFmtId="174" fontId="0" fillId="0" borderId="32" xfId="62" applyNumberFormat="1" applyFont="1" applyBorder="1" applyAlignment="1">
      <alignment vertical="center"/>
      <protection/>
    </xf>
    <xf numFmtId="174" fontId="0" fillId="0" borderId="34" xfId="62" applyNumberFormat="1" applyFont="1" applyBorder="1" applyAlignment="1">
      <alignment vertical="center"/>
      <protection/>
    </xf>
    <xf numFmtId="0" fontId="1" fillId="0" borderId="20" xfId="61" applyFont="1" applyBorder="1" applyAlignment="1">
      <alignment horizontal="center" vertical="center" wrapText="1"/>
      <protection/>
    </xf>
    <xf numFmtId="189" fontId="0" fillId="0" borderId="74" xfId="0" applyNumberFormat="1" applyBorder="1" applyAlignment="1">
      <alignment/>
    </xf>
    <xf numFmtId="0" fontId="1" fillId="0" borderId="20" xfId="61" applyFont="1" applyBorder="1" applyAlignment="1" quotePrefix="1">
      <alignment horizontal="center" vertical="center" wrapText="1"/>
      <protection/>
    </xf>
    <xf numFmtId="191" fontId="0" fillId="0" borderId="0" xfId="42" applyNumberFormat="1" applyFont="1" applyBorder="1" applyAlignment="1">
      <alignment vertical="center"/>
    </xf>
    <xf numFmtId="191" fontId="0" fillId="0" borderId="31" xfId="42" applyNumberFormat="1" applyFont="1" applyBorder="1" applyAlignment="1">
      <alignment vertical="center"/>
    </xf>
    <xf numFmtId="174" fontId="0" fillId="0" borderId="0" xfId="63" applyNumberFormat="1" applyFont="1" applyBorder="1" applyAlignment="1">
      <alignment vertical="center"/>
      <protection/>
    </xf>
    <xf numFmtId="174" fontId="0" fillId="0" borderId="31" xfId="63" applyNumberFormat="1" applyFont="1" applyBorder="1" applyAlignment="1">
      <alignment vertical="center"/>
      <protection/>
    </xf>
    <xf numFmtId="0" fontId="1" fillId="0" borderId="39" xfId="61" applyFont="1" applyBorder="1" applyAlignment="1">
      <alignment horizontal="center" vertical="center" wrapText="1"/>
      <protection/>
    </xf>
    <xf numFmtId="0" fontId="1" fillId="0" borderId="39" xfId="61" applyFont="1" applyBorder="1" applyAlignment="1" quotePrefix="1">
      <alignment horizontal="center" vertical="center" wrapText="1"/>
      <protection/>
    </xf>
    <xf numFmtId="191" fontId="0" fillId="0" borderId="32" xfId="42" applyNumberFormat="1" applyFont="1" applyBorder="1" applyAlignment="1">
      <alignment vertical="center"/>
    </xf>
    <xf numFmtId="191" fontId="0" fillId="0" borderId="34" xfId="42" applyNumberFormat="1" applyFont="1" applyBorder="1" applyAlignment="1">
      <alignment vertical="center"/>
    </xf>
    <xf numFmtId="174" fontId="0" fillId="0" borderId="40" xfId="63" applyNumberFormat="1" applyFont="1" applyBorder="1" applyAlignment="1">
      <alignment vertical="center"/>
      <protection/>
    </xf>
    <xf numFmtId="174" fontId="0" fillId="0" borderId="38" xfId="63" applyNumberFormat="1" applyFont="1" applyBorder="1" applyAlignment="1">
      <alignment vertical="center"/>
      <protection/>
    </xf>
    <xf numFmtId="174" fontId="0" fillId="0" borderId="32" xfId="63" applyNumberFormat="1" applyFont="1" applyBorder="1" applyAlignment="1">
      <alignment vertical="center"/>
      <protection/>
    </xf>
    <xf numFmtId="181" fontId="4" fillId="0" borderId="0" xfId="63" applyNumberFormat="1" applyFont="1" applyBorder="1" applyAlignment="1">
      <alignment horizontal="center" vertical="center"/>
      <protection/>
    </xf>
    <xf numFmtId="175" fontId="0" fillId="0" borderId="38" xfId="63" applyNumberFormat="1" applyFont="1" applyBorder="1" applyAlignment="1">
      <alignment vertical="center"/>
      <protection/>
    </xf>
    <xf numFmtId="181" fontId="4" fillId="0" borderId="32" xfId="63" applyNumberFormat="1" applyFont="1" applyBorder="1" applyAlignment="1">
      <alignment horizontal="center" vertical="center"/>
      <protection/>
    </xf>
    <xf numFmtId="181" fontId="4" fillId="0" borderId="32" xfId="63" applyNumberFormat="1" applyFont="1" applyBorder="1" applyAlignment="1">
      <alignment horizontal="right" vertical="center"/>
      <protection/>
    </xf>
    <xf numFmtId="175" fontId="0" fillId="0" borderId="28" xfId="63" applyNumberFormat="1" applyFont="1" applyBorder="1" applyAlignment="1">
      <alignment horizontal="left" vertical="center"/>
      <protection/>
    </xf>
    <xf numFmtId="175" fontId="0" fillId="0" borderId="28" xfId="63" applyNumberFormat="1" applyBorder="1" applyAlignment="1">
      <alignment vertical="center"/>
      <protection/>
    </xf>
    <xf numFmtId="175" fontId="0" fillId="0" borderId="28" xfId="63" applyNumberFormat="1" applyFont="1" applyBorder="1" applyAlignment="1">
      <alignment horizontal="center" vertical="center"/>
      <protection/>
    </xf>
    <xf numFmtId="185" fontId="4" fillId="0" borderId="28" xfId="63" applyNumberFormat="1" applyFont="1" applyBorder="1" applyAlignment="1">
      <alignment vertical="center"/>
      <protection/>
    </xf>
    <xf numFmtId="175" fontId="1" fillId="0" borderId="28" xfId="63" applyNumberFormat="1" applyFont="1" applyBorder="1" applyAlignment="1">
      <alignment horizontal="center" vertical="center"/>
      <protection/>
    </xf>
    <xf numFmtId="191" fontId="0" fillId="0" borderId="0" xfId="44" applyNumberFormat="1" applyBorder="1" applyAlignment="1">
      <alignment/>
    </xf>
    <xf numFmtId="190" fontId="0" fillId="0" borderId="0" xfId="62" applyNumberFormat="1" applyFill="1" applyBorder="1">
      <alignment/>
      <protection/>
    </xf>
    <xf numFmtId="191" fontId="0" fillId="0" borderId="32" xfId="44" applyNumberFormat="1" applyBorder="1" applyAlignment="1">
      <alignment/>
    </xf>
    <xf numFmtId="190" fontId="0" fillId="0" borderId="32" xfId="62" applyNumberFormat="1" applyFill="1" applyBorder="1">
      <alignment/>
      <protection/>
    </xf>
    <xf numFmtId="0" fontId="0" fillId="0" borderId="0" xfId="64" applyFont="1" applyAlignment="1">
      <alignment vertical="center"/>
      <protection/>
    </xf>
    <xf numFmtId="43" fontId="0" fillId="0" borderId="0" xfId="64" applyNumberFormat="1" applyAlignment="1">
      <alignment vertical="center"/>
      <protection/>
    </xf>
    <xf numFmtId="175" fontId="0" fillId="0" borderId="32" xfId="62" applyNumberFormat="1" applyFont="1" applyBorder="1" applyAlignment="1">
      <alignment vertical="center"/>
      <protection/>
    </xf>
    <xf numFmtId="191" fontId="0" fillId="0" borderId="0" xfId="62" applyNumberFormat="1">
      <alignment/>
      <protection/>
    </xf>
    <xf numFmtId="43" fontId="0" fillId="0" borderId="0" xfId="62" applyNumberFormat="1">
      <alignment/>
      <protection/>
    </xf>
    <xf numFmtId="175" fontId="4" fillId="0" borderId="28" xfId="0" applyNumberFormat="1" applyFont="1" applyBorder="1" applyAlignment="1">
      <alignment/>
    </xf>
    <xf numFmtId="191" fontId="4" fillId="0" borderId="32" xfId="42" applyNumberFormat="1" applyFont="1" applyBorder="1" applyAlignment="1">
      <alignment/>
    </xf>
    <xf numFmtId="175" fontId="4" fillId="0" borderId="26" xfId="0" applyNumberFormat="1" applyFont="1" applyBorder="1" applyAlignment="1">
      <alignment/>
    </xf>
    <xf numFmtId="175" fontId="4" fillId="0" borderId="29" xfId="0" applyNumberFormat="1" applyFont="1" applyBorder="1" applyAlignment="1">
      <alignment/>
    </xf>
    <xf numFmtId="191" fontId="4" fillId="0" borderId="26" xfId="42" applyNumberFormat="1" applyFont="1" applyBorder="1" applyAlignment="1">
      <alignment/>
    </xf>
    <xf numFmtId="191" fontId="4" fillId="0" borderId="29" xfId="42" applyNumberFormat="1" applyFont="1" applyBorder="1" applyAlignment="1">
      <alignment/>
    </xf>
    <xf numFmtId="191" fontId="4" fillId="0" borderId="34" xfId="42" applyNumberFormat="1" applyFont="1" applyBorder="1" applyAlignment="1">
      <alignment/>
    </xf>
    <xf numFmtId="191" fontId="4" fillId="0" borderId="32" xfId="42" applyNumberFormat="1" applyFont="1" applyFill="1" applyBorder="1" applyAlignment="1">
      <alignment vertical="center"/>
    </xf>
    <xf numFmtId="191" fontId="1" fillId="0" borderId="32" xfId="42" applyNumberFormat="1" applyFont="1" applyBorder="1" applyAlignment="1">
      <alignment/>
    </xf>
    <xf numFmtId="174" fontId="0" fillId="0" borderId="34" xfId="63" applyNumberFormat="1" applyFont="1" applyFill="1" applyBorder="1" applyAlignment="1">
      <alignment vertical="center"/>
      <protection/>
    </xf>
    <xf numFmtId="0" fontId="4" fillId="33" borderId="0" xfId="62" applyFont="1" applyFill="1" applyBorder="1" applyAlignment="1">
      <alignment vertical="top"/>
      <protection/>
    </xf>
    <xf numFmtId="49" fontId="1" fillId="0" borderId="12" xfId="63" applyNumberFormat="1" applyFont="1" applyBorder="1" applyAlignment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2" xfId="64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1" fillId="0" borderId="19" xfId="64" applyFont="1" applyBorder="1" applyAlignment="1">
      <alignment horizontal="center" vertical="center"/>
      <protection/>
    </xf>
    <xf numFmtId="0" fontId="1" fillId="0" borderId="20" xfId="64" applyFont="1" applyBorder="1" applyAlignment="1">
      <alignment horizontal="center" vertical="center"/>
      <protection/>
    </xf>
    <xf numFmtId="0" fontId="1" fillId="0" borderId="84" xfId="64" applyFont="1" applyBorder="1" applyAlignment="1">
      <alignment horizontal="center" vertical="center"/>
      <protection/>
    </xf>
    <xf numFmtId="0" fontId="1" fillId="0" borderId="12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" vertical="center"/>
      <protection/>
    </xf>
    <xf numFmtId="189" fontId="0" fillId="0" borderId="21" xfId="0" applyNumberFormat="1" applyBorder="1" applyAlignment="1">
      <alignment horizontal="center" vertical="center" wrapText="1"/>
    </xf>
    <xf numFmtId="189" fontId="0" fillId="0" borderId="37" xfId="0" applyNumberFormat="1" applyBorder="1" applyAlignment="1">
      <alignment horizontal="center" vertical="center" wrapText="1"/>
    </xf>
    <xf numFmtId="189" fontId="0" fillId="0" borderId="28" xfId="0" applyNumberFormat="1" applyBorder="1" applyAlignment="1">
      <alignment horizontal="center" vertical="center" wrapText="1"/>
    </xf>
    <xf numFmtId="189" fontId="0" fillId="0" borderId="29" xfId="0" applyNumberFormat="1" applyBorder="1" applyAlignment="1">
      <alignment horizontal="center" vertical="center" wrapText="1"/>
    </xf>
    <xf numFmtId="0" fontId="1" fillId="0" borderId="31" xfId="61" applyFont="1" applyBorder="1" applyAlignment="1">
      <alignment horizontal="left" vertical="center" wrapText="1"/>
      <protection/>
    </xf>
    <xf numFmtId="174" fontId="0" fillId="0" borderId="25" xfId="0" applyNumberFormat="1" applyBorder="1" applyAlignment="1">
      <alignment horizontal="right" vertical="center"/>
    </xf>
    <xf numFmtId="174" fontId="0" fillId="0" borderId="26" xfId="0" applyNumberFormat="1" applyBorder="1" applyAlignment="1">
      <alignment horizontal="right" vertical="center"/>
    </xf>
    <xf numFmtId="174" fontId="0" fillId="0" borderId="32" xfId="0" applyNumberFormat="1" applyBorder="1" applyAlignment="1">
      <alignment horizontal="right" vertical="center"/>
    </xf>
    <xf numFmtId="174" fontId="0" fillId="0" borderId="34" xfId="0" applyNumberFormat="1" applyBorder="1" applyAlignment="1">
      <alignment horizontal="right" vertical="center"/>
    </xf>
    <xf numFmtId="0" fontId="1" fillId="0" borderId="19" xfId="61" applyFont="1" applyBorder="1" applyAlignment="1">
      <alignment horizontal="center" vertical="center"/>
      <protection/>
    </xf>
    <xf numFmtId="0" fontId="1" fillId="0" borderId="20" xfId="61" applyFont="1" applyBorder="1" applyAlignment="1">
      <alignment horizontal="center" vertical="center"/>
      <protection/>
    </xf>
    <xf numFmtId="0" fontId="1" fillId="0" borderId="84" xfId="61" applyFont="1" applyBorder="1" applyAlignment="1">
      <alignment horizontal="center" vertical="center"/>
      <protection/>
    </xf>
    <xf numFmtId="174" fontId="0" fillId="0" borderId="28" xfId="0" applyNumberFormat="1" applyBorder="1" applyAlignment="1">
      <alignment horizontal="right" vertical="center"/>
    </xf>
    <xf numFmtId="174" fontId="0" fillId="0" borderId="29" xfId="0" applyNumberFormat="1" applyBorder="1" applyAlignment="1">
      <alignment horizontal="right" vertical="center"/>
    </xf>
    <xf numFmtId="174" fontId="0" fillId="0" borderId="28" xfId="0" applyNumberFormat="1" applyBorder="1" applyAlignment="1">
      <alignment horizontal="center" vertical="center" wrapText="1"/>
    </xf>
    <xf numFmtId="174" fontId="0" fillId="0" borderId="29" xfId="0" applyNumberFormat="1" applyBorder="1" applyAlignment="1">
      <alignment horizontal="center" vertical="center" wrapText="1"/>
    </xf>
    <xf numFmtId="174" fontId="0" fillId="0" borderId="25" xfId="0" applyNumberFormat="1" applyBorder="1" applyAlignment="1">
      <alignment horizontal="right" vertical="center" wrapText="1"/>
    </xf>
    <xf numFmtId="174" fontId="0" fillId="0" borderId="26" xfId="0" applyNumberFormat="1" applyBorder="1" applyAlignment="1">
      <alignment horizontal="right" vertical="center" wrapText="1"/>
    </xf>
    <xf numFmtId="0" fontId="1" fillId="0" borderId="31" xfId="61" applyFont="1" applyBorder="1" applyAlignment="1">
      <alignment horizontal="left" vertical="center"/>
      <protection/>
    </xf>
    <xf numFmtId="0" fontId="1" fillId="0" borderId="0" xfId="61" applyFont="1" applyAlignment="1">
      <alignment horizontal="left" vertical="center"/>
      <protection/>
    </xf>
    <xf numFmtId="0" fontId="1" fillId="0" borderId="0" xfId="61" applyFont="1" applyAlignment="1">
      <alignment horizontal="left" vertical="center"/>
      <protection/>
    </xf>
    <xf numFmtId="0" fontId="0" fillId="0" borderId="0" xfId="63" applyFont="1" applyAlignment="1" quotePrefix="1">
      <alignment horizontal="right" vertical="center" textRotation="180" wrapText="1"/>
      <protection/>
    </xf>
    <xf numFmtId="0" fontId="1" fillId="0" borderId="31" xfId="64" applyFont="1" applyBorder="1" applyAlignment="1">
      <alignment horizontal="center" vertical="center"/>
      <protection/>
    </xf>
    <xf numFmtId="0" fontId="1" fillId="0" borderId="40" xfId="63" applyFont="1" applyBorder="1" applyAlignment="1">
      <alignment horizontal="center" vertical="center"/>
      <protection/>
    </xf>
    <xf numFmtId="0" fontId="1" fillId="0" borderId="85" xfId="63" applyFont="1" applyBorder="1" applyAlignment="1">
      <alignment horizontal="center" vertical="center"/>
      <protection/>
    </xf>
    <xf numFmtId="0" fontId="11" fillId="0" borderId="12" xfId="63" applyFont="1" applyBorder="1" applyAlignment="1">
      <alignment horizontal="center" vertical="center" wrapText="1"/>
      <protection/>
    </xf>
    <xf numFmtId="0" fontId="11" fillId="0" borderId="86" xfId="63" applyFont="1" applyBorder="1" applyAlignment="1">
      <alignment horizontal="center" vertical="center" wrapText="1"/>
      <protection/>
    </xf>
    <xf numFmtId="0" fontId="1" fillId="0" borderId="51" xfId="63" applyFont="1" applyBorder="1" applyAlignment="1">
      <alignment horizontal="center" vertical="center" wrapText="1"/>
      <protection/>
    </xf>
    <xf numFmtId="0" fontId="1" fillId="0" borderId="52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86" xfId="63" applyFont="1" applyBorder="1" applyAlignment="1">
      <alignment horizontal="center" vertical="center" wrapText="1"/>
      <protection/>
    </xf>
    <xf numFmtId="0" fontId="1" fillId="0" borderId="51" xfId="63" applyFont="1" applyBorder="1" applyAlignment="1">
      <alignment horizontal="center" vertical="center" shrinkToFit="1"/>
      <protection/>
    </xf>
    <xf numFmtId="0" fontId="1" fillId="0" borderId="52" xfId="63" applyFont="1" applyBorder="1" applyAlignment="1">
      <alignment horizontal="center" vertical="center" shrinkToFit="1"/>
      <protection/>
    </xf>
    <xf numFmtId="0" fontId="1" fillId="0" borderId="12" xfId="62" applyFont="1" applyBorder="1" applyAlignment="1">
      <alignment horizontal="center" vertical="center"/>
      <protection/>
    </xf>
    <xf numFmtId="0" fontId="1" fillId="0" borderId="11" xfId="62" applyFont="1" applyBorder="1" applyAlignment="1">
      <alignment horizontal="center" vertical="center"/>
      <protection/>
    </xf>
    <xf numFmtId="190" fontId="0" fillId="0" borderId="10" xfId="0" applyNumberFormat="1" applyBorder="1" applyAlignment="1">
      <alignment horizontal="right" vertical="center"/>
    </xf>
    <xf numFmtId="190" fontId="9" fillId="0" borderId="18" xfId="62" applyNumberFormat="1" applyFont="1" applyBorder="1" applyAlignment="1">
      <alignment horizontal="center" vertical="center" wrapText="1"/>
      <protection/>
    </xf>
    <xf numFmtId="190" fontId="9" fillId="0" borderId="0" xfId="62" applyNumberFormat="1" applyFont="1" applyBorder="1" applyAlignment="1">
      <alignment horizontal="center" vertical="center" wrapText="1"/>
      <protection/>
    </xf>
    <xf numFmtId="0" fontId="1" fillId="0" borderId="19" xfId="62" applyFont="1" applyBorder="1" applyAlignment="1">
      <alignment horizontal="center" vertical="center"/>
      <protection/>
    </xf>
    <xf numFmtId="0" fontId="1" fillId="0" borderId="20" xfId="62" applyFont="1" applyBorder="1" applyAlignment="1">
      <alignment horizontal="center" vertical="center"/>
      <protection/>
    </xf>
    <xf numFmtId="0" fontId="1" fillId="0" borderId="84" xfId="62" applyFont="1" applyBorder="1" applyAlignment="1">
      <alignment horizontal="center" vertical="center"/>
      <protection/>
    </xf>
    <xf numFmtId="190" fontId="0" fillId="0" borderId="25" xfId="62" applyNumberFormat="1" applyFont="1" applyBorder="1" applyAlignment="1">
      <alignment horizontal="center" vertical="center"/>
      <protection/>
    </xf>
    <xf numFmtId="190" fontId="0" fillId="0" borderId="41" xfId="0" applyNumberFormat="1" applyBorder="1" applyAlignment="1">
      <alignment horizontal="right" vertical="center"/>
    </xf>
    <xf numFmtId="190" fontId="9" fillId="0" borderId="41" xfId="62" applyNumberFormat="1" applyFont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_2000" xfId="61"/>
    <cellStyle name="Normal_2000 2" xfId="62"/>
    <cellStyle name="Normal_2000 3" xfId="63"/>
    <cellStyle name="Normal_ECOTABLES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29</xdr:row>
      <xdr:rowOff>9525</xdr:rowOff>
    </xdr:from>
    <xdr:to>
      <xdr:col>3</xdr:col>
      <xdr:colOff>95250</xdr:colOff>
      <xdr:row>32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476625" y="6696075"/>
          <a:ext cx="0" cy="676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219075</xdr:rowOff>
    </xdr:from>
    <xdr:to>
      <xdr:col>8</xdr:col>
      <xdr:colOff>66675</xdr:colOff>
      <xdr:row>13</xdr:row>
      <xdr:rowOff>9525</xdr:rowOff>
    </xdr:to>
    <xdr:sp>
      <xdr:nvSpPr>
        <xdr:cNvPr id="2" name="Right Brace 2"/>
        <xdr:cNvSpPr>
          <a:spLocks/>
        </xdr:cNvSpPr>
      </xdr:nvSpPr>
      <xdr:spPr>
        <a:xfrm>
          <a:off x="3476625" y="2562225"/>
          <a:ext cx="0" cy="4762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28575</xdr:colOff>
      <xdr:row>10</xdr:row>
      <xdr:rowOff>219075</xdr:rowOff>
    </xdr:from>
    <xdr:to>
      <xdr:col>8</xdr:col>
      <xdr:colOff>76200</xdr:colOff>
      <xdr:row>13</xdr:row>
      <xdr:rowOff>9525</xdr:rowOff>
    </xdr:to>
    <xdr:sp>
      <xdr:nvSpPr>
        <xdr:cNvPr id="3" name="Right Brace 3"/>
        <xdr:cNvSpPr>
          <a:spLocks/>
        </xdr:cNvSpPr>
      </xdr:nvSpPr>
      <xdr:spPr>
        <a:xfrm>
          <a:off x="3476625" y="2562225"/>
          <a:ext cx="0" cy="4762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28575</xdr:colOff>
      <xdr:row>11</xdr:row>
      <xdr:rowOff>38100</xdr:rowOff>
    </xdr:from>
    <xdr:to>
      <xdr:col>9</xdr:col>
      <xdr:colOff>76200</xdr:colOff>
      <xdr:row>12</xdr:row>
      <xdr:rowOff>200025</xdr:rowOff>
    </xdr:to>
    <xdr:sp>
      <xdr:nvSpPr>
        <xdr:cNvPr id="4" name="Right Brace 5"/>
        <xdr:cNvSpPr>
          <a:spLocks/>
        </xdr:cNvSpPr>
      </xdr:nvSpPr>
      <xdr:spPr>
        <a:xfrm>
          <a:off x="3476625" y="2609850"/>
          <a:ext cx="0" cy="39052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28575</xdr:colOff>
      <xdr:row>11</xdr:row>
      <xdr:rowOff>47625</xdr:rowOff>
    </xdr:from>
    <xdr:to>
      <xdr:col>10</xdr:col>
      <xdr:colOff>76200</xdr:colOff>
      <xdr:row>12</xdr:row>
      <xdr:rowOff>190500</xdr:rowOff>
    </xdr:to>
    <xdr:sp>
      <xdr:nvSpPr>
        <xdr:cNvPr id="5" name="Right Brace 6"/>
        <xdr:cNvSpPr>
          <a:spLocks/>
        </xdr:cNvSpPr>
      </xdr:nvSpPr>
      <xdr:spPr>
        <a:xfrm>
          <a:off x="3476625" y="2619375"/>
          <a:ext cx="0" cy="3714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N11"/>
  <sheetViews>
    <sheetView workbookViewId="0" topLeftCell="A1">
      <selection activeCell="A1" sqref="A1"/>
    </sheetView>
  </sheetViews>
  <sheetFormatPr defaultColWidth="9.00390625" defaultRowHeight="15.75"/>
  <cols>
    <col min="1" max="1" width="33.75390625" style="0" customWidth="1"/>
    <col min="2" max="2" width="9.125" style="0" hidden="1" customWidth="1"/>
    <col min="3" max="3" width="0.37109375" style="0" hidden="1" customWidth="1"/>
    <col min="4" max="5" width="9.125" style="0" hidden="1" customWidth="1"/>
    <col min="6" max="8" width="8.625" style="0" hidden="1" customWidth="1"/>
    <col min="9" max="9" width="10.125" style="0" hidden="1" customWidth="1"/>
    <col min="10" max="10" width="11.875" style="0" hidden="1" customWidth="1"/>
    <col min="11" max="14" width="11.875" style="0" customWidth="1"/>
    <col min="15" max="15" width="9.625" style="0" customWidth="1"/>
  </cols>
  <sheetData>
    <row r="1" ht="29.25" customHeight="1"/>
    <row r="2" ht="33.75" customHeight="1">
      <c r="A2" s="91" t="s">
        <v>243</v>
      </c>
    </row>
    <row r="3" spans="1:6" ht="33.75" customHeight="1">
      <c r="A3" s="91" t="s">
        <v>278</v>
      </c>
      <c r="B3" s="91"/>
      <c r="C3" s="91"/>
      <c r="D3" s="91"/>
      <c r="E3" s="91"/>
      <c r="F3" s="91"/>
    </row>
    <row r="4" ht="19.5" customHeight="1" thickBot="1"/>
    <row r="5" spans="1:14" ht="33" customHeight="1">
      <c r="A5" s="864" t="s">
        <v>89</v>
      </c>
      <c r="B5" s="858" t="s">
        <v>0</v>
      </c>
      <c r="C5" s="858" t="s">
        <v>1</v>
      </c>
      <c r="D5" s="858" t="s">
        <v>84</v>
      </c>
      <c r="E5" s="858" t="s">
        <v>15</v>
      </c>
      <c r="F5" s="866" t="s">
        <v>16</v>
      </c>
      <c r="G5" s="868" t="s">
        <v>79</v>
      </c>
      <c r="H5" s="866" t="s">
        <v>118</v>
      </c>
      <c r="I5" s="860" t="s">
        <v>205</v>
      </c>
      <c r="J5" s="860" t="s">
        <v>183</v>
      </c>
      <c r="K5" s="860" t="s">
        <v>208</v>
      </c>
      <c r="L5" s="870" t="s">
        <v>236</v>
      </c>
      <c r="M5" s="870" t="s">
        <v>251</v>
      </c>
      <c r="N5" s="862" t="s">
        <v>260</v>
      </c>
    </row>
    <row r="6" spans="1:14" ht="33.75" customHeight="1" thickBot="1">
      <c r="A6" s="865"/>
      <c r="B6" s="859"/>
      <c r="C6" s="859"/>
      <c r="D6" s="859"/>
      <c r="E6" s="859"/>
      <c r="F6" s="867"/>
      <c r="G6" s="869"/>
      <c r="H6" s="867"/>
      <c r="I6" s="861"/>
      <c r="J6" s="861"/>
      <c r="K6" s="861"/>
      <c r="L6" s="871"/>
      <c r="M6" s="871"/>
      <c r="N6" s="863"/>
    </row>
    <row r="7" spans="1:14" s="4" customFormat="1" ht="30" customHeight="1">
      <c r="A7" s="307" t="s">
        <v>277</v>
      </c>
      <c r="B7" s="17">
        <v>3201.1</v>
      </c>
      <c r="C7" s="17">
        <v>3997.4</v>
      </c>
      <c r="D7" s="17">
        <v>5448.2</v>
      </c>
      <c r="E7" s="17">
        <v>5953.2</v>
      </c>
      <c r="F7" s="131">
        <v>6647.2</v>
      </c>
      <c r="G7" s="261">
        <v>7268.3</v>
      </c>
      <c r="H7" s="131">
        <v>7898.3</v>
      </c>
      <c r="I7" s="646">
        <v>11394.8</v>
      </c>
      <c r="J7" s="646">
        <v>12826.7</v>
      </c>
      <c r="K7" s="314">
        <v>17812.2</v>
      </c>
      <c r="L7" s="717">
        <v>20614</v>
      </c>
      <c r="M7" s="717">
        <v>21715</v>
      </c>
      <c r="N7" s="318">
        <v>22691.1</v>
      </c>
    </row>
    <row r="8" spans="1:14" s="4" customFormat="1" ht="30" customHeight="1">
      <c r="A8" s="141" t="s">
        <v>143</v>
      </c>
      <c r="B8" s="17">
        <f>ROUND(B7*100/17550.5,1)</f>
        <v>18.2</v>
      </c>
      <c r="C8" s="17">
        <f>ROUND(C7*100/20563.8,1)</f>
        <v>19.4</v>
      </c>
      <c r="D8" s="17">
        <f>ROUND(D7*100/25876.3,1)</f>
        <v>21.1</v>
      </c>
      <c r="E8" s="17">
        <f>ROUND(E7*100/27470.3,1)</f>
        <v>21.7</v>
      </c>
      <c r="F8" s="131">
        <f>ROUND(F7*100/31074.1,1)</f>
        <v>21.4</v>
      </c>
      <c r="G8" s="131">
        <f>ROUND(G7*100/33385.8,1)</f>
        <v>21.8</v>
      </c>
      <c r="H8" s="131">
        <f>ROUND(H7*100/38497.8,1)</f>
        <v>20.5</v>
      </c>
      <c r="I8" s="647">
        <f>ROUND(I7*100/48865.6,1)</f>
        <v>23.3</v>
      </c>
      <c r="J8" s="647">
        <v>22.8</v>
      </c>
      <c r="K8" s="599">
        <v>26</v>
      </c>
      <c r="L8" s="718">
        <v>26.4</v>
      </c>
      <c r="M8" s="718">
        <v>27.3</v>
      </c>
      <c r="N8" s="260">
        <v>26.9</v>
      </c>
    </row>
    <row r="9" spans="1:14" ht="30" customHeight="1" thickBot="1">
      <c r="A9" s="142" t="s">
        <v>144</v>
      </c>
      <c r="B9" s="143"/>
      <c r="C9" s="143"/>
      <c r="D9" s="143"/>
      <c r="E9" s="21">
        <f>ROUND(E7*100/114021,1)</f>
        <v>5.2</v>
      </c>
      <c r="F9" s="132">
        <f>ROUND(F7*100/125220,1)</f>
        <v>5.3</v>
      </c>
      <c r="G9" s="132">
        <f>ROUND(G7*100/137119,1)</f>
        <v>5.3</v>
      </c>
      <c r="H9" s="132">
        <f>ROUND(H7*100/149887,1)</f>
        <v>5.3</v>
      </c>
      <c r="I9" s="648">
        <f>ROUND(I7*100/194668,1)</f>
        <v>5.9</v>
      </c>
      <c r="J9" s="317">
        <v>5.1</v>
      </c>
      <c r="K9" s="317">
        <v>6.3</v>
      </c>
      <c r="L9" s="648">
        <v>6.9</v>
      </c>
      <c r="M9" s="648">
        <v>6.7</v>
      </c>
      <c r="N9" s="259">
        <v>6.6</v>
      </c>
    </row>
    <row r="10" spans="1:8" ht="22.5" customHeight="1">
      <c r="A10" s="87"/>
      <c r="B10" s="87" t="s">
        <v>74</v>
      </c>
      <c r="C10" s="87" t="s">
        <v>85</v>
      </c>
      <c r="F10" s="87" t="s">
        <v>151</v>
      </c>
      <c r="G10" s="87" t="s">
        <v>85</v>
      </c>
      <c r="H10" s="87" t="s">
        <v>206</v>
      </c>
    </row>
    <row r="11" ht="18.75">
      <c r="A11" s="87" t="s">
        <v>269</v>
      </c>
    </row>
  </sheetData>
  <sheetProtection/>
  <mergeCells count="14">
    <mergeCell ref="E5:E6"/>
    <mergeCell ref="M5:M6"/>
    <mergeCell ref="L5:L6"/>
    <mergeCell ref="F5:F6"/>
    <mergeCell ref="D5:D6"/>
    <mergeCell ref="K5:K6"/>
    <mergeCell ref="I5:I6"/>
    <mergeCell ref="J5:J6"/>
    <mergeCell ref="N5:N6"/>
    <mergeCell ref="A5:A6"/>
    <mergeCell ref="B5:B6"/>
    <mergeCell ref="C5:C6"/>
    <mergeCell ref="H5:H6"/>
    <mergeCell ref="G5:G6"/>
  </mergeCells>
  <printOptions/>
  <pageMargins left="0.53" right="0.44" top="0.7480314960629921" bottom="0" header="0.5118110236220472" footer="0"/>
  <pageSetup horizontalDpi="600" verticalDpi="600" orientation="portrait" paperSize="9" r:id="rId1"/>
  <headerFooter alignWithMargins="0">
    <oddHeader>&amp;C- 13 -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L36"/>
  <sheetViews>
    <sheetView workbookViewId="0" topLeftCell="A1">
      <selection activeCell="A1" sqref="A1"/>
    </sheetView>
  </sheetViews>
  <sheetFormatPr defaultColWidth="8.25390625" defaultRowHeight="15.75"/>
  <cols>
    <col min="1" max="1" width="1.25" style="503" customWidth="1"/>
    <col min="2" max="2" width="30.875" style="503" customWidth="1"/>
    <col min="3" max="3" width="7.75390625" style="503" customWidth="1"/>
    <col min="4" max="11" width="6.25390625" style="503" customWidth="1"/>
    <col min="12" max="14" width="10.875" style="503" customWidth="1"/>
    <col min="15" max="16384" width="8.25390625" style="503" customWidth="1"/>
  </cols>
  <sheetData>
    <row r="1" s="309" customFormat="1" ht="19.5" customHeight="1">
      <c r="A1" s="549" t="s">
        <v>250</v>
      </c>
    </row>
    <row r="2" s="309" customFormat="1" ht="18" customHeight="1">
      <c r="B2" s="549" t="s">
        <v>298</v>
      </c>
    </row>
    <row r="3" spans="1:11" s="309" customFormat="1" ht="23.25" customHeight="1" thickBot="1">
      <c r="A3" s="306" t="s">
        <v>301</v>
      </c>
      <c r="J3" s="905" t="s">
        <v>275</v>
      </c>
      <c r="K3" s="905"/>
    </row>
    <row r="4" spans="1:11" ht="18" customHeight="1">
      <c r="A4" s="550"/>
      <c r="B4" s="906" t="s">
        <v>2</v>
      </c>
      <c r="C4" s="908" t="s">
        <v>297</v>
      </c>
      <c r="D4" s="910" t="s">
        <v>274</v>
      </c>
      <c r="E4" s="910"/>
      <c r="F4" s="910"/>
      <c r="G4" s="910"/>
      <c r="H4" s="910"/>
      <c r="I4" s="910"/>
      <c r="J4" s="910"/>
      <c r="K4" s="911"/>
    </row>
    <row r="5" spans="1:11" ht="21.75" customHeight="1">
      <c r="A5" s="551"/>
      <c r="B5" s="907"/>
      <c r="C5" s="909"/>
      <c r="D5" s="731">
        <v>2018</v>
      </c>
      <c r="E5" s="552">
        <v>2023</v>
      </c>
      <c r="F5" s="553">
        <v>2028</v>
      </c>
      <c r="G5" s="553">
        <v>2033</v>
      </c>
      <c r="H5" s="553">
        <v>2038</v>
      </c>
      <c r="I5" s="553">
        <v>2043</v>
      </c>
      <c r="J5" s="554">
        <v>2048</v>
      </c>
      <c r="K5" s="555">
        <v>2053</v>
      </c>
    </row>
    <row r="6" spans="1:11" ht="18" customHeight="1">
      <c r="A6" s="556"/>
      <c r="B6" s="736" t="s">
        <v>4</v>
      </c>
      <c r="C6" s="743">
        <v>177.721</v>
      </c>
      <c r="D6" s="561">
        <v>210.996</v>
      </c>
      <c r="E6" s="557">
        <v>253.7</v>
      </c>
      <c r="F6" s="558">
        <v>293.617</v>
      </c>
      <c r="G6" s="558">
        <v>312.354</v>
      </c>
      <c r="H6" s="558">
        <v>331.509</v>
      </c>
      <c r="I6" s="559">
        <v>351.488</v>
      </c>
      <c r="J6" s="558">
        <v>351.103</v>
      </c>
      <c r="K6" s="560">
        <v>355.56</v>
      </c>
    </row>
    <row r="7" spans="1:11" ht="13.5" customHeight="1">
      <c r="A7" s="556"/>
      <c r="B7" s="737" t="s">
        <v>93</v>
      </c>
      <c r="C7" s="743"/>
      <c r="D7" s="561"/>
      <c r="E7" s="561"/>
      <c r="F7" s="561"/>
      <c r="G7" s="561"/>
      <c r="H7" s="561"/>
      <c r="I7" s="562"/>
      <c r="J7" s="558"/>
      <c r="K7" s="560"/>
    </row>
    <row r="8" spans="1:12" s="567" customFormat="1" ht="18" customHeight="1">
      <c r="A8" s="563"/>
      <c r="B8" s="738" t="s">
        <v>127</v>
      </c>
      <c r="C8" s="744">
        <v>16.81</v>
      </c>
      <c r="D8" s="732">
        <v>19.299</v>
      </c>
      <c r="E8" s="564">
        <v>23.258</v>
      </c>
      <c r="F8" s="564">
        <v>28.033</v>
      </c>
      <c r="G8" s="564">
        <v>32.867</v>
      </c>
      <c r="H8" s="564">
        <v>37.441</v>
      </c>
      <c r="I8" s="564">
        <v>41.376</v>
      </c>
      <c r="J8" s="564">
        <v>43.87</v>
      </c>
      <c r="K8" s="565">
        <v>45.222</v>
      </c>
      <c r="L8" s="566"/>
    </row>
    <row r="9" spans="1:11" s="567" customFormat="1" ht="18" customHeight="1">
      <c r="A9" s="563"/>
      <c r="B9" s="738"/>
      <c r="C9" s="744"/>
      <c r="D9" s="732"/>
      <c r="E9" s="568"/>
      <c r="F9" s="568"/>
      <c r="G9" s="568"/>
      <c r="H9" s="568"/>
      <c r="I9" s="568"/>
      <c r="J9" s="568"/>
      <c r="K9" s="565"/>
    </row>
    <row r="10" spans="1:11" ht="18" customHeight="1">
      <c r="A10" s="556"/>
      <c r="B10" s="736" t="s">
        <v>5</v>
      </c>
      <c r="C10" s="743">
        <v>20.511</v>
      </c>
      <c r="D10" s="561">
        <v>21.442</v>
      </c>
      <c r="E10" s="557">
        <v>21.355</v>
      </c>
      <c r="F10" s="558">
        <v>20.562</v>
      </c>
      <c r="G10" s="558">
        <v>21.393</v>
      </c>
      <c r="H10" s="558">
        <v>21.173</v>
      </c>
      <c r="I10" s="558">
        <v>19.571</v>
      </c>
      <c r="J10" s="558">
        <v>19.562</v>
      </c>
      <c r="K10" s="560">
        <v>18.333</v>
      </c>
    </row>
    <row r="11" spans="1:11" ht="18" customHeight="1">
      <c r="A11" s="556"/>
      <c r="B11" s="736" t="s">
        <v>6</v>
      </c>
      <c r="C11" s="743">
        <v>30.93</v>
      </c>
      <c r="D11" s="561">
        <v>31.236</v>
      </c>
      <c r="E11" s="557">
        <v>30.919</v>
      </c>
      <c r="F11" s="558">
        <v>30.08</v>
      </c>
      <c r="G11" s="558">
        <v>29.786</v>
      </c>
      <c r="H11" s="558">
        <v>28.778</v>
      </c>
      <c r="I11" s="558">
        <v>27.088</v>
      </c>
      <c r="J11" s="558">
        <v>26.104</v>
      </c>
      <c r="K11" s="560">
        <v>24.191</v>
      </c>
    </row>
    <row r="12" spans="1:11" ht="12" customHeight="1">
      <c r="A12" s="556"/>
      <c r="B12" s="737" t="s">
        <v>93</v>
      </c>
      <c r="C12" s="743"/>
      <c r="D12" s="561"/>
      <c r="E12" s="557"/>
      <c r="F12" s="558"/>
      <c r="G12" s="558"/>
      <c r="H12" s="558"/>
      <c r="I12" s="558"/>
      <c r="J12" s="558"/>
      <c r="K12" s="560"/>
    </row>
    <row r="13" spans="1:11" s="567" customFormat="1" ht="18" customHeight="1">
      <c r="A13" s="563"/>
      <c r="B13" s="738" t="s">
        <v>128</v>
      </c>
      <c r="C13" s="745">
        <v>6.587</v>
      </c>
      <c r="D13" s="733">
        <v>6.704</v>
      </c>
      <c r="E13" s="569">
        <v>6.608</v>
      </c>
      <c r="F13" s="570">
        <v>6.377</v>
      </c>
      <c r="G13" s="570">
        <v>6.327</v>
      </c>
      <c r="H13" s="570">
        <v>6.112</v>
      </c>
      <c r="I13" s="570">
        <v>5.684</v>
      </c>
      <c r="J13" s="570">
        <v>5.514</v>
      </c>
      <c r="K13" s="571">
        <v>5.143</v>
      </c>
    </row>
    <row r="14" spans="1:11" ht="18" customHeight="1">
      <c r="A14" s="556"/>
      <c r="B14" s="736" t="s">
        <v>7</v>
      </c>
      <c r="C14" s="743">
        <v>0.374</v>
      </c>
      <c r="D14" s="561">
        <v>0.32494937947096864</v>
      </c>
      <c r="E14" s="557">
        <v>0.28441553337299047</v>
      </c>
      <c r="F14" s="558">
        <v>0.24589451782908012</v>
      </c>
      <c r="G14" s="558">
        <v>0.22868137911377517</v>
      </c>
      <c r="H14" s="558">
        <v>0.21901608752238075</v>
      </c>
      <c r="I14" s="558">
        <v>0.20417113590163086</v>
      </c>
      <c r="J14" s="558">
        <v>0.18542392765351967</v>
      </c>
      <c r="K14" s="560">
        <v>0.16654789926551603</v>
      </c>
    </row>
    <row r="15" spans="1:11" ht="18" customHeight="1">
      <c r="A15" s="556"/>
      <c r="B15" s="736" t="s">
        <v>8</v>
      </c>
      <c r="C15" s="743">
        <v>0.323</v>
      </c>
      <c r="D15" s="561">
        <v>0.2987837438542027</v>
      </c>
      <c r="E15" s="557">
        <v>0.26211851665291336</v>
      </c>
      <c r="F15" s="558">
        <v>0.22774678512025964</v>
      </c>
      <c r="G15" s="558">
        <v>0.21191308735681902</v>
      </c>
      <c r="H15" s="558">
        <v>0.20246376805788863</v>
      </c>
      <c r="I15" s="558">
        <v>0.1883893057100901</v>
      </c>
      <c r="J15" s="558">
        <v>0.17103465996487732</v>
      </c>
      <c r="K15" s="560">
        <v>0.15378450807167476</v>
      </c>
    </row>
    <row r="16" spans="1:11" ht="18" customHeight="1">
      <c r="A16" s="556"/>
      <c r="B16" s="736" t="s">
        <v>19</v>
      </c>
      <c r="C16" s="746">
        <v>18.022</v>
      </c>
      <c r="D16" s="734">
        <v>16.46396564098758</v>
      </c>
      <c r="E16" s="572">
        <v>14.481085785267437</v>
      </c>
      <c r="F16" s="573">
        <v>12.797452601504162</v>
      </c>
      <c r="G16" s="573">
        <v>11.964784844869234</v>
      </c>
      <c r="H16" s="573">
        <v>11.34593587993232</v>
      </c>
      <c r="I16" s="573">
        <v>10.490516389765048</v>
      </c>
      <c r="J16" s="573">
        <v>9.504726182815789</v>
      </c>
      <c r="K16" s="574">
        <v>8.570020244168722</v>
      </c>
    </row>
    <row r="17" spans="1:11" ht="14.25" customHeight="1">
      <c r="A17" s="556"/>
      <c r="B17" s="739" t="s">
        <v>125</v>
      </c>
      <c r="C17" s="747"/>
      <c r="D17" s="735"/>
      <c r="E17" s="575"/>
      <c r="F17" s="576"/>
      <c r="G17" s="576"/>
      <c r="H17" s="576"/>
      <c r="I17" s="576"/>
      <c r="J17" s="576"/>
      <c r="K17" s="577"/>
    </row>
    <row r="18" spans="1:11" s="567" customFormat="1" ht="18" customHeight="1">
      <c r="A18" s="563"/>
      <c r="B18" s="740" t="s">
        <v>99</v>
      </c>
      <c r="C18" s="745">
        <v>0.268</v>
      </c>
      <c r="D18" s="733">
        <v>0.254206629384087</v>
      </c>
      <c r="E18" s="569">
        <v>0.2253548536369113</v>
      </c>
      <c r="F18" s="570">
        <v>0.19003831297625823</v>
      </c>
      <c r="G18" s="578">
        <v>0.17407837242311466</v>
      </c>
      <c r="H18" s="578">
        <v>0.168014088168856</v>
      </c>
      <c r="I18" s="570">
        <v>0.15802034105727789</v>
      </c>
      <c r="J18" s="570">
        <v>0.14430962888592253</v>
      </c>
      <c r="K18" s="571">
        <v>0.12949866009366126</v>
      </c>
    </row>
    <row r="19" spans="1:11" s="567" customFormat="1" ht="18" customHeight="1">
      <c r="A19" s="563"/>
      <c r="B19" s="741" t="s">
        <v>100</v>
      </c>
      <c r="C19" s="745">
        <v>6.401</v>
      </c>
      <c r="D19" s="733">
        <v>5.910251387531183</v>
      </c>
      <c r="E19" s="569">
        <v>5.179133987921061</v>
      </c>
      <c r="F19" s="570">
        <v>4.509652769903434</v>
      </c>
      <c r="G19" s="570">
        <v>4.202515348727974</v>
      </c>
      <c r="H19" s="570">
        <v>4.0122369171495835</v>
      </c>
      <c r="I19" s="570">
        <v>3.7302796795802036</v>
      </c>
      <c r="J19" s="570">
        <v>3.384816027353538</v>
      </c>
      <c r="K19" s="571">
        <v>3.043701453698587</v>
      </c>
    </row>
    <row r="20" spans="1:11" s="567" customFormat="1" ht="18" customHeight="1">
      <c r="A20" s="563"/>
      <c r="B20" s="741" t="s">
        <v>101</v>
      </c>
      <c r="C20" s="745">
        <v>10.851</v>
      </c>
      <c r="D20" s="733">
        <v>9.842450563829036</v>
      </c>
      <c r="E20" s="569">
        <v>8.677038505456478</v>
      </c>
      <c r="F20" s="570">
        <v>7.744254770643542</v>
      </c>
      <c r="G20" s="570">
        <v>7.256630508160652</v>
      </c>
      <c r="H20" s="570">
        <v>6.850855874836904</v>
      </c>
      <c r="I20" s="570">
        <v>6.311155238244123</v>
      </c>
      <c r="J20" s="570">
        <v>5.712229203267696</v>
      </c>
      <c r="K20" s="571">
        <v>5.159639911479651</v>
      </c>
    </row>
    <row r="21" spans="1:11" s="567" customFormat="1" ht="18" customHeight="1" thickBot="1">
      <c r="A21" s="579"/>
      <c r="B21" s="742" t="s">
        <v>129</v>
      </c>
      <c r="C21" s="748">
        <v>0.502</v>
      </c>
      <c r="D21" s="580">
        <v>0.4570570602432774</v>
      </c>
      <c r="E21" s="580">
        <v>0.39955843825298587</v>
      </c>
      <c r="F21" s="580">
        <v>0.3535067479809263</v>
      </c>
      <c r="G21" s="581">
        <v>0.3315606155574942</v>
      </c>
      <c r="H21" s="581">
        <v>0.3148289997769762</v>
      </c>
      <c r="I21" s="581">
        <v>0.2910611308834428</v>
      </c>
      <c r="J21" s="581">
        <v>0.26337132330863217</v>
      </c>
      <c r="K21" s="582">
        <v>0.23718021889682203</v>
      </c>
    </row>
    <row r="22" s="583" customFormat="1" ht="16.5" customHeight="1">
      <c r="B22" s="88" t="s">
        <v>238</v>
      </c>
    </row>
    <row r="23" spans="1:2" s="583" customFormat="1" ht="16.5" customHeight="1">
      <c r="A23" s="89" t="s">
        <v>221</v>
      </c>
      <c r="B23" s="567"/>
    </row>
    <row r="24" spans="1:2" s="583" customFormat="1" ht="16.5" customHeight="1">
      <c r="A24" s="89" t="s">
        <v>222</v>
      </c>
      <c r="B24" s="503"/>
    </row>
    <row r="25" spans="1:11" ht="16.5" customHeight="1">
      <c r="A25" s="584"/>
      <c r="B25" s="139" t="s">
        <v>223</v>
      </c>
      <c r="C25" s="90"/>
      <c r="D25" s="90"/>
      <c r="E25" s="90"/>
      <c r="F25" s="90"/>
      <c r="G25" s="90"/>
      <c r="H25" s="90"/>
      <c r="I25" s="90"/>
      <c r="J25" s="90"/>
      <c r="K25" s="90"/>
    </row>
    <row r="26" spans="1:11" ht="15" customHeight="1">
      <c r="A26" s="584"/>
      <c r="B26" s="89" t="s">
        <v>126</v>
      </c>
      <c r="C26" s="90"/>
      <c r="D26" s="90"/>
      <c r="E26" s="90"/>
      <c r="F26" s="90"/>
      <c r="G26" s="90"/>
      <c r="H26" s="90"/>
      <c r="I26" s="90"/>
      <c r="J26" s="90"/>
      <c r="K26" s="90"/>
    </row>
    <row r="27" spans="1:11" s="309" customFormat="1" ht="22.5" customHeight="1" thickBot="1">
      <c r="A27" s="306" t="s">
        <v>300</v>
      </c>
      <c r="J27" s="905" t="s">
        <v>276</v>
      </c>
      <c r="K27" s="905"/>
    </row>
    <row r="28" spans="1:11" ht="24.75" customHeight="1">
      <c r="A28" s="550"/>
      <c r="B28" s="906" t="s">
        <v>2</v>
      </c>
      <c r="C28" s="912" t="s">
        <v>299</v>
      </c>
      <c r="D28" s="914" t="s">
        <v>313</v>
      </c>
      <c r="E28" s="914"/>
      <c r="F28" s="914"/>
      <c r="G28" s="914"/>
      <c r="H28" s="914"/>
      <c r="I28" s="914"/>
      <c r="J28" s="914"/>
      <c r="K28" s="915"/>
    </row>
    <row r="29" spans="1:11" ht="24.75" customHeight="1">
      <c r="A29" s="551"/>
      <c r="B29" s="907"/>
      <c r="C29" s="913"/>
      <c r="D29" s="731">
        <v>2018</v>
      </c>
      <c r="E29" s="552">
        <v>2023</v>
      </c>
      <c r="F29" s="553">
        <v>2028</v>
      </c>
      <c r="G29" s="553">
        <v>2033</v>
      </c>
      <c r="H29" s="553">
        <v>2038</v>
      </c>
      <c r="I29" s="553">
        <v>2043</v>
      </c>
      <c r="J29" s="554">
        <v>2048</v>
      </c>
      <c r="K29" s="555">
        <v>2053</v>
      </c>
    </row>
    <row r="30" spans="1:11" ht="45.75" customHeight="1">
      <c r="A30" s="556"/>
      <c r="B30" s="749" t="s">
        <v>226</v>
      </c>
      <c r="C30" s="753">
        <v>8736.61</v>
      </c>
      <c r="D30" s="751">
        <v>10502.979534752832</v>
      </c>
      <c r="E30" s="585">
        <v>12588.19910474078</v>
      </c>
      <c r="F30" s="585">
        <v>14611.13637624676</v>
      </c>
      <c r="G30" s="585">
        <v>15640.316975156697</v>
      </c>
      <c r="H30" s="585">
        <v>16785.172848753624</v>
      </c>
      <c r="I30" s="585">
        <v>18062.485845998275</v>
      </c>
      <c r="J30" s="585">
        <v>18294.925003445056</v>
      </c>
      <c r="K30" s="586">
        <v>18696.499310718642</v>
      </c>
    </row>
    <row r="31" spans="1:11" ht="37.5" customHeight="1">
      <c r="A31" s="556"/>
      <c r="B31" s="749" t="s">
        <v>227</v>
      </c>
      <c r="C31" s="753">
        <v>952.57</v>
      </c>
      <c r="D31" s="751">
        <v>961.1809147530937</v>
      </c>
      <c r="E31" s="585">
        <v>947.3066035377593</v>
      </c>
      <c r="F31" s="585">
        <v>905.345135492994</v>
      </c>
      <c r="G31" s="585">
        <v>935.0512821288515</v>
      </c>
      <c r="H31" s="585">
        <v>923.397862373465</v>
      </c>
      <c r="I31" s="585">
        <v>853.8571799022756</v>
      </c>
      <c r="J31" s="585">
        <v>848.6392474714146</v>
      </c>
      <c r="K31" s="586">
        <v>793.5085738027083</v>
      </c>
    </row>
    <row r="32" spans="1:11" ht="44.25" customHeight="1">
      <c r="A32" s="556"/>
      <c r="B32" s="749" t="s">
        <v>228</v>
      </c>
      <c r="C32" s="753">
        <v>1517.3799999999999</v>
      </c>
      <c r="D32" s="751">
        <v>1582.3318283882245</v>
      </c>
      <c r="E32" s="585">
        <v>1550.6326491622956</v>
      </c>
      <c r="F32" s="585">
        <v>1497.3876901938154</v>
      </c>
      <c r="G32" s="585">
        <v>1477.3310179216512</v>
      </c>
      <c r="H32" s="585">
        <v>1425.1664238151552</v>
      </c>
      <c r="I32" s="585">
        <v>1337.9079584637093</v>
      </c>
      <c r="J32" s="585">
        <v>1285.0808384499624</v>
      </c>
      <c r="K32" s="586">
        <v>1189.8356260590178</v>
      </c>
    </row>
    <row r="33" spans="1:11" ht="36" customHeight="1" thickBot="1">
      <c r="A33" s="587"/>
      <c r="B33" s="750" t="s">
        <v>229</v>
      </c>
      <c r="C33" s="754">
        <v>26.49</v>
      </c>
      <c r="D33" s="752">
        <v>23.422890857648262</v>
      </c>
      <c r="E33" s="588">
        <v>20.51300354731771</v>
      </c>
      <c r="F33" s="588">
        <v>17.88088617466453</v>
      </c>
      <c r="G33" s="588">
        <v>16.671516802215407</v>
      </c>
      <c r="H33" s="588">
        <v>15.913790260657054</v>
      </c>
      <c r="I33" s="588">
        <v>14.790675614753399</v>
      </c>
      <c r="J33" s="588">
        <v>13.417582891365823</v>
      </c>
      <c r="K33" s="589">
        <v>12.065293426116884</v>
      </c>
    </row>
    <row r="34" ht="17.25" customHeight="1">
      <c r="B34" s="590" t="s">
        <v>213</v>
      </c>
    </row>
    <row r="35" ht="18.75">
      <c r="B35" s="87" t="s">
        <v>230</v>
      </c>
    </row>
    <row r="36" ht="15.75">
      <c r="B36" s="88" t="s">
        <v>212</v>
      </c>
    </row>
  </sheetData>
  <sheetProtection/>
  <mergeCells count="8">
    <mergeCell ref="J3:K3"/>
    <mergeCell ref="B4:B5"/>
    <mergeCell ref="C4:C5"/>
    <mergeCell ref="D4:K4"/>
    <mergeCell ref="B28:B29"/>
    <mergeCell ref="C28:C29"/>
    <mergeCell ref="D28:K28"/>
    <mergeCell ref="J27:K27"/>
  </mergeCells>
  <printOptions/>
  <pageMargins left="0.59" right="0.39" top="0.46" bottom="0.29" header="0.26" footer="0.17"/>
  <pageSetup horizontalDpi="600" verticalDpi="600" orientation="portrait" r:id="rId1"/>
  <headerFooter>
    <oddHeader>&amp;C- 22 -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T48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45.625" style="357" customWidth="1"/>
    <col min="2" max="3" width="12.625" style="357" hidden="1" customWidth="1"/>
    <col min="4" max="6" width="13.625" style="357" hidden="1" customWidth="1"/>
    <col min="7" max="7" width="7.375" style="357" hidden="1" customWidth="1"/>
    <col min="8" max="8" width="7.125" style="357" hidden="1" customWidth="1"/>
    <col min="9" max="9" width="6.875" style="357" hidden="1" customWidth="1"/>
    <col min="10" max="12" width="9.25390625" style="357" hidden="1" customWidth="1"/>
    <col min="13" max="17" width="9.25390625" style="357" customWidth="1"/>
    <col min="18" max="18" width="9.00390625" style="357" customWidth="1"/>
    <col min="19" max="16384" width="9.00390625" style="357" customWidth="1"/>
  </cols>
  <sheetData>
    <row r="1" spans="1:6" ht="21.75" customHeight="1" thickBot="1">
      <c r="A1" s="356" t="s">
        <v>295</v>
      </c>
      <c r="B1" s="356"/>
      <c r="C1" s="356"/>
      <c r="D1" s="356"/>
      <c r="E1" s="356"/>
      <c r="F1" s="356"/>
    </row>
    <row r="2" spans="1:17" ht="15.75" customHeight="1" thickBot="1">
      <c r="A2" s="916" t="s">
        <v>2</v>
      </c>
      <c r="B2" s="358" t="s">
        <v>78</v>
      </c>
      <c r="C2" s="359"/>
      <c r="D2" s="921" t="s">
        <v>211</v>
      </c>
      <c r="E2" s="922"/>
      <c r="F2" s="922"/>
      <c r="G2" s="922"/>
      <c r="H2" s="922"/>
      <c r="I2" s="922"/>
      <c r="J2" s="922"/>
      <c r="K2" s="922"/>
      <c r="L2" s="922"/>
      <c r="M2" s="922"/>
      <c r="N2" s="922"/>
      <c r="O2" s="922"/>
      <c r="P2" s="922"/>
      <c r="Q2" s="923"/>
    </row>
    <row r="3" spans="1:17" ht="21" customHeight="1" thickBot="1">
      <c r="A3" s="917"/>
      <c r="B3" s="361" t="s">
        <v>0</v>
      </c>
      <c r="C3" s="362" t="s">
        <v>1</v>
      </c>
      <c r="D3" s="363" t="s">
        <v>30</v>
      </c>
      <c r="E3" s="363" t="s">
        <v>14</v>
      </c>
      <c r="F3" s="363" t="s">
        <v>111</v>
      </c>
      <c r="G3" s="364" t="s">
        <v>79</v>
      </c>
      <c r="H3" s="365" t="s">
        <v>90</v>
      </c>
      <c r="I3" s="440" t="s">
        <v>109</v>
      </c>
      <c r="J3" s="440" t="s">
        <v>120</v>
      </c>
      <c r="K3" s="441" t="s">
        <v>153</v>
      </c>
      <c r="L3" s="441" t="s">
        <v>183</v>
      </c>
      <c r="M3" s="441" t="s">
        <v>208</v>
      </c>
      <c r="N3" s="642">
        <v>2010</v>
      </c>
      <c r="O3" s="639">
        <v>2011</v>
      </c>
      <c r="P3" s="804">
        <v>2012</v>
      </c>
      <c r="Q3" s="811">
        <v>2013</v>
      </c>
    </row>
    <row r="4" spans="1:17" ht="18" customHeight="1">
      <c r="A4" s="371" t="s">
        <v>157</v>
      </c>
      <c r="B4" s="372" t="s">
        <v>61</v>
      </c>
      <c r="C4" s="372">
        <v>1055</v>
      </c>
      <c r="D4" s="373">
        <v>1500</v>
      </c>
      <c r="E4" s="374">
        <v>1300</v>
      </c>
      <c r="F4" s="374">
        <v>1400</v>
      </c>
      <c r="G4" s="375"/>
      <c r="H4" s="376"/>
      <c r="I4" s="377"/>
      <c r="J4" s="377"/>
      <c r="K4" s="378"/>
      <c r="L4" s="367"/>
      <c r="M4" s="367"/>
      <c r="N4" s="367"/>
      <c r="O4" s="366"/>
      <c r="P4" s="370"/>
      <c r="Q4" s="368"/>
    </row>
    <row r="5" spans="1:17" ht="18" customHeight="1">
      <c r="A5" s="371" t="s">
        <v>167</v>
      </c>
      <c r="B5" s="372"/>
      <c r="C5" s="372"/>
      <c r="D5" s="373"/>
      <c r="E5" s="374"/>
      <c r="F5" s="374"/>
      <c r="G5" s="379">
        <v>1575</v>
      </c>
      <c r="H5" s="380">
        <v>1700</v>
      </c>
      <c r="I5" s="381">
        <v>1900</v>
      </c>
      <c r="J5" s="377" t="s">
        <v>176</v>
      </c>
      <c r="K5" s="382">
        <v>2365</v>
      </c>
      <c r="L5" s="383">
        <v>2571</v>
      </c>
      <c r="M5" s="383">
        <v>2802</v>
      </c>
      <c r="N5" s="643">
        <v>3048</v>
      </c>
      <c r="O5" s="715">
        <v>3146</v>
      </c>
      <c r="P5" s="837">
        <v>3350</v>
      </c>
      <c r="Q5" s="839">
        <v>3494</v>
      </c>
    </row>
    <row r="6" spans="1:17" ht="18" customHeight="1">
      <c r="A6" s="384" t="s">
        <v>168</v>
      </c>
      <c r="B6" s="385"/>
      <c r="C6" s="385"/>
      <c r="D6" s="386">
        <v>1500</v>
      </c>
      <c r="E6" s="387"/>
      <c r="F6" s="387">
        <v>1400</v>
      </c>
      <c r="G6" s="379">
        <v>1575</v>
      </c>
      <c r="H6" s="380">
        <v>1700</v>
      </c>
      <c r="I6" s="381">
        <v>2000</v>
      </c>
      <c r="J6" s="381" t="s">
        <v>163</v>
      </c>
      <c r="K6" s="382">
        <v>2365</v>
      </c>
      <c r="L6" s="383">
        <v>2571</v>
      </c>
      <c r="M6" s="383">
        <v>2802</v>
      </c>
      <c r="N6" s="643">
        <v>3048</v>
      </c>
      <c r="O6" s="715">
        <v>3146</v>
      </c>
      <c r="P6" s="837">
        <v>3350</v>
      </c>
      <c r="Q6" s="839">
        <v>3494</v>
      </c>
    </row>
    <row r="7" spans="1:17" ht="18" customHeight="1">
      <c r="A7" s="384" t="s">
        <v>169</v>
      </c>
      <c r="B7" s="388">
        <v>3900</v>
      </c>
      <c r="C7" s="388">
        <v>4120</v>
      </c>
      <c r="D7" s="386">
        <v>5725</v>
      </c>
      <c r="E7" s="387">
        <v>5000</v>
      </c>
      <c r="F7" s="387">
        <v>5400</v>
      </c>
      <c r="G7" s="379">
        <v>6015</v>
      </c>
      <c r="H7" s="380">
        <v>6400</v>
      </c>
      <c r="I7" s="380">
        <v>6850</v>
      </c>
      <c r="J7" s="380">
        <v>6900</v>
      </c>
      <c r="K7" s="380">
        <v>7035</v>
      </c>
      <c r="L7" s="389">
        <v>7647</v>
      </c>
      <c r="M7" s="389">
        <v>8335</v>
      </c>
      <c r="N7" s="643">
        <v>9067</v>
      </c>
      <c r="O7" s="715">
        <v>9357</v>
      </c>
      <c r="P7" s="837">
        <v>9975</v>
      </c>
      <c r="Q7" s="839">
        <v>10404</v>
      </c>
    </row>
    <row r="8" spans="1:17" ht="18" customHeight="1">
      <c r="A8" s="384" t="s">
        <v>170</v>
      </c>
      <c r="B8" s="388">
        <v>4000</v>
      </c>
      <c r="C8" s="388">
        <v>4220</v>
      </c>
      <c r="D8" s="386">
        <v>6500</v>
      </c>
      <c r="E8" s="387">
        <v>5275</v>
      </c>
      <c r="F8" s="387">
        <v>6000</v>
      </c>
      <c r="G8" s="379">
        <v>6825</v>
      </c>
      <c r="H8" s="380">
        <v>7300</v>
      </c>
      <c r="I8" s="380">
        <v>7795</v>
      </c>
      <c r="J8" s="380">
        <v>7850</v>
      </c>
      <c r="K8" s="380">
        <v>7985</v>
      </c>
      <c r="L8" s="389">
        <v>8680</v>
      </c>
      <c r="M8" s="389">
        <v>9461</v>
      </c>
      <c r="N8" s="643">
        <v>10292</v>
      </c>
      <c r="O8" s="715">
        <v>10621</v>
      </c>
      <c r="P8" s="837">
        <v>11320</v>
      </c>
      <c r="Q8" s="839">
        <v>11807</v>
      </c>
    </row>
    <row r="9" spans="1:17" ht="18" customHeight="1">
      <c r="A9" s="391" t="s">
        <v>53</v>
      </c>
      <c r="B9" s="392">
        <v>675</v>
      </c>
      <c r="C9" s="392">
        <v>1055</v>
      </c>
      <c r="D9" s="253">
        <v>1500</v>
      </c>
      <c r="E9" s="387">
        <v>1300</v>
      </c>
      <c r="F9" s="387">
        <v>1400</v>
      </c>
      <c r="G9" s="379">
        <v>1575</v>
      </c>
      <c r="H9" s="380">
        <v>1700</v>
      </c>
      <c r="I9" s="380">
        <v>1900</v>
      </c>
      <c r="J9" s="380">
        <v>2025</v>
      </c>
      <c r="K9" s="380">
        <v>2130</v>
      </c>
      <c r="L9" s="389">
        <v>2315</v>
      </c>
      <c r="M9" s="389">
        <v>2523</v>
      </c>
      <c r="N9" s="643">
        <v>2745</v>
      </c>
      <c r="O9" s="715">
        <v>2833</v>
      </c>
      <c r="P9" s="837">
        <v>3020</v>
      </c>
      <c r="Q9" s="839">
        <v>3150</v>
      </c>
    </row>
    <row r="10" spans="1:17" ht="18" customHeight="1">
      <c r="A10" s="391" t="s">
        <v>54</v>
      </c>
      <c r="B10" s="392">
        <v>675</v>
      </c>
      <c r="C10" s="392">
        <v>1055</v>
      </c>
      <c r="D10" s="253">
        <v>1500</v>
      </c>
      <c r="E10" s="387">
        <v>1300</v>
      </c>
      <c r="F10" s="387">
        <v>1400</v>
      </c>
      <c r="G10" s="379">
        <v>1575</v>
      </c>
      <c r="H10" s="380">
        <v>1700</v>
      </c>
      <c r="I10" s="380">
        <v>1900</v>
      </c>
      <c r="J10" s="380">
        <v>2025</v>
      </c>
      <c r="K10" s="380">
        <v>2130</v>
      </c>
      <c r="L10" s="389">
        <v>2315</v>
      </c>
      <c r="M10" s="389">
        <v>2523</v>
      </c>
      <c r="N10" s="643">
        <v>2745</v>
      </c>
      <c r="O10" s="715">
        <v>2833</v>
      </c>
      <c r="P10" s="837">
        <v>3020</v>
      </c>
      <c r="Q10" s="839">
        <v>3150</v>
      </c>
    </row>
    <row r="11" spans="1:17" ht="18" customHeight="1">
      <c r="A11" s="391" t="s">
        <v>55</v>
      </c>
      <c r="B11" s="392">
        <v>350</v>
      </c>
      <c r="C11" s="392">
        <v>500</v>
      </c>
      <c r="D11" s="253">
        <v>840</v>
      </c>
      <c r="E11" s="387">
        <v>725</v>
      </c>
      <c r="F11" s="387">
        <v>785</v>
      </c>
      <c r="G11" s="379">
        <v>885</v>
      </c>
      <c r="H11" s="380">
        <v>955</v>
      </c>
      <c r="I11" s="380"/>
      <c r="J11" s="380"/>
      <c r="K11" s="380"/>
      <c r="L11" s="380"/>
      <c r="M11" s="389"/>
      <c r="N11" s="389"/>
      <c r="O11" s="380"/>
      <c r="P11" s="413"/>
      <c r="Q11" s="390"/>
    </row>
    <row r="12" spans="1:17" ht="18" customHeight="1">
      <c r="A12" s="393" t="s">
        <v>194</v>
      </c>
      <c r="B12" s="392"/>
      <c r="C12" s="392"/>
      <c r="D12" s="253"/>
      <c r="E12" s="387"/>
      <c r="F12" s="387"/>
      <c r="G12" s="379"/>
      <c r="H12" s="394" t="s">
        <v>161</v>
      </c>
      <c r="I12" s="924">
        <v>1050</v>
      </c>
      <c r="J12" s="924">
        <v>1120</v>
      </c>
      <c r="K12" s="924">
        <v>1180</v>
      </c>
      <c r="L12" s="389">
        <v>1283</v>
      </c>
      <c r="M12" s="389">
        <v>1398</v>
      </c>
      <c r="N12" s="643">
        <v>1520</v>
      </c>
      <c r="O12" s="715">
        <v>1569</v>
      </c>
      <c r="P12" s="837">
        <v>1673</v>
      </c>
      <c r="Q12" s="839">
        <v>1745</v>
      </c>
    </row>
    <row r="13" spans="1:17" ht="18" customHeight="1">
      <c r="A13" s="395" t="s">
        <v>195</v>
      </c>
      <c r="B13" s="392"/>
      <c r="C13" s="392"/>
      <c r="D13" s="253"/>
      <c r="E13" s="387"/>
      <c r="F13" s="387"/>
      <c r="G13" s="379"/>
      <c r="H13" s="394" t="s">
        <v>161</v>
      </c>
      <c r="I13" s="924"/>
      <c r="J13" s="924"/>
      <c r="K13" s="924"/>
      <c r="L13" s="389">
        <v>2360</v>
      </c>
      <c r="M13" s="389">
        <v>2572</v>
      </c>
      <c r="N13" s="643">
        <v>2798</v>
      </c>
      <c r="O13" s="715">
        <v>2888</v>
      </c>
      <c r="P13" s="837">
        <v>3079</v>
      </c>
      <c r="Q13" s="839">
        <v>3211</v>
      </c>
    </row>
    <row r="14" spans="1:17" ht="18" customHeight="1">
      <c r="A14" s="396" t="s">
        <v>180</v>
      </c>
      <c r="B14" s="392">
        <v>175</v>
      </c>
      <c r="C14" s="392">
        <v>195</v>
      </c>
      <c r="D14" s="253">
        <v>370</v>
      </c>
      <c r="E14" s="387">
        <v>320</v>
      </c>
      <c r="F14" s="387">
        <v>345</v>
      </c>
      <c r="G14" s="379">
        <v>390</v>
      </c>
      <c r="H14" s="380">
        <v>420</v>
      </c>
      <c r="I14" s="380">
        <v>465</v>
      </c>
      <c r="J14" s="380">
        <v>495</v>
      </c>
      <c r="K14" s="380">
        <v>520</v>
      </c>
      <c r="L14" s="389">
        <v>565</v>
      </c>
      <c r="M14" s="389">
        <v>616</v>
      </c>
      <c r="N14" s="389">
        <v>670</v>
      </c>
      <c r="O14" s="380">
        <v>691</v>
      </c>
      <c r="P14" s="413">
        <v>737</v>
      </c>
      <c r="Q14" s="390">
        <v>769</v>
      </c>
    </row>
    <row r="15" spans="1:17" ht="18" customHeight="1">
      <c r="A15" s="397" t="s">
        <v>160</v>
      </c>
      <c r="B15" s="398" t="s">
        <v>62</v>
      </c>
      <c r="C15" s="398">
        <v>300</v>
      </c>
      <c r="D15" s="253">
        <v>490</v>
      </c>
      <c r="E15" s="387">
        <v>425</v>
      </c>
      <c r="F15" s="387">
        <v>460</v>
      </c>
      <c r="G15" s="370"/>
      <c r="H15" s="366"/>
      <c r="I15" s="366"/>
      <c r="J15" s="366"/>
      <c r="K15" s="366"/>
      <c r="L15" s="367"/>
      <c r="M15" s="367"/>
      <c r="N15" s="389"/>
      <c r="O15" s="380"/>
      <c r="P15" s="413"/>
      <c r="Q15" s="390"/>
    </row>
    <row r="16" spans="1:17" ht="18" customHeight="1">
      <c r="A16" s="397" t="s">
        <v>159</v>
      </c>
      <c r="B16" s="398"/>
      <c r="C16" s="398"/>
      <c r="D16" s="253"/>
      <c r="E16" s="387"/>
      <c r="F16" s="387"/>
      <c r="G16" s="379">
        <v>515</v>
      </c>
      <c r="H16" s="380">
        <v>555</v>
      </c>
      <c r="I16" s="380">
        <v>615</v>
      </c>
      <c r="J16" s="380">
        <v>655</v>
      </c>
      <c r="K16" s="380">
        <v>690</v>
      </c>
      <c r="L16" s="389">
        <v>750</v>
      </c>
      <c r="M16" s="389">
        <v>818</v>
      </c>
      <c r="N16" s="389">
        <v>890</v>
      </c>
      <c r="O16" s="380">
        <v>918</v>
      </c>
      <c r="P16" s="413">
        <v>979</v>
      </c>
      <c r="Q16" s="390">
        <v>1021</v>
      </c>
    </row>
    <row r="17" spans="1:17" ht="18" customHeight="1">
      <c r="A17" s="397" t="s">
        <v>146</v>
      </c>
      <c r="B17" s="399">
        <v>210</v>
      </c>
      <c r="C17" s="399">
        <v>330</v>
      </c>
      <c r="D17" s="253">
        <v>520</v>
      </c>
      <c r="E17" s="387">
        <v>450</v>
      </c>
      <c r="F17" s="387">
        <v>485</v>
      </c>
      <c r="G17" s="379">
        <v>550</v>
      </c>
      <c r="H17" s="380">
        <v>595</v>
      </c>
      <c r="I17" s="380">
        <v>660</v>
      </c>
      <c r="J17" s="380">
        <v>705</v>
      </c>
      <c r="K17" s="380">
        <v>740</v>
      </c>
      <c r="L17" s="389">
        <v>804</v>
      </c>
      <c r="M17" s="389">
        <v>876</v>
      </c>
      <c r="N17" s="389">
        <v>953</v>
      </c>
      <c r="O17" s="380">
        <v>983</v>
      </c>
      <c r="P17" s="413">
        <v>1048</v>
      </c>
      <c r="Q17" s="390">
        <v>1093</v>
      </c>
    </row>
    <row r="18" spans="1:20" ht="18" customHeight="1">
      <c r="A18" s="400" t="s">
        <v>224</v>
      </c>
      <c r="B18" s="399" t="s">
        <v>63</v>
      </c>
      <c r="C18" s="399">
        <v>1800</v>
      </c>
      <c r="D18" s="401"/>
      <c r="E18" s="402"/>
      <c r="F18" s="402"/>
      <c r="G18" s="379"/>
      <c r="H18" s="380"/>
      <c r="I18" s="380"/>
      <c r="J18" s="380"/>
      <c r="K18" s="380"/>
      <c r="L18" s="389"/>
      <c r="M18" s="389"/>
      <c r="N18" s="367"/>
      <c r="O18" s="366"/>
      <c r="P18" s="370"/>
      <c r="Q18" s="368"/>
      <c r="R18" s="594"/>
      <c r="S18" s="595"/>
      <c r="T18" s="595"/>
    </row>
    <row r="19" spans="1:19" ht="18" customHeight="1">
      <c r="A19" s="371" t="s">
        <v>167</v>
      </c>
      <c r="B19" s="399"/>
      <c r="C19" s="399"/>
      <c r="D19" s="403"/>
      <c r="E19" s="402"/>
      <c r="F19" s="402"/>
      <c r="G19" s="379">
        <v>2690</v>
      </c>
      <c r="H19" s="380">
        <v>2905</v>
      </c>
      <c r="I19" s="380">
        <v>3230</v>
      </c>
      <c r="J19" s="381" t="s">
        <v>164</v>
      </c>
      <c r="K19" s="404">
        <v>3855</v>
      </c>
      <c r="L19" s="405">
        <v>4191</v>
      </c>
      <c r="M19" s="405">
        <v>4568</v>
      </c>
      <c r="N19" s="643">
        <v>4969</v>
      </c>
      <c r="O19" s="715">
        <v>5128</v>
      </c>
      <c r="P19" s="837">
        <v>5463</v>
      </c>
      <c r="Q19" s="839">
        <v>5698</v>
      </c>
      <c r="R19" s="844"/>
      <c r="S19" s="844"/>
    </row>
    <row r="20" spans="1:19" ht="18" customHeight="1">
      <c r="A20" s="384" t="s">
        <v>168</v>
      </c>
      <c r="B20" s="399" t="s">
        <v>64</v>
      </c>
      <c r="C20" s="399">
        <v>1800</v>
      </c>
      <c r="D20" s="253">
        <v>2560</v>
      </c>
      <c r="E20" s="387">
        <v>2220</v>
      </c>
      <c r="F20" s="387">
        <v>2400</v>
      </c>
      <c r="G20" s="379">
        <v>2690</v>
      </c>
      <c r="H20" s="380">
        <v>2905</v>
      </c>
      <c r="I20" s="380">
        <v>3330</v>
      </c>
      <c r="J20" s="381" t="s">
        <v>165</v>
      </c>
      <c r="K20" s="404">
        <v>3855</v>
      </c>
      <c r="L20" s="405">
        <v>4191</v>
      </c>
      <c r="M20" s="405">
        <v>4568</v>
      </c>
      <c r="N20" s="643">
        <v>4969</v>
      </c>
      <c r="O20" s="715">
        <v>5128</v>
      </c>
      <c r="P20" s="837">
        <v>5463</v>
      </c>
      <c r="Q20" s="839">
        <v>5698</v>
      </c>
      <c r="R20" s="844"/>
      <c r="S20" s="844"/>
    </row>
    <row r="21" spans="1:19" ht="18" customHeight="1">
      <c r="A21" s="384" t="s">
        <v>169</v>
      </c>
      <c r="B21" s="392">
        <v>4575</v>
      </c>
      <c r="C21" s="392">
        <v>4865</v>
      </c>
      <c r="D21" s="253">
        <v>6785</v>
      </c>
      <c r="E21" s="387">
        <v>5920</v>
      </c>
      <c r="F21" s="387">
        <v>6400</v>
      </c>
      <c r="G21" s="379">
        <v>7130</v>
      </c>
      <c r="H21" s="380">
        <v>7605</v>
      </c>
      <c r="I21" s="380">
        <v>8180</v>
      </c>
      <c r="J21" s="380">
        <v>8315</v>
      </c>
      <c r="K21" s="380">
        <v>8525</v>
      </c>
      <c r="L21" s="389">
        <v>9267</v>
      </c>
      <c r="M21" s="389">
        <v>10101</v>
      </c>
      <c r="N21" s="643">
        <v>10988</v>
      </c>
      <c r="O21" s="715">
        <v>11339</v>
      </c>
      <c r="P21" s="837">
        <v>12088</v>
      </c>
      <c r="Q21" s="839">
        <v>12608</v>
      </c>
      <c r="R21" s="844"/>
      <c r="S21" s="844"/>
    </row>
    <row r="22" spans="1:19" ht="18" customHeight="1">
      <c r="A22" s="384" t="s">
        <v>170</v>
      </c>
      <c r="B22" s="392">
        <v>4675</v>
      </c>
      <c r="C22" s="392">
        <v>4965</v>
      </c>
      <c r="D22" s="253">
        <v>7560</v>
      </c>
      <c r="E22" s="387">
        <v>6195</v>
      </c>
      <c r="F22" s="387">
        <v>7000</v>
      </c>
      <c r="G22" s="379">
        <v>7940</v>
      </c>
      <c r="H22" s="380">
        <v>8505</v>
      </c>
      <c r="I22" s="380">
        <v>9125</v>
      </c>
      <c r="J22" s="380">
        <v>9265</v>
      </c>
      <c r="K22" s="380">
        <v>9475</v>
      </c>
      <c r="L22" s="389">
        <v>10300</v>
      </c>
      <c r="M22" s="389">
        <v>11227</v>
      </c>
      <c r="N22" s="643">
        <v>12213</v>
      </c>
      <c r="O22" s="715">
        <v>12603</v>
      </c>
      <c r="P22" s="837">
        <v>13433</v>
      </c>
      <c r="Q22" s="839">
        <v>14011</v>
      </c>
      <c r="R22" s="844"/>
      <c r="S22" s="844"/>
    </row>
    <row r="23" spans="1:17" ht="18" customHeight="1">
      <c r="A23" s="391" t="s">
        <v>56</v>
      </c>
      <c r="B23" s="392">
        <v>560</v>
      </c>
      <c r="C23" s="392">
        <v>620</v>
      </c>
      <c r="D23" s="253">
        <v>920</v>
      </c>
      <c r="E23" s="387">
        <v>800</v>
      </c>
      <c r="F23" s="387">
        <v>865</v>
      </c>
      <c r="G23" s="379">
        <v>970</v>
      </c>
      <c r="H23" s="380">
        <v>1045</v>
      </c>
      <c r="I23" s="380">
        <v>1150</v>
      </c>
      <c r="J23" s="380">
        <v>1225</v>
      </c>
      <c r="K23" s="380">
        <v>1290</v>
      </c>
      <c r="L23" s="389">
        <v>1402</v>
      </c>
      <c r="M23" s="389">
        <v>1528</v>
      </c>
      <c r="N23" s="643">
        <v>1662</v>
      </c>
      <c r="O23" s="715">
        <v>1715</v>
      </c>
      <c r="P23" s="837">
        <v>1828</v>
      </c>
      <c r="Q23" s="839">
        <v>1907</v>
      </c>
    </row>
    <row r="24" spans="1:17" ht="18" customHeight="1">
      <c r="A24" s="391" t="s">
        <v>57</v>
      </c>
      <c r="B24" s="392">
        <v>250</v>
      </c>
      <c r="C24" s="392">
        <v>275</v>
      </c>
      <c r="D24" s="253">
        <v>395</v>
      </c>
      <c r="E24" s="387">
        <v>340</v>
      </c>
      <c r="F24" s="387">
        <v>370</v>
      </c>
      <c r="G24" s="379">
        <v>415</v>
      </c>
      <c r="H24" s="380">
        <v>460</v>
      </c>
      <c r="I24" s="380">
        <v>510</v>
      </c>
      <c r="J24" s="380">
        <v>545</v>
      </c>
      <c r="K24" s="380">
        <v>575</v>
      </c>
      <c r="L24" s="389">
        <v>625</v>
      </c>
      <c r="M24" s="389">
        <v>681</v>
      </c>
      <c r="N24" s="389">
        <v>741</v>
      </c>
      <c r="O24" s="380">
        <v>765</v>
      </c>
      <c r="P24" s="413">
        <v>815</v>
      </c>
      <c r="Q24" s="390">
        <v>850</v>
      </c>
    </row>
    <row r="25" spans="1:17" ht="18" customHeight="1">
      <c r="A25" s="393" t="s">
        <v>27</v>
      </c>
      <c r="B25" s="392">
        <v>30</v>
      </c>
      <c r="C25" s="392">
        <v>30</v>
      </c>
      <c r="D25" s="253">
        <v>30</v>
      </c>
      <c r="E25" s="387">
        <v>30</v>
      </c>
      <c r="F25" s="387">
        <v>30</v>
      </c>
      <c r="G25" s="379">
        <v>30</v>
      </c>
      <c r="H25" s="380">
        <v>30</v>
      </c>
      <c r="I25" s="381" t="s">
        <v>173</v>
      </c>
      <c r="J25" s="380">
        <v>50</v>
      </c>
      <c r="K25" s="380">
        <v>85</v>
      </c>
      <c r="L25" s="389">
        <v>85</v>
      </c>
      <c r="M25" s="389">
        <v>100</v>
      </c>
      <c r="N25" s="389">
        <v>119</v>
      </c>
      <c r="O25" s="380">
        <v>246</v>
      </c>
      <c r="P25" s="413">
        <v>246</v>
      </c>
      <c r="Q25" s="390">
        <v>257</v>
      </c>
    </row>
    <row r="26" spans="1:17" ht="18" customHeight="1">
      <c r="A26" s="393" t="s">
        <v>171</v>
      </c>
      <c r="B26" s="392"/>
      <c r="C26" s="392"/>
      <c r="D26" s="253"/>
      <c r="E26" s="387"/>
      <c r="F26" s="387"/>
      <c r="G26" s="406" t="s">
        <v>161</v>
      </c>
      <c r="H26" s="394" t="s">
        <v>161</v>
      </c>
      <c r="I26" s="394" t="s">
        <v>161</v>
      </c>
      <c r="J26" s="394" t="s">
        <v>161</v>
      </c>
      <c r="K26" s="380">
        <v>40</v>
      </c>
      <c r="L26" s="389">
        <v>40</v>
      </c>
      <c r="M26" s="389">
        <v>100</v>
      </c>
      <c r="N26" s="389">
        <v>119</v>
      </c>
      <c r="O26" s="380">
        <v>246</v>
      </c>
      <c r="P26" s="413">
        <v>246</v>
      </c>
      <c r="Q26" s="390">
        <v>257</v>
      </c>
    </row>
    <row r="27" spans="1:17" ht="18" customHeight="1">
      <c r="A27" s="391" t="s">
        <v>58</v>
      </c>
      <c r="B27" s="392">
        <v>100</v>
      </c>
      <c r="C27" s="392">
        <v>110</v>
      </c>
      <c r="D27" s="253">
        <v>250</v>
      </c>
      <c r="E27" s="387">
        <v>215</v>
      </c>
      <c r="F27" s="387">
        <v>230</v>
      </c>
      <c r="G27" s="379">
        <v>265</v>
      </c>
      <c r="H27" s="380">
        <v>295</v>
      </c>
      <c r="I27" s="380">
        <v>325</v>
      </c>
      <c r="J27" s="380">
        <v>345</v>
      </c>
      <c r="K27" s="380">
        <v>365</v>
      </c>
      <c r="L27" s="389">
        <v>397</v>
      </c>
      <c r="M27" s="389">
        <v>433</v>
      </c>
      <c r="N27" s="389">
        <v>471</v>
      </c>
      <c r="O27" s="380">
        <v>486</v>
      </c>
      <c r="P27" s="413">
        <v>518</v>
      </c>
      <c r="Q27" s="390">
        <v>540</v>
      </c>
    </row>
    <row r="28" spans="1:17" ht="18" customHeight="1">
      <c r="A28" s="393" t="s">
        <v>147</v>
      </c>
      <c r="B28" s="392">
        <v>169</v>
      </c>
      <c r="C28" s="392">
        <v>265</v>
      </c>
      <c r="D28" s="401"/>
      <c r="E28" s="387">
        <v>325</v>
      </c>
      <c r="F28" s="387"/>
      <c r="G28" s="379"/>
      <c r="H28" s="380"/>
      <c r="I28" s="380"/>
      <c r="J28" s="380"/>
      <c r="K28" s="380"/>
      <c r="L28" s="389"/>
      <c r="M28" s="389"/>
      <c r="N28" s="389"/>
      <c r="O28" s="380"/>
      <c r="P28" s="413"/>
      <c r="Q28" s="390"/>
    </row>
    <row r="29" spans="1:19" ht="18" customHeight="1">
      <c r="A29" s="371" t="s">
        <v>198</v>
      </c>
      <c r="B29" s="392"/>
      <c r="C29" s="392"/>
      <c r="D29" s="407"/>
      <c r="E29" s="387"/>
      <c r="F29" s="387"/>
      <c r="G29" s="379"/>
      <c r="H29" s="380">
        <v>425</v>
      </c>
      <c r="I29" s="380">
        <v>475</v>
      </c>
      <c r="J29" s="380">
        <v>506</v>
      </c>
      <c r="K29" s="380">
        <v>535</v>
      </c>
      <c r="L29" s="389">
        <v>578</v>
      </c>
      <c r="M29" s="389">
        <v>631</v>
      </c>
      <c r="N29" s="644">
        <v>686</v>
      </c>
      <c r="O29" s="716">
        <v>708</v>
      </c>
      <c r="P29" s="838">
        <v>755</v>
      </c>
      <c r="Q29" s="840">
        <v>787.5</v>
      </c>
      <c r="R29" s="844"/>
      <c r="S29" s="845"/>
    </row>
    <row r="30" spans="1:19" ht="18" customHeight="1">
      <c r="A30" s="371" t="s">
        <v>167</v>
      </c>
      <c r="B30" s="392"/>
      <c r="C30" s="392"/>
      <c r="D30" s="925">
        <v>375</v>
      </c>
      <c r="E30" s="387"/>
      <c r="F30" s="387">
        <v>350</v>
      </c>
      <c r="G30" s="379">
        <v>395</v>
      </c>
      <c r="H30" s="380">
        <v>425</v>
      </c>
      <c r="I30" s="381">
        <v>475</v>
      </c>
      <c r="J30" s="381" t="s">
        <v>179</v>
      </c>
      <c r="K30" s="381">
        <v>595</v>
      </c>
      <c r="L30" s="610">
        <v>643</v>
      </c>
      <c r="M30" s="610">
        <v>701</v>
      </c>
      <c r="N30" s="644">
        <v>762</v>
      </c>
      <c r="O30" s="716">
        <v>786</v>
      </c>
      <c r="P30" s="838">
        <v>837.5</v>
      </c>
      <c r="Q30" s="840">
        <v>873.5</v>
      </c>
      <c r="R30" s="845"/>
      <c r="S30" s="845"/>
    </row>
    <row r="31" spans="1:19" ht="18" customHeight="1">
      <c r="A31" s="384" t="s">
        <v>168</v>
      </c>
      <c r="B31" s="392"/>
      <c r="C31" s="392"/>
      <c r="D31" s="925"/>
      <c r="E31" s="387"/>
      <c r="F31" s="387"/>
      <c r="G31" s="379">
        <v>395</v>
      </c>
      <c r="H31" s="380">
        <v>425</v>
      </c>
      <c r="I31" s="381">
        <v>500</v>
      </c>
      <c r="J31" s="381" t="s">
        <v>172</v>
      </c>
      <c r="K31" s="381">
        <v>595</v>
      </c>
      <c r="L31" s="610">
        <v>643</v>
      </c>
      <c r="M31" s="610">
        <v>701</v>
      </c>
      <c r="N31" s="644">
        <v>762</v>
      </c>
      <c r="O31" s="716">
        <v>786</v>
      </c>
      <c r="P31" s="838">
        <v>837.5</v>
      </c>
      <c r="Q31" s="840">
        <v>873.5</v>
      </c>
      <c r="R31" s="845"/>
      <c r="S31" s="845"/>
    </row>
    <row r="32" spans="1:19" ht="18" customHeight="1">
      <c r="A32" s="384" t="s">
        <v>169</v>
      </c>
      <c r="B32" s="392"/>
      <c r="C32" s="392"/>
      <c r="D32" s="925"/>
      <c r="E32" s="387"/>
      <c r="F32" s="387">
        <v>350</v>
      </c>
      <c r="G32" s="379">
        <v>395</v>
      </c>
      <c r="H32" s="380">
        <v>1600</v>
      </c>
      <c r="I32" s="381">
        <v>1713</v>
      </c>
      <c r="J32" s="381">
        <v>1725</v>
      </c>
      <c r="K32" s="381">
        <v>1759</v>
      </c>
      <c r="L32" s="610">
        <v>1912</v>
      </c>
      <c r="M32" s="610">
        <v>2084</v>
      </c>
      <c r="N32" s="610">
        <v>2267</v>
      </c>
      <c r="O32" s="645">
        <v>2339</v>
      </c>
      <c r="P32" s="838">
        <v>2493.75</v>
      </c>
      <c r="Q32" s="840">
        <v>2601</v>
      </c>
      <c r="R32" s="845"/>
      <c r="S32" s="845"/>
    </row>
    <row r="33" spans="1:17" ht="18" customHeight="1">
      <c r="A33" s="408" t="s">
        <v>148</v>
      </c>
      <c r="B33" s="409">
        <v>67</v>
      </c>
      <c r="C33" s="409">
        <v>67</v>
      </c>
      <c r="D33" s="253">
        <v>95</v>
      </c>
      <c r="E33" s="387">
        <v>80</v>
      </c>
      <c r="F33" s="387">
        <v>90</v>
      </c>
      <c r="G33" s="379">
        <v>100</v>
      </c>
      <c r="H33" s="380">
        <v>100</v>
      </c>
      <c r="I33" s="380">
        <v>130</v>
      </c>
      <c r="J33" s="380">
        <v>140</v>
      </c>
      <c r="K33" s="380">
        <v>150</v>
      </c>
      <c r="L33" s="389">
        <v>163</v>
      </c>
      <c r="M33" s="389">
        <v>178</v>
      </c>
      <c r="N33" s="389">
        <v>194</v>
      </c>
      <c r="O33" s="380">
        <v>200</v>
      </c>
      <c r="P33" s="413">
        <v>213</v>
      </c>
      <c r="Q33" s="390">
        <v>222</v>
      </c>
    </row>
    <row r="34" spans="1:17" ht="18" customHeight="1">
      <c r="A34" s="391" t="s">
        <v>59</v>
      </c>
      <c r="B34" s="409">
        <v>167</v>
      </c>
      <c r="C34" s="409">
        <v>177</v>
      </c>
      <c r="D34" s="253">
        <v>230</v>
      </c>
      <c r="E34" s="387">
        <v>202</v>
      </c>
      <c r="F34" s="387">
        <v>218</v>
      </c>
      <c r="G34" s="379">
        <v>242</v>
      </c>
      <c r="H34" s="380">
        <v>258</v>
      </c>
      <c r="I34" s="380">
        <v>283</v>
      </c>
      <c r="J34" s="380">
        <v>305</v>
      </c>
      <c r="K34" s="380">
        <v>320</v>
      </c>
      <c r="L34" s="389">
        <v>348</v>
      </c>
      <c r="M34" s="389">
        <v>379</v>
      </c>
      <c r="N34" s="389">
        <v>412</v>
      </c>
      <c r="O34" s="380">
        <v>425</v>
      </c>
      <c r="P34" s="413">
        <v>453</v>
      </c>
      <c r="Q34" s="390">
        <v>472</v>
      </c>
    </row>
    <row r="35" spans="1:17" ht="18" customHeight="1">
      <c r="A35" s="408"/>
      <c r="B35" s="410" t="s">
        <v>60</v>
      </c>
      <c r="C35" s="919" t="s">
        <v>175</v>
      </c>
      <c r="D35" s="920"/>
      <c r="E35" s="920"/>
      <c r="F35" s="920"/>
      <c r="G35" s="920"/>
      <c r="H35" s="920"/>
      <c r="I35" s="920"/>
      <c r="J35" s="920"/>
      <c r="K35" s="920"/>
      <c r="L35" s="920"/>
      <c r="M35" s="920"/>
      <c r="N35" s="920"/>
      <c r="O35" s="920"/>
      <c r="P35" s="920"/>
      <c r="Q35" s="926"/>
    </row>
    <row r="36" spans="1:17" ht="18" customHeight="1">
      <c r="A36" s="393" t="s">
        <v>156</v>
      </c>
      <c r="B36" s="392">
        <v>45</v>
      </c>
      <c r="C36" s="411">
        <v>50</v>
      </c>
      <c r="D36" s="918">
        <v>75</v>
      </c>
      <c r="E36" s="387">
        <v>65</v>
      </c>
      <c r="F36" s="412">
        <v>70</v>
      </c>
      <c r="G36" s="413"/>
      <c r="H36" s="380"/>
      <c r="I36" s="380"/>
      <c r="J36" s="380"/>
      <c r="K36" s="381"/>
      <c r="L36" s="380"/>
      <c r="M36" s="610"/>
      <c r="N36" s="367"/>
      <c r="O36" s="645"/>
      <c r="P36" s="610"/>
      <c r="Q36" s="368"/>
    </row>
    <row r="37" spans="1:17" ht="18" customHeight="1">
      <c r="A37" s="371" t="s">
        <v>198</v>
      </c>
      <c r="B37" s="392"/>
      <c r="C37" s="411"/>
      <c r="D37" s="918"/>
      <c r="E37" s="387"/>
      <c r="F37" s="412"/>
      <c r="G37" s="413">
        <v>80</v>
      </c>
      <c r="H37" s="380">
        <v>90</v>
      </c>
      <c r="I37" s="380">
        <v>100</v>
      </c>
      <c r="J37" s="381" t="s">
        <v>162</v>
      </c>
      <c r="K37" s="380">
        <v>130</v>
      </c>
      <c r="L37" s="389">
        <v>141</v>
      </c>
      <c r="M37" s="610">
        <v>154</v>
      </c>
      <c r="N37" s="610">
        <v>168</v>
      </c>
      <c r="O37" s="645">
        <v>173</v>
      </c>
      <c r="P37" s="610">
        <v>184</v>
      </c>
      <c r="Q37" s="414">
        <v>192</v>
      </c>
    </row>
    <row r="38" spans="1:17" ht="18" customHeight="1">
      <c r="A38" s="371" t="s">
        <v>314</v>
      </c>
      <c r="B38" s="392"/>
      <c r="C38" s="411"/>
      <c r="D38" s="918"/>
      <c r="E38" s="387"/>
      <c r="F38" s="412">
        <v>70</v>
      </c>
      <c r="G38" s="413">
        <v>80</v>
      </c>
      <c r="H38" s="380">
        <v>90</v>
      </c>
      <c r="I38" s="380">
        <v>110</v>
      </c>
      <c r="J38" s="381" t="s">
        <v>177</v>
      </c>
      <c r="K38" s="380">
        <v>130</v>
      </c>
      <c r="L38" s="389">
        <v>141</v>
      </c>
      <c r="M38" s="610">
        <v>169</v>
      </c>
      <c r="N38" s="610">
        <v>184</v>
      </c>
      <c r="O38" s="645">
        <v>190</v>
      </c>
      <c r="P38" s="610">
        <v>203</v>
      </c>
      <c r="Q38" s="414">
        <v>212</v>
      </c>
    </row>
    <row r="39" spans="1:17" ht="18" customHeight="1">
      <c r="A39" s="384" t="s">
        <v>169</v>
      </c>
      <c r="B39" s="392">
        <v>45</v>
      </c>
      <c r="C39" s="411">
        <v>50</v>
      </c>
      <c r="D39" s="253">
        <v>225</v>
      </c>
      <c r="E39" s="387">
        <v>195</v>
      </c>
      <c r="F39" s="412">
        <v>210</v>
      </c>
      <c r="G39" s="413">
        <v>240</v>
      </c>
      <c r="H39" s="380">
        <v>265</v>
      </c>
      <c r="I39" s="380">
        <v>295</v>
      </c>
      <c r="J39" s="380">
        <v>315</v>
      </c>
      <c r="K39" s="380">
        <v>335</v>
      </c>
      <c r="L39" s="389">
        <v>364</v>
      </c>
      <c r="M39" s="389">
        <v>437</v>
      </c>
      <c r="N39" s="389">
        <v>475</v>
      </c>
      <c r="O39" s="380">
        <v>490</v>
      </c>
      <c r="P39" s="389">
        <v>522</v>
      </c>
      <c r="Q39" s="390">
        <v>544</v>
      </c>
    </row>
    <row r="40" spans="1:17" ht="18" customHeight="1" thickBot="1">
      <c r="A40" s="415" t="s">
        <v>170</v>
      </c>
      <c r="B40" s="416">
        <v>45</v>
      </c>
      <c r="C40" s="417">
        <v>50</v>
      </c>
      <c r="D40" s="256">
        <v>235</v>
      </c>
      <c r="E40" s="418">
        <v>205</v>
      </c>
      <c r="F40" s="419">
        <v>220</v>
      </c>
      <c r="G40" s="420">
        <v>250</v>
      </c>
      <c r="H40" s="421">
        <v>275</v>
      </c>
      <c r="I40" s="421">
        <v>305</v>
      </c>
      <c r="J40" s="421">
        <v>325</v>
      </c>
      <c r="K40" s="421">
        <v>345</v>
      </c>
      <c r="L40" s="422">
        <v>375</v>
      </c>
      <c r="M40" s="422">
        <v>450</v>
      </c>
      <c r="N40" s="422">
        <v>490</v>
      </c>
      <c r="O40" s="421">
        <v>506</v>
      </c>
      <c r="P40" s="422">
        <v>539</v>
      </c>
      <c r="Q40" s="423">
        <v>562</v>
      </c>
    </row>
    <row r="41" spans="1:17" ht="13.5" customHeight="1" hidden="1" thickBot="1">
      <c r="A41" s="391"/>
      <c r="B41" s="919" t="s">
        <v>174</v>
      </c>
      <c r="C41" s="920"/>
      <c r="D41" s="920"/>
      <c r="E41" s="920"/>
      <c r="F41" s="920"/>
      <c r="G41" s="920"/>
      <c r="H41" s="920"/>
      <c r="I41" s="920"/>
      <c r="J41" s="920"/>
      <c r="K41" s="920"/>
      <c r="L41" s="920"/>
      <c r="M41" s="920"/>
      <c r="N41" s="611"/>
      <c r="O41" s="611"/>
      <c r="P41" s="611"/>
      <c r="Q41" s="369"/>
    </row>
    <row r="42" spans="1:17" ht="16.5" customHeight="1" hidden="1">
      <c r="A42" s="393" t="s">
        <v>197</v>
      </c>
      <c r="B42" s="411">
        <v>1400</v>
      </c>
      <c r="C42" s="424">
        <v>1540</v>
      </c>
      <c r="D42" s="253">
        <v>2145</v>
      </c>
      <c r="E42" s="387">
        <v>1870</v>
      </c>
      <c r="F42" s="412">
        <v>2020</v>
      </c>
      <c r="G42" s="413">
        <v>2255</v>
      </c>
      <c r="H42" s="380">
        <v>2480</v>
      </c>
      <c r="I42" s="380">
        <v>2610</v>
      </c>
      <c r="J42" s="380">
        <v>2730</v>
      </c>
      <c r="K42" s="380">
        <v>2900</v>
      </c>
      <c r="L42" s="380">
        <v>3045</v>
      </c>
      <c r="M42" s="389">
        <v>3310</v>
      </c>
      <c r="N42" s="389"/>
      <c r="O42" s="389"/>
      <c r="P42" s="389"/>
      <c r="Q42" s="390"/>
    </row>
    <row r="43" spans="1:17" ht="16.5" customHeight="1" hidden="1">
      <c r="A43" s="393" t="s">
        <v>71</v>
      </c>
      <c r="B43" s="411"/>
      <c r="C43" s="424"/>
      <c r="D43" s="253"/>
      <c r="E43" s="387"/>
      <c r="F43" s="412"/>
      <c r="G43" s="413"/>
      <c r="H43" s="380"/>
      <c r="I43" s="380"/>
      <c r="J43" s="380"/>
      <c r="K43" s="380"/>
      <c r="L43" s="380"/>
      <c r="M43" s="389"/>
      <c r="N43" s="389"/>
      <c r="O43" s="389"/>
      <c r="P43" s="389"/>
      <c r="Q43" s="390"/>
    </row>
    <row r="44" spans="1:17" ht="16.5" customHeight="1" hidden="1" thickBot="1">
      <c r="A44" s="425" t="s">
        <v>149</v>
      </c>
      <c r="B44" s="417">
        <v>5000</v>
      </c>
      <c r="C44" s="426">
        <v>5000</v>
      </c>
      <c r="D44" s="256">
        <v>10000</v>
      </c>
      <c r="E44" s="418">
        <v>10000</v>
      </c>
      <c r="F44" s="419">
        <v>10000</v>
      </c>
      <c r="G44" s="420">
        <v>25000</v>
      </c>
      <c r="H44" s="421">
        <v>25000</v>
      </c>
      <c r="I44" s="421">
        <v>25000</v>
      </c>
      <c r="J44" s="421">
        <v>25000</v>
      </c>
      <c r="K44" s="421">
        <v>25000</v>
      </c>
      <c r="L44" s="421">
        <v>25000</v>
      </c>
      <c r="M44" s="422">
        <v>25000</v>
      </c>
      <c r="N44" s="422"/>
      <c r="O44" s="422"/>
      <c r="P44" s="422"/>
      <c r="Q44" s="423"/>
    </row>
    <row r="45" spans="1:11" ht="18.75" customHeight="1">
      <c r="A45" s="427" t="s">
        <v>266</v>
      </c>
      <c r="D45" s="427" t="s">
        <v>145</v>
      </c>
      <c r="G45" s="428" t="s">
        <v>178</v>
      </c>
      <c r="H45" s="429" t="s">
        <v>196</v>
      </c>
      <c r="I45" s="430"/>
      <c r="K45" s="430" t="s">
        <v>209</v>
      </c>
    </row>
    <row r="46" ht="15" customHeight="1"/>
    <row r="47" ht="15" customHeight="1">
      <c r="A47" s="431"/>
    </row>
    <row r="48" ht="15" customHeight="1">
      <c r="A48" s="431"/>
    </row>
    <row r="49" ht="15" customHeight="1"/>
  </sheetData>
  <sheetProtection/>
  <mergeCells count="9">
    <mergeCell ref="A2:A3"/>
    <mergeCell ref="D36:D38"/>
    <mergeCell ref="B41:M41"/>
    <mergeCell ref="D2:Q2"/>
    <mergeCell ref="I12:I13"/>
    <mergeCell ref="J12:J13"/>
    <mergeCell ref="K12:K13"/>
    <mergeCell ref="D30:D32"/>
    <mergeCell ref="C35:Q35"/>
  </mergeCells>
  <printOptions/>
  <pageMargins left="0.33" right="0.24" top="0.61" bottom="0" header="0.28" footer="0"/>
  <pageSetup horizontalDpi="600" verticalDpi="600" orientation="portrait" paperSize="9" r:id="rId2"/>
  <headerFooter alignWithMargins="0">
    <oddHeader>&amp;C23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U35"/>
  <sheetViews>
    <sheetView workbookViewId="0" topLeftCell="A1">
      <selection activeCell="A1" sqref="A1"/>
    </sheetView>
  </sheetViews>
  <sheetFormatPr defaultColWidth="9.00390625" defaultRowHeight="15.75"/>
  <cols>
    <col min="1" max="1" width="29.25390625" style="0" customWidth="1"/>
    <col min="2" max="2" width="8.875" style="0" hidden="1" customWidth="1"/>
    <col min="3" max="3" width="8.75390625" style="0" hidden="1" customWidth="1"/>
    <col min="4" max="9" width="8.875" style="0" hidden="1" customWidth="1"/>
    <col min="10" max="10" width="8.625" style="0" hidden="1" customWidth="1"/>
    <col min="11" max="13" width="10.875" style="0" hidden="1" customWidth="1"/>
    <col min="14" max="18" width="10.875" style="0" customWidth="1"/>
  </cols>
  <sheetData>
    <row r="1" spans="1:2" ht="24" customHeight="1">
      <c r="A1" s="73" t="s">
        <v>244</v>
      </c>
      <c r="B1" s="1"/>
    </row>
    <row r="2" spans="1:2" s="4" customFormat="1" ht="24" customHeight="1" thickBot="1">
      <c r="A2" s="335" t="s">
        <v>280</v>
      </c>
      <c r="B2" s="335"/>
    </row>
    <row r="3" spans="1:18" ht="15.75" customHeight="1" thickBot="1">
      <c r="A3" s="858" t="s">
        <v>2</v>
      </c>
      <c r="B3" s="102"/>
      <c r="C3" s="872" t="s">
        <v>3</v>
      </c>
      <c r="D3" s="873"/>
      <c r="E3" s="873"/>
      <c r="F3" s="873"/>
      <c r="G3" s="873"/>
      <c r="H3" s="873"/>
      <c r="I3" s="873"/>
      <c r="J3" s="873"/>
      <c r="K3" s="873"/>
      <c r="L3" s="873"/>
      <c r="M3" s="873"/>
      <c r="N3" s="873"/>
      <c r="O3" s="873"/>
      <c r="P3" s="873"/>
      <c r="Q3" s="873"/>
      <c r="R3" s="874"/>
    </row>
    <row r="4" spans="1:18" ht="33.75" customHeight="1" thickBot="1">
      <c r="A4" s="859"/>
      <c r="B4" s="103" t="s">
        <v>86</v>
      </c>
      <c r="C4" s="66">
        <v>35217</v>
      </c>
      <c r="D4" s="66">
        <v>35582</v>
      </c>
      <c r="E4" s="66">
        <v>36312</v>
      </c>
      <c r="F4" s="66">
        <v>36678</v>
      </c>
      <c r="G4" s="159" t="s">
        <v>92</v>
      </c>
      <c r="H4" s="165" t="s">
        <v>80</v>
      </c>
      <c r="I4" s="165" t="s">
        <v>91</v>
      </c>
      <c r="J4" s="332" t="s">
        <v>110</v>
      </c>
      <c r="K4" s="333" t="s">
        <v>122</v>
      </c>
      <c r="L4" s="333" t="s">
        <v>154</v>
      </c>
      <c r="M4" s="333" t="s">
        <v>184</v>
      </c>
      <c r="N4" s="333" t="s">
        <v>207</v>
      </c>
      <c r="O4" s="616" t="s">
        <v>253</v>
      </c>
      <c r="P4" s="616" t="s">
        <v>252</v>
      </c>
      <c r="Q4" s="616" t="s">
        <v>302</v>
      </c>
      <c r="R4" s="334" t="s">
        <v>279</v>
      </c>
    </row>
    <row r="5" spans="1:18" ht="30" customHeight="1">
      <c r="A5" s="13" t="s">
        <v>18</v>
      </c>
      <c r="B5" s="104">
        <f>'tab2.2'!B5+'tab2.3'!B5</f>
        <v>101665</v>
      </c>
      <c r="C5" s="104">
        <f>'tab2.2'!C5+'tab2.3'!C5</f>
        <v>103804</v>
      </c>
      <c r="D5" s="110">
        <f>'tab2.2'!D5+'tab2.3'!D5</f>
        <v>107106</v>
      </c>
      <c r="E5" s="110">
        <f>'tab2.2'!E5+'tab2.3'!E5</f>
        <v>109571</v>
      </c>
      <c r="F5" s="110">
        <f>'tab2.2'!F5+'tab2.3'!F5</f>
        <v>111885</v>
      </c>
      <c r="G5" s="160">
        <f>'tab2.2'!G5+'tab2.3'!G5</f>
        <v>113131</v>
      </c>
      <c r="H5" s="166">
        <f>'tab2.2'!H5+'tab2.3'!H5</f>
        <v>114792</v>
      </c>
      <c r="I5" s="166">
        <f>'tab2.2'!I5+'tab2.3'!I5</f>
        <v>116324</v>
      </c>
      <c r="J5" s="319">
        <v>120802</v>
      </c>
      <c r="K5" s="320">
        <v>126344</v>
      </c>
      <c r="L5" s="320">
        <v>131126</v>
      </c>
      <c r="M5" s="320">
        <v>136408</v>
      </c>
      <c r="N5" s="320">
        <v>141582</v>
      </c>
      <c r="O5" s="617">
        <v>153870</v>
      </c>
      <c r="P5" s="649">
        <v>161219</v>
      </c>
      <c r="Q5" s="617">
        <v>169847</v>
      </c>
      <c r="R5" s="321">
        <v>177721</v>
      </c>
    </row>
    <row r="6" spans="1:18" ht="15" customHeight="1">
      <c r="A6" s="3" t="s">
        <v>94</v>
      </c>
      <c r="B6" s="63"/>
      <c r="C6" s="63"/>
      <c r="D6" s="110"/>
      <c r="E6" s="110"/>
      <c r="F6" s="110"/>
      <c r="G6" s="160"/>
      <c r="H6" s="166"/>
      <c r="I6" s="166"/>
      <c r="J6" s="322"/>
      <c r="K6" s="323"/>
      <c r="L6" s="323"/>
      <c r="M6" s="323"/>
      <c r="N6" s="323"/>
      <c r="O6" s="613"/>
      <c r="P6" s="328"/>
      <c r="Q6" s="613"/>
      <c r="R6" s="241"/>
    </row>
    <row r="7" spans="1:18" ht="18.75" customHeight="1">
      <c r="A7" s="3" t="s">
        <v>95</v>
      </c>
      <c r="B7" s="104">
        <f>'tab2.2'!B7+'tab2.3'!B7</f>
        <v>9378</v>
      </c>
      <c r="C7" s="104">
        <f>'tab2.2'!C7+'tab2.3'!C7</f>
        <v>9982</v>
      </c>
      <c r="D7" s="110">
        <f>'tab2.2'!D7+'tab2.3'!D7</f>
        <v>11081</v>
      </c>
      <c r="E7" s="108">
        <f>'tab2.2'!E7+'tab2.3'!E7</f>
        <v>11879</v>
      </c>
      <c r="F7" s="108">
        <f>'tab2.2'!F7+'tab2.3'!F7</f>
        <v>13287</v>
      </c>
      <c r="G7" s="161">
        <f>'tab2.2'!G7+'tab2.3'!G7</f>
        <v>14020</v>
      </c>
      <c r="H7" s="167">
        <f>'tab2.2'!H7+'tab2.3'!H7</f>
        <v>14905</v>
      </c>
      <c r="I7" s="167">
        <f>'tab2.2'!I7+'tab2.3'!I7</f>
        <v>15599</v>
      </c>
      <c r="J7" s="324">
        <v>16596</v>
      </c>
      <c r="K7" s="325">
        <v>17112</v>
      </c>
      <c r="L7" s="325">
        <v>17397</v>
      </c>
      <c r="M7" s="325">
        <v>16981</v>
      </c>
      <c r="N7" s="325">
        <v>16463</v>
      </c>
      <c r="O7" s="618">
        <v>16881</v>
      </c>
      <c r="P7" s="650">
        <v>16527</v>
      </c>
      <c r="Q7" s="618">
        <v>16663</v>
      </c>
      <c r="R7" s="326">
        <v>16810</v>
      </c>
    </row>
    <row r="8" spans="1:21" s="764" customFormat="1" ht="18.75" customHeight="1">
      <c r="A8" s="755" t="s">
        <v>5</v>
      </c>
      <c r="B8" s="756">
        <f>'tab2.2'!B8+'tab2.3'!B8</f>
        <v>19692</v>
      </c>
      <c r="C8" s="756">
        <f>'tab2.2'!C8+'tab2.3'!C8</f>
        <v>19942</v>
      </c>
      <c r="D8" s="757">
        <f>'tab2.2'!D8+'tab2.3'!D8</f>
        <v>20428</v>
      </c>
      <c r="E8" s="757">
        <f>'tab2.2'!E8+'tab2.3'!E8</f>
        <v>21153</v>
      </c>
      <c r="F8" s="757">
        <f>'tab2.2'!F8+'tab2.3'!F8</f>
        <v>21323</v>
      </c>
      <c r="G8" s="758">
        <f>'tab2.2'!G8+'tab2.3'!G8</f>
        <v>22140</v>
      </c>
      <c r="H8" s="759">
        <f>'tab2.2'!H8+'tab2.3'!H8</f>
        <v>22484</v>
      </c>
      <c r="I8" s="759">
        <f>'tab2.2'!I8+'tab2.3'!I8</f>
        <v>22861</v>
      </c>
      <c r="J8" s="760">
        <v>22672</v>
      </c>
      <c r="K8" s="761">
        <v>22973</v>
      </c>
      <c r="L8" s="761">
        <v>22810</v>
      </c>
      <c r="M8" s="761">
        <v>22611</v>
      </c>
      <c r="N8" s="761">
        <v>22596</v>
      </c>
      <c r="O8" s="762">
        <v>21815</v>
      </c>
      <c r="P8" s="763">
        <v>21503</v>
      </c>
      <c r="Q8" s="762">
        <v>21000</v>
      </c>
      <c r="R8" s="326">
        <v>20511</v>
      </c>
      <c r="U8" s="765"/>
    </row>
    <row r="9" spans="1:18" ht="18.75" customHeight="1">
      <c r="A9" s="2" t="s">
        <v>6</v>
      </c>
      <c r="B9" s="104">
        <f>'tab2.2'!B9+'tab2.3'!B9</f>
        <v>15809</v>
      </c>
      <c r="C9" s="104">
        <f>'tab2.2'!C9+'tab2.3'!C9</f>
        <v>16130</v>
      </c>
      <c r="D9" s="110">
        <f>'tab2.2'!D9+'tab2.3'!D9</f>
        <v>17405</v>
      </c>
      <c r="E9" s="110">
        <f>'tab2.2'!E9+'tab2.3'!E9</f>
        <v>18860</v>
      </c>
      <c r="F9" s="110">
        <f>'tab2.2'!F9+'tab2.3'!F9</f>
        <v>19958</v>
      </c>
      <c r="G9" s="160">
        <f>'tab2.2'!G9+'tab2.3'!G9</f>
        <v>21970</v>
      </c>
      <c r="H9" s="166">
        <f>'tab2.2'!H9+'tab2.3'!H9</f>
        <v>23005</v>
      </c>
      <c r="I9" s="166">
        <f>'tab2.2'!I9+'tab2.3'!I9</f>
        <v>23627</v>
      </c>
      <c r="J9" s="322">
        <v>25646</v>
      </c>
      <c r="K9" s="323">
        <v>27638</v>
      </c>
      <c r="L9" s="323">
        <v>27603</v>
      </c>
      <c r="M9" s="761">
        <v>27363</v>
      </c>
      <c r="N9" s="761">
        <v>27169</v>
      </c>
      <c r="O9" s="762">
        <v>27679</v>
      </c>
      <c r="P9" s="763">
        <v>26928</v>
      </c>
      <c r="Q9" s="762">
        <v>27361</v>
      </c>
      <c r="R9" s="326">
        <v>30930</v>
      </c>
    </row>
    <row r="10" spans="1:18" ht="15.75" customHeight="1">
      <c r="A10" s="3" t="s">
        <v>94</v>
      </c>
      <c r="B10" s="63"/>
      <c r="C10" s="63"/>
      <c r="D10" s="110"/>
      <c r="E10" s="110"/>
      <c r="F10" s="110"/>
      <c r="G10" s="160"/>
      <c r="H10" s="166"/>
      <c r="I10" s="166"/>
      <c r="J10" s="322"/>
      <c r="K10" s="323"/>
      <c r="L10" s="323"/>
      <c r="M10" s="323"/>
      <c r="N10" s="323"/>
      <c r="O10" s="613"/>
      <c r="P10" s="651"/>
      <c r="Q10" s="613"/>
      <c r="R10" s="326"/>
    </row>
    <row r="11" spans="1:18" ht="18.75" customHeight="1">
      <c r="A11" s="3" t="s">
        <v>214</v>
      </c>
      <c r="B11" s="104">
        <f>'tab2.2'!B11+'tab2.3'!B11</f>
        <v>3074</v>
      </c>
      <c r="C11" s="104">
        <f>'tab2.2'!C11+'tab2.3'!C11</f>
        <v>3499</v>
      </c>
      <c r="D11" s="110">
        <f>'tab2.2'!D11+'tab2.3'!D11</f>
        <v>3944</v>
      </c>
      <c r="E11" s="108">
        <f>'tab2.2'!E11+'tab2.3'!E11</f>
        <v>4976</v>
      </c>
      <c r="F11" s="108">
        <f>'tab2.2'!F11+'tab2.3'!F11</f>
        <v>5461</v>
      </c>
      <c r="G11" s="161">
        <f>'tab2.2'!G11+'tab2.3'!G11</f>
        <v>5875</v>
      </c>
      <c r="H11" s="167">
        <f>'tab2.2'!H11+'tab2.3'!H11</f>
        <v>6234</v>
      </c>
      <c r="I11" s="167">
        <f>'tab2.2'!I11+'tab2.3'!I11</f>
        <v>6533</v>
      </c>
      <c r="J11" s="324">
        <v>7354</v>
      </c>
      <c r="K11" s="325">
        <v>7984</v>
      </c>
      <c r="L11" s="325">
        <v>8015</v>
      </c>
      <c r="M11" s="325">
        <v>7787</v>
      </c>
      <c r="N11" s="325">
        <v>7517</v>
      </c>
      <c r="O11" s="618">
        <v>7374</v>
      </c>
      <c r="P11" s="650">
        <v>6669</v>
      </c>
      <c r="Q11" s="618">
        <v>6687</v>
      </c>
      <c r="R11" s="326">
        <v>6588</v>
      </c>
    </row>
    <row r="12" spans="1:18" ht="18.75" customHeight="1">
      <c r="A12" s="2" t="s">
        <v>7</v>
      </c>
      <c r="B12" s="104">
        <f>'tab2.2'!B12+'tab2.3'!B12</f>
        <v>984</v>
      </c>
      <c r="C12" s="104">
        <f>'tab2.2'!C12+'tab2.3'!C12</f>
        <v>860</v>
      </c>
      <c r="D12" s="110">
        <f>'tab2.2'!D12+'tab2.3'!D12</f>
        <v>889</v>
      </c>
      <c r="E12" s="110">
        <f>'tab2.2'!E12+'tab2.3'!E12</f>
        <v>719</v>
      </c>
      <c r="F12" s="110">
        <f>'tab2.2'!F12+'tab2.3'!F12</f>
        <v>686</v>
      </c>
      <c r="G12" s="160">
        <f>'tab2.2'!G12+'tab2.3'!G12</f>
        <v>651</v>
      </c>
      <c r="H12" s="166">
        <f>'tab2.2'!H12+'tab2.3'!H12</f>
        <v>602</v>
      </c>
      <c r="I12" s="166">
        <f>'tab2.2'!I12+'tab2.3'!I12</f>
        <v>553</v>
      </c>
      <c r="J12" s="322">
        <v>457</v>
      </c>
      <c r="K12" s="323">
        <v>434</v>
      </c>
      <c r="L12" s="323">
        <v>377</v>
      </c>
      <c r="M12" s="761">
        <v>396</v>
      </c>
      <c r="N12" s="761">
        <v>353</v>
      </c>
      <c r="O12" s="766">
        <v>369</v>
      </c>
      <c r="P12" s="763">
        <v>371</v>
      </c>
      <c r="Q12" s="762">
        <v>368</v>
      </c>
      <c r="R12" s="326">
        <v>374</v>
      </c>
    </row>
    <row r="13" spans="1:18" ht="18.75" customHeight="1">
      <c r="A13" s="2" t="s">
        <v>8</v>
      </c>
      <c r="B13" s="104">
        <f>'tab2.2'!B13+'tab2.3'!B13</f>
        <v>784</v>
      </c>
      <c r="C13" s="104">
        <f>'tab2.2'!C13+'tab2.3'!C13</f>
        <v>735</v>
      </c>
      <c r="D13" s="110">
        <f>'tab2.2'!D13+'tab2.3'!D13</f>
        <v>716</v>
      </c>
      <c r="E13" s="110">
        <f>'tab2.2'!E13+'tab2.3'!E13</f>
        <v>590</v>
      </c>
      <c r="F13" s="110">
        <f>'tab2.2'!F13+'tab2.3'!F13</f>
        <v>545</v>
      </c>
      <c r="G13" s="160">
        <f>'tab2.2'!G13+'tab2.3'!G13</f>
        <v>522</v>
      </c>
      <c r="H13" s="166">
        <f>'tab2.2'!H13+'tab2.3'!H13</f>
        <v>491</v>
      </c>
      <c r="I13" s="166">
        <f>'tab2.2'!I13+'tab2.3'!I13</f>
        <v>456</v>
      </c>
      <c r="J13" s="322">
        <v>392</v>
      </c>
      <c r="K13" s="323">
        <v>363</v>
      </c>
      <c r="L13" s="323">
        <v>314</v>
      </c>
      <c r="M13" s="323">
        <v>324</v>
      </c>
      <c r="N13" s="323">
        <v>299</v>
      </c>
      <c r="O13" s="612">
        <v>313</v>
      </c>
      <c r="P13" s="651">
        <v>318</v>
      </c>
      <c r="Q13" s="775">
        <v>317</v>
      </c>
      <c r="R13" s="326">
        <v>323</v>
      </c>
    </row>
    <row r="14" spans="1:18" ht="18.75" customHeight="1">
      <c r="A14" s="2" t="s">
        <v>9</v>
      </c>
      <c r="B14" s="64">
        <f>SUM(B16:B18)</f>
        <v>15867</v>
      </c>
      <c r="C14" s="64">
        <f>SUM(C16:C18)</f>
        <v>15776</v>
      </c>
      <c r="D14" s="109">
        <f>SUM(D16:D18)</f>
        <v>15497</v>
      </c>
      <c r="E14" s="109">
        <f>SUM(E16:E18)</f>
        <v>15642</v>
      </c>
      <c r="F14" s="109">
        <f aca="true" t="shared" si="0" ref="F14:L14">SUM(F16:F19)</f>
        <v>16507</v>
      </c>
      <c r="G14" s="162">
        <f t="shared" si="0"/>
        <v>17809</v>
      </c>
      <c r="H14" s="168">
        <f t="shared" si="0"/>
        <v>17902</v>
      </c>
      <c r="I14" s="168">
        <f t="shared" si="0"/>
        <v>17910</v>
      </c>
      <c r="J14" s="327">
        <f t="shared" si="0"/>
        <v>18367</v>
      </c>
      <c r="K14" s="171">
        <f t="shared" si="0"/>
        <v>19515</v>
      </c>
      <c r="L14" s="171">
        <f t="shared" si="0"/>
        <v>19304</v>
      </c>
      <c r="M14" s="171">
        <v>18451</v>
      </c>
      <c r="N14" s="171">
        <v>18144</v>
      </c>
      <c r="O14" s="168">
        <v>18556</v>
      </c>
      <c r="P14" s="171">
        <v>18590</v>
      </c>
      <c r="Q14" s="168">
        <v>18255</v>
      </c>
      <c r="R14" s="854">
        <v>18022</v>
      </c>
    </row>
    <row r="15" spans="1:18" ht="18.75" customHeight="1">
      <c r="A15" s="92" t="s">
        <v>96</v>
      </c>
      <c r="B15" s="105"/>
      <c r="C15" s="63"/>
      <c r="D15" s="108"/>
      <c r="E15" s="108"/>
      <c r="F15" s="108"/>
      <c r="G15" s="161"/>
      <c r="H15" s="167"/>
      <c r="I15" s="167"/>
      <c r="J15" s="324"/>
      <c r="K15" s="328"/>
      <c r="L15" s="328"/>
      <c r="M15" s="328"/>
      <c r="N15" s="328"/>
      <c r="O15" s="613"/>
      <c r="P15" s="651"/>
      <c r="Q15" s="613"/>
      <c r="R15" s="326"/>
    </row>
    <row r="16" spans="1:18" ht="18.75" customHeight="1">
      <c r="A16" s="3" t="s">
        <v>10</v>
      </c>
      <c r="B16" s="106">
        <f>'tab2.2'!B16+'tab2.3'!B16</f>
        <v>285</v>
      </c>
      <c r="C16" s="63">
        <f>'tab2.2'!C16+'tab2.3'!C16</f>
        <v>237</v>
      </c>
      <c r="D16" s="108">
        <f>'tab2.2'!D16+'tab2.3'!D16</f>
        <v>245</v>
      </c>
      <c r="E16" s="108">
        <f>'tab2.2'!E16+'tab2.3'!E16</f>
        <v>245</v>
      </c>
      <c r="F16" s="108">
        <f>'tab2.2'!F16+'tab2.3'!F16</f>
        <v>237</v>
      </c>
      <c r="G16" s="161">
        <f>'tab2.2'!G16+'tab2.3'!G16</f>
        <v>233</v>
      </c>
      <c r="H16" s="167">
        <f>'tab2.2'!H16+'tab2.3'!H16</f>
        <v>220</v>
      </c>
      <c r="I16" s="167">
        <f>'tab2.2'!I16+'tab2.3'!I16</f>
        <v>212</v>
      </c>
      <c r="J16" s="324">
        <v>199</v>
      </c>
      <c r="K16" s="323">
        <v>223</v>
      </c>
      <c r="L16" s="323">
        <v>204</v>
      </c>
      <c r="M16" s="323">
        <v>199</v>
      </c>
      <c r="N16" s="325">
        <v>214</v>
      </c>
      <c r="O16" s="846">
        <v>251</v>
      </c>
      <c r="P16" s="650">
        <v>245</v>
      </c>
      <c r="Q16" s="618">
        <v>244</v>
      </c>
      <c r="R16" s="847">
        <v>268</v>
      </c>
    </row>
    <row r="17" spans="1:18" ht="18.75" customHeight="1">
      <c r="A17" s="3" t="s">
        <v>11</v>
      </c>
      <c r="B17" s="106">
        <f>'tab2.2'!B17+'tab2.3'!B17</f>
        <v>10578</v>
      </c>
      <c r="C17" s="63">
        <f>'tab2.2'!C17+'tab2.3'!C17</f>
        <v>10436</v>
      </c>
      <c r="D17" s="108">
        <f>'tab2.2'!D17+'tab2.3'!D17</f>
        <v>10151</v>
      </c>
      <c r="E17" s="108">
        <f>'tab2.2'!E17+'tab2.3'!E17</f>
        <v>9051</v>
      </c>
      <c r="F17" s="108">
        <f>'tab2.2'!F17+'tab2.3'!F17</f>
        <v>8853</v>
      </c>
      <c r="G17" s="161">
        <f>'tab2.2'!G17+'tab2.3'!G17</f>
        <v>9001</v>
      </c>
      <c r="H17" s="167">
        <f>'tab2.2'!H17+'tab2.3'!H17</f>
        <v>8672</v>
      </c>
      <c r="I17" s="167">
        <f>'tab2.2'!I17+'tab2.3'!I17</f>
        <v>8300</v>
      </c>
      <c r="J17" s="324">
        <v>7985</v>
      </c>
      <c r="K17" s="323">
        <v>7874</v>
      </c>
      <c r="L17" s="323">
        <v>7681</v>
      </c>
      <c r="M17" s="323">
        <v>7275</v>
      </c>
      <c r="N17" s="325">
        <v>7110</v>
      </c>
      <c r="O17" s="846">
        <v>7208</v>
      </c>
      <c r="P17" s="650">
        <v>7023</v>
      </c>
      <c r="Q17" s="618">
        <v>6687</v>
      </c>
      <c r="R17" s="847">
        <v>6401</v>
      </c>
    </row>
    <row r="18" spans="1:18" ht="18.75" customHeight="1">
      <c r="A18" s="136" t="s">
        <v>12</v>
      </c>
      <c r="B18" s="106">
        <f>'tab2.2'!B18+'tab2.3'!B18</f>
        <v>5004</v>
      </c>
      <c r="C18" s="137">
        <f>'tab2.2'!C18+'tab2.3'!C18</f>
        <v>5103</v>
      </c>
      <c r="D18" s="138">
        <f>'tab2.2'!D18+'tab2.3'!D18</f>
        <v>5101</v>
      </c>
      <c r="E18" s="138">
        <f>'tab2.2'!E18+'tab2.3'!E18</f>
        <v>6346</v>
      </c>
      <c r="F18" s="138">
        <f>'tab2.2'!F18+'tab2.3'!F18</f>
        <v>7142</v>
      </c>
      <c r="G18" s="163">
        <f>'tab2.2'!G18+'tab2.3'!G18</f>
        <v>8217</v>
      </c>
      <c r="H18" s="169">
        <f>'tab2.2'!H18+'tab2.3'!H18</f>
        <v>8618</v>
      </c>
      <c r="I18" s="169">
        <f>'tab2.2'!I18+'tab2.3'!I18</f>
        <v>8992</v>
      </c>
      <c r="J18" s="329">
        <v>9755</v>
      </c>
      <c r="K18" s="323">
        <v>10936</v>
      </c>
      <c r="L18" s="323">
        <v>10923</v>
      </c>
      <c r="M18" s="323">
        <v>10441</v>
      </c>
      <c r="N18" s="325">
        <v>10310</v>
      </c>
      <c r="O18" s="846">
        <v>10546</v>
      </c>
      <c r="P18" s="650">
        <v>10781</v>
      </c>
      <c r="Q18" s="618">
        <v>10810</v>
      </c>
      <c r="R18" s="847">
        <v>10851</v>
      </c>
    </row>
    <row r="19" spans="1:18" ht="18.75" customHeight="1" thickBot="1">
      <c r="A19" s="118" t="s">
        <v>129</v>
      </c>
      <c r="B19" s="107"/>
      <c r="C19" s="119"/>
      <c r="D19" s="120"/>
      <c r="E19" s="120"/>
      <c r="F19" s="120">
        <v>275</v>
      </c>
      <c r="G19" s="164">
        <v>358</v>
      </c>
      <c r="H19" s="170">
        <v>392</v>
      </c>
      <c r="I19" s="170">
        <v>406</v>
      </c>
      <c r="J19" s="330">
        <v>428</v>
      </c>
      <c r="K19" s="331">
        <v>482</v>
      </c>
      <c r="L19" s="331">
        <v>496</v>
      </c>
      <c r="M19" s="331">
        <v>536</v>
      </c>
      <c r="N19" s="848">
        <v>510</v>
      </c>
      <c r="O19" s="849">
        <v>551</v>
      </c>
      <c r="P19" s="850">
        <v>541</v>
      </c>
      <c r="Q19" s="851">
        <v>514</v>
      </c>
      <c r="R19" s="852">
        <v>502</v>
      </c>
    </row>
    <row r="20" spans="1:2" ht="18" customHeight="1">
      <c r="A20" s="88" t="s">
        <v>215</v>
      </c>
      <c r="B20" s="89"/>
    </row>
    <row r="21" spans="1:2" ht="18" customHeight="1">
      <c r="A21" s="89" t="s">
        <v>216</v>
      </c>
      <c r="B21" s="89"/>
    </row>
    <row r="22" spans="1:2" ht="18" customHeight="1">
      <c r="A22" s="89" t="s">
        <v>217</v>
      </c>
      <c r="B22" s="89"/>
    </row>
    <row r="23" spans="1:2" ht="18" customHeight="1">
      <c r="A23" s="139" t="s">
        <v>218</v>
      </c>
      <c r="B23" s="89"/>
    </row>
    <row r="24" spans="1:18" ht="18" customHeight="1">
      <c r="A24" s="89" t="s">
        <v>114</v>
      </c>
      <c r="B24" s="89"/>
      <c r="R24" s="597"/>
    </row>
    <row r="25" spans="1:18" ht="18" customHeight="1">
      <c r="A25" s="139"/>
      <c r="B25" s="89"/>
      <c r="R25" s="597"/>
    </row>
    <row r="26" spans="1:2" s="4" customFormat="1" ht="29.25" customHeight="1" thickBot="1">
      <c r="A26" s="335" t="s">
        <v>282</v>
      </c>
      <c r="B26" s="335"/>
    </row>
    <row r="27" spans="1:18" ht="17.25" customHeight="1" thickBot="1">
      <c r="A27" s="858" t="s">
        <v>2</v>
      </c>
      <c r="B27" s="102"/>
      <c r="C27" s="146" t="s">
        <v>13</v>
      </c>
      <c r="D27" s="147"/>
      <c r="E27" s="147"/>
      <c r="F27" s="147"/>
      <c r="G27" s="872" t="s">
        <v>13</v>
      </c>
      <c r="H27" s="873"/>
      <c r="I27" s="873"/>
      <c r="J27" s="873"/>
      <c r="K27" s="873"/>
      <c r="L27" s="873"/>
      <c r="M27" s="873"/>
      <c r="N27" s="873"/>
      <c r="O27" s="873"/>
      <c r="P27" s="873"/>
      <c r="Q27" s="873"/>
      <c r="R27" s="874"/>
    </row>
    <row r="28" spans="1:18" ht="39.75" customHeight="1" thickBot="1">
      <c r="A28" s="859"/>
      <c r="B28" s="65" t="s">
        <v>21</v>
      </c>
      <c r="C28" s="67" t="s">
        <v>0</v>
      </c>
      <c r="D28" s="68" t="s">
        <v>1</v>
      </c>
      <c r="E28" s="68" t="s">
        <v>14</v>
      </c>
      <c r="F28" s="68" t="s">
        <v>81</v>
      </c>
      <c r="G28" s="130" t="s">
        <v>16</v>
      </c>
      <c r="H28" s="235" t="s">
        <v>79</v>
      </c>
      <c r="I28" s="313" t="s">
        <v>90</v>
      </c>
      <c r="J28" s="341" t="s">
        <v>109</v>
      </c>
      <c r="K28" s="342" t="s">
        <v>120</v>
      </c>
      <c r="L28" s="342" t="s">
        <v>153</v>
      </c>
      <c r="M28" s="342" t="s">
        <v>183</v>
      </c>
      <c r="N28" s="342" t="s">
        <v>208</v>
      </c>
      <c r="O28" s="623" t="s">
        <v>236</v>
      </c>
      <c r="P28" s="623" t="s">
        <v>251</v>
      </c>
      <c r="Q28" s="623" t="s">
        <v>260</v>
      </c>
      <c r="R28" s="343" t="s">
        <v>281</v>
      </c>
    </row>
    <row r="29" spans="1:18" ht="42.75" customHeight="1">
      <c r="A29" s="14" t="s">
        <v>97</v>
      </c>
      <c r="B29" s="111">
        <f>'tab2.2'!B29+'tab2.3'!B29</f>
        <v>982.65</v>
      </c>
      <c r="C29" s="111">
        <f>'tab2.2'!C29+'tab2.3'!C29</f>
        <v>1190.5700000000002</v>
      </c>
      <c r="D29" s="115">
        <f>'tab2.2'!D29+'tab2.3'!D29</f>
        <v>1583.1</v>
      </c>
      <c r="E29" s="115">
        <f>'tab2.2'!E29+'tab2.3'!E29</f>
        <v>2047.8</v>
      </c>
      <c r="F29" s="116">
        <f>'tab2.2'!F29+'tab2.3'!F29</f>
        <v>2208.3999999999996</v>
      </c>
      <c r="G29" s="172">
        <f>'tab2.2'!G29+'tab2.3'!G29</f>
        <v>2484.4</v>
      </c>
      <c r="H29" s="174">
        <f>'tab2.2'!H29+'tab2.3'!H29</f>
        <v>2592.9</v>
      </c>
      <c r="I29" s="270">
        <v>2918.1</v>
      </c>
      <c r="J29" s="353">
        <v>3486.2</v>
      </c>
      <c r="K29" s="346">
        <v>4129</v>
      </c>
      <c r="L29" s="346">
        <v>4459.1</v>
      </c>
      <c r="M29" s="346">
        <v>4761.8</v>
      </c>
      <c r="N29" s="346">
        <v>5685.01</v>
      </c>
      <c r="O29" s="614">
        <v>6612.26</v>
      </c>
      <c r="P29" s="347">
        <v>7170.8</v>
      </c>
      <c r="Q29" s="614">
        <v>7980.900000000001</v>
      </c>
      <c r="R29" s="336">
        <v>8736.61</v>
      </c>
    </row>
    <row r="30" spans="1:18" ht="39" customHeight="1">
      <c r="A30" s="14" t="s">
        <v>23</v>
      </c>
      <c r="B30" s="113">
        <f>'tab2.2'!B30+'tab2.3'!B30</f>
        <v>190.14000000000001</v>
      </c>
      <c r="C30" s="111">
        <f>'tab2.2'!C30+'tab2.3'!C30</f>
        <v>209.6</v>
      </c>
      <c r="D30" s="115">
        <f>'tab2.2'!D30+'tab2.3'!D30</f>
        <v>325.3</v>
      </c>
      <c r="E30" s="115">
        <f>'tab2.2'!E30+'tab2.3'!E30</f>
        <v>422</v>
      </c>
      <c r="F30" s="116">
        <f>'tab2.2'!F30+'tab2.3'!F30</f>
        <v>451.2</v>
      </c>
      <c r="G30" s="172">
        <f>'tab2.2'!G30+'tab2.3'!G30</f>
        <v>499.4</v>
      </c>
      <c r="H30" s="174">
        <f>'tab2.2'!H30+'tab2.3'!H30</f>
        <v>521.3</v>
      </c>
      <c r="I30" s="270">
        <v>584.5</v>
      </c>
      <c r="J30" s="315">
        <v>639.4</v>
      </c>
      <c r="K30" s="157">
        <v>687.8</v>
      </c>
      <c r="L30" s="157">
        <v>722</v>
      </c>
      <c r="M30" s="157">
        <v>778.8</v>
      </c>
      <c r="N30" s="157">
        <v>844.2</v>
      </c>
      <c r="O30" s="350">
        <v>885.5</v>
      </c>
      <c r="P30" s="348">
        <v>893.8</v>
      </c>
      <c r="Q30" s="350">
        <v>934.2</v>
      </c>
      <c r="R30" s="337">
        <v>952.5699999999999</v>
      </c>
    </row>
    <row r="31" spans="1:18" ht="42.75" customHeight="1">
      <c r="A31" s="14" t="s">
        <v>24</v>
      </c>
      <c r="B31" s="113">
        <f>'tab2.2'!B31+'tab2.3'!B31</f>
        <v>170.72</v>
      </c>
      <c r="C31" s="111">
        <f>'tab2.2'!C31+'tab2.3'!C31</f>
        <v>189.17999999999998</v>
      </c>
      <c r="D31" s="115">
        <f>'tab2.2'!D31+'tab2.3'!D31</f>
        <v>302.3</v>
      </c>
      <c r="E31" s="115">
        <f>'tab2.2'!E31+'tab2.3'!E31</f>
        <v>430.1</v>
      </c>
      <c r="F31" s="116">
        <f>'tab2.2'!F31+'tab2.3'!F31</f>
        <v>484.9</v>
      </c>
      <c r="G31" s="172">
        <f>'tab2.2'!G31+'tab2.3'!G31</f>
        <v>568.3000000000001</v>
      </c>
      <c r="H31" s="174">
        <f>'tab2.2'!H31+'tab2.3'!H31</f>
        <v>615.7</v>
      </c>
      <c r="I31" s="270">
        <v>717.6</v>
      </c>
      <c r="J31" s="315">
        <v>867.2</v>
      </c>
      <c r="K31" s="157">
        <v>995.3</v>
      </c>
      <c r="L31" s="157">
        <v>1061.9</v>
      </c>
      <c r="M31" s="348">
        <v>1125.9</v>
      </c>
      <c r="N31" s="348">
        <v>1214.2</v>
      </c>
      <c r="O31" s="350">
        <v>1312.3</v>
      </c>
      <c r="P31" s="348">
        <v>1335.5</v>
      </c>
      <c r="Q31" s="350">
        <v>1431.3999999999999</v>
      </c>
      <c r="R31" s="337">
        <v>1517.38</v>
      </c>
    </row>
    <row r="32" spans="1:18" ht="42.75" customHeight="1" thickBot="1">
      <c r="A32" s="19" t="s">
        <v>113</v>
      </c>
      <c r="B32" s="114">
        <f>'tab2.2'!B32+'tab2.3'!B32</f>
        <v>4.94</v>
      </c>
      <c r="C32" s="112">
        <f>'tab2.2'!C32+'tab2.3'!C32</f>
        <v>5.8100000000000005</v>
      </c>
      <c r="D32" s="117">
        <f>'tab2.2'!D32+'tab2.3'!D32</f>
        <v>7.4</v>
      </c>
      <c r="E32" s="117">
        <f>'tab2.2'!E32+'tab2.3'!E32</f>
        <v>10.9</v>
      </c>
      <c r="F32" s="117">
        <f>'tab2.2'!F32+'tab2.3'!F32</f>
        <v>10.2</v>
      </c>
      <c r="G32" s="173">
        <f>'tab2.2'!G32+'tab2.3'!G32</f>
        <v>13</v>
      </c>
      <c r="H32" s="175">
        <f>'tab2.2'!H32+'tab2.3'!H32</f>
        <v>11.100000000000001</v>
      </c>
      <c r="I32" s="271">
        <v>14.4</v>
      </c>
      <c r="J32" s="316">
        <v>14.1</v>
      </c>
      <c r="K32" s="344">
        <v>14.6</v>
      </c>
      <c r="L32" s="158">
        <v>14.9</v>
      </c>
      <c r="M32" s="349">
        <v>20.7</v>
      </c>
      <c r="N32" s="349">
        <v>22.1</v>
      </c>
      <c r="O32" s="615">
        <v>23.4</v>
      </c>
      <c r="P32" s="349">
        <v>24.299999999999997</v>
      </c>
      <c r="Q32" s="615">
        <v>24.7</v>
      </c>
      <c r="R32" s="338">
        <v>26.490000000000002</v>
      </c>
    </row>
    <row r="33" spans="1:2" ht="18.75">
      <c r="A33" s="87" t="s">
        <v>270</v>
      </c>
      <c r="B33" s="88"/>
    </row>
    <row r="34" spans="1:2" ht="13.5" customHeight="1">
      <c r="A34" s="88" t="s">
        <v>116</v>
      </c>
      <c r="B34" s="88"/>
    </row>
    <row r="35" ht="15.75" customHeight="1">
      <c r="A35" s="87" t="s">
        <v>206</v>
      </c>
    </row>
  </sheetData>
  <sheetProtection/>
  <mergeCells count="4">
    <mergeCell ref="A3:A4"/>
    <mergeCell ref="A27:A28"/>
    <mergeCell ref="C3:R3"/>
    <mergeCell ref="G27:R27"/>
  </mergeCells>
  <printOptions/>
  <pageMargins left="0.5905511811023623" right="0.35433070866141736" top="0.65" bottom="0" header="0.45" footer="0"/>
  <pageSetup horizontalDpi="600" verticalDpi="600" orientation="portrait" paperSize="9" r:id="rId1"/>
  <headerFooter alignWithMargins="0">
    <oddHeader>&amp;C- 14 -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R35"/>
  <sheetViews>
    <sheetView workbookViewId="0" topLeftCell="A1">
      <selection activeCell="A1" sqref="A1"/>
    </sheetView>
  </sheetViews>
  <sheetFormatPr defaultColWidth="9.00390625" defaultRowHeight="24.75" customHeight="1"/>
  <cols>
    <col min="1" max="1" width="28.75390625" style="4" customWidth="1"/>
    <col min="2" max="2" width="8.375" style="4" hidden="1" customWidth="1"/>
    <col min="3" max="6" width="8.875" style="4" hidden="1" customWidth="1"/>
    <col min="7" max="7" width="9.125" style="4" hidden="1" customWidth="1"/>
    <col min="8" max="8" width="8.875" style="4" hidden="1" customWidth="1"/>
    <col min="9" max="9" width="0" style="4" hidden="1" customWidth="1"/>
    <col min="10" max="10" width="8.50390625" style="4" hidden="1" customWidth="1"/>
    <col min="11" max="13" width="10.625" style="4" hidden="1" customWidth="1"/>
    <col min="14" max="18" width="10.625" style="4" customWidth="1"/>
    <col min="19" max="16384" width="9.00390625" style="4" customWidth="1"/>
  </cols>
  <sheetData>
    <row r="1" ht="21" customHeight="1">
      <c r="A1" s="73" t="s">
        <v>245</v>
      </c>
    </row>
    <row r="2" ht="15.75" customHeight="1" thickBot="1">
      <c r="A2" s="335" t="s">
        <v>280</v>
      </c>
    </row>
    <row r="3" spans="1:18" ht="15.75" customHeight="1" thickBot="1">
      <c r="A3" s="858" t="s">
        <v>2</v>
      </c>
      <c r="B3" s="69"/>
      <c r="C3" s="872" t="s">
        <v>17</v>
      </c>
      <c r="D3" s="873"/>
      <c r="E3" s="873"/>
      <c r="F3" s="873"/>
      <c r="G3" s="873"/>
      <c r="H3" s="873"/>
      <c r="I3" s="873"/>
      <c r="J3" s="873"/>
      <c r="K3" s="873"/>
      <c r="L3" s="873"/>
      <c r="M3" s="873"/>
      <c r="N3" s="873"/>
      <c r="O3" s="873"/>
      <c r="P3" s="873"/>
      <c r="Q3" s="873"/>
      <c r="R3" s="874"/>
    </row>
    <row r="4" spans="1:18" ht="35.25" thickBot="1">
      <c r="A4" s="859"/>
      <c r="B4" s="70">
        <v>34851</v>
      </c>
      <c r="C4" s="66">
        <v>35217</v>
      </c>
      <c r="D4" s="66">
        <v>35582</v>
      </c>
      <c r="E4" s="66">
        <v>36312</v>
      </c>
      <c r="F4" s="66">
        <v>36678</v>
      </c>
      <c r="G4" s="159" t="s">
        <v>92</v>
      </c>
      <c r="H4" s="262" t="s">
        <v>80</v>
      </c>
      <c r="I4" s="262" t="s">
        <v>91</v>
      </c>
      <c r="J4" s="262" t="s">
        <v>110</v>
      </c>
      <c r="K4" s="263" t="s">
        <v>122</v>
      </c>
      <c r="L4" s="264" t="s">
        <v>154</v>
      </c>
      <c r="M4" s="272" t="s">
        <v>184</v>
      </c>
      <c r="N4" s="190" t="s">
        <v>207</v>
      </c>
      <c r="O4" s="619" t="s">
        <v>253</v>
      </c>
      <c r="P4" s="621" t="s">
        <v>252</v>
      </c>
      <c r="Q4" s="619" t="s">
        <v>302</v>
      </c>
      <c r="R4" s="334" t="s">
        <v>279</v>
      </c>
    </row>
    <row r="5" spans="1:18" ht="30" customHeight="1">
      <c r="A5" s="13" t="s">
        <v>18</v>
      </c>
      <c r="B5" s="7">
        <v>99216</v>
      </c>
      <c r="C5" s="7">
        <v>101267</v>
      </c>
      <c r="D5" s="6">
        <v>104522</v>
      </c>
      <c r="E5" s="7">
        <v>106650</v>
      </c>
      <c r="F5" s="7">
        <v>108840</v>
      </c>
      <c r="G5" s="176">
        <v>109938</v>
      </c>
      <c r="H5" s="181">
        <v>111541</v>
      </c>
      <c r="I5" s="181">
        <v>112966</v>
      </c>
      <c r="J5" s="339" t="s">
        <v>219</v>
      </c>
      <c r="K5" s="96">
        <v>122723</v>
      </c>
      <c r="L5" s="265">
        <v>127420</v>
      </c>
      <c r="M5" s="600">
        <v>132632</v>
      </c>
      <c r="N5" s="602">
        <v>137762</v>
      </c>
      <c r="O5" s="620">
        <v>149908</v>
      </c>
      <c r="P5" s="652">
        <v>157144</v>
      </c>
      <c r="Q5" s="620">
        <v>165684</v>
      </c>
      <c r="R5" s="780">
        <v>173462</v>
      </c>
    </row>
    <row r="6" spans="1:18" ht="18" customHeight="1">
      <c r="A6" s="3" t="s">
        <v>94</v>
      </c>
      <c r="B6" s="7"/>
      <c r="C6" s="7"/>
      <c r="D6" s="6"/>
      <c r="E6" s="7"/>
      <c r="F6" s="7"/>
      <c r="G6" s="176"/>
      <c r="H6" s="181"/>
      <c r="I6" s="181"/>
      <c r="J6" s="181"/>
      <c r="K6" s="96"/>
      <c r="L6" s="265"/>
      <c r="M6" s="265"/>
      <c r="N6" s="181"/>
      <c r="O6" s="620"/>
      <c r="P6" s="652"/>
      <c r="Q6" s="620"/>
      <c r="R6" s="780"/>
    </row>
    <row r="7" spans="1:18" s="5" customFormat="1" ht="20.25" customHeight="1">
      <c r="A7" s="3" t="s">
        <v>95</v>
      </c>
      <c r="B7" s="8">
        <v>9182</v>
      </c>
      <c r="C7" s="8">
        <v>9699</v>
      </c>
      <c r="D7" s="9">
        <v>10743</v>
      </c>
      <c r="E7" s="8">
        <v>11401</v>
      </c>
      <c r="F7" s="8">
        <v>12735</v>
      </c>
      <c r="G7" s="177">
        <v>13485</v>
      </c>
      <c r="H7" s="182">
        <v>14425</v>
      </c>
      <c r="I7" s="182">
        <v>15158</v>
      </c>
      <c r="J7" s="182">
        <v>16114</v>
      </c>
      <c r="K7" s="238">
        <v>16637</v>
      </c>
      <c r="L7" s="266">
        <v>16900</v>
      </c>
      <c r="M7" s="653">
        <v>16412</v>
      </c>
      <c r="N7" s="191">
        <v>15915</v>
      </c>
      <c r="O7" s="624">
        <v>16230</v>
      </c>
      <c r="P7" s="654">
        <v>15817</v>
      </c>
      <c r="Q7" s="624">
        <v>15991</v>
      </c>
      <c r="R7" s="781">
        <v>16198</v>
      </c>
    </row>
    <row r="8" spans="1:18" ht="23.25" customHeight="1">
      <c r="A8" s="2" t="s">
        <v>5</v>
      </c>
      <c r="B8" s="7">
        <v>19368</v>
      </c>
      <c r="C8" s="7">
        <v>19626</v>
      </c>
      <c r="D8" s="6">
        <v>20112</v>
      </c>
      <c r="E8" s="7">
        <v>20813</v>
      </c>
      <c r="F8" s="7">
        <v>20973</v>
      </c>
      <c r="G8" s="176">
        <v>21794</v>
      </c>
      <c r="H8" s="181">
        <v>22134</v>
      </c>
      <c r="I8" s="181">
        <v>22504</v>
      </c>
      <c r="J8" s="181">
        <v>22306</v>
      </c>
      <c r="K8" s="96">
        <v>22589</v>
      </c>
      <c r="L8" s="265">
        <v>22412</v>
      </c>
      <c r="M8" s="265">
        <v>22213</v>
      </c>
      <c r="N8" s="181">
        <v>22183</v>
      </c>
      <c r="O8" s="620">
        <v>21380</v>
      </c>
      <c r="P8" s="652">
        <v>21086</v>
      </c>
      <c r="Q8" s="620">
        <v>20572</v>
      </c>
      <c r="R8" s="780">
        <v>20088</v>
      </c>
    </row>
    <row r="9" spans="1:18" ht="23.25" customHeight="1">
      <c r="A9" s="2" t="s">
        <v>6</v>
      </c>
      <c r="B9" s="7">
        <v>15504</v>
      </c>
      <c r="C9" s="7">
        <v>15781</v>
      </c>
      <c r="D9" s="6">
        <v>16988</v>
      </c>
      <c r="E9" s="6">
        <v>18390</v>
      </c>
      <c r="F9" s="7">
        <v>19481</v>
      </c>
      <c r="G9" s="176">
        <v>21456</v>
      </c>
      <c r="H9" s="181">
        <v>22463</v>
      </c>
      <c r="I9" s="181">
        <v>23089</v>
      </c>
      <c r="J9" s="181">
        <v>25001</v>
      </c>
      <c r="K9" s="96">
        <v>26920</v>
      </c>
      <c r="L9" s="265">
        <v>26858</v>
      </c>
      <c r="M9" s="265">
        <v>26541</v>
      </c>
      <c r="N9" s="181">
        <v>26324</v>
      </c>
      <c r="O9" s="620">
        <v>26818</v>
      </c>
      <c r="P9" s="652">
        <v>26158</v>
      </c>
      <c r="Q9" s="620">
        <v>26607</v>
      </c>
      <c r="R9" s="780">
        <v>30250</v>
      </c>
    </row>
    <row r="10" spans="1:18" ht="16.5" customHeight="1">
      <c r="A10" s="3" t="s">
        <v>94</v>
      </c>
      <c r="B10" s="7"/>
      <c r="C10" s="7"/>
      <c r="D10" s="6"/>
      <c r="E10" s="7"/>
      <c r="F10" s="7"/>
      <c r="G10" s="176"/>
      <c r="H10" s="181"/>
      <c r="I10" s="181"/>
      <c r="J10" s="181"/>
      <c r="K10" s="96"/>
      <c r="L10" s="265"/>
      <c r="M10" s="265"/>
      <c r="N10" s="181"/>
      <c r="O10" s="620"/>
      <c r="P10" s="652"/>
      <c r="Q10" s="620"/>
      <c r="R10" s="780"/>
    </row>
    <row r="11" spans="1:18" s="5" customFormat="1" ht="24.75" customHeight="1">
      <c r="A11" s="3" t="s">
        <v>214</v>
      </c>
      <c r="B11" s="8">
        <v>3005</v>
      </c>
      <c r="C11" s="8">
        <v>3408</v>
      </c>
      <c r="D11" s="9">
        <v>3838</v>
      </c>
      <c r="E11" s="9">
        <v>4788</v>
      </c>
      <c r="F11" s="9">
        <v>5276</v>
      </c>
      <c r="G11" s="177">
        <v>5691</v>
      </c>
      <c r="H11" s="182">
        <v>6059</v>
      </c>
      <c r="I11" s="182">
        <v>6371</v>
      </c>
      <c r="J11" s="182">
        <v>7077</v>
      </c>
      <c r="K11" s="238">
        <v>7655</v>
      </c>
      <c r="L11" s="266">
        <v>7661</v>
      </c>
      <c r="M11" s="653">
        <v>7452</v>
      </c>
      <c r="N11" s="191">
        <v>7237</v>
      </c>
      <c r="O11" s="624">
        <v>7119</v>
      </c>
      <c r="P11" s="654">
        <v>6448</v>
      </c>
      <c r="Q11" s="624">
        <v>6424</v>
      </c>
      <c r="R11" s="781">
        <v>6321</v>
      </c>
    </row>
    <row r="12" spans="1:18" ht="23.25" customHeight="1">
      <c r="A12" s="2" t="s">
        <v>7</v>
      </c>
      <c r="B12" s="7">
        <v>778</v>
      </c>
      <c r="C12" s="7">
        <v>680</v>
      </c>
      <c r="D12" s="6">
        <v>708</v>
      </c>
      <c r="E12" s="7">
        <v>563</v>
      </c>
      <c r="F12" s="7">
        <v>546</v>
      </c>
      <c r="G12" s="176">
        <v>512</v>
      </c>
      <c r="H12" s="181">
        <v>469</v>
      </c>
      <c r="I12" s="181">
        <v>440</v>
      </c>
      <c r="J12" s="181">
        <v>370</v>
      </c>
      <c r="K12" s="96">
        <v>349</v>
      </c>
      <c r="L12" s="265">
        <v>310</v>
      </c>
      <c r="M12" s="265">
        <v>330</v>
      </c>
      <c r="N12" s="181">
        <v>305</v>
      </c>
      <c r="O12" s="620">
        <v>319</v>
      </c>
      <c r="P12" s="652">
        <v>324</v>
      </c>
      <c r="Q12" s="620">
        <v>322</v>
      </c>
      <c r="R12" s="780">
        <v>327</v>
      </c>
    </row>
    <row r="13" spans="1:18" ht="23.25" customHeight="1">
      <c r="A13" s="2" t="s">
        <v>8</v>
      </c>
      <c r="B13" s="7">
        <v>632</v>
      </c>
      <c r="C13" s="7">
        <v>591</v>
      </c>
      <c r="D13" s="6">
        <v>579</v>
      </c>
      <c r="E13" s="7">
        <v>471</v>
      </c>
      <c r="F13" s="7">
        <v>438</v>
      </c>
      <c r="G13" s="176">
        <v>415</v>
      </c>
      <c r="H13" s="181">
        <v>386</v>
      </c>
      <c r="I13" s="181">
        <v>359</v>
      </c>
      <c r="J13" s="181">
        <v>313</v>
      </c>
      <c r="K13" s="96">
        <v>287</v>
      </c>
      <c r="L13" s="265">
        <v>255</v>
      </c>
      <c r="M13" s="265">
        <v>269</v>
      </c>
      <c r="N13" s="181">
        <v>260</v>
      </c>
      <c r="O13" s="620">
        <v>275</v>
      </c>
      <c r="P13" s="652">
        <v>280</v>
      </c>
      <c r="Q13" s="620">
        <v>278</v>
      </c>
      <c r="R13" s="780">
        <v>282</v>
      </c>
    </row>
    <row r="14" spans="1:18" ht="23.25" customHeight="1">
      <c r="A14" s="2" t="s">
        <v>9</v>
      </c>
      <c r="B14" s="7">
        <v>15493</v>
      </c>
      <c r="C14" s="26">
        <f>SUM(C16:C18)</f>
        <v>15384</v>
      </c>
      <c r="D14" s="26">
        <f>SUM(D16:D18)</f>
        <v>15093</v>
      </c>
      <c r="E14" s="26">
        <f>SUM(E16:E18)</f>
        <v>15198</v>
      </c>
      <c r="F14" s="26">
        <f aca="true" t="shared" si="0" ref="F14:L14">SUM(F16:F19)</f>
        <v>16030</v>
      </c>
      <c r="G14" s="178">
        <f t="shared" si="0"/>
        <v>17307</v>
      </c>
      <c r="H14" s="183">
        <f t="shared" si="0"/>
        <v>17397</v>
      </c>
      <c r="I14" s="183">
        <f t="shared" si="0"/>
        <v>17422</v>
      </c>
      <c r="J14" s="183">
        <f t="shared" si="0"/>
        <v>17840</v>
      </c>
      <c r="K14" s="239">
        <f t="shared" si="0"/>
        <v>18910</v>
      </c>
      <c r="L14" s="267">
        <f t="shared" si="0"/>
        <v>18660</v>
      </c>
      <c r="M14" s="267">
        <v>17767</v>
      </c>
      <c r="N14" s="183">
        <v>17463</v>
      </c>
      <c r="O14" s="239">
        <v>17856</v>
      </c>
      <c r="P14" s="183">
        <v>17902</v>
      </c>
      <c r="Q14" s="239">
        <v>17607</v>
      </c>
      <c r="R14" s="782">
        <v>17431</v>
      </c>
    </row>
    <row r="15" spans="1:18" ht="23.25" customHeight="1">
      <c r="A15" s="92" t="s">
        <v>96</v>
      </c>
      <c r="B15" s="7"/>
      <c r="C15" s="7"/>
      <c r="D15" s="6"/>
      <c r="E15" s="7"/>
      <c r="F15" s="7"/>
      <c r="G15" s="179"/>
      <c r="H15" s="184"/>
      <c r="I15" s="184"/>
      <c r="J15" s="184"/>
      <c r="K15" s="96"/>
      <c r="L15" s="265"/>
      <c r="M15" s="265"/>
      <c r="N15" s="181"/>
      <c r="O15" s="620"/>
      <c r="P15" s="652"/>
      <c r="Q15" s="620"/>
      <c r="R15" s="780"/>
    </row>
    <row r="16" spans="1:18" s="5" customFormat="1" ht="23.25" customHeight="1">
      <c r="A16" s="3" t="s">
        <v>10</v>
      </c>
      <c r="B16" s="8">
        <v>285</v>
      </c>
      <c r="C16" s="8">
        <v>237</v>
      </c>
      <c r="D16" s="9">
        <v>237</v>
      </c>
      <c r="E16" s="8">
        <v>221</v>
      </c>
      <c r="F16" s="8">
        <v>217</v>
      </c>
      <c r="G16" s="177">
        <v>214</v>
      </c>
      <c r="H16" s="182">
        <v>203</v>
      </c>
      <c r="I16" s="182">
        <v>200</v>
      </c>
      <c r="J16" s="182">
        <v>194</v>
      </c>
      <c r="K16" s="238">
        <v>215</v>
      </c>
      <c r="L16" s="266">
        <v>193</v>
      </c>
      <c r="M16" s="653">
        <v>187</v>
      </c>
      <c r="N16" s="191">
        <v>204</v>
      </c>
      <c r="O16" s="624">
        <v>241</v>
      </c>
      <c r="P16" s="654">
        <v>234</v>
      </c>
      <c r="Q16" s="624">
        <v>234</v>
      </c>
      <c r="R16" s="781">
        <v>256</v>
      </c>
    </row>
    <row r="17" spans="1:18" s="5" customFormat="1" ht="23.25" customHeight="1">
      <c r="A17" s="3" t="s">
        <v>11</v>
      </c>
      <c r="B17" s="8">
        <v>10304</v>
      </c>
      <c r="C17" s="8">
        <v>10182</v>
      </c>
      <c r="D17" s="9">
        <v>9914</v>
      </c>
      <c r="E17" s="8">
        <v>8834</v>
      </c>
      <c r="F17" s="8">
        <v>8620</v>
      </c>
      <c r="G17" s="177">
        <v>8784</v>
      </c>
      <c r="H17" s="182">
        <v>8463</v>
      </c>
      <c r="I17" s="182">
        <v>8093</v>
      </c>
      <c r="J17" s="182">
        <v>7784</v>
      </c>
      <c r="K17" s="238">
        <v>7661</v>
      </c>
      <c r="L17" s="266">
        <v>7455</v>
      </c>
      <c r="M17" s="653">
        <v>7069</v>
      </c>
      <c r="N17" s="191">
        <v>6923</v>
      </c>
      <c r="O17" s="624">
        <v>6981</v>
      </c>
      <c r="P17" s="654">
        <v>6811</v>
      </c>
      <c r="Q17" s="624">
        <v>6485</v>
      </c>
      <c r="R17" s="781">
        <v>6188</v>
      </c>
    </row>
    <row r="18" spans="1:18" s="5" customFormat="1" ht="23.25" customHeight="1">
      <c r="A18" s="136" t="s">
        <v>12</v>
      </c>
      <c r="B18" s="8">
        <v>4904</v>
      </c>
      <c r="C18" s="8">
        <v>4965</v>
      </c>
      <c r="D18" s="9">
        <v>4942</v>
      </c>
      <c r="E18" s="8">
        <v>6143</v>
      </c>
      <c r="F18" s="8">
        <v>6926</v>
      </c>
      <c r="G18" s="177">
        <v>7966</v>
      </c>
      <c r="H18" s="182">
        <v>8352</v>
      </c>
      <c r="I18" s="182">
        <v>8735</v>
      </c>
      <c r="J18" s="182">
        <v>9450</v>
      </c>
      <c r="K18" s="238">
        <v>10574</v>
      </c>
      <c r="L18" s="266">
        <v>10537</v>
      </c>
      <c r="M18" s="653">
        <v>10003</v>
      </c>
      <c r="N18" s="191">
        <v>9854</v>
      </c>
      <c r="O18" s="624">
        <v>10112</v>
      </c>
      <c r="P18" s="654">
        <v>10344</v>
      </c>
      <c r="Q18" s="624">
        <v>10404</v>
      </c>
      <c r="R18" s="781">
        <v>10509</v>
      </c>
    </row>
    <row r="19" spans="1:18" s="5" customFormat="1" ht="23.25" customHeight="1" thickBot="1">
      <c r="A19" s="118" t="s">
        <v>129</v>
      </c>
      <c r="B19" s="140"/>
      <c r="C19" s="140"/>
      <c r="D19" s="140"/>
      <c r="E19" s="140"/>
      <c r="F19" s="11">
        <v>267</v>
      </c>
      <c r="G19" s="180">
        <v>343</v>
      </c>
      <c r="H19" s="185">
        <v>379</v>
      </c>
      <c r="I19" s="185">
        <v>394</v>
      </c>
      <c r="J19" s="185">
        <v>412</v>
      </c>
      <c r="K19" s="240">
        <v>460</v>
      </c>
      <c r="L19" s="268">
        <v>475</v>
      </c>
      <c r="M19" s="601">
        <v>508</v>
      </c>
      <c r="N19" s="192">
        <v>482</v>
      </c>
      <c r="O19" s="625">
        <v>522</v>
      </c>
      <c r="P19" s="655">
        <v>513</v>
      </c>
      <c r="Q19" s="625">
        <v>484</v>
      </c>
      <c r="R19" s="783">
        <v>478</v>
      </c>
    </row>
    <row r="20" spans="1:6" ht="18" customHeight="1">
      <c r="A20" s="88" t="s">
        <v>215</v>
      </c>
      <c r="B20" s="90"/>
      <c r="C20" s="90"/>
      <c r="D20" s="90"/>
      <c r="E20" s="90"/>
      <c r="F20" s="90"/>
    </row>
    <row r="21" spans="1:6" ht="16.5" customHeight="1">
      <c r="A21" s="89" t="s">
        <v>216</v>
      </c>
      <c r="B21" s="90"/>
      <c r="C21" s="90"/>
      <c r="D21" s="90"/>
      <c r="E21" s="90"/>
      <c r="F21" s="90"/>
    </row>
    <row r="22" spans="1:6" ht="18" customHeight="1">
      <c r="A22" s="89" t="s">
        <v>217</v>
      </c>
      <c r="B22" s="90"/>
      <c r="C22" s="90"/>
      <c r="D22" s="90"/>
      <c r="E22" s="90"/>
      <c r="F22" s="90"/>
    </row>
    <row r="23" spans="1:6" ht="18" customHeight="1">
      <c r="A23" s="139" t="s">
        <v>241</v>
      </c>
      <c r="B23" s="90"/>
      <c r="C23" s="90"/>
      <c r="D23" s="90"/>
      <c r="E23" s="90"/>
      <c r="F23" s="90"/>
    </row>
    <row r="24" spans="1:6" ht="13.5" customHeight="1">
      <c r="A24" s="89" t="s">
        <v>242</v>
      </c>
      <c r="B24" s="90"/>
      <c r="C24" s="90"/>
      <c r="D24" s="90"/>
      <c r="E24" s="90"/>
      <c r="F24" s="90"/>
    </row>
    <row r="25" spans="1:6" ht="18" customHeight="1">
      <c r="A25" s="139"/>
      <c r="B25" s="90"/>
      <c r="C25" s="90"/>
      <c r="D25" s="90"/>
      <c r="E25" s="90"/>
      <c r="F25" s="90"/>
    </row>
    <row r="26" ht="18" customHeight="1" thickBot="1">
      <c r="A26" s="335" t="s">
        <v>282</v>
      </c>
    </row>
    <row r="27" spans="1:18" ht="18" customHeight="1" thickBot="1">
      <c r="A27" s="858" t="s">
        <v>2</v>
      </c>
      <c r="B27" s="71" t="s">
        <v>20</v>
      </c>
      <c r="D27" s="875" t="s">
        <v>13</v>
      </c>
      <c r="E27" s="873"/>
      <c r="F27" s="873"/>
      <c r="G27" s="873"/>
      <c r="H27" s="873"/>
      <c r="I27" s="873"/>
      <c r="J27" s="873"/>
      <c r="K27" s="873"/>
      <c r="L27" s="873"/>
      <c r="M27" s="873"/>
      <c r="N27" s="873"/>
      <c r="O27" s="873"/>
      <c r="P27" s="873"/>
      <c r="Q27" s="873"/>
      <c r="R27" s="874"/>
    </row>
    <row r="28" spans="1:18" ht="35.25" thickBot="1">
      <c r="A28" s="859"/>
      <c r="B28" s="66" t="s">
        <v>21</v>
      </c>
      <c r="C28" s="66" t="s">
        <v>0</v>
      </c>
      <c r="D28" s="68" t="s">
        <v>1</v>
      </c>
      <c r="E28" s="68" t="s">
        <v>14</v>
      </c>
      <c r="F28" s="72" t="s">
        <v>15</v>
      </c>
      <c r="G28" s="130" t="s">
        <v>16</v>
      </c>
      <c r="H28" s="235" t="s">
        <v>79</v>
      </c>
      <c r="I28" s="313" t="s">
        <v>90</v>
      </c>
      <c r="J28" s="341" t="s">
        <v>109</v>
      </c>
      <c r="K28" s="342" t="s">
        <v>120</v>
      </c>
      <c r="L28" s="342" t="s">
        <v>153</v>
      </c>
      <c r="M28" s="342" t="s">
        <v>183</v>
      </c>
      <c r="N28" s="342" t="s">
        <v>208</v>
      </c>
      <c r="O28" s="622" t="s">
        <v>236</v>
      </c>
      <c r="P28" s="623" t="s">
        <v>251</v>
      </c>
      <c r="Q28" s="776" t="s">
        <v>260</v>
      </c>
      <c r="R28" s="343" t="s">
        <v>281</v>
      </c>
    </row>
    <row r="29" spans="1:18" ht="41.25" customHeight="1">
      <c r="A29" s="14" t="s">
        <v>22</v>
      </c>
      <c r="B29" s="15">
        <v>958.37</v>
      </c>
      <c r="C29" s="16">
        <v>1160.4</v>
      </c>
      <c r="D29" s="17">
        <v>1542.1</v>
      </c>
      <c r="E29" s="17">
        <v>1993</v>
      </c>
      <c r="F29" s="17">
        <v>2147.2</v>
      </c>
      <c r="G29" s="131">
        <v>2416.4</v>
      </c>
      <c r="H29" s="157">
        <v>2522</v>
      </c>
      <c r="I29" s="270">
        <v>2840.9</v>
      </c>
      <c r="J29" s="351">
        <v>3396.7</v>
      </c>
      <c r="K29" s="346">
        <v>4011.6</v>
      </c>
      <c r="L29" s="346">
        <v>4334.3</v>
      </c>
      <c r="M29" s="346">
        <v>4620.2</v>
      </c>
      <c r="N29" s="346">
        <v>5525.4</v>
      </c>
      <c r="O29" s="614">
        <v>6431.7</v>
      </c>
      <c r="P29" s="347">
        <v>6978.6</v>
      </c>
      <c r="Q29" s="777">
        <v>7772.1</v>
      </c>
      <c r="R29" s="336">
        <v>8518.01</v>
      </c>
    </row>
    <row r="30" spans="1:18" ht="34.5" customHeight="1">
      <c r="A30" s="14" t="s">
        <v>23</v>
      </c>
      <c r="B30" s="15">
        <v>186.8</v>
      </c>
      <c r="C30" s="17">
        <v>206.14</v>
      </c>
      <c r="D30" s="18">
        <v>319.8</v>
      </c>
      <c r="E30" s="17">
        <v>415.4</v>
      </c>
      <c r="F30" s="17">
        <v>444.4</v>
      </c>
      <c r="G30" s="131">
        <v>492.7</v>
      </c>
      <c r="H30" s="157">
        <v>514.5</v>
      </c>
      <c r="I30" s="270">
        <v>577.4</v>
      </c>
      <c r="J30" s="352">
        <v>632</v>
      </c>
      <c r="K30" s="157">
        <v>675.9</v>
      </c>
      <c r="L30" s="157">
        <v>709.3</v>
      </c>
      <c r="M30" s="157">
        <v>764.8</v>
      </c>
      <c r="N30" s="157">
        <v>828</v>
      </c>
      <c r="O30" s="350">
        <v>867.2</v>
      </c>
      <c r="P30" s="348">
        <v>875.8</v>
      </c>
      <c r="Q30" s="778">
        <v>916</v>
      </c>
      <c r="R30" s="337">
        <v>932.26</v>
      </c>
    </row>
    <row r="31" spans="1:18" ht="39.75" customHeight="1">
      <c r="A31" s="310" t="s">
        <v>24</v>
      </c>
      <c r="B31" s="15">
        <v>167.46</v>
      </c>
      <c r="C31" s="17">
        <v>184.92</v>
      </c>
      <c r="D31" s="18">
        <v>295.3</v>
      </c>
      <c r="E31" s="17">
        <v>418.1</v>
      </c>
      <c r="F31" s="17">
        <v>472.4</v>
      </c>
      <c r="G31" s="131">
        <v>555.1</v>
      </c>
      <c r="H31" s="157">
        <v>601</v>
      </c>
      <c r="I31" s="270">
        <v>701.9</v>
      </c>
      <c r="J31" s="315">
        <v>845.6</v>
      </c>
      <c r="K31" s="157">
        <v>968.5</v>
      </c>
      <c r="L31" s="157">
        <v>1032</v>
      </c>
      <c r="M31" s="157">
        <v>1092.6</v>
      </c>
      <c r="N31" s="157">
        <v>1172.7</v>
      </c>
      <c r="O31" s="350">
        <v>1270.9</v>
      </c>
      <c r="P31" s="348">
        <v>1297.1</v>
      </c>
      <c r="Q31" s="778">
        <v>1387.1</v>
      </c>
      <c r="R31" s="337">
        <v>1478.23</v>
      </c>
    </row>
    <row r="32" spans="1:18" ht="38.25" customHeight="1" thickBot="1">
      <c r="A32" s="19" t="s">
        <v>115</v>
      </c>
      <c r="B32" s="20">
        <v>3.85</v>
      </c>
      <c r="C32" s="21">
        <v>4.57</v>
      </c>
      <c r="D32" s="22">
        <v>5.9</v>
      </c>
      <c r="E32" s="21">
        <v>8.8</v>
      </c>
      <c r="F32" s="21">
        <v>8.1</v>
      </c>
      <c r="G32" s="132">
        <v>10.9</v>
      </c>
      <c r="H32" s="158">
        <v>8.9</v>
      </c>
      <c r="I32" s="271">
        <v>12.2</v>
      </c>
      <c r="J32" s="316">
        <v>12.2</v>
      </c>
      <c r="K32" s="158">
        <v>12.7</v>
      </c>
      <c r="L32" s="158">
        <v>13.1</v>
      </c>
      <c r="M32" s="158">
        <v>18</v>
      </c>
      <c r="N32" s="158">
        <v>19.6</v>
      </c>
      <c r="O32" s="615">
        <v>21</v>
      </c>
      <c r="P32" s="349">
        <v>21.9</v>
      </c>
      <c r="Q32" s="779">
        <v>22.5</v>
      </c>
      <c r="R32" s="338">
        <v>23.810000000000002</v>
      </c>
    </row>
    <row r="33" spans="1:11" ht="15" customHeight="1">
      <c r="A33" s="87" t="s">
        <v>270</v>
      </c>
      <c r="B33" s="87" t="s">
        <v>119</v>
      </c>
      <c r="C33" s="87" t="s">
        <v>119</v>
      </c>
      <c r="D33" s="87" t="s">
        <v>119</v>
      </c>
      <c r="E33" s="87" t="s">
        <v>119</v>
      </c>
      <c r="F33" s="87" t="s">
        <v>119</v>
      </c>
      <c r="G33" s="87" t="s">
        <v>119</v>
      </c>
      <c r="H33" s="87" t="s">
        <v>119</v>
      </c>
      <c r="I33" s="87"/>
      <c r="J33" s="87"/>
      <c r="K33" s="87"/>
    </row>
    <row r="34" spans="1:11" ht="12.75" customHeight="1">
      <c r="A34" s="88" t="s">
        <v>116</v>
      </c>
      <c r="B34" s="88" t="s">
        <v>116</v>
      </c>
      <c r="C34" s="88" t="s">
        <v>116</v>
      </c>
      <c r="D34" s="88" t="s">
        <v>116</v>
      </c>
      <c r="E34" s="88" t="s">
        <v>116</v>
      </c>
      <c r="F34" s="88" t="s">
        <v>116</v>
      </c>
      <c r="G34" s="88" t="s">
        <v>116</v>
      </c>
      <c r="H34" s="88" t="s">
        <v>116</v>
      </c>
      <c r="I34" s="88"/>
      <c r="J34" s="88"/>
      <c r="K34" s="88"/>
    </row>
    <row r="35" ht="15" customHeight="1">
      <c r="A35" s="122" t="s">
        <v>85</v>
      </c>
    </row>
  </sheetData>
  <sheetProtection/>
  <mergeCells count="4">
    <mergeCell ref="A27:A28"/>
    <mergeCell ref="A3:A4"/>
    <mergeCell ref="D27:R27"/>
    <mergeCell ref="C3:R3"/>
  </mergeCells>
  <printOptions/>
  <pageMargins left="0.7480314960629921" right="0.5118110236220472" top="0.58" bottom="0" header="0.4330708661417323" footer="0"/>
  <pageSetup horizontalDpi="600" verticalDpi="600" orientation="portrait" paperSize="9" r:id="rId1"/>
  <headerFooter alignWithMargins="0">
    <oddHeader>&amp;C- 15 -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S35"/>
  <sheetViews>
    <sheetView workbookViewId="0" topLeftCell="A1">
      <selection activeCell="A1" sqref="A1"/>
    </sheetView>
  </sheetViews>
  <sheetFormatPr defaultColWidth="9.00390625" defaultRowHeight="24.75" customHeight="1"/>
  <cols>
    <col min="1" max="1" width="30.375" style="4" customWidth="1"/>
    <col min="2" max="5" width="8.625" style="4" hidden="1" customWidth="1"/>
    <col min="6" max="10" width="0" style="4" hidden="1" customWidth="1"/>
    <col min="11" max="13" width="10.875" style="4" hidden="1" customWidth="1"/>
    <col min="14" max="18" width="10.875" style="4" customWidth="1"/>
    <col min="19" max="16384" width="9.00390625" style="4" customWidth="1"/>
  </cols>
  <sheetData>
    <row r="1" ht="23.25" customHeight="1">
      <c r="A1" s="73" t="s">
        <v>246</v>
      </c>
    </row>
    <row r="2" ht="15.75" customHeight="1" thickBot="1">
      <c r="A2" s="335" t="s">
        <v>280</v>
      </c>
    </row>
    <row r="3" spans="1:18" ht="16.5" customHeight="1" thickBot="1">
      <c r="A3" s="858" t="s">
        <v>2</v>
      </c>
      <c r="B3" s="69"/>
      <c r="C3" s="872" t="s">
        <v>17</v>
      </c>
      <c r="D3" s="873"/>
      <c r="E3" s="873"/>
      <c r="F3" s="873"/>
      <c r="G3" s="873"/>
      <c r="H3" s="873"/>
      <c r="I3" s="873"/>
      <c r="J3" s="873"/>
      <c r="K3" s="873"/>
      <c r="L3" s="873"/>
      <c r="M3" s="873"/>
      <c r="N3" s="873"/>
      <c r="O3" s="873"/>
      <c r="P3" s="873"/>
      <c r="Q3" s="873"/>
      <c r="R3" s="874"/>
    </row>
    <row r="4" spans="1:18" ht="35.25" thickBot="1">
      <c r="A4" s="859"/>
      <c r="B4" s="70">
        <v>34851</v>
      </c>
      <c r="C4" s="66">
        <v>35217</v>
      </c>
      <c r="D4" s="66">
        <v>35582</v>
      </c>
      <c r="E4" s="66">
        <v>36312</v>
      </c>
      <c r="F4" s="66">
        <v>36678</v>
      </c>
      <c r="G4" s="187" t="s">
        <v>92</v>
      </c>
      <c r="H4" s="190" t="s">
        <v>80</v>
      </c>
      <c r="I4" s="190" t="s">
        <v>91</v>
      </c>
      <c r="J4" s="190" t="s">
        <v>110</v>
      </c>
      <c r="K4" s="237" t="s">
        <v>122</v>
      </c>
      <c r="L4" s="272" t="s">
        <v>154</v>
      </c>
      <c r="M4" s="272" t="s">
        <v>184</v>
      </c>
      <c r="N4" s="190" t="s">
        <v>207</v>
      </c>
      <c r="O4" s="619" t="s">
        <v>254</v>
      </c>
      <c r="P4" s="621" t="s">
        <v>255</v>
      </c>
      <c r="Q4" s="619" t="s">
        <v>315</v>
      </c>
      <c r="R4" s="334" t="s">
        <v>283</v>
      </c>
    </row>
    <row r="5" spans="1:18" ht="31.5" customHeight="1">
      <c r="A5" s="13" t="s">
        <v>18</v>
      </c>
      <c r="B5" s="7">
        <v>2449</v>
      </c>
      <c r="C5" s="7">
        <v>2537</v>
      </c>
      <c r="D5" s="6">
        <v>2584</v>
      </c>
      <c r="E5" s="7">
        <v>2921</v>
      </c>
      <c r="F5" s="7">
        <v>3045</v>
      </c>
      <c r="G5" s="176">
        <v>3193</v>
      </c>
      <c r="H5" s="181">
        <v>3251</v>
      </c>
      <c r="I5" s="181">
        <v>3358</v>
      </c>
      <c r="J5" s="340" t="s">
        <v>220</v>
      </c>
      <c r="K5" s="96">
        <v>3621</v>
      </c>
      <c r="L5" s="265">
        <v>3706</v>
      </c>
      <c r="M5" s="265">
        <v>3776</v>
      </c>
      <c r="N5" s="181">
        <v>3820</v>
      </c>
      <c r="O5" s="620">
        <v>3962</v>
      </c>
      <c r="P5" s="652">
        <v>4075</v>
      </c>
      <c r="Q5" s="620">
        <v>4163</v>
      </c>
      <c r="R5" s="780">
        <v>4259</v>
      </c>
    </row>
    <row r="6" spans="1:18" ht="13.5" customHeight="1">
      <c r="A6" s="3" t="s">
        <v>94</v>
      </c>
      <c r="B6" s="7"/>
      <c r="C6" s="7"/>
      <c r="D6" s="6"/>
      <c r="E6" s="10"/>
      <c r="F6" s="10"/>
      <c r="G6" s="179"/>
      <c r="H6" s="184"/>
      <c r="I6" s="184"/>
      <c r="J6" s="184"/>
      <c r="K6" s="96"/>
      <c r="L6" s="265"/>
      <c r="M6" s="265"/>
      <c r="N6" s="181"/>
      <c r="O6" s="620"/>
      <c r="P6" s="652"/>
      <c r="Q6" s="620"/>
      <c r="R6" s="780"/>
    </row>
    <row r="7" spans="1:18" s="5" customFormat="1" ht="19.5" customHeight="1">
      <c r="A7" s="3" t="s">
        <v>95</v>
      </c>
      <c r="B7" s="8">
        <v>196</v>
      </c>
      <c r="C7" s="8">
        <v>283</v>
      </c>
      <c r="D7" s="9">
        <v>338</v>
      </c>
      <c r="E7" s="8">
        <v>478</v>
      </c>
      <c r="F7" s="8">
        <v>552</v>
      </c>
      <c r="G7" s="188">
        <v>535</v>
      </c>
      <c r="H7" s="191">
        <v>480</v>
      </c>
      <c r="I7" s="191">
        <v>441</v>
      </c>
      <c r="J7" s="191">
        <v>482</v>
      </c>
      <c r="K7" s="238">
        <v>475</v>
      </c>
      <c r="L7" s="266">
        <v>497</v>
      </c>
      <c r="M7" s="653">
        <v>569</v>
      </c>
      <c r="N7" s="191">
        <v>548</v>
      </c>
      <c r="O7" s="624">
        <v>651</v>
      </c>
      <c r="P7" s="654">
        <v>710</v>
      </c>
      <c r="Q7" s="624">
        <v>672</v>
      </c>
      <c r="R7" s="781">
        <v>612</v>
      </c>
    </row>
    <row r="8" spans="1:18" ht="22.5" customHeight="1">
      <c r="A8" s="2" t="s">
        <v>5</v>
      </c>
      <c r="B8" s="7">
        <v>324</v>
      </c>
      <c r="C8" s="7">
        <v>316</v>
      </c>
      <c r="D8" s="6">
        <v>316</v>
      </c>
      <c r="E8" s="7">
        <v>340</v>
      </c>
      <c r="F8" s="7">
        <v>350</v>
      </c>
      <c r="G8" s="176">
        <v>346</v>
      </c>
      <c r="H8" s="181">
        <v>350</v>
      </c>
      <c r="I8" s="181">
        <v>357</v>
      </c>
      <c r="J8" s="181">
        <v>366</v>
      </c>
      <c r="K8" s="96">
        <v>384</v>
      </c>
      <c r="L8" s="265">
        <v>398</v>
      </c>
      <c r="M8" s="265">
        <v>398</v>
      </c>
      <c r="N8" s="181">
        <v>413</v>
      </c>
      <c r="O8" s="620">
        <v>435</v>
      </c>
      <c r="P8" s="652">
        <v>417</v>
      </c>
      <c r="Q8" s="620">
        <v>428</v>
      </c>
      <c r="R8" s="780">
        <v>423</v>
      </c>
    </row>
    <row r="9" spans="1:18" ht="22.5" customHeight="1">
      <c r="A9" s="2" t="s">
        <v>6</v>
      </c>
      <c r="B9" s="7">
        <v>305</v>
      </c>
      <c r="C9" s="7">
        <v>349</v>
      </c>
      <c r="D9" s="6">
        <v>417</v>
      </c>
      <c r="E9" s="7">
        <v>470</v>
      </c>
      <c r="F9" s="7">
        <v>477</v>
      </c>
      <c r="G9" s="176">
        <v>514</v>
      </c>
      <c r="H9" s="181">
        <v>542</v>
      </c>
      <c r="I9" s="181">
        <v>538</v>
      </c>
      <c r="J9" s="181">
        <v>645</v>
      </c>
      <c r="K9" s="96">
        <v>718</v>
      </c>
      <c r="L9" s="265">
        <v>745</v>
      </c>
      <c r="M9" s="265">
        <v>822</v>
      </c>
      <c r="N9" s="181">
        <v>845</v>
      </c>
      <c r="O9" s="620">
        <v>861</v>
      </c>
      <c r="P9" s="652">
        <v>770</v>
      </c>
      <c r="Q9" s="620">
        <v>754</v>
      </c>
      <c r="R9" s="780">
        <v>680</v>
      </c>
    </row>
    <row r="10" spans="1:18" ht="14.25" customHeight="1">
      <c r="A10" s="3" t="s">
        <v>94</v>
      </c>
      <c r="B10" s="7"/>
      <c r="C10" s="7"/>
      <c r="D10" s="6"/>
      <c r="E10" s="7"/>
      <c r="F10" s="7"/>
      <c r="G10" s="176"/>
      <c r="H10" s="181"/>
      <c r="I10" s="181"/>
      <c r="J10" s="181"/>
      <c r="K10" s="96"/>
      <c r="L10" s="265"/>
      <c r="M10" s="265"/>
      <c r="N10" s="181"/>
      <c r="O10" s="620"/>
      <c r="P10" s="652"/>
      <c r="Q10" s="620"/>
      <c r="R10" s="780"/>
    </row>
    <row r="11" spans="1:18" s="5" customFormat="1" ht="21" customHeight="1">
      <c r="A11" s="3" t="s">
        <v>214</v>
      </c>
      <c r="B11" s="8">
        <v>69</v>
      </c>
      <c r="C11" s="8">
        <v>91</v>
      </c>
      <c r="D11" s="9">
        <v>106</v>
      </c>
      <c r="E11" s="8">
        <v>188</v>
      </c>
      <c r="F11" s="8">
        <v>185</v>
      </c>
      <c r="G11" s="188">
        <v>184</v>
      </c>
      <c r="H11" s="191">
        <v>175</v>
      </c>
      <c r="I11" s="191">
        <v>162</v>
      </c>
      <c r="J11" s="191">
        <v>277</v>
      </c>
      <c r="K11" s="238">
        <v>329</v>
      </c>
      <c r="L11" s="266">
        <v>354</v>
      </c>
      <c r="M11" s="653">
        <v>335</v>
      </c>
      <c r="N11" s="191">
        <v>280</v>
      </c>
      <c r="O11" s="624">
        <v>255</v>
      </c>
      <c r="P11" s="654">
        <v>221</v>
      </c>
      <c r="Q11" s="624">
        <v>263</v>
      </c>
      <c r="R11" s="781">
        <v>267</v>
      </c>
    </row>
    <row r="12" spans="1:18" ht="20.25" customHeight="1">
      <c r="A12" s="2" t="s">
        <v>7</v>
      </c>
      <c r="B12" s="7">
        <v>206</v>
      </c>
      <c r="C12" s="7">
        <v>180</v>
      </c>
      <c r="D12" s="6">
        <v>181</v>
      </c>
      <c r="E12" s="7">
        <v>156</v>
      </c>
      <c r="F12" s="7">
        <v>140</v>
      </c>
      <c r="G12" s="176">
        <v>139</v>
      </c>
      <c r="H12" s="181">
        <v>133</v>
      </c>
      <c r="I12" s="181">
        <v>113</v>
      </c>
      <c r="J12" s="181">
        <v>87</v>
      </c>
      <c r="K12" s="96">
        <v>85</v>
      </c>
      <c r="L12" s="265">
        <v>67</v>
      </c>
      <c r="M12" s="265">
        <v>66</v>
      </c>
      <c r="N12" s="181">
        <v>48</v>
      </c>
      <c r="O12" s="620">
        <v>50</v>
      </c>
      <c r="P12" s="652">
        <v>47</v>
      </c>
      <c r="Q12" s="620">
        <v>46</v>
      </c>
      <c r="R12" s="780">
        <v>47</v>
      </c>
    </row>
    <row r="13" spans="1:18" ht="19.5" customHeight="1">
      <c r="A13" s="2" t="s">
        <v>8</v>
      </c>
      <c r="B13" s="7">
        <v>152</v>
      </c>
      <c r="C13" s="7">
        <v>144</v>
      </c>
      <c r="D13" s="6">
        <v>137</v>
      </c>
      <c r="E13" s="7">
        <v>119</v>
      </c>
      <c r="F13" s="7">
        <v>107</v>
      </c>
      <c r="G13" s="176">
        <v>107</v>
      </c>
      <c r="H13" s="181">
        <v>105</v>
      </c>
      <c r="I13" s="181">
        <v>97</v>
      </c>
      <c r="J13" s="181">
        <v>79</v>
      </c>
      <c r="K13" s="96">
        <v>76</v>
      </c>
      <c r="L13" s="265">
        <v>59</v>
      </c>
      <c r="M13" s="265">
        <v>55</v>
      </c>
      <c r="N13" s="181">
        <v>39</v>
      </c>
      <c r="O13" s="620">
        <v>38</v>
      </c>
      <c r="P13" s="652">
        <v>38</v>
      </c>
      <c r="Q13" s="620">
        <v>39</v>
      </c>
      <c r="R13" s="780">
        <v>41</v>
      </c>
    </row>
    <row r="14" spans="1:18" ht="21" customHeight="1">
      <c r="A14" s="2" t="s">
        <v>9</v>
      </c>
      <c r="B14" s="7">
        <v>374</v>
      </c>
      <c r="C14" s="26">
        <f>SUM(C16:C18)</f>
        <v>392</v>
      </c>
      <c r="D14" s="26">
        <f>SUM(D16:D18)</f>
        <v>404</v>
      </c>
      <c r="E14" s="26">
        <f>SUM(E16:E18)</f>
        <v>444</v>
      </c>
      <c r="F14" s="26">
        <f aca="true" t="shared" si="0" ref="F14:L14">SUM(F16:F19)</f>
        <v>477</v>
      </c>
      <c r="G14" s="178">
        <f t="shared" si="0"/>
        <v>502</v>
      </c>
      <c r="H14" s="183">
        <f t="shared" si="0"/>
        <v>505</v>
      </c>
      <c r="I14" s="183">
        <f t="shared" si="0"/>
        <v>488</v>
      </c>
      <c r="J14" s="183">
        <f t="shared" si="0"/>
        <v>527</v>
      </c>
      <c r="K14" s="239">
        <f t="shared" si="0"/>
        <v>605</v>
      </c>
      <c r="L14" s="267">
        <f t="shared" si="0"/>
        <v>644</v>
      </c>
      <c r="M14" s="267">
        <v>684</v>
      </c>
      <c r="N14" s="183">
        <v>681</v>
      </c>
      <c r="O14" s="239">
        <v>700</v>
      </c>
      <c r="P14" s="183">
        <v>688</v>
      </c>
      <c r="Q14" s="239">
        <v>648</v>
      </c>
      <c r="R14" s="782">
        <v>591</v>
      </c>
    </row>
    <row r="15" spans="1:18" ht="18.75" customHeight="1">
      <c r="A15" s="92" t="s">
        <v>96</v>
      </c>
      <c r="B15" s="7"/>
      <c r="C15" s="7"/>
      <c r="D15" s="6"/>
      <c r="E15" s="7"/>
      <c r="F15" s="7"/>
      <c r="G15" s="176"/>
      <c r="H15" s="181"/>
      <c r="I15" s="181"/>
      <c r="J15" s="181"/>
      <c r="K15" s="96"/>
      <c r="L15" s="265"/>
      <c r="M15" s="265"/>
      <c r="N15" s="181"/>
      <c r="O15" s="620"/>
      <c r="P15" s="652"/>
      <c r="Q15" s="620"/>
      <c r="R15" s="780"/>
    </row>
    <row r="16" spans="1:18" s="5" customFormat="1" ht="21.75" customHeight="1">
      <c r="A16" s="3" t="s">
        <v>10</v>
      </c>
      <c r="B16" s="25">
        <v>0</v>
      </c>
      <c r="C16" s="8">
        <v>0</v>
      </c>
      <c r="D16" s="9">
        <v>8</v>
      </c>
      <c r="E16" s="8">
        <v>24</v>
      </c>
      <c r="F16" s="8">
        <v>20</v>
      </c>
      <c r="G16" s="188">
        <v>19</v>
      </c>
      <c r="H16" s="191">
        <v>17</v>
      </c>
      <c r="I16" s="191">
        <v>12</v>
      </c>
      <c r="J16" s="191">
        <v>5</v>
      </c>
      <c r="K16" s="238">
        <v>8</v>
      </c>
      <c r="L16" s="266">
        <v>11</v>
      </c>
      <c r="M16" s="653">
        <v>12</v>
      </c>
      <c r="N16" s="191">
        <v>10</v>
      </c>
      <c r="O16" s="624">
        <v>10</v>
      </c>
      <c r="P16" s="654">
        <v>11</v>
      </c>
      <c r="Q16" s="624">
        <v>10</v>
      </c>
      <c r="R16" s="781">
        <v>12</v>
      </c>
    </row>
    <row r="17" spans="1:18" s="5" customFormat="1" ht="21.75" customHeight="1">
      <c r="A17" s="3" t="s">
        <v>11</v>
      </c>
      <c r="B17" s="8">
        <v>274</v>
      </c>
      <c r="C17" s="8">
        <v>254</v>
      </c>
      <c r="D17" s="9">
        <v>237</v>
      </c>
      <c r="E17" s="8">
        <v>217</v>
      </c>
      <c r="F17" s="8">
        <v>233</v>
      </c>
      <c r="G17" s="188">
        <v>217</v>
      </c>
      <c r="H17" s="191">
        <v>209</v>
      </c>
      <c r="I17" s="191">
        <v>207</v>
      </c>
      <c r="J17" s="191">
        <v>201</v>
      </c>
      <c r="K17" s="238">
        <v>213</v>
      </c>
      <c r="L17" s="266">
        <v>226</v>
      </c>
      <c r="M17" s="653">
        <v>206</v>
      </c>
      <c r="N17" s="191">
        <v>187</v>
      </c>
      <c r="O17" s="624">
        <v>227</v>
      </c>
      <c r="P17" s="654">
        <v>212</v>
      </c>
      <c r="Q17" s="624">
        <v>202</v>
      </c>
      <c r="R17" s="781">
        <v>213</v>
      </c>
    </row>
    <row r="18" spans="1:19" s="5" customFormat="1" ht="21.75" customHeight="1" thickBot="1">
      <c r="A18" s="136" t="s">
        <v>12</v>
      </c>
      <c r="B18" s="11">
        <v>100</v>
      </c>
      <c r="C18" s="11">
        <v>138</v>
      </c>
      <c r="D18" s="12">
        <v>159</v>
      </c>
      <c r="E18" s="11">
        <v>203</v>
      </c>
      <c r="F18" s="8">
        <v>216</v>
      </c>
      <c r="G18" s="188">
        <v>251</v>
      </c>
      <c r="H18" s="191">
        <v>266</v>
      </c>
      <c r="I18" s="191">
        <v>257</v>
      </c>
      <c r="J18" s="191">
        <v>305</v>
      </c>
      <c r="K18" s="238">
        <v>362</v>
      </c>
      <c r="L18" s="266">
        <v>386</v>
      </c>
      <c r="M18" s="653">
        <v>438</v>
      </c>
      <c r="N18" s="191">
        <v>456</v>
      </c>
      <c r="O18" s="624">
        <v>434</v>
      </c>
      <c r="P18" s="654">
        <v>437</v>
      </c>
      <c r="Q18" s="624">
        <v>406</v>
      </c>
      <c r="R18" s="853">
        <v>342</v>
      </c>
      <c r="S18" s="90"/>
    </row>
    <row r="19" spans="1:18" s="5" customFormat="1" ht="21.75" customHeight="1" thickBot="1">
      <c r="A19" s="118" t="s">
        <v>129</v>
      </c>
      <c r="F19" s="121">
        <v>8</v>
      </c>
      <c r="G19" s="189">
        <v>15</v>
      </c>
      <c r="H19" s="192">
        <v>13</v>
      </c>
      <c r="I19" s="192">
        <v>12</v>
      </c>
      <c r="J19" s="192">
        <v>16</v>
      </c>
      <c r="K19" s="240">
        <v>22</v>
      </c>
      <c r="L19" s="268">
        <v>21</v>
      </c>
      <c r="M19" s="656">
        <v>28</v>
      </c>
      <c r="N19" s="192">
        <v>28</v>
      </c>
      <c r="O19" s="625">
        <v>29</v>
      </c>
      <c r="P19" s="655">
        <v>28</v>
      </c>
      <c r="Q19" s="625">
        <v>30</v>
      </c>
      <c r="R19" s="783">
        <v>24</v>
      </c>
    </row>
    <row r="20" ht="18" customHeight="1">
      <c r="A20" s="88" t="s">
        <v>215</v>
      </c>
    </row>
    <row r="21" ht="15.75" customHeight="1">
      <c r="A21" s="89" t="s">
        <v>216</v>
      </c>
    </row>
    <row r="22" ht="18" customHeight="1">
      <c r="A22" s="89" t="s">
        <v>217</v>
      </c>
    </row>
    <row r="23" ht="18" customHeight="1">
      <c r="A23" s="139" t="s">
        <v>218</v>
      </c>
    </row>
    <row r="24" ht="15" customHeight="1">
      <c r="A24" s="89" t="s">
        <v>114</v>
      </c>
    </row>
    <row r="25" ht="18.75">
      <c r="A25" s="139"/>
    </row>
    <row r="26" ht="18" customHeight="1" thickBot="1">
      <c r="A26" s="335" t="s">
        <v>282</v>
      </c>
    </row>
    <row r="27" spans="1:18" ht="18.75" customHeight="1" thickBot="1">
      <c r="A27" s="858" t="s">
        <v>2</v>
      </c>
      <c r="B27" s="73"/>
      <c r="C27" s="872" t="s">
        <v>25</v>
      </c>
      <c r="D27" s="873"/>
      <c r="E27" s="873"/>
      <c r="F27" s="873"/>
      <c r="G27" s="873"/>
      <c r="H27" s="873"/>
      <c r="I27" s="873"/>
      <c r="J27" s="873"/>
      <c r="K27" s="873"/>
      <c r="L27" s="873"/>
      <c r="M27" s="873"/>
      <c r="N27" s="873"/>
      <c r="O27" s="873"/>
      <c r="P27" s="873"/>
      <c r="Q27" s="873"/>
      <c r="R27" s="874"/>
    </row>
    <row r="28" spans="1:18" ht="35.25" thickBot="1">
      <c r="A28" s="859"/>
      <c r="B28" s="70" t="s">
        <v>21</v>
      </c>
      <c r="C28" s="66" t="s">
        <v>0</v>
      </c>
      <c r="D28" s="68" t="s">
        <v>1</v>
      </c>
      <c r="E28" s="68" t="s">
        <v>14</v>
      </c>
      <c r="F28" s="68" t="s">
        <v>15</v>
      </c>
      <c r="G28" s="130" t="s">
        <v>16</v>
      </c>
      <c r="H28" s="186" t="s">
        <v>79</v>
      </c>
      <c r="I28" s="269" t="s">
        <v>90</v>
      </c>
      <c r="J28" s="341" t="s">
        <v>109</v>
      </c>
      <c r="K28" s="342" t="s">
        <v>120</v>
      </c>
      <c r="L28" s="342" t="s">
        <v>153</v>
      </c>
      <c r="M28" s="342" t="s">
        <v>183</v>
      </c>
      <c r="N28" s="342" t="s">
        <v>208</v>
      </c>
      <c r="O28" s="622" t="s">
        <v>236</v>
      </c>
      <c r="P28" s="623" t="s">
        <v>251</v>
      </c>
      <c r="Q28" s="776" t="s">
        <v>260</v>
      </c>
      <c r="R28" s="343" t="s">
        <v>281</v>
      </c>
    </row>
    <row r="29" spans="1:18" ht="40.5" customHeight="1">
      <c r="A29" s="14" t="s">
        <v>22</v>
      </c>
      <c r="B29" s="23">
        <v>24.28</v>
      </c>
      <c r="C29" s="18">
        <v>30.17</v>
      </c>
      <c r="D29" s="18">
        <v>41</v>
      </c>
      <c r="E29" s="17">
        <v>54.8</v>
      </c>
      <c r="F29" s="17">
        <v>61.2</v>
      </c>
      <c r="G29" s="131">
        <v>68</v>
      </c>
      <c r="H29" s="157">
        <v>70.9</v>
      </c>
      <c r="I29" s="193">
        <v>77.2</v>
      </c>
      <c r="J29" s="345">
        <v>89.5</v>
      </c>
      <c r="K29" s="346">
        <v>117.4</v>
      </c>
      <c r="L29" s="346">
        <v>124.8</v>
      </c>
      <c r="M29" s="346">
        <v>141.6</v>
      </c>
      <c r="N29" s="347">
        <v>159.6</v>
      </c>
      <c r="O29" s="614">
        <v>180.58</v>
      </c>
      <c r="P29" s="347">
        <v>192.2</v>
      </c>
      <c r="Q29" s="777">
        <v>208.8</v>
      </c>
      <c r="R29" s="336">
        <v>218.59999999999997</v>
      </c>
    </row>
    <row r="30" spans="1:18" ht="40.5" customHeight="1">
      <c r="A30" s="14" t="s">
        <v>23</v>
      </c>
      <c r="B30" s="23">
        <v>3.34</v>
      </c>
      <c r="C30" s="18">
        <v>3.46</v>
      </c>
      <c r="D30" s="18">
        <v>5.5</v>
      </c>
      <c r="E30" s="17">
        <v>6.6</v>
      </c>
      <c r="F30" s="17">
        <v>6.8</v>
      </c>
      <c r="G30" s="131">
        <v>6.7</v>
      </c>
      <c r="H30" s="157">
        <v>6.8</v>
      </c>
      <c r="I30" s="193">
        <v>7.1</v>
      </c>
      <c r="J30" s="194">
        <v>7.4</v>
      </c>
      <c r="K30" s="157">
        <v>11.9</v>
      </c>
      <c r="L30" s="157">
        <v>12.7</v>
      </c>
      <c r="M30" s="157">
        <v>14</v>
      </c>
      <c r="N30" s="348">
        <v>16.2</v>
      </c>
      <c r="O30" s="350">
        <v>18.29</v>
      </c>
      <c r="P30" s="348">
        <v>18</v>
      </c>
      <c r="Q30" s="778">
        <v>18.2</v>
      </c>
      <c r="R30" s="337">
        <v>20.310000000000002</v>
      </c>
    </row>
    <row r="31" spans="1:18" ht="40.5" customHeight="1">
      <c r="A31" s="14" t="s">
        <v>24</v>
      </c>
      <c r="B31" s="23">
        <v>3.26</v>
      </c>
      <c r="C31" s="18">
        <v>4.26</v>
      </c>
      <c r="D31" s="18">
        <v>7</v>
      </c>
      <c r="E31" s="18">
        <v>12</v>
      </c>
      <c r="F31" s="18">
        <v>12.5</v>
      </c>
      <c r="G31" s="131">
        <v>13.2</v>
      </c>
      <c r="H31" s="157">
        <v>14.7</v>
      </c>
      <c r="I31" s="193">
        <v>15.7</v>
      </c>
      <c r="J31" s="193">
        <v>21.6</v>
      </c>
      <c r="K31" s="157">
        <v>26.8</v>
      </c>
      <c r="L31" s="157">
        <v>29.9</v>
      </c>
      <c r="M31" s="157">
        <v>33.3</v>
      </c>
      <c r="N31" s="350">
        <v>41.5</v>
      </c>
      <c r="O31" s="350">
        <v>41.4</v>
      </c>
      <c r="P31" s="348">
        <v>38.4</v>
      </c>
      <c r="Q31" s="778">
        <v>44.3</v>
      </c>
      <c r="R31" s="337">
        <v>39.15</v>
      </c>
    </row>
    <row r="32" spans="1:18" ht="40.5" customHeight="1" thickBot="1">
      <c r="A32" s="19" t="s">
        <v>115</v>
      </c>
      <c r="B32" s="24">
        <v>1.09</v>
      </c>
      <c r="C32" s="22">
        <v>1.24</v>
      </c>
      <c r="D32" s="22">
        <v>1.5</v>
      </c>
      <c r="E32" s="21">
        <v>2.1</v>
      </c>
      <c r="F32" s="21">
        <v>2.1</v>
      </c>
      <c r="G32" s="132">
        <v>2.1</v>
      </c>
      <c r="H32" s="158">
        <v>2.2</v>
      </c>
      <c r="I32" s="195">
        <v>2.2</v>
      </c>
      <c r="J32" s="195">
        <v>1.9</v>
      </c>
      <c r="K32" s="344">
        <v>1.9</v>
      </c>
      <c r="L32" s="158">
        <v>1.8</v>
      </c>
      <c r="M32" s="158">
        <v>2.7</v>
      </c>
      <c r="N32" s="349">
        <v>2.5</v>
      </c>
      <c r="O32" s="615">
        <v>2.4</v>
      </c>
      <c r="P32" s="349">
        <v>2.4</v>
      </c>
      <c r="Q32" s="779">
        <v>2.2</v>
      </c>
      <c r="R32" s="338">
        <v>2.68</v>
      </c>
    </row>
    <row r="33" ht="18.75" customHeight="1">
      <c r="A33" s="145" t="s">
        <v>271</v>
      </c>
    </row>
    <row r="34" ht="18.75" customHeight="1">
      <c r="A34" s="90" t="s">
        <v>117</v>
      </c>
    </row>
    <row r="35" ht="17.25" customHeight="1">
      <c r="A35" s="122" t="s">
        <v>85</v>
      </c>
    </row>
  </sheetData>
  <sheetProtection/>
  <mergeCells count="4">
    <mergeCell ref="A3:A4"/>
    <mergeCell ref="A27:A28"/>
    <mergeCell ref="C3:R3"/>
    <mergeCell ref="C27:R27"/>
  </mergeCells>
  <printOptions/>
  <pageMargins left="0.67" right="0.32" top="0.5905511811023623" bottom="0" header="0.5118110236220472" footer="0"/>
  <pageSetup horizontalDpi="600" verticalDpi="600" orientation="portrait" paperSize="9" r:id="rId1"/>
  <headerFooter alignWithMargins="0">
    <oddHeader>&amp;C- 16 -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V76"/>
  <sheetViews>
    <sheetView workbookViewId="0" topLeftCell="A1">
      <selection activeCell="A1" sqref="A1"/>
    </sheetView>
  </sheetViews>
  <sheetFormatPr defaultColWidth="9.00390625" defaultRowHeight="30" customHeight="1"/>
  <cols>
    <col min="1" max="1" width="29.75390625" style="28" customWidth="1"/>
    <col min="2" max="3" width="9.00390625" style="28" hidden="1" customWidth="1"/>
    <col min="4" max="4" width="8.875" style="28" hidden="1" customWidth="1"/>
    <col min="5" max="9" width="9.00390625" style="28" hidden="1" customWidth="1"/>
    <col min="10" max="10" width="8.375" style="28" hidden="1" customWidth="1"/>
    <col min="11" max="12" width="10.75390625" style="28" hidden="1" customWidth="1"/>
    <col min="13" max="13" width="10.875" style="28" hidden="1" customWidth="1"/>
    <col min="14" max="18" width="10.875" style="28" customWidth="1"/>
    <col min="19" max="21" width="9.00390625" style="28" customWidth="1"/>
    <col min="22" max="22" width="10.25390625" style="28" bestFit="1" customWidth="1"/>
    <col min="23" max="16384" width="9.00390625" style="28" customWidth="1"/>
  </cols>
  <sheetData>
    <row r="1" ht="32.25" customHeight="1">
      <c r="A1" s="549" t="s">
        <v>247</v>
      </c>
    </row>
    <row r="2" ht="15" customHeight="1">
      <c r="A2" s="27" t="s">
        <v>88</v>
      </c>
    </row>
    <row r="3" ht="30" customHeight="1" thickBot="1">
      <c r="A3" s="306" t="s">
        <v>284</v>
      </c>
    </row>
    <row r="4" spans="1:18" ht="27" customHeight="1" thickBot="1">
      <c r="A4" s="876" t="s">
        <v>26</v>
      </c>
      <c r="B4" s="74"/>
      <c r="C4" s="133" t="s">
        <v>17</v>
      </c>
      <c r="D4" s="134"/>
      <c r="E4" s="134"/>
      <c r="F4" s="878" t="s">
        <v>112</v>
      </c>
      <c r="G4" s="879"/>
      <c r="H4" s="879"/>
      <c r="I4" s="879"/>
      <c r="J4" s="879"/>
      <c r="K4" s="879"/>
      <c r="L4" s="879"/>
      <c r="M4" s="879"/>
      <c r="N4" s="879"/>
      <c r="O4" s="879"/>
      <c r="P4" s="879"/>
      <c r="Q4" s="879"/>
      <c r="R4" s="880"/>
    </row>
    <row r="5" spans="1:18" ht="36" customHeight="1" thickBot="1">
      <c r="A5" s="877"/>
      <c r="B5" s="76">
        <v>34851</v>
      </c>
      <c r="C5" s="76">
        <v>35217</v>
      </c>
      <c r="D5" s="76">
        <v>35582</v>
      </c>
      <c r="E5" s="76">
        <v>36312</v>
      </c>
      <c r="F5" s="190" t="s">
        <v>240</v>
      </c>
      <c r="G5" s="190" t="s">
        <v>92</v>
      </c>
      <c r="H5" s="190" t="s">
        <v>80</v>
      </c>
      <c r="I5" s="190" t="s">
        <v>91</v>
      </c>
      <c r="J5" s="190" t="s">
        <v>239</v>
      </c>
      <c r="K5" s="237" t="s">
        <v>122</v>
      </c>
      <c r="L5" s="272" t="s">
        <v>154</v>
      </c>
      <c r="M5" s="272" t="s">
        <v>184</v>
      </c>
      <c r="N5" s="190" t="s">
        <v>207</v>
      </c>
      <c r="O5" s="627" t="s">
        <v>256</v>
      </c>
      <c r="P5" s="631" t="s">
        <v>252</v>
      </c>
      <c r="Q5" s="784" t="s">
        <v>302</v>
      </c>
      <c r="R5" s="789" t="s">
        <v>310</v>
      </c>
    </row>
    <row r="6" spans="1:18" ht="30" customHeight="1">
      <c r="A6" s="29" t="s">
        <v>75</v>
      </c>
      <c r="B6" s="30">
        <v>10021</v>
      </c>
      <c r="C6" s="30">
        <v>10761</v>
      </c>
      <c r="D6" s="31">
        <v>11200</v>
      </c>
      <c r="E6" s="30">
        <v>11865</v>
      </c>
      <c r="F6" s="30">
        <v>12622</v>
      </c>
      <c r="G6" s="196">
        <v>14242</v>
      </c>
      <c r="H6" s="198">
        <v>17026</v>
      </c>
      <c r="I6" s="198">
        <v>15521</v>
      </c>
      <c r="J6" s="198">
        <v>16346</v>
      </c>
      <c r="K6" s="245">
        <v>17100</v>
      </c>
      <c r="L6" s="274">
        <v>16876</v>
      </c>
      <c r="M6" s="770">
        <v>16577</v>
      </c>
      <c r="N6" s="771">
        <v>17180</v>
      </c>
      <c r="O6" s="629">
        <v>19432</v>
      </c>
      <c r="P6" s="772">
        <v>20191</v>
      </c>
      <c r="Q6" s="785">
        <v>20447</v>
      </c>
      <c r="R6" s="790">
        <v>20570</v>
      </c>
    </row>
    <row r="7" spans="1:18" ht="30" customHeight="1">
      <c r="A7" s="29" t="s">
        <v>306</v>
      </c>
      <c r="B7" s="30">
        <v>61000</v>
      </c>
      <c r="C7" s="30">
        <v>61400</v>
      </c>
      <c r="D7" s="86">
        <v>55700</v>
      </c>
      <c r="E7" s="86">
        <v>48800</v>
      </c>
      <c r="F7" s="86">
        <v>47100</v>
      </c>
      <c r="G7" s="196">
        <v>48700</v>
      </c>
      <c r="H7" s="198">
        <v>46500</v>
      </c>
      <c r="I7" s="198">
        <v>48200</v>
      </c>
      <c r="J7" s="198">
        <v>48000</v>
      </c>
      <c r="K7" s="243">
        <v>53000</v>
      </c>
      <c r="L7" s="275">
        <v>109000</v>
      </c>
      <c r="M7" s="658">
        <v>96000</v>
      </c>
      <c r="N7" s="199">
        <v>86000</v>
      </c>
      <c r="O7" s="628">
        <v>96028</v>
      </c>
      <c r="P7" s="657">
        <v>76200</v>
      </c>
      <c r="Q7" s="785">
        <v>87200</v>
      </c>
      <c r="R7" s="790">
        <v>96100</v>
      </c>
    </row>
    <row r="8" spans="1:22" ht="30" customHeight="1">
      <c r="A8" s="93" t="s">
        <v>28</v>
      </c>
      <c r="B8" s="30">
        <v>742</v>
      </c>
      <c r="C8" s="30">
        <v>757</v>
      </c>
      <c r="D8" s="31">
        <v>761</v>
      </c>
      <c r="E8" s="30">
        <v>807</v>
      </c>
      <c r="F8" s="30">
        <v>829</v>
      </c>
      <c r="G8" s="196">
        <v>847</v>
      </c>
      <c r="H8" s="198">
        <v>852</v>
      </c>
      <c r="I8" s="198">
        <v>857</v>
      </c>
      <c r="J8" s="198">
        <v>826</v>
      </c>
      <c r="K8" s="243">
        <v>686</v>
      </c>
      <c r="L8" s="274">
        <v>661</v>
      </c>
      <c r="M8" s="274">
        <v>651</v>
      </c>
      <c r="N8" s="198">
        <v>677</v>
      </c>
      <c r="O8" s="629">
        <v>662</v>
      </c>
      <c r="P8" s="657">
        <v>669</v>
      </c>
      <c r="Q8" s="786">
        <v>662</v>
      </c>
      <c r="R8" s="791">
        <v>690</v>
      </c>
      <c r="V8" s="842"/>
    </row>
    <row r="9" spans="1:18" ht="30" customHeight="1">
      <c r="A9" s="97" t="s">
        <v>83</v>
      </c>
      <c r="B9" s="30">
        <v>979</v>
      </c>
      <c r="C9" s="30">
        <v>939</v>
      </c>
      <c r="D9" s="31">
        <v>940</v>
      </c>
      <c r="E9" s="30">
        <v>938</v>
      </c>
      <c r="F9" s="30">
        <v>934</v>
      </c>
      <c r="G9" s="196">
        <v>939</v>
      </c>
      <c r="H9" s="198">
        <v>925</v>
      </c>
      <c r="I9" s="198">
        <v>950</v>
      </c>
      <c r="J9" s="198">
        <v>935</v>
      </c>
      <c r="K9" s="243">
        <v>808</v>
      </c>
      <c r="L9" s="274">
        <v>801</v>
      </c>
      <c r="M9" s="274">
        <v>775</v>
      </c>
      <c r="N9" s="603">
        <v>679</v>
      </c>
      <c r="O9" s="628">
        <v>720</v>
      </c>
      <c r="P9" s="657">
        <v>724</v>
      </c>
      <c r="Q9" s="786">
        <v>728</v>
      </c>
      <c r="R9" s="791">
        <v>828</v>
      </c>
    </row>
    <row r="10" spans="1:18" ht="30" customHeight="1">
      <c r="A10" s="32" t="s">
        <v>29</v>
      </c>
      <c r="B10" s="30">
        <v>305</v>
      </c>
      <c r="C10" s="30">
        <v>340</v>
      </c>
      <c r="D10" s="31">
        <v>227</v>
      </c>
      <c r="E10" s="86">
        <v>212</v>
      </c>
      <c r="F10" s="86">
        <v>233</v>
      </c>
      <c r="G10" s="196">
        <v>276</v>
      </c>
      <c r="H10" s="198">
        <v>202</v>
      </c>
      <c r="I10" s="199">
        <v>336</v>
      </c>
      <c r="J10" s="199">
        <v>402</v>
      </c>
      <c r="K10" s="243">
        <v>440</v>
      </c>
      <c r="L10" s="274">
        <v>420</v>
      </c>
      <c r="M10" s="274">
        <v>372</v>
      </c>
      <c r="N10" s="198">
        <v>364</v>
      </c>
      <c r="O10" s="628">
        <v>479</v>
      </c>
      <c r="P10" s="657">
        <v>589</v>
      </c>
      <c r="Q10" s="786">
        <v>611</v>
      </c>
      <c r="R10" s="791">
        <v>750</v>
      </c>
    </row>
    <row r="11" spans="1:18" ht="30" customHeight="1" thickBot="1">
      <c r="A11" s="308" t="s">
        <v>308</v>
      </c>
      <c r="B11" s="33">
        <v>596</v>
      </c>
      <c r="C11" s="33">
        <v>624</v>
      </c>
      <c r="D11" s="34">
        <v>960</v>
      </c>
      <c r="E11" s="33">
        <v>1278</v>
      </c>
      <c r="F11" s="33">
        <v>1335</v>
      </c>
      <c r="G11" s="197">
        <v>1720</v>
      </c>
      <c r="H11" s="200">
        <v>1969</v>
      </c>
      <c r="I11" s="201">
        <v>1960</v>
      </c>
      <c r="J11" s="596">
        <v>2050</v>
      </c>
      <c r="K11" s="244">
        <v>2585</v>
      </c>
      <c r="L11" s="276">
        <v>2375</v>
      </c>
      <c r="M11" s="276">
        <v>2487</v>
      </c>
      <c r="N11" s="200">
        <v>3118</v>
      </c>
      <c r="O11" s="630">
        <v>3359</v>
      </c>
      <c r="P11" s="659">
        <v>3044</v>
      </c>
      <c r="Q11" s="788">
        <v>3133</v>
      </c>
      <c r="R11" s="792">
        <v>3091</v>
      </c>
    </row>
    <row r="12" spans="1:4" ht="18" customHeight="1">
      <c r="A12" s="257" t="s">
        <v>200</v>
      </c>
      <c r="B12" s="35"/>
      <c r="C12" s="35"/>
      <c r="D12" s="35"/>
    </row>
    <row r="13" ht="18" customHeight="1">
      <c r="A13" s="60" t="s">
        <v>261</v>
      </c>
    </row>
    <row r="14" ht="18" customHeight="1">
      <c r="A14" s="258" t="s">
        <v>307</v>
      </c>
    </row>
    <row r="15" ht="18" customHeight="1">
      <c r="A15" s="309" t="s">
        <v>309</v>
      </c>
    </row>
    <row r="16" ht="9.75" customHeight="1">
      <c r="A16" s="144"/>
    </row>
    <row r="17" ht="34.5" customHeight="1" thickBot="1">
      <c r="A17" s="306" t="s">
        <v>285</v>
      </c>
    </row>
    <row r="18" spans="1:18" ht="30" customHeight="1" thickBot="1">
      <c r="A18" s="876" t="s">
        <v>26</v>
      </c>
      <c r="B18" s="77"/>
      <c r="C18" s="878" t="s">
        <v>13</v>
      </c>
      <c r="D18" s="879"/>
      <c r="E18" s="879"/>
      <c r="F18" s="879"/>
      <c r="G18" s="879"/>
      <c r="H18" s="879"/>
      <c r="I18" s="879"/>
      <c r="J18" s="879"/>
      <c r="K18" s="879"/>
      <c r="L18" s="879"/>
      <c r="M18" s="879"/>
      <c r="N18" s="879"/>
      <c r="O18" s="879"/>
      <c r="P18" s="879"/>
      <c r="Q18" s="879"/>
      <c r="R18" s="880"/>
    </row>
    <row r="19" spans="1:18" ht="35.25" thickBot="1">
      <c r="A19" s="877"/>
      <c r="B19" s="78" t="s">
        <v>21</v>
      </c>
      <c r="C19" s="76" t="s">
        <v>0</v>
      </c>
      <c r="D19" s="75" t="s">
        <v>1</v>
      </c>
      <c r="E19" s="75" t="s">
        <v>14</v>
      </c>
      <c r="F19" s="75" t="s">
        <v>15</v>
      </c>
      <c r="G19" s="202" t="s">
        <v>16</v>
      </c>
      <c r="H19" s="246" t="s">
        <v>79</v>
      </c>
      <c r="I19" s="246" t="s">
        <v>90</v>
      </c>
      <c r="J19" s="246" t="s">
        <v>109</v>
      </c>
      <c r="K19" s="242" t="s">
        <v>120</v>
      </c>
      <c r="L19" s="273" t="s">
        <v>153</v>
      </c>
      <c r="M19" s="273" t="s">
        <v>183</v>
      </c>
      <c r="N19" s="311" t="s">
        <v>208</v>
      </c>
      <c r="O19" s="632" t="s">
        <v>236</v>
      </c>
      <c r="P19" s="633" t="s">
        <v>251</v>
      </c>
      <c r="Q19" s="632" t="s">
        <v>260</v>
      </c>
      <c r="R19" s="795" t="s">
        <v>304</v>
      </c>
    </row>
    <row r="20" spans="1:18" ht="30" customHeight="1">
      <c r="A20" s="29" t="s">
        <v>75</v>
      </c>
      <c r="B20" s="36">
        <v>80.1</v>
      </c>
      <c r="C20" s="36">
        <v>91.2</v>
      </c>
      <c r="D20" s="36">
        <v>108.8</v>
      </c>
      <c r="E20" s="36">
        <v>150.8</v>
      </c>
      <c r="F20" s="79">
        <v>176.7</v>
      </c>
      <c r="G20" s="203">
        <v>203.7</v>
      </c>
      <c r="H20" s="206">
        <v>234.5</v>
      </c>
      <c r="I20" s="207">
        <v>276.4</v>
      </c>
      <c r="J20" s="208">
        <v>317.3</v>
      </c>
      <c r="K20" s="247">
        <v>349</v>
      </c>
      <c r="L20" s="277">
        <v>394.6</v>
      </c>
      <c r="M20" s="767">
        <v>430.2</v>
      </c>
      <c r="N20" s="768">
        <v>460.1</v>
      </c>
      <c r="O20" s="769">
        <v>540.6</v>
      </c>
      <c r="P20" s="768">
        <v>658.9</v>
      </c>
      <c r="Q20" s="793">
        <v>702.2</v>
      </c>
      <c r="R20" s="796">
        <v>736.8</v>
      </c>
    </row>
    <row r="21" spans="1:19" ht="30" customHeight="1">
      <c r="A21" s="29" t="s">
        <v>303</v>
      </c>
      <c r="B21" s="36">
        <v>23.8</v>
      </c>
      <c r="C21" s="36">
        <v>23.9</v>
      </c>
      <c r="D21" s="36">
        <v>21.7</v>
      </c>
      <c r="E21" s="79">
        <v>19</v>
      </c>
      <c r="F21" s="79">
        <v>18.3</v>
      </c>
      <c r="G21" s="204">
        <v>19</v>
      </c>
      <c r="H21" s="209">
        <v>18.1</v>
      </c>
      <c r="I21" s="206">
        <v>18.8</v>
      </c>
      <c r="J21" s="206">
        <v>16.9</v>
      </c>
      <c r="K21" s="247">
        <v>30.5</v>
      </c>
      <c r="L21" s="304" t="s">
        <v>201</v>
      </c>
      <c r="M21" s="626" t="s">
        <v>202</v>
      </c>
      <c r="N21" s="312">
        <v>108.7</v>
      </c>
      <c r="O21" s="626">
        <v>130.6</v>
      </c>
      <c r="P21" s="312">
        <v>235.2</v>
      </c>
      <c r="Q21" s="794">
        <v>267.9</v>
      </c>
      <c r="R21" s="797">
        <v>295.3</v>
      </c>
      <c r="S21" s="841"/>
    </row>
    <row r="22" spans="1:18" ht="30" customHeight="1">
      <c r="A22" s="93" t="s">
        <v>28</v>
      </c>
      <c r="B22" s="36">
        <v>10.6</v>
      </c>
      <c r="C22" s="36">
        <v>12</v>
      </c>
      <c r="D22" s="36">
        <v>14.1</v>
      </c>
      <c r="E22" s="79">
        <v>18.8</v>
      </c>
      <c r="F22" s="79">
        <v>21.1</v>
      </c>
      <c r="G22" s="204">
        <v>22.9</v>
      </c>
      <c r="H22" s="209">
        <v>24.2</v>
      </c>
      <c r="I22" s="206">
        <v>28.1</v>
      </c>
      <c r="J22" s="206">
        <v>31.1</v>
      </c>
      <c r="K22" s="247">
        <v>31.8</v>
      </c>
      <c r="L22" s="277">
        <v>33.4</v>
      </c>
      <c r="M22" s="277">
        <v>34.6</v>
      </c>
      <c r="N22" s="206">
        <v>41.1</v>
      </c>
      <c r="O22" s="277">
        <v>44.1</v>
      </c>
      <c r="P22" s="206">
        <v>46.6</v>
      </c>
      <c r="Q22" s="247">
        <v>51</v>
      </c>
      <c r="R22" s="798">
        <v>54.6</v>
      </c>
    </row>
    <row r="23" spans="1:18" ht="30" customHeight="1">
      <c r="A23" s="93" t="s">
        <v>31</v>
      </c>
      <c r="B23" s="36">
        <v>1.7</v>
      </c>
      <c r="C23" s="36">
        <v>1.8</v>
      </c>
      <c r="D23" s="79">
        <v>2.3</v>
      </c>
      <c r="E23" s="79">
        <v>3.2</v>
      </c>
      <c r="F23" s="79">
        <v>3.6</v>
      </c>
      <c r="G23" s="204">
        <v>3.9</v>
      </c>
      <c r="H23" s="209">
        <v>4.1</v>
      </c>
      <c r="I23" s="206">
        <v>4.8</v>
      </c>
      <c r="J23" s="206">
        <v>4.9</v>
      </c>
      <c r="K23" s="247">
        <v>4.84</v>
      </c>
      <c r="L23" s="277">
        <v>5.2</v>
      </c>
      <c r="M23" s="277">
        <v>5.3</v>
      </c>
      <c r="N23" s="312">
        <v>4.5</v>
      </c>
      <c r="O23" s="626">
        <v>5.6</v>
      </c>
      <c r="P23" s="206">
        <v>5.93</v>
      </c>
      <c r="Q23" s="247">
        <v>6.8</v>
      </c>
      <c r="R23" s="798">
        <v>8.1</v>
      </c>
    </row>
    <row r="24" spans="1:18" ht="30" customHeight="1">
      <c r="A24" s="93" t="s">
        <v>29</v>
      </c>
      <c r="B24" s="36">
        <v>1</v>
      </c>
      <c r="C24" s="36">
        <v>1.2</v>
      </c>
      <c r="D24" s="36">
        <v>1.1</v>
      </c>
      <c r="E24" s="79">
        <v>0.9</v>
      </c>
      <c r="F24" s="79">
        <v>0.9</v>
      </c>
      <c r="G24" s="204">
        <v>1.2</v>
      </c>
      <c r="H24" s="209">
        <v>1.5</v>
      </c>
      <c r="I24" s="207">
        <v>1.7</v>
      </c>
      <c r="J24" s="207">
        <v>3</v>
      </c>
      <c r="K24" s="247">
        <v>3.6</v>
      </c>
      <c r="L24" s="277">
        <v>3.8</v>
      </c>
      <c r="M24" s="277">
        <v>3.8</v>
      </c>
      <c r="N24" s="206">
        <v>4.3</v>
      </c>
      <c r="O24" s="277">
        <v>6.2</v>
      </c>
      <c r="P24" s="206">
        <v>13.8</v>
      </c>
      <c r="Q24" s="787">
        <v>16.3</v>
      </c>
      <c r="R24" s="799">
        <v>22.5</v>
      </c>
    </row>
    <row r="25" spans="1:18" ht="30" customHeight="1" thickBot="1">
      <c r="A25" s="37" t="s">
        <v>32</v>
      </c>
      <c r="B25" s="38">
        <v>0.8</v>
      </c>
      <c r="C25" s="38">
        <v>1</v>
      </c>
      <c r="D25" s="38">
        <v>1.5</v>
      </c>
      <c r="E25" s="80">
        <v>2.6</v>
      </c>
      <c r="F25" s="80">
        <v>3.1</v>
      </c>
      <c r="G25" s="205">
        <v>3.7</v>
      </c>
      <c r="H25" s="210">
        <v>4.5</v>
      </c>
      <c r="I25" s="211">
        <v>5</v>
      </c>
      <c r="J25" s="211">
        <v>6.7</v>
      </c>
      <c r="K25" s="248">
        <v>7.6</v>
      </c>
      <c r="L25" s="278">
        <v>7.3</v>
      </c>
      <c r="M25" s="278">
        <v>8.3</v>
      </c>
      <c r="N25" s="211">
        <v>10.9</v>
      </c>
      <c r="O25" s="278">
        <v>14.2</v>
      </c>
      <c r="P25" s="211">
        <v>12.8</v>
      </c>
      <c r="Q25" s="248">
        <v>13.5</v>
      </c>
      <c r="R25" s="800">
        <v>13.9</v>
      </c>
    </row>
    <row r="26" spans="1:5" ht="18" customHeight="1">
      <c r="A26" s="129" t="s">
        <v>272</v>
      </c>
      <c r="E26" s="39"/>
    </row>
    <row r="27" spans="1:5" ht="18" customHeight="1">
      <c r="A27" s="129" t="s">
        <v>273</v>
      </c>
      <c r="E27" s="39"/>
    </row>
    <row r="28" spans="1:5" ht="18" customHeight="1">
      <c r="A28" s="60" t="s">
        <v>262</v>
      </c>
      <c r="E28" s="39"/>
    </row>
    <row r="29" spans="1:18" ht="21" customHeight="1">
      <c r="A29" s="309" t="s">
        <v>305</v>
      </c>
      <c r="E29" s="39"/>
      <c r="L29" s="598"/>
      <c r="M29" s="598"/>
      <c r="N29" s="598"/>
      <c r="O29" s="598"/>
      <c r="P29" s="598"/>
      <c r="Q29" s="598"/>
      <c r="R29" s="598"/>
    </row>
    <row r="30" ht="30" customHeight="1">
      <c r="E30" s="39"/>
    </row>
    <row r="31" ht="30" customHeight="1">
      <c r="E31" s="39"/>
    </row>
    <row r="32" ht="30" customHeight="1">
      <c r="E32" s="39"/>
    </row>
    <row r="33" ht="30" customHeight="1">
      <c r="E33" s="39"/>
    </row>
    <row r="34" ht="30" customHeight="1">
      <c r="E34" s="39"/>
    </row>
    <row r="35" ht="30" customHeight="1">
      <c r="E35" s="39"/>
    </row>
    <row r="36" ht="30" customHeight="1">
      <c r="E36" s="39"/>
    </row>
    <row r="37" ht="30" customHeight="1">
      <c r="E37" s="39"/>
    </row>
    <row r="38" ht="30" customHeight="1">
      <c r="E38" s="39"/>
    </row>
    <row r="39" ht="30" customHeight="1">
      <c r="E39" s="39"/>
    </row>
    <row r="40" ht="30" customHeight="1">
      <c r="E40" s="39"/>
    </row>
    <row r="41" ht="30" customHeight="1">
      <c r="E41" s="39"/>
    </row>
    <row r="42" ht="30" customHeight="1">
      <c r="E42" s="39"/>
    </row>
    <row r="43" ht="30" customHeight="1">
      <c r="E43" s="39"/>
    </row>
    <row r="44" ht="30" customHeight="1">
      <c r="E44" s="39"/>
    </row>
    <row r="45" ht="30" customHeight="1">
      <c r="E45" s="39"/>
    </row>
    <row r="46" ht="30" customHeight="1">
      <c r="E46" s="39"/>
    </row>
    <row r="47" ht="30" customHeight="1">
      <c r="E47" s="39"/>
    </row>
    <row r="48" ht="30" customHeight="1">
      <c r="E48" s="39"/>
    </row>
    <row r="49" ht="30" customHeight="1">
      <c r="E49" s="39"/>
    </row>
    <row r="50" ht="30" customHeight="1">
      <c r="E50" s="39"/>
    </row>
    <row r="51" ht="30" customHeight="1">
      <c r="E51" s="39"/>
    </row>
    <row r="52" ht="30" customHeight="1">
      <c r="E52" s="39"/>
    </row>
    <row r="53" ht="30" customHeight="1">
      <c r="E53" s="39"/>
    </row>
    <row r="54" ht="30" customHeight="1">
      <c r="E54" s="39"/>
    </row>
    <row r="55" ht="30" customHeight="1">
      <c r="E55" s="39"/>
    </row>
    <row r="56" ht="30" customHeight="1">
      <c r="E56" s="39"/>
    </row>
    <row r="57" ht="30" customHeight="1">
      <c r="E57" s="39"/>
    </row>
    <row r="58" ht="30" customHeight="1">
      <c r="E58" s="39"/>
    </row>
    <row r="59" ht="30" customHeight="1">
      <c r="E59" s="39"/>
    </row>
    <row r="60" ht="30" customHeight="1">
      <c r="E60" s="39"/>
    </row>
    <row r="61" ht="30" customHeight="1">
      <c r="E61" s="39"/>
    </row>
    <row r="62" ht="30" customHeight="1">
      <c r="E62" s="39"/>
    </row>
    <row r="63" ht="30" customHeight="1">
      <c r="E63" s="39"/>
    </row>
    <row r="64" ht="30" customHeight="1">
      <c r="E64" s="39"/>
    </row>
    <row r="65" ht="30" customHeight="1">
      <c r="E65" s="39"/>
    </row>
    <row r="66" ht="30" customHeight="1">
      <c r="E66" s="39"/>
    </row>
    <row r="67" ht="30" customHeight="1">
      <c r="E67" s="39"/>
    </row>
    <row r="68" ht="30" customHeight="1">
      <c r="E68" s="39"/>
    </row>
    <row r="69" ht="30" customHeight="1">
      <c r="E69" s="39"/>
    </row>
    <row r="70" ht="30" customHeight="1">
      <c r="E70" s="39"/>
    </row>
    <row r="71" ht="30" customHeight="1">
      <c r="E71" s="39"/>
    </row>
    <row r="72" ht="30" customHeight="1">
      <c r="E72" s="39"/>
    </row>
    <row r="73" ht="30" customHeight="1">
      <c r="E73" s="39"/>
    </row>
    <row r="74" ht="30" customHeight="1">
      <c r="E74" s="39"/>
    </row>
    <row r="75" ht="30" customHeight="1">
      <c r="E75" s="39"/>
    </row>
    <row r="76" ht="30" customHeight="1">
      <c r="E76" s="39"/>
    </row>
  </sheetData>
  <sheetProtection/>
  <mergeCells count="4">
    <mergeCell ref="A18:A19"/>
    <mergeCell ref="A4:A5"/>
    <mergeCell ref="F4:R4"/>
    <mergeCell ref="C18:R18"/>
  </mergeCells>
  <printOptions/>
  <pageMargins left="0.66" right="0.33" top="0.5905511811023623" bottom="0" header="0.4" footer="0"/>
  <pageSetup horizontalDpi="600" verticalDpi="600" orientation="portrait" paperSize="9" r:id="rId1"/>
  <headerFooter alignWithMargins="0">
    <oddHeader>&amp;C- 17 -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Q28"/>
  <sheetViews>
    <sheetView workbookViewId="0" topLeftCell="A1">
      <selection activeCell="A1" sqref="A1"/>
    </sheetView>
  </sheetViews>
  <sheetFormatPr defaultColWidth="9.00390625" defaultRowHeight="15.75"/>
  <cols>
    <col min="1" max="1" width="33.75390625" style="433" customWidth="1"/>
    <col min="2" max="4" width="9.625" style="433" hidden="1" customWidth="1"/>
    <col min="5" max="5" width="0" style="433" hidden="1" customWidth="1"/>
    <col min="6" max="6" width="7.625" style="433" hidden="1" customWidth="1"/>
    <col min="7" max="9" width="8.625" style="433" hidden="1" customWidth="1"/>
    <col min="10" max="11" width="11.00390625" style="433" hidden="1" customWidth="1"/>
    <col min="12" max="12" width="11.125" style="433" hidden="1" customWidth="1"/>
    <col min="13" max="17" width="11.125" style="433" customWidth="1"/>
    <col min="18" max="16384" width="9.00390625" style="433" customWidth="1"/>
  </cols>
  <sheetData>
    <row r="1" ht="36.75" customHeight="1">
      <c r="A1" s="432" t="s">
        <v>286</v>
      </c>
    </row>
    <row r="2" ht="14.25" customHeight="1" thickBot="1"/>
    <row r="3" spans="1:17" ht="33" customHeight="1" thickBot="1">
      <c r="A3" s="363" t="s">
        <v>33</v>
      </c>
      <c r="B3" s="434" t="s">
        <v>34</v>
      </c>
      <c r="C3" s="434" t="s">
        <v>35</v>
      </c>
      <c r="D3" s="435">
        <v>35582</v>
      </c>
      <c r="E3" s="435">
        <v>36312</v>
      </c>
      <c r="F3" s="436">
        <v>2000</v>
      </c>
      <c r="G3" s="437">
        <v>2001</v>
      </c>
      <c r="H3" s="438">
        <v>2002</v>
      </c>
      <c r="I3" s="439">
        <v>2003</v>
      </c>
      <c r="J3" s="360">
        <v>2006</v>
      </c>
      <c r="K3" s="441">
        <v>2007</v>
      </c>
      <c r="L3" s="441">
        <v>2008</v>
      </c>
      <c r="M3" s="441">
        <v>2009</v>
      </c>
      <c r="N3" s="637" t="s">
        <v>225</v>
      </c>
      <c r="O3" s="637" t="s">
        <v>257</v>
      </c>
      <c r="P3" s="801" t="s">
        <v>258</v>
      </c>
      <c r="Q3" s="807" t="s">
        <v>316</v>
      </c>
    </row>
    <row r="4" spans="1:17" ht="30" customHeight="1">
      <c r="A4" s="442" t="s">
        <v>36</v>
      </c>
      <c r="B4" s="374">
        <v>2213</v>
      </c>
      <c r="C4" s="374">
        <v>2194</v>
      </c>
      <c r="D4" s="374">
        <v>2192</v>
      </c>
      <c r="E4" s="374">
        <v>2355</v>
      </c>
      <c r="F4" s="374">
        <v>2434</v>
      </c>
      <c r="G4" s="443">
        <v>2631</v>
      </c>
      <c r="H4" s="444">
        <v>3382</v>
      </c>
      <c r="I4" s="445">
        <v>3160</v>
      </c>
      <c r="J4" s="446">
        <v>3552</v>
      </c>
      <c r="K4" s="447">
        <v>3444</v>
      </c>
      <c r="L4" s="447">
        <v>3397</v>
      </c>
      <c r="M4" s="447">
        <v>3575</v>
      </c>
      <c r="N4" s="444">
        <v>3864</v>
      </c>
      <c r="O4" s="634">
        <v>3980</v>
      </c>
      <c r="P4" s="446">
        <v>4100</v>
      </c>
      <c r="Q4" s="843">
        <v>4124.66376485548</v>
      </c>
    </row>
    <row r="5" spans="1:17" ht="30" customHeight="1">
      <c r="A5" s="442" t="s">
        <v>37</v>
      </c>
      <c r="B5" s="374">
        <v>1118</v>
      </c>
      <c r="C5" s="374">
        <v>1120</v>
      </c>
      <c r="D5" s="374">
        <v>1157</v>
      </c>
      <c r="E5" s="374">
        <v>1342</v>
      </c>
      <c r="F5" s="374">
        <v>1385</v>
      </c>
      <c r="G5" s="443">
        <v>1655</v>
      </c>
      <c r="H5" s="444">
        <v>2118</v>
      </c>
      <c r="I5" s="444">
        <v>1662</v>
      </c>
      <c r="J5" s="446">
        <v>1900</v>
      </c>
      <c r="K5" s="447">
        <v>1983</v>
      </c>
      <c r="L5" s="447">
        <v>1765</v>
      </c>
      <c r="M5" s="447">
        <v>1898</v>
      </c>
      <c r="N5" s="444">
        <v>2115</v>
      </c>
      <c r="O5" s="634">
        <v>2273</v>
      </c>
      <c r="P5" s="446">
        <v>2481</v>
      </c>
      <c r="Q5" s="843">
        <v>2495.9245855137674</v>
      </c>
    </row>
    <row r="6" spans="1:17" ht="30" customHeight="1">
      <c r="A6" s="442" t="s">
        <v>38</v>
      </c>
      <c r="B6" s="374">
        <v>1110</v>
      </c>
      <c r="C6" s="374">
        <v>1177</v>
      </c>
      <c r="D6" s="374">
        <v>1207</v>
      </c>
      <c r="E6" s="374">
        <v>1039</v>
      </c>
      <c r="F6" s="374">
        <v>1166</v>
      </c>
      <c r="G6" s="443">
        <v>1206</v>
      </c>
      <c r="H6" s="444">
        <v>1523</v>
      </c>
      <c r="I6" s="444">
        <v>1198</v>
      </c>
      <c r="J6" s="446">
        <v>1241</v>
      </c>
      <c r="K6" s="447">
        <v>1305</v>
      </c>
      <c r="L6" s="447">
        <v>1307</v>
      </c>
      <c r="M6" s="447">
        <v>1318</v>
      </c>
      <c r="N6" s="444">
        <v>1294</v>
      </c>
      <c r="O6" s="634">
        <v>1143</v>
      </c>
      <c r="P6" s="446">
        <v>1047</v>
      </c>
      <c r="Q6" s="843">
        <v>1053.2982833667531</v>
      </c>
    </row>
    <row r="7" spans="1:17" ht="30" customHeight="1">
      <c r="A7" s="442" t="s">
        <v>39</v>
      </c>
      <c r="B7" s="374">
        <v>703</v>
      </c>
      <c r="C7" s="374">
        <v>803</v>
      </c>
      <c r="D7" s="374">
        <v>914</v>
      </c>
      <c r="E7" s="374">
        <v>896</v>
      </c>
      <c r="F7" s="374">
        <v>1214</v>
      </c>
      <c r="G7" s="443">
        <v>1452</v>
      </c>
      <c r="H7" s="444">
        <v>1398</v>
      </c>
      <c r="I7" s="444">
        <v>1354</v>
      </c>
      <c r="J7" s="446">
        <v>1517</v>
      </c>
      <c r="K7" s="447">
        <v>1535</v>
      </c>
      <c r="L7" s="447">
        <v>1632</v>
      </c>
      <c r="M7" s="447">
        <v>1690</v>
      </c>
      <c r="N7" s="444">
        <v>1870</v>
      </c>
      <c r="O7" s="634">
        <v>1920</v>
      </c>
      <c r="P7" s="446">
        <v>1595</v>
      </c>
      <c r="Q7" s="843">
        <v>1604.5948060840221</v>
      </c>
    </row>
    <row r="8" spans="1:17" ht="30" customHeight="1">
      <c r="A8" s="442" t="s">
        <v>40</v>
      </c>
      <c r="B8" s="374">
        <v>757</v>
      </c>
      <c r="C8" s="374">
        <v>893</v>
      </c>
      <c r="D8" s="374">
        <v>758</v>
      </c>
      <c r="E8" s="374">
        <v>786</v>
      </c>
      <c r="F8" s="374">
        <v>851</v>
      </c>
      <c r="G8" s="443">
        <v>892</v>
      </c>
      <c r="H8" s="444">
        <v>1117</v>
      </c>
      <c r="I8" s="444">
        <v>1000</v>
      </c>
      <c r="J8" s="446">
        <v>1088</v>
      </c>
      <c r="K8" s="447">
        <v>1135</v>
      </c>
      <c r="L8" s="447">
        <v>1161</v>
      </c>
      <c r="M8" s="447">
        <v>1224</v>
      </c>
      <c r="N8" s="444">
        <v>1430</v>
      </c>
      <c r="O8" s="634">
        <v>1286</v>
      </c>
      <c r="P8" s="446">
        <v>1223</v>
      </c>
      <c r="Q8" s="843">
        <v>1230.3570205898175</v>
      </c>
    </row>
    <row r="9" spans="1:17" ht="30" customHeight="1">
      <c r="A9" s="442" t="s">
        <v>41</v>
      </c>
      <c r="B9" s="374">
        <v>630</v>
      </c>
      <c r="C9" s="374">
        <v>635</v>
      </c>
      <c r="D9" s="374">
        <v>690</v>
      </c>
      <c r="E9" s="374">
        <v>739</v>
      </c>
      <c r="F9" s="374">
        <v>717</v>
      </c>
      <c r="G9" s="443">
        <v>817</v>
      </c>
      <c r="H9" s="444">
        <v>1000</v>
      </c>
      <c r="I9" s="444">
        <v>832</v>
      </c>
      <c r="J9" s="446">
        <v>941</v>
      </c>
      <c r="K9" s="447">
        <v>875</v>
      </c>
      <c r="L9" s="447">
        <v>814</v>
      </c>
      <c r="M9" s="447">
        <v>789</v>
      </c>
      <c r="N9" s="444">
        <v>830</v>
      </c>
      <c r="O9" s="634">
        <v>987</v>
      </c>
      <c r="P9" s="446">
        <v>1010</v>
      </c>
      <c r="Q9" s="843">
        <v>1016.0757079278134</v>
      </c>
    </row>
    <row r="10" spans="1:17" ht="30" customHeight="1">
      <c r="A10" s="448" t="s">
        <v>199</v>
      </c>
      <c r="B10" s="374">
        <v>1951</v>
      </c>
      <c r="C10" s="374">
        <v>2189</v>
      </c>
      <c r="D10" s="374">
        <v>2419</v>
      </c>
      <c r="E10" s="374">
        <v>2772</v>
      </c>
      <c r="F10" s="374">
        <v>2825</v>
      </c>
      <c r="G10" s="443">
        <v>3260</v>
      </c>
      <c r="H10" s="444">
        <v>3776</v>
      </c>
      <c r="I10" s="444">
        <v>3278</v>
      </c>
      <c r="J10" s="446">
        <v>3532</v>
      </c>
      <c r="K10" s="447">
        <v>3506</v>
      </c>
      <c r="L10" s="447">
        <v>3476</v>
      </c>
      <c r="M10" s="447">
        <v>3555</v>
      </c>
      <c r="N10" s="444">
        <v>4124</v>
      </c>
      <c r="O10" s="634">
        <v>4408</v>
      </c>
      <c r="P10" s="446">
        <v>4400</v>
      </c>
      <c r="Q10" s="843">
        <v>4426.468430576612</v>
      </c>
    </row>
    <row r="11" spans="1:17" ht="30" customHeight="1">
      <c r="A11" s="442" t="s">
        <v>42</v>
      </c>
      <c r="B11" s="374">
        <v>330</v>
      </c>
      <c r="C11" s="374">
        <v>395</v>
      </c>
      <c r="D11" s="374">
        <v>389</v>
      </c>
      <c r="E11" s="374">
        <v>320</v>
      </c>
      <c r="F11" s="374">
        <v>346</v>
      </c>
      <c r="G11" s="443">
        <v>530</v>
      </c>
      <c r="H11" s="444">
        <v>604</v>
      </c>
      <c r="I11" s="444">
        <v>575</v>
      </c>
      <c r="J11" s="446">
        <v>584</v>
      </c>
      <c r="K11" s="447">
        <v>643</v>
      </c>
      <c r="L11" s="447">
        <v>669</v>
      </c>
      <c r="M11" s="447">
        <v>699</v>
      </c>
      <c r="N11" s="444">
        <v>802</v>
      </c>
      <c r="O11" s="634">
        <v>839</v>
      </c>
      <c r="P11" s="446">
        <v>871</v>
      </c>
      <c r="Q11" s="843">
        <v>876.2395461436886</v>
      </c>
    </row>
    <row r="12" spans="1:17" ht="30" customHeight="1" thickBot="1">
      <c r="A12" s="442" t="s">
        <v>43</v>
      </c>
      <c r="B12" s="374">
        <v>391</v>
      </c>
      <c r="C12" s="374">
        <v>455</v>
      </c>
      <c r="D12" s="374">
        <v>526</v>
      </c>
      <c r="E12" s="374">
        <v>606</v>
      </c>
      <c r="F12" s="374">
        <v>680</v>
      </c>
      <c r="G12" s="443">
        <v>726</v>
      </c>
      <c r="H12" s="444">
        <v>912</v>
      </c>
      <c r="I12" s="444">
        <v>935</v>
      </c>
      <c r="J12" s="449">
        <v>904</v>
      </c>
      <c r="K12" s="450">
        <v>839</v>
      </c>
      <c r="L12" s="450">
        <v>775</v>
      </c>
      <c r="M12" s="450">
        <v>862</v>
      </c>
      <c r="N12" s="444">
        <v>910</v>
      </c>
      <c r="O12" s="634">
        <v>866</v>
      </c>
      <c r="P12" s="446">
        <v>895</v>
      </c>
      <c r="Q12" s="843">
        <v>900.3839194013792</v>
      </c>
    </row>
    <row r="13" spans="1:17" s="457" customFormat="1" ht="30" customHeight="1" thickBot="1">
      <c r="A13" s="451" t="s">
        <v>44</v>
      </c>
      <c r="B13" s="452">
        <f aca="true" t="shared" si="0" ref="B13:K13">SUM(B4:B12)</f>
        <v>9203</v>
      </c>
      <c r="C13" s="452">
        <f t="shared" si="0"/>
        <v>9861</v>
      </c>
      <c r="D13" s="452">
        <f t="shared" si="0"/>
        <v>10252</v>
      </c>
      <c r="E13" s="452">
        <f t="shared" si="0"/>
        <v>10855</v>
      </c>
      <c r="F13" s="452">
        <f t="shared" si="0"/>
        <v>11618</v>
      </c>
      <c r="G13" s="453">
        <f t="shared" si="0"/>
        <v>13169</v>
      </c>
      <c r="H13" s="454">
        <f t="shared" si="0"/>
        <v>15830</v>
      </c>
      <c r="I13" s="454">
        <f t="shared" si="0"/>
        <v>13994</v>
      </c>
      <c r="J13" s="455">
        <f t="shared" si="0"/>
        <v>15259</v>
      </c>
      <c r="K13" s="456">
        <f t="shared" si="0"/>
        <v>15265</v>
      </c>
      <c r="L13" s="456">
        <v>14996</v>
      </c>
      <c r="M13" s="456">
        <v>15610</v>
      </c>
      <c r="N13" s="454">
        <v>17239</v>
      </c>
      <c r="O13" s="635">
        <v>17702</v>
      </c>
      <c r="P13" s="455">
        <v>17622</v>
      </c>
      <c r="Q13" s="808">
        <f>SUM(Q4:Q12)</f>
        <v>17728.006064459336</v>
      </c>
    </row>
    <row r="14" spans="1:17" s="457" customFormat="1" ht="30" customHeight="1" thickBot="1">
      <c r="A14" s="458" t="s">
        <v>45</v>
      </c>
      <c r="B14" s="459">
        <v>818</v>
      </c>
      <c r="C14" s="459">
        <v>900</v>
      </c>
      <c r="D14" s="459">
        <v>948</v>
      </c>
      <c r="E14" s="459">
        <v>1010</v>
      </c>
      <c r="F14" s="459">
        <v>1004</v>
      </c>
      <c r="G14" s="460">
        <v>1073</v>
      </c>
      <c r="H14" s="461">
        <v>1196</v>
      </c>
      <c r="I14" s="462">
        <v>1527</v>
      </c>
      <c r="J14" s="463">
        <v>1841</v>
      </c>
      <c r="K14" s="464">
        <v>1611</v>
      </c>
      <c r="L14" s="464">
        <v>1581</v>
      </c>
      <c r="M14" s="464">
        <v>1570</v>
      </c>
      <c r="N14" s="660">
        <v>2193</v>
      </c>
      <c r="O14" s="636">
        <v>2489</v>
      </c>
      <c r="P14" s="802">
        <v>2825</v>
      </c>
      <c r="Q14" s="809">
        <v>2841.993935540666</v>
      </c>
    </row>
    <row r="15" spans="1:17" s="432" customFormat="1" ht="30" customHeight="1" thickBot="1" thickTop="1">
      <c r="A15" s="465" t="s">
        <v>46</v>
      </c>
      <c r="B15" s="466">
        <f aca="true" t="shared" si="1" ref="B15:I15">SUM(B13:B14)</f>
        <v>10021</v>
      </c>
      <c r="C15" s="466">
        <f t="shared" si="1"/>
        <v>10761</v>
      </c>
      <c r="D15" s="466">
        <f t="shared" si="1"/>
        <v>11200</v>
      </c>
      <c r="E15" s="466">
        <f t="shared" si="1"/>
        <v>11865</v>
      </c>
      <c r="F15" s="466">
        <f t="shared" si="1"/>
        <v>12622</v>
      </c>
      <c r="G15" s="467">
        <f t="shared" si="1"/>
        <v>14242</v>
      </c>
      <c r="H15" s="468">
        <f t="shared" si="1"/>
        <v>17026</v>
      </c>
      <c r="I15" s="469">
        <f t="shared" si="1"/>
        <v>15521</v>
      </c>
      <c r="J15" s="470">
        <v>17100</v>
      </c>
      <c r="K15" s="471">
        <f>SUM(K13:K14)</f>
        <v>16876</v>
      </c>
      <c r="L15" s="471">
        <v>16577</v>
      </c>
      <c r="M15" s="471">
        <v>17180</v>
      </c>
      <c r="N15" s="638">
        <v>19432</v>
      </c>
      <c r="O15" s="661">
        <v>20191</v>
      </c>
      <c r="P15" s="803">
        <v>20447</v>
      </c>
      <c r="Q15" s="810">
        <f>SUM(Q13:Q14)</f>
        <v>20570</v>
      </c>
    </row>
    <row r="16" ht="26.25" customHeight="1" thickTop="1">
      <c r="A16" s="856" t="s">
        <v>238</v>
      </c>
    </row>
    <row r="17" spans="1:11" ht="19.5" customHeight="1">
      <c r="A17" s="472" t="s">
        <v>287</v>
      </c>
      <c r="B17" s="354"/>
      <c r="C17" s="354"/>
      <c r="D17" s="354"/>
      <c r="E17" s="354"/>
      <c r="F17" s="354"/>
      <c r="G17" s="354"/>
      <c r="H17" s="354"/>
      <c r="I17"/>
      <c r="J17" s="354"/>
      <c r="K17" s="354"/>
    </row>
    <row r="18" spans="1:11" ht="15" customHeight="1" thickBot="1">
      <c r="A18" s="354"/>
      <c r="B18" s="473"/>
      <c r="C18" s="473"/>
      <c r="D18" s="473"/>
      <c r="E18" s="354"/>
      <c r="F18" s="354"/>
      <c r="G18" s="354"/>
      <c r="H18" s="354"/>
      <c r="I18"/>
      <c r="J18" s="354"/>
      <c r="K18" s="354"/>
    </row>
    <row r="19" spans="1:17" ht="35.25" thickBot="1">
      <c r="A19" s="774"/>
      <c r="B19" s="474" t="s">
        <v>21</v>
      </c>
      <c r="C19" s="435" t="s">
        <v>0</v>
      </c>
      <c r="D19" s="363" t="s">
        <v>1</v>
      </c>
      <c r="E19" s="363" t="s">
        <v>14</v>
      </c>
      <c r="F19" s="475" t="s">
        <v>111</v>
      </c>
      <c r="G19" s="476" t="s">
        <v>16</v>
      </c>
      <c r="H19" s="477" t="s">
        <v>79</v>
      </c>
      <c r="I19" s="477" t="s">
        <v>90</v>
      </c>
      <c r="J19" s="360" t="s">
        <v>120</v>
      </c>
      <c r="K19" s="441" t="s">
        <v>153</v>
      </c>
      <c r="L19" s="441" t="s">
        <v>183</v>
      </c>
      <c r="M19" s="441" t="s">
        <v>208</v>
      </c>
      <c r="N19" s="639" t="s">
        <v>236</v>
      </c>
      <c r="O19" s="639" t="s">
        <v>251</v>
      </c>
      <c r="P19" s="804" t="s">
        <v>260</v>
      </c>
      <c r="Q19" s="811" t="s">
        <v>281</v>
      </c>
    </row>
    <row r="20" spans="1:17" ht="45" customHeight="1">
      <c r="A20" s="773" t="s">
        <v>267</v>
      </c>
      <c r="B20" s="478">
        <v>15117</v>
      </c>
      <c r="C20" s="479">
        <v>14900</v>
      </c>
      <c r="D20" s="478">
        <v>15100</v>
      </c>
      <c r="E20" s="478">
        <v>15400</v>
      </c>
      <c r="F20" s="478">
        <v>15400</v>
      </c>
      <c r="G20" s="480">
        <v>15.1</v>
      </c>
      <c r="H20" s="481">
        <v>15.4</v>
      </c>
      <c r="I20" s="481">
        <v>15.1</v>
      </c>
      <c r="J20" s="482">
        <v>16.8</v>
      </c>
      <c r="K20" s="483">
        <v>17</v>
      </c>
      <c r="L20" s="662">
        <v>17.6</v>
      </c>
      <c r="M20" s="662">
        <v>18.1</v>
      </c>
      <c r="N20" s="663">
        <v>19.1</v>
      </c>
      <c r="O20" s="663">
        <v>19.5</v>
      </c>
      <c r="P20" s="805">
        <v>20</v>
      </c>
      <c r="Q20" s="812">
        <v>20</v>
      </c>
    </row>
    <row r="21" spans="1:17" ht="38.25" customHeight="1">
      <c r="A21" s="773" t="s">
        <v>268</v>
      </c>
      <c r="B21" s="478"/>
      <c r="C21" s="479"/>
      <c r="D21" s="478"/>
      <c r="E21" s="478"/>
      <c r="F21" s="478"/>
      <c r="G21" s="480">
        <v>283</v>
      </c>
      <c r="H21" s="481">
        <v>278.6</v>
      </c>
      <c r="I21" s="481">
        <v>283.4</v>
      </c>
      <c r="J21" s="482">
        <v>286.7</v>
      </c>
      <c r="K21" s="483">
        <v>296.2</v>
      </c>
      <c r="L21" s="662">
        <v>305.3</v>
      </c>
      <c r="M21" s="662">
        <v>301.9</v>
      </c>
      <c r="N21" s="663">
        <v>302.2</v>
      </c>
      <c r="O21" s="663">
        <v>307.4</v>
      </c>
      <c r="P21" s="805">
        <v>311.4</v>
      </c>
      <c r="Q21" s="812">
        <v>318.7</v>
      </c>
    </row>
    <row r="22" spans="1:17" ht="34.5" customHeight="1">
      <c r="A22" s="484" t="s">
        <v>47</v>
      </c>
      <c r="B22" s="485">
        <v>682.9</v>
      </c>
      <c r="C22" s="486">
        <v>718.9</v>
      </c>
      <c r="D22" s="486">
        <v>761.8</v>
      </c>
      <c r="E22" s="486">
        <v>890.7</v>
      </c>
      <c r="F22" s="487">
        <v>979</v>
      </c>
      <c r="G22" s="480">
        <v>1043.1</v>
      </c>
      <c r="H22" s="481">
        <v>1113.3</v>
      </c>
      <c r="I22" s="481">
        <v>1142.2</v>
      </c>
      <c r="J22" s="482">
        <v>1446.5</v>
      </c>
      <c r="K22" s="483">
        <v>1571.9</v>
      </c>
      <c r="L22" s="662">
        <v>1712.1</v>
      </c>
      <c r="M22" s="662">
        <v>1842.1</v>
      </c>
      <c r="N22" s="663">
        <v>2108.2</v>
      </c>
      <c r="O22" s="663">
        <v>2317.8</v>
      </c>
      <c r="P22" s="805">
        <v>2477.7</v>
      </c>
      <c r="Q22" s="812">
        <v>2696.5</v>
      </c>
    </row>
    <row r="23" spans="1:17" ht="30" customHeight="1">
      <c r="A23" s="479" t="s">
        <v>48</v>
      </c>
      <c r="B23" s="485">
        <v>6.1</v>
      </c>
      <c r="C23" s="486">
        <v>5.8</v>
      </c>
      <c r="D23" s="486">
        <v>7.4</v>
      </c>
      <c r="E23" s="486">
        <v>7.1</v>
      </c>
      <c r="F23" s="486">
        <v>6.9</v>
      </c>
      <c r="G23" s="480">
        <v>7.3</v>
      </c>
      <c r="H23" s="481">
        <v>9</v>
      </c>
      <c r="I23" s="481">
        <v>9.7</v>
      </c>
      <c r="J23" s="482">
        <v>0.9</v>
      </c>
      <c r="K23" s="483">
        <v>1.1</v>
      </c>
      <c r="L23" s="662">
        <v>1.3</v>
      </c>
      <c r="M23" s="662">
        <v>2.5</v>
      </c>
      <c r="N23" s="663">
        <v>4.3</v>
      </c>
      <c r="O23" s="663">
        <v>5.2</v>
      </c>
      <c r="P23" s="805">
        <v>4.7</v>
      </c>
      <c r="Q23" s="812">
        <v>5.5</v>
      </c>
    </row>
    <row r="24" spans="1:17" ht="39" customHeight="1" thickBot="1">
      <c r="A24" s="488" t="s">
        <v>182</v>
      </c>
      <c r="B24" s="489">
        <v>8505</v>
      </c>
      <c r="C24" s="490" t="s">
        <v>76</v>
      </c>
      <c r="D24" s="490">
        <v>12101.6</v>
      </c>
      <c r="E24" s="490">
        <v>16442.3</v>
      </c>
      <c r="F24" s="490">
        <v>18887.3</v>
      </c>
      <c r="G24" s="491">
        <v>21810.4</v>
      </c>
      <c r="H24" s="492">
        <v>24962.8</v>
      </c>
      <c r="I24" s="493">
        <v>29435.7</v>
      </c>
      <c r="J24" s="494">
        <v>43316.7</v>
      </c>
      <c r="K24" s="495">
        <v>50564.3</v>
      </c>
      <c r="L24" s="664">
        <v>56574.3</v>
      </c>
      <c r="M24" s="664">
        <v>60132.5</v>
      </c>
      <c r="N24" s="665">
        <v>69392.8</v>
      </c>
      <c r="O24" s="665">
        <v>74275.6</v>
      </c>
      <c r="P24" s="806">
        <v>79500.7</v>
      </c>
      <c r="Q24" s="813">
        <v>80000</v>
      </c>
    </row>
    <row r="25" spans="1:11" ht="6.75" customHeight="1">
      <c r="A25" s="496"/>
      <c r="B25" s="482"/>
      <c r="C25" s="497"/>
      <c r="D25" s="497"/>
      <c r="E25" s="497"/>
      <c r="F25" s="497"/>
      <c r="G25" s="497"/>
      <c r="H25" s="497"/>
      <c r="I25"/>
      <c r="J25" s="354"/>
      <c r="K25" s="354"/>
    </row>
    <row r="26" spans="1:11" ht="24.75" customHeight="1">
      <c r="A26" s="498" t="s">
        <v>181</v>
      </c>
      <c r="B26" s="354"/>
      <c r="C26" s="354"/>
      <c r="D26" s="354"/>
      <c r="E26" s="354"/>
      <c r="F26" s="354"/>
      <c r="G26" s="354"/>
      <c r="H26" s="354"/>
      <c r="I26"/>
      <c r="J26" s="354"/>
      <c r="K26" s="354"/>
    </row>
    <row r="27" spans="1:11" ht="24.75" customHeight="1">
      <c r="A27" s="499" t="s">
        <v>210</v>
      </c>
      <c r="B27" s="500"/>
      <c r="C27" s="500"/>
      <c r="D27" s="500"/>
      <c r="E27" s="500"/>
      <c r="F27" s="500"/>
      <c r="G27" s="153"/>
      <c r="H27" s="153"/>
      <c r="I27" s="153"/>
      <c r="J27" s="153"/>
      <c r="K27" s="153"/>
    </row>
    <row r="28" ht="15.75">
      <c r="A28" s="355"/>
    </row>
    <row r="31" ht="28.5" customHeight="1"/>
  </sheetData>
  <sheetProtection/>
  <printOptions/>
  <pageMargins left="0.23" right="0.26" top="0.5905511811023623" bottom="0" header="0.4" footer="0"/>
  <pageSetup horizontalDpi="600" verticalDpi="600" orientation="portrait" paperSize="9" r:id="rId1"/>
  <headerFooter alignWithMargins="0">
    <oddHeader>&amp;C- 18 -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Q31"/>
  <sheetViews>
    <sheetView workbookViewId="0" topLeftCell="A1">
      <selection activeCell="A1" sqref="A1:Q1"/>
    </sheetView>
  </sheetViews>
  <sheetFormatPr defaultColWidth="9.00390625" defaultRowHeight="19.5" customHeight="1"/>
  <cols>
    <col min="1" max="1" width="36.875" style="0" customWidth="1"/>
    <col min="2" max="2" width="0.74609375" style="0" hidden="1" customWidth="1"/>
    <col min="3" max="6" width="8.625" style="0" hidden="1" customWidth="1"/>
    <col min="7" max="8" width="8.125" style="0" hidden="1" customWidth="1"/>
    <col min="9" max="9" width="8.375" style="0" hidden="1" customWidth="1"/>
    <col min="10" max="12" width="10.625" style="0" hidden="1" customWidth="1"/>
    <col min="13" max="17" width="10.625" style="0" customWidth="1"/>
  </cols>
  <sheetData>
    <row r="1" spans="1:17" s="43" customFormat="1" ht="24" customHeight="1" thickBot="1">
      <c r="A1" s="902" t="s">
        <v>289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</row>
    <row r="2" spans="1:17" s="43" customFormat="1" ht="35.25" thickBot="1">
      <c r="A2" s="607"/>
      <c r="G2" s="150" t="s">
        <v>30</v>
      </c>
      <c r="H2" s="283" t="s">
        <v>130</v>
      </c>
      <c r="I2" s="150" t="s">
        <v>131</v>
      </c>
      <c r="J2" s="250" t="s">
        <v>121</v>
      </c>
      <c r="K2" s="287" t="s">
        <v>155</v>
      </c>
      <c r="L2" s="287" t="s">
        <v>166</v>
      </c>
      <c r="M2" s="287" t="s">
        <v>231</v>
      </c>
      <c r="N2" s="640" t="s">
        <v>259</v>
      </c>
      <c r="O2" s="641" t="s">
        <v>251</v>
      </c>
      <c r="P2" s="814" t="s">
        <v>260</v>
      </c>
      <c r="Q2" s="821" t="s">
        <v>288</v>
      </c>
    </row>
    <row r="3" spans="1:17" s="43" customFormat="1" ht="22.5" customHeight="1">
      <c r="A3" s="604" t="s">
        <v>133</v>
      </c>
      <c r="G3" s="151">
        <v>14.6</v>
      </c>
      <c r="H3" s="284">
        <v>15.1</v>
      </c>
      <c r="I3" s="151">
        <v>15.5</v>
      </c>
      <c r="J3" s="251">
        <v>16.5</v>
      </c>
      <c r="K3" s="284">
        <v>16.7</v>
      </c>
      <c r="L3" s="284">
        <v>17.3</v>
      </c>
      <c r="M3" s="284">
        <v>17.8</v>
      </c>
      <c r="N3" s="284">
        <v>18.9</v>
      </c>
      <c r="O3" s="719">
        <v>19.2</v>
      </c>
      <c r="P3" s="815">
        <v>19.7</v>
      </c>
      <c r="Q3" s="722">
        <v>19.6</v>
      </c>
    </row>
    <row r="4" spans="1:17" s="43" customFormat="1" ht="22.5" customHeight="1">
      <c r="A4" s="604" t="s">
        <v>152</v>
      </c>
      <c r="G4" s="149">
        <v>332.927</v>
      </c>
      <c r="H4" s="285">
        <v>335.64</v>
      </c>
      <c r="I4" s="149">
        <v>345.02</v>
      </c>
      <c r="J4" s="252">
        <v>353.883</v>
      </c>
      <c r="K4" s="285">
        <v>367.2</v>
      </c>
      <c r="L4" s="285">
        <v>373.1</v>
      </c>
      <c r="M4" s="285">
        <v>357.7</v>
      </c>
      <c r="N4" s="285">
        <v>367.2</v>
      </c>
      <c r="O4" s="720">
        <v>375.4</v>
      </c>
      <c r="P4" s="285">
        <v>378.2</v>
      </c>
      <c r="Q4" s="723">
        <v>378.8</v>
      </c>
    </row>
    <row r="5" spans="1:17" s="43" customFormat="1" ht="22.5" customHeight="1">
      <c r="A5" s="605" t="s">
        <v>317</v>
      </c>
      <c r="G5" s="149">
        <v>392.3</v>
      </c>
      <c r="H5" s="285">
        <v>415.7</v>
      </c>
      <c r="I5" s="149">
        <v>433.2</v>
      </c>
      <c r="J5" s="296">
        <v>559.6</v>
      </c>
      <c r="K5" s="297">
        <v>594.5</v>
      </c>
      <c r="L5" s="297">
        <v>655.6</v>
      </c>
      <c r="M5" s="297">
        <v>788.7</v>
      </c>
      <c r="N5" s="297">
        <v>1034.981627</v>
      </c>
      <c r="O5" s="296">
        <v>1137.1</v>
      </c>
      <c r="P5" s="297">
        <v>1222.3</v>
      </c>
      <c r="Q5" s="724">
        <v>1314.9</v>
      </c>
    </row>
    <row r="6" spans="1:17" s="43" customFormat="1" ht="22.5" customHeight="1">
      <c r="A6" s="2" t="s">
        <v>134</v>
      </c>
      <c r="G6" s="149">
        <v>2</v>
      </c>
      <c r="H6" s="285">
        <v>2.3</v>
      </c>
      <c r="I6" s="149">
        <v>2.9</v>
      </c>
      <c r="J6" s="296">
        <v>0.2</v>
      </c>
      <c r="K6" s="297">
        <v>0.3</v>
      </c>
      <c r="L6" s="297">
        <v>0.3</v>
      </c>
      <c r="M6" s="297">
        <v>0.8</v>
      </c>
      <c r="N6" s="297">
        <v>1.9</v>
      </c>
      <c r="O6" s="296">
        <v>0.7</v>
      </c>
      <c r="P6" s="297">
        <v>0.6</v>
      </c>
      <c r="Q6" s="724">
        <v>0.6</v>
      </c>
    </row>
    <row r="7" spans="1:17" s="43" customFormat="1" ht="22.5" customHeight="1">
      <c r="A7" s="2" t="s">
        <v>138</v>
      </c>
      <c r="G7" s="148">
        <v>6014</v>
      </c>
      <c r="H7" s="286">
        <v>10430</v>
      </c>
      <c r="I7" s="148">
        <v>12107</v>
      </c>
      <c r="J7" s="253">
        <v>11720</v>
      </c>
      <c r="K7" s="286">
        <v>8255</v>
      </c>
      <c r="L7" s="286">
        <v>15221</v>
      </c>
      <c r="M7" s="286">
        <v>12792</v>
      </c>
      <c r="N7" s="286">
        <v>5990</v>
      </c>
      <c r="O7" s="721">
        <v>7581</v>
      </c>
      <c r="P7" s="286">
        <v>8099</v>
      </c>
      <c r="Q7" s="725">
        <v>7697</v>
      </c>
    </row>
    <row r="8" spans="1:17" s="43" customFormat="1" ht="22.5" customHeight="1">
      <c r="A8" s="604" t="s">
        <v>140</v>
      </c>
      <c r="G8" s="152" t="s">
        <v>132</v>
      </c>
      <c r="H8" s="286">
        <v>3813</v>
      </c>
      <c r="I8" s="148">
        <v>3373</v>
      </c>
      <c r="J8" s="253">
        <v>1622</v>
      </c>
      <c r="K8" s="286">
        <v>125</v>
      </c>
      <c r="L8" s="286">
        <v>5972</v>
      </c>
      <c r="M8" s="286">
        <v>849</v>
      </c>
      <c r="N8" s="286">
        <v>120</v>
      </c>
      <c r="O8" s="721">
        <v>136</v>
      </c>
      <c r="P8" s="286">
        <v>681</v>
      </c>
      <c r="Q8" s="725">
        <v>63</v>
      </c>
    </row>
    <row r="9" spans="1:17" s="43" customFormat="1" ht="22.5" customHeight="1">
      <c r="A9" s="2" t="s">
        <v>135</v>
      </c>
      <c r="G9" s="149">
        <v>35.6</v>
      </c>
      <c r="H9" s="285">
        <v>85.6</v>
      </c>
      <c r="I9" s="149">
        <v>92.31</v>
      </c>
      <c r="J9" s="252">
        <v>121.68</v>
      </c>
      <c r="K9" s="285">
        <v>173.2</v>
      </c>
      <c r="L9" s="285">
        <v>379.8</v>
      </c>
      <c r="M9" s="285">
        <v>210.7</v>
      </c>
      <c r="N9" s="285">
        <v>206.8</v>
      </c>
      <c r="O9" s="720">
        <v>278.1</v>
      </c>
      <c r="P9" s="285">
        <v>316.3</v>
      </c>
      <c r="Q9" s="723">
        <v>369.7</v>
      </c>
    </row>
    <row r="10" spans="1:17" s="43" customFormat="1" ht="22.5" customHeight="1">
      <c r="A10" s="2" t="s">
        <v>136</v>
      </c>
      <c r="G10" s="152" t="s">
        <v>132</v>
      </c>
      <c r="H10" s="285">
        <v>37.4</v>
      </c>
      <c r="I10" s="149">
        <v>34.26</v>
      </c>
      <c r="J10" s="252">
        <v>2.91</v>
      </c>
      <c r="K10" s="285">
        <v>2.6</v>
      </c>
      <c r="L10" s="285">
        <v>182.5</v>
      </c>
      <c r="M10" s="285">
        <v>28.3</v>
      </c>
      <c r="N10" s="285">
        <v>4.7</v>
      </c>
      <c r="O10" s="720">
        <v>7.1</v>
      </c>
      <c r="P10" s="285">
        <v>38</v>
      </c>
      <c r="Q10" s="723">
        <v>4.2</v>
      </c>
    </row>
    <row r="11" spans="1:17" s="43" customFormat="1" ht="22.5" customHeight="1">
      <c r="A11" s="2" t="s">
        <v>137</v>
      </c>
      <c r="G11" s="883">
        <v>3019.2</v>
      </c>
      <c r="H11" s="885">
        <v>3734.5</v>
      </c>
      <c r="I11" s="883">
        <v>4485.3</v>
      </c>
      <c r="J11" s="899">
        <v>7441.1</v>
      </c>
      <c r="K11" s="897">
        <v>8767.3</v>
      </c>
      <c r="L11" s="888">
        <v>9643.3</v>
      </c>
      <c r="M11" s="888">
        <v>10500</v>
      </c>
      <c r="N11" s="888">
        <v>12774</v>
      </c>
      <c r="O11" s="888">
        <v>14175.4</v>
      </c>
      <c r="P11" s="895">
        <v>16107.5</v>
      </c>
      <c r="Q11" s="890">
        <v>16700</v>
      </c>
    </row>
    <row r="12" spans="1:17" s="43" customFormat="1" ht="22.5" customHeight="1" thickBot="1">
      <c r="A12" s="606" t="s">
        <v>139</v>
      </c>
      <c r="B12" s="52"/>
      <c r="C12" s="52"/>
      <c r="D12" s="52"/>
      <c r="G12" s="884"/>
      <c r="H12" s="886"/>
      <c r="I12" s="884"/>
      <c r="J12" s="900"/>
      <c r="K12" s="898"/>
      <c r="L12" s="889"/>
      <c r="M12" s="889"/>
      <c r="N12" s="889"/>
      <c r="O12" s="889"/>
      <c r="P12" s="896"/>
      <c r="Q12" s="891"/>
    </row>
    <row r="13" spans="1:9" s="43" customFormat="1" ht="18.75" customHeight="1">
      <c r="A13" s="42" t="s">
        <v>213</v>
      </c>
      <c r="B13" s="52"/>
      <c r="C13" s="52"/>
      <c r="D13" s="52"/>
      <c r="I13"/>
    </row>
    <row r="14" spans="1:17" s="43" customFormat="1" ht="40.5" customHeight="1" thickBot="1">
      <c r="A14" s="887" t="s">
        <v>291</v>
      </c>
      <c r="B14" s="887"/>
      <c r="C14" s="887"/>
      <c r="D14" s="887"/>
      <c r="E14" s="887"/>
      <c r="F14" s="887"/>
      <c r="G14" s="887"/>
      <c r="H14" s="887"/>
      <c r="I14" s="887"/>
      <c r="J14" s="887"/>
      <c r="K14" s="887"/>
      <c r="L14" s="887"/>
      <c r="M14" s="887"/>
      <c r="N14" s="887"/>
      <c r="O14" s="887"/>
      <c r="P14" s="887"/>
      <c r="Q14" s="887"/>
    </row>
    <row r="15" spans="1:17" s="43" customFormat="1" ht="35.25" thickBot="1">
      <c r="A15" s="81" t="s">
        <v>2</v>
      </c>
      <c r="B15" s="82">
        <v>34851</v>
      </c>
      <c r="C15" s="100">
        <v>35217</v>
      </c>
      <c r="D15" s="100">
        <v>35582</v>
      </c>
      <c r="E15" s="101" t="s">
        <v>98</v>
      </c>
      <c r="F15" s="135">
        <v>2000</v>
      </c>
      <c r="G15" s="218">
        <v>2001</v>
      </c>
      <c r="H15" s="221">
        <v>2002</v>
      </c>
      <c r="I15" s="221">
        <v>2003</v>
      </c>
      <c r="J15" s="236">
        <v>2006</v>
      </c>
      <c r="K15" s="279">
        <v>2007</v>
      </c>
      <c r="L15" s="727" t="s">
        <v>263</v>
      </c>
      <c r="M15" s="727" t="s">
        <v>264</v>
      </c>
      <c r="N15" s="728" t="s">
        <v>253</v>
      </c>
      <c r="O15" s="728" t="s">
        <v>252</v>
      </c>
      <c r="P15" s="816" t="s">
        <v>302</v>
      </c>
      <c r="Q15" s="822" t="s">
        <v>290</v>
      </c>
    </row>
    <row r="16" spans="1:17" s="43" customFormat="1" ht="24.75" customHeight="1">
      <c r="A16" s="44" t="s">
        <v>49</v>
      </c>
      <c r="B16" s="45">
        <v>23547</v>
      </c>
      <c r="C16" s="45">
        <v>25280</v>
      </c>
      <c r="D16" s="45">
        <v>27262</v>
      </c>
      <c r="E16" s="45">
        <v>29797</v>
      </c>
      <c r="F16" s="45">
        <v>31453</v>
      </c>
      <c r="G16" s="219">
        <v>32767</v>
      </c>
      <c r="H16" s="222">
        <v>33957</v>
      </c>
      <c r="I16" s="222">
        <v>34775</v>
      </c>
      <c r="J16" s="254">
        <v>39472</v>
      </c>
      <c r="K16" s="288">
        <v>41827</v>
      </c>
      <c r="L16" s="666">
        <v>44620</v>
      </c>
      <c r="M16" s="666">
        <v>47579</v>
      </c>
      <c r="N16" s="667">
        <v>54880</v>
      </c>
      <c r="O16" s="667">
        <v>60000</v>
      </c>
      <c r="P16" s="817">
        <v>66069</v>
      </c>
      <c r="Q16" s="823">
        <v>72221</v>
      </c>
    </row>
    <row r="17" spans="1:17" s="43" customFormat="1" ht="24.75" customHeight="1">
      <c r="A17" s="591" t="s">
        <v>234</v>
      </c>
      <c r="B17" s="45">
        <v>4623</v>
      </c>
      <c r="C17" s="45">
        <v>6416</v>
      </c>
      <c r="D17" s="45">
        <v>7044</v>
      </c>
      <c r="E17" s="45">
        <v>9080</v>
      </c>
      <c r="F17" s="45">
        <v>9748</v>
      </c>
      <c r="G17" s="219">
        <v>10741</v>
      </c>
      <c r="H17" s="222">
        <v>11548</v>
      </c>
      <c r="I17" s="222">
        <v>12403</v>
      </c>
      <c r="J17" s="254">
        <v>15188</v>
      </c>
      <c r="K17" s="288">
        <v>15920</v>
      </c>
      <c r="L17" s="666">
        <v>16689</v>
      </c>
      <c r="M17" s="666">
        <v>17884</v>
      </c>
      <c r="N17" s="667">
        <v>19670</v>
      </c>
      <c r="O17" s="667">
        <v>20851</v>
      </c>
      <c r="P17" s="817">
        <v>21940</v>
      </c>
      <c r="Q17" s="823">
        <v>23263</v>
      </c>
    </row>
    <row r="18" spans="1:17" s="43" customFormat="1" ht="24.75" customHeight="1">
      <c r="A18" s="46" t="s">
        <v>50</v>
      </c>
      <c r="B18" s="45">
        <v>2184</v>
      </c>
      <c r="C18" s="45">
        <v>2335</v>
      </c>
      <c r="D18" s="45">
        <v>2636</v>
      </c>
      <c r="E18" s="94">
        <v>3124</v>
      </c>
      <c r="F18" s="45">
        <v>3443</v>
      </c>
      <c r="G18" s="219">
        <v>4166</v>
      </c>
      <c r="H18" s="222">
        <v>4530</v>
      </c>
      <c r="I18" s="222">
        <v>4766</v>
      </c>
      <c r="J18" s="254">
        <v>6445</v>
      </c>
      <c r="K18" s="288">
        <v>6733</v>
      </c>
      <c r="L18" s="666">
        <v>6509</v>
      </c>
      <c r="M18" s="666">
        <v>6731</v>
      </c>
      <c r="N18" s="667">
        <v>7363</v>
      </c>
      <c r="O18" s="667">
        <v>7688</v>
      </c>
      <c r="P18" s="817">
        <v>8305</v>
      </c>
      <c r="Q18" s="823">
        <v>9469</v>
      </c>
    </row>
    <row r="19" spans="1:17" s="43" customFormat="1" ht="24.75" customHeight="1">
      <c r="A19" s="46" t="s">
        <v>51</v>
      </c>
      <c r="B19" s="45">
        <v>110</v>
      </c>
      <c r="C19" s="45">
        <v>104</v>
      </c>
      <c r="D19" s="45">
        <v>108</v>
      </c>
      <c r="E19" s="45">
        <v>104</v>
      </c>
      <c r="F19" s="45">
        <v>99</v>
      </c>
      <c r="G19" s="219">
        <v>82</v>
      </c>
      <c r="H19" s="222">
        <v>78</v>
      </c>
      <c r="I19" s="222">
        <v>81</v>
      </c>
      <c r="J19" s="254">
        <v>97</v>
      </c>
      <c r="K19" s="288">
        <v>88</v>
      </c>
      <c r="L19" s="666">
        <v>114</v>
      </c>
      <c r="M19" s="666">
        <v>117</v>
      </c>
      <c r="N19" s="668">
        <v>134</v>
      </c>
      <c r="O19" s="667">
        <v>139</v>
      </c>
      <c r="P19" s="817">
        <v>155</v>
      </c>
      <c r="Q19" s="823">
        <v>168</v>
      </c>
    </row>
    <row r="20" spans="1:17" s="43" customFormat="1" ht="24.75" customHeight="1" thickBot="1">
      <c r="A20" s="49" t="s">
        <v>108</v>
      </c>
      <c r="B20" s="53">
        <v>760</v>
      </c>
      <c r="C20" s="95" t="s">
        <v>52</v>
      </c>
      <c r="D20" s="95">
        <v>895</v>
      </c>
      <c r="E20" s="95">
        <v>926</v>
      </c>
      <c r="F20" s="53">
        <v>976</v>
      </c>
      <c r="G20" s="220">
        <v>921</v>
      </c>
      <c r="H20" s="223">
        <v>886</v>
      </c>
      <c r="I20" s="223">
        <v>914</v>
      </c>
      <c r="J20" s="255">
        <v>894</v>
      </c>
      <c r="K20" s="289">
        <v>912</v>
      </c>
      <c r="L20" s="669">
        <v>879</v>
      </c>
      <c r="M20" s="669">
        <v>871</v>
      </c>
      <c r="N20" s="670">
        <v>913</v>
      </c>
      <c r="O20" s="671">
        <v>866</v>
      </c>
      <c r="P20" s="818">
        <v>841</v>
      </c>
      <c r="Q20" s="824">
        <v>822</v>
      </c>
    </row>
    <row r="21" spans="1:13" s="43" customFormat="1" ht="18" customHeight="1">
      <c r="A21" s="61" t="s">
        <v>232</v>
      </c>
      <c r="D21" s="42" t="s">
        <v>82</v>
      </c>
      <c r="I21"/>
      <c r="J21" s="61" t="s">
        <v>233</v>
      </c>
      <c r="M21" s="726" t="s">
        <v>233</v>
      </c>
    </row>
    <row r="22" spans="1:17" s="43" customFormat="1" ht="42" customHeight="1" thickBot="1">
      <c r="A22" s="887" t="s">
        <v>292</v>
      </c>
      <c r="B22" s="901"/>
      <c r="C22" s="901"/>
      <c r="D22" s="901"/>
      <c r="E22" s="901"/>
      <c r="F22" s="901"/>
      <c r="G22" s="901"/>
      <c r="H22" s="901"/>
      <c r="I22" s="901"/>
      <c r="J22" s="901"/>
      <c r="K22" s="901"/>
      <c r="L22" s="901"/>
      <c r="M22" s="901"/>
      <c r="N22" s="901"/>
      <c r="O22" s="901"/>
      <c r="P22" s="901"/>
      <c r="Q22" s="901"/>
    </row>
    <row r="23" spans="1:17" s="43" customFormat="1" ht="24.75" customHeight="1" thickBot="1">
      <c r="A23" s="881" t="s">
        <v>2</v>
      </c>
      <c r="B23" s="83" t="s">
        <v>25</v>
      </c>
      <c r="C23" s="892" t="s">
        <v>13</v>
      </c>
      <c r="D23" s="893"/>
      <c r="E23" s="893"/>
      <c r="F23" s="893"/>
      <c r="G23" s="893"/>
      <c r="H23" s="893"/>
      <c r="I23" s="893"/>
      <c r="J23" s="893"/>
      <c r="K23" s="893"/>
      <c r="L23" s="893"/>
      <c r="M23" s="893"/>
      <c r="N23" s="893"/>
      <c r="O23" s="893"/>
      <c r="P23" s="893"/>
      <c r="Q23" s="894"/>
    </row>
    <row r="24" spans="1:17" s="43" customFormat="1" ht="35.25" thickBot="1">
      <c r="A24" s="882"/>
      <c r="B24" s="84" t="s">
        <v>21</v>
      </c>
      <c r="C24" s="98" t="s">
        <v>0</v>
      </c>
      <c r="D24" s="99" t="s">
        <v>1</v>
      </c>
      <c r="E24" s="99" t="s">
        <v>14</v>
      </c>
      <c r="F24" s="99" t="s">
        <v>111</v>
      </c>
      <c r="G24" s="224" t="s">
        <v>16</v>
      </c>
      <c r="H24" s="214" t="s">
        <v>79</v>
      </c>
      <c r="I24" s="214" t="s">
        <v>90</v>
      </c>
      <c r="J24" s="236" t="s">
        <v>120</v>
      </c>
      <c r="K24" s="279" t="s">
        <v>153</v>
      </c>
      <c r="L24" s="279" t="s">
        <v>183</v>
      </c>
      <c r="M24" s="279" t="s">
        <v>208</v>
      </c>
      <c r="N24" s="641" t="s">
        <v>259</v>
      </c>
      <c r="O24" s="641" t="s">
        <v>251</v>
      </c>
      <c r="P24" s="814" t="s">
        <v>260</v>
      </c>
      <c r="Q24" s="821" t="s">
        <v>288</v>
      </c>
    </row>
    <row r="25" spans="1:17" s="43" customFormat="1" ht="24.75" customHeight="1">
      <c r="A25" s="44" t="s">
        <v>49</v>
      </c>
      <c r="B25" s="54">
        <v>86.64</v>
      </c>
      <c r="C25" s="54">
        <v>106.86</v>
      </c>
      <c r="D25" s="47">
        <v>127.1</v>
      </c>
      <c r="E25" s="47">
        <v>178.8</v>
      </c>
      <c r="F25" s="48">
        <v>212.3</v>
      </c>
      <c r="G25" s="213">
        <v>245</v>
      </c>
      <c r="H25" s="215">
        <v>274.5</v>
      </c>
      <c r="I25" s="215">
        <v>310.6</v>
      </c>
      <c r="J25" s="51">
        <v>416.5</v>
      </c>
      <c r="K25" s="281">
        <v>473.4</v>
      </c>
      <c r="L25" s="672">
        <v>555.6</v>
      </c>
      <c r="M25" s="672">
        <v>646.7</v>
      </c>
      <c r="N25" s="673">
        <v>783.51</v>
      </c>
      <c r="O25" s="674">
        <v>885.7</v>
      </c>
      <c r="P25" s="825">
        <v>1027.3</v>
      </c>
      <c r="Q25" s="826">
        <v>1172.9</v>
      </c>
    </row>
    <row r="26" spans="1:17" s="43" customFormat="1" ht="24.75" customHeight="1">
      <c r="A26" s="46" t="s">
        <v>77</v>
      </c>
      <c r="B26" s="54">
        <v>15.82</v>
      </c>
      <c r="C26" s="54">
        <v>19.07</v>
      </c>
      <c r="D26" s="47">
        <v>22.2</v>
      </c>
      <c r="E26" s="47">
        <v>34.5</v>
      </c>
      <c r="F26" s="48">
        <v>40.8</v>
      </c>
      <c r="G26" s="213">
        <v>48.7</v>
      </c>
      <c r="H26" s="215">
        <v>56.4</v>
      </c>
      <c r="I26" s="215">
        <v>67.1</v>
      </c>
      <c r="J26" s="51">
        <v>104</v>
      </c>
      <c r="K26" s="281">
        <v>124.2</v>
      </c>
      <c r="L26" s="672">
        <v>147.8</v>
      </c>
      <c r="M26" s="672">
        <v>180.2</v>
      </c>
      <c r="N26" s="674">
        <v>221.97</v>
      </c>
      <c r="O26" s="674">
        <v>248.6</v>
      </c>
      <c r="P26" s="819">
        <v>285.8</v>
      </c>
      <c r="Q26" s="827">
        <v>321.6</v>
      </c>
    </row>
    <row r="27" spans="1:17" s="43" customFormat="1" ht="24.75" customHeight="1">
      <c r="A27" s="46" t="s">
        <v>50</v>
      </c>
      <c r="B27" s="54">
        <v>6.26</v>
      </c>
      <c r="C27" s="54">
        <v>6.86</v>
      </c>
      <c r="D27" s="47">
        <v>8.1</v>
      </c>
      <c r="E27" s="47">
        <v>10.2</v>
      </c>
      <c r="F27" s="47">
        <v>11.7</v>
      </c>
      <c r="G27" s="213">
        <v>13.7</v>
      </c>
      <c r="H27" s="215">
        <v>15.5</v>
      </c>
      <c r="I27" s="215">
        <v>18.2</v>
      </c>
      <c r="J27" s="51">
        <v>26.9</v>
      </c>
      <c r="K27" s="281">
        <v>29.2</v>
      </c>
      <c r="L27" s="672">
        <v>30.9</v>
      </c>
      <c r="M27" s="672">
        <v>32.3</v>
      </c>
      <c r="N27" s="674">
        <v>37.49</v>
      </c>
      <c r="O27" s="674">
        <v>41.4</v>
      </c>
      <c r="P27" s="819">
        <v>48</v>
      </c>
      <c r="Q27" s="827">
        <v>54.6</v>
      </c>
    </row>
    <row r="28" spans="1:17" s="43" customFormat="1" ht="24.75" customHeight="1">
      <c r="A28" s="46" t="s">
        <v>51</v>
      </c>
      <c r="B28" s="54">
        <v>0.11</v>
      </c>
      <c r="C28" s="54">
        <v>0.18</v>
      </c>
      <c r="D28" s="47">
        <v>0.2</v>
      </c>
      <c r="E28" s="47">
        <v>0.2</v>
      </c>
      <c r="F28" s="47">
        <v>0.1</v>
      </c>
      <c r="G28" s="213">
        <v>0.1</v>
      </c>
      <c r="H28" s="215">
        <v>0.1</v>
      </c>
      <c r="I28" s="215">
        <v>0.1</v>
      </c>
      <c r="J28" s="51">
        <v>0.2</v>
      </c>
      <c r="K28" s="281">
        <v>0.2</v>
      </c>
      <c r="L28" s="672">
        <v>0.2</v>
      </c>
      <c r="M28" s="672">
        <v>0.2</v>
      </c>
      <c r="N28" s="674">
        <v>0.2</v>
      </c>
      <c r="O28" s="674">
        <v>0.2</v>
      </c>
      <c r="P28" s="819">
        <v>0.3</v>
      </c>
      <c r="Q28" s="827">
        <v>0.4</v>
      </c>
    </row>
    <row r="29" spans="1:17" s="43" customFormat="1" ht="24.75" customHeight="1" thickBot="1">
      <c r="A29" s="608" t="s">
        <v>108</v>
      </c>
      <c r="B29" s="55">
        <v>16.84</v>
      </c>
      <c r="C29" s="55">
        <v>16.75</v>
      </c>
      <c r="D29" s="50">
        <v>21.4</v>
      </c>
      <c r="E29" s="50">
        <v>21.8</v>
      </c>
      <c r="F29" s="56">
        <v>24</v>
      </c>
      <c r="G29" s="225">
        <v>21.1</v>
      </c>
      <c r="H29" s="216">
        <v>24.2</v>
      </c>
      <c r="I29" s="217">
        <v>25.9</v>
      </c>
      <c r="J29" s="249">
        <v>29</v>
      </c>
      <c r="K29" s="282">
        <v>29.6</v>
      </c>
      <c r="L29" s="675">
        <v>29.6</v>
      </c>
      <c r="M29" s="675">
        <v>31.7</v>
      </c>
      <c r="N29" s="676">
        <v>34.7</v>
      </c>
      <c r="O29" s="676">
        <v>35.5</v>
      </c>
      <c r="P29" s="820">
        <v>42.5</v>
      </c>
      <c r="Q29" s="855">
        <v>39.4</v>
      </c>
    </row>
    <row r="30" spans="1:10" s="43" customFormat="1" ht="27" customHeight="1">
      <c r="A30" s="62" t="s">
        <v>235</v>
      </c>
      <c r="E30" s="42" t="s">
        <v>82</v>
      </c>
      <c r="I30"/>
      <c r="J30" s="592"/>
    </row>
    <row r="31" spans="1:9" s="43" customFormat="1" ht="18" customHeight="1">
      <c r="A31" s="62"/>
      <c r="I31"/>
    </row>
  </sheetData>
  <sheetProtection/>
  <mergeCells count="16">
    <mergeCell ref="K11:K12"/>
    <mergeCell ref="J11:J12"/>
    <mergeCell ref="L11:L12"/>
    <mergeCell ref="A22:Q22"/>
    <mergeCell ref="A1:Q1"/>
    <mergeCell ref="N11:N12"/>
    <mergeCell ref="A23:A24"/>
    <mergeCell ref="G11:G12"/>
    <mergeCell ref="H11:H12"/>
    <mergeCell ref="A14:Q14"/>
    <mergeCell ref="M11:M12"/>
    <mergeCell ref="O11:O12"/>
    <mergeCell ref="Q11:Q12"/>
    <mergeCell ref="C23:Q23"/>
    <mergeCell ref="P11:P12"/>
    <mergeCell ref="I11:I12"/>
  </mergeCells>
  <printOptions/>
  <pageMargins left="0.32" right="0.17" top="0.7480314960629921" bottom="0" header="0.5118110236220472" footer="0"/>
  <pageSetup horizontalDpi="600" verticalDpi="600" orientation="portrait" paperSize="9" r:id="rId1"/>
  <headerFooter alignWithMargins="0">
    <oddHeader>&amp;C- 19 -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42"/>
  <sheetViews>
    <sheetView workbookViewId="0" topLeftCell="A1">
      <selection activeCell="A1" sqref="A1"/>
    </sheetView>
  </sheetViews>
  <sheetFormatPr defaultColWidth="9.00390625" defaultRowHeight="30" customHeight="1"/>
  <cols>
    <col min="1" max="1" width="34.625" style="41" customWidth="1"/>
    <col min="2" max="3" width="8.125" style="41" hidden="1" customWidth="1"/>
    <col min="4" max="5" width="8.875" style="41" hidden="1" customWidth="1"/>
    <col min="6" max="6" width="10.00390625" style="41" hidden="1" customWidth="1"/>
    <col min="7" max="11" width="10.00390625" style="41" customWidth="1"/>
    <col min="12" max="16384" width="9.00390625" style="41" customWidth="1"/>
  </cols>
  <sheetData>
    <row r="1" s="40" customFormat="1" ht="23.25" customHeight="1">
      <c r="A1" s="85" t="s">
        <v>248</v>
      </c>
    </row>
    <row r="2" s="40" customFormat="1" ht="19.5" customHeight="1">
      <c r="A2" s="85" t="s">
        <v>294</v>
      </c>
    </row>
    <row r="3" ht="11.25" customHeight="1" thickBot="1"/>
    <row r="4" spans="1:11" ht="24" customHeight="1" thickBot="1">
      <c r="A4" s="881" t="s">
        <v>106</v>
      </c>
      <c r="B4" s="892" t="s">
        <v>142</v>
      </c>
      <c r="C4" s="893"/>
      <c r="D4" s="893"/>
      <c r="E4" s="893"/>
      <c r="F4" s="893"/>
      <c r="G4" s="893"/>
      <c r="H4" s="893"/>
      <c r="I4" s="893"/>
      <c r="J4" s="893"/>
      <c r="K4" s="894"/>
    </row>
    <row r="5" spans="1:11" ht="32.25" thickBot="1">
      <c r="A5" s="882"/>
      <c r="B5" s="154" t="s">
        <v>79</v>
      </c>
      <c r="C5" s="234" t="s">
        <v>90</v>
      </c>
      <c r="D5" s="290" t="s">
        <v>120</v>
      </c>
      <c r="E5" s="279" t="s">
        <v>153</v>
      </c>
      <c r="F5" s="214" t="s">
        <v>183</v>
      </c>
      <c r="G5" s="609" t="s">
        <v>208</v>
      </c>
      <c r="H5" s="640" t="s">
        <v>236</v>
      </c>
      <c r="I5" s="641" t="s">
        <v>251</v>
      </c>
      <c r="J5" s="814" t="s">
        <v>260</v>
      </c>
      <c r="K5" s="821" t="s">
        <v>293</v>
      </c>
    </row>
    <row r="6" spans="1:11" ht="21" customHeight="1">
      <c r="A6" s="128" t="s">
        <v>104</v>
      </c>
      <c r="B6" s="212">
        <v>4</v>
      </c>
      <c r="C6" s="212">
        <v>26</v>
      </c>
      <c r="D6" s="58">
        <v>58</v>
      </c>
      <c r="E6" s="280">
        <v>6</v>
      </c>
      <c r="F6" s="668" t="s">
        <v>72</v>
      </c>
      <c r="G6" s="677" t="s">
        <v>72</v>
      </c>
      <c r="H6" s="666" t="s">
        <v>72</v>
      </c>
      <c r="I6" s="668" t="s">
        <v>72</v>
      </c>
      <c r="J6" s="677" t="s">
        <v>72</v>
      </c>
      <c r="K6" s="829" t="s">
        <v>72</v>
      </c>
    </row>
    <row r="7" spans="1:11" ht="21" customHeight="1">
      <c r="A7" s="44" t="s">
        <v>150</v>
      </c>
      <c r="B7" s="155">
        <f>SUM(B8:B15)</f>
        <v>236</v>
      </c>
      <c r="C7" s="155">
        <f>SUM(C8:C15)</f>
        <v>275</v>
      </c>
      <c r="D7" s="58">
        <v>602</v>
      </c>
      <c r="E7" s="280">
        <f>SUM(E8:E16)</f>
        <v>388</v>
      </c>
      <c r="F7" s="678">
        <v>356</v>
      </c>
      <c r="G7" s="679">
        <v>720</v>
      </c>
      <c r="H7" s="628">
        <v>1798</v>
      </c>
      <c r="I7" s="657">
        <v>1602</v>
      </c>
      <c r="J7" s="786">
        <v>1912</v>
      </c>
      <c r="K7" s="791">
        <f>SUM(K8:K17)</f>
        <v>1775</v>
      </c>
    </row>
    <row r="8" spans="1:11" ht="18" customHeight="1">
      <c r="A8" s="57" t="s">
        <v>185</v>
      </c>
      <c r="B8" s="226">
        <v>8</v>
      </c>
      <c r="C8" s="226">
        <v>7</v>
      </c>
      <c r="D8" s="291">
        <v>6</v>
      </c>
      <c r="E8" s="298">
        <v>3</v>
      </c>
      <c r="F8" s="680">
        <v>2</v>
      </c>
      <c r="G8" s="681">
        <v>2</v>
      </c>
      <c r="H8" s="682" t="s">
        <v>141</v>
      </c>
      <c r="I8" s="680">
        <v>1</v>
      </c>
      <c r="J8" s="828" t="s">
        <v>141</v>
      </c>
      <c r="K8" s="830" t="s">
        <v>141</v>
      </c>
    </row>
    <row r="9" spans="1:11" ht="18" customHeight="1">
      <c r="A9" s="57" t="s">
        <v>186</v>
      </c>
      <c r="B9" s="226">
        <v>10</v>
      </c>
      <c r="C9" s="226">
        <v>32</v>
      </c>
      <c r="D9" s="291">
        <v>17</v>
      </c>
      <c r="E9" s="298">
        <v>7</v>
      </c>
      <c r="F9" s="680">
        <v>5</v>
      </c>
      <c r="G9" s="681">
        <v>15</v>
      </c>
      <c r="H9" s="683">
        <v>5</v>
      </c>
      <c r="I9" s="684" t="s">
        <v>141</v>
      </c>
      <c r="J9" s="828" t="s">
        <v>141</v>
      </c>
      <c r="K9" s="830" t="s">
        <v>141</v>
      </c>
    </row>
    <row r="10" spans="1:11" ht="18" customHeight="1">
      <c r="A10" s="57" t="s">
        <v>187</v>
      </c>
      <c r="B10" s="226">
        <v>1</v>
      </c>
      <c r="C10" s="227">
        <v>6</v>
      </c>
      <c r="D10" s="291">
        <v>1</v>
      </c>
      <c r="E10" s="298">
        <v>18</v>
      </c>
      <c r="F10" s="684" t="s">
        <v>141</v>
      </c>
      <c r="G10" s="681">
        <v>19</v>
      </c>
      <c r="H10" s="682" t="s">
        <v>141</v>
      </c>
      <c r="I10" s="684" t="s">
        <v>141</v>
      </c>
      <c r="J10" s="828" t="s">
        <v>141</v>
      </c>
      <c r="K10" s="831">
        <v>115</v>
      </c>
    </row>
    <row r="11" spans="1:11" ht="18" customHeight="1">
      <c r="A11" s="123" t="s">
        <v>188</v>
      </c>
      <c r="B11" s="226">
        <v>17</v>
      </c>
      <c r="C11" s="226">
        <v>35</v>
      </c>
      <c r="D11" s="291">
        <v>16</v>
      </c>
      <c r="E11" s="298">
        <v>21</v>
      </c>
      <c r="F11" s="680">
        <v>5</v>
      </c>
      <c r="G11" s="681">
        <v>19</v>
      </c>
      <c r="H11" s="683">
        <v>16</v>
      </c>
      <c r="I11" s="680">
        <v>17</v>
      </c>
      <c r="J11" s="681">
        <v>14</v>
      </c>
      <c r="K11" s="831">
        <v>13</v>
      </c>
    </row>
    <row r="12" spans="1:11" ht="18" customHeight="1">
      <c r="A12" s="123" t="s">
        <v>189</v>
      </c>
      <c r="B12" s="226">
        <v>66</v>
      </c>
      <c r="C12" s="226">
        <v>58</v>
      </c>
      <c r="D12" s="291">
        <v>179</v>
      </c>
      <c r="E12" s="298">
        <v>134</v>
      </c>
      <c r="F12" s="680">
        <v>116</v>
      </c>
      <c r="G12" s="681">
        <v>252</v>
      </c>
      <c r="H12" s="683">
        <v>804</v>
      </c>
      <c r="I12" s="680">
        <v>543</v>
      </c>
      <c r="J12" s="681">
        <v>718</v>
      </c>
      <c r="K12" s="831">
        <v>658</v>
      </c>
    </row>
    <row r="13" spans="1:11" ht="18" customHeight="1">
      <c r="A13" s="123" t="s">
        <v>190</v>
      </c>
      <c r="B13" s="226">
        <v>1</v>
      </c>
      <c r="C13" s="226">
        <v>5</v>
      </c>
      <c r="D13" s="292" t="s">
        <v>204</v>
      </c>
      <c r="E13" s="298">
        <v>2</v>
      </c>
      <c r="F13" s="680">
        <v>1</v>
      </c>
      <c r="G13" s="681">
        <v>4</v>
      </c>
      <c r="H13" s="683">
        <v>5</v>
      </c>
      <c r="I13" s="680">
        <v>3</v>
      </c>
      <c r="J13" s="681">
        <v>6</v>
      </c>
      <c r="K13" s="831">
        <v>1</v>
      </c>
    </row>
    <row r="14" spans="1:11" ht="18" customHeight="1">
      <c r="A14" s="124" t="s">
        <v>191</v>
      </c>
      <c r="B14" s="226">
        <v>89</v>
      </c>
      <c r="C14" s="226">
        <v>66</v>
      </c>
      <c r="D14" s="291">
        <v>228</v>
      </c>
      <c r="E14" s="298">
        <v>75</v>
      </c>
      <c r="F14" s="680">
        <v>95</v>
      </c>
      <c r="G14" s="681">
        <v>158</v>
      </c>
      <c r="H14" s="683">
        <v>464</v>
      </c>
      <c r="I14" s="680">
        <v>608</v>
      </c>
      <c r="J14" s="681">
        <v>654</v>
      </c>
      <c r="K14" s="831">
        <v>499</v>
      </c>
    </row>
    <row r="15" spans="1:11" ht="18" customHeight="1">
      <c r="A15" s="123" t="s">
        <v>192</v>
      </c>
      <c r="B15" s="227">
        <v>44</v>
      </c>
      <c r="C15" s="226">
        <v>66</v>
      </c>
      <c r="D15" s="291">
        <v>140</v>
      </c>
      <c r="E15" s="298">
        <v>96</v>
      </c>
      <c r="F15" s="680">
        <v>98</v>
      </c>
      <c r="G15" s="681">
        <v>212</v>
      </c>
      <c r="H15" s="683">
        <v>455</v>
      </c>
      <c r="I15" s="680">
        <v>387</v>
      </c>
      <c r="J15" s="681">
        <v>484</v>
      </c>
      <c r="K15" s="831">
        <v>444</v>
      </c>
    </row>
    <row r="16" spans="1:11" ht="18" customHeight="1">
      <c r="A16" s="123" t="s">
        <v>193</v>
      </c>
      <c r="B16" s="228" t="s">
        <v>141</v>
      </c>
      <c r="C16" s="292" t="s">
        <v>204</v>
      </c>
      <c r="D16" s="291">
        <v>15</v>
      </c>
      <c r="E16" s="298">
        <v>32</v>
      </c>
      <c r="F16" s="680">
        <v>28</v>
      </c>
      <c r="G16" s="681">
        <v>29</v>
      </c>
      <c r="H16" s="683">
        <v>39</v>
      </c>
      <c r="I16" s="680">
        <v>40</v>
      </c>
      <c r="J16" s="681">
        <v>34</v>
      </c>
      <c r="K16" s="831">
        <v>45</v>
      </c>
    </row>
    <row r="17" spans="1:11" ht="18" customHeight="1">
      <c r="A17" s="123" t="s">
        <v>203</v>
      </c>
      <c r="B17" s="228"/>
      <c r="C17" s="292" t="s">
        <v>204</v>
      </c>
      <c r="D17" s="232" t="s">
        <v>204</v>
      </c>
      <c r="E17" s="292" t="s">
        <v>204</v>
      </c>
      <c r="F17" s="680">
        <v>6</v>
      </c>
      <c r="G17" s="681">
        <v>10</v>
      </c>
      <c r="H17" s="683">
        <v>10</v>
      </c>
      <c r="I17" s="680">
        <v>3</v>
      </c>
      <c r="J17" s="681">
        <v>2</v>
      </c>
      <c r="K17" s="830" t="s">
        <v>141</v>
      </c>
    </row>
    <row r="18" spans="1:11" ht="21" customHeight="1" thickBot="1">
      <c r="A18" s="125" t="s">
        <v>102</v>
      </c>
      <c r="B18" s="233">
        <v>1</v>
      </c>
      <c r="C18" s="156">
        <v>1</v>
      </c>
      <c r="D18" s="232" t="s">
        <v>204</v>
      </c>
      <c r="E18" s="299">
        <v>18</v>
      </c>
      <c r="F18" s="685">
        <v>1</v>
      </c>
      <c r="G18" s="686">
        <v>2</v>
      </c>
      <c r="H18" s="687">
        <v>19</v>
      </c>
      <c r="I18" s="684" t="s">
        <v>141</v>
      </c>
      <c r="J18" s="828" t="s">
        <v>141</v>
      </c>
      <c r="K18" s="830" t="s">
        <v>141</v>
      </c>
    </row>
    <row r="19" spans="1:11" ht="21" customHeight="1" thickBot="1">
      <c r="A19" s="81" t="s">
        <v>103</v>
      </c>
      <c r="B19" s="229">
        <f>B6+B7+B18</f>
        <v>241</v>
      </c>
      <c r="C19" s="229">
        <f>C6+C7+C18</f>
        <v>302</v>
      </c>
      <c r="D19" s="293">
        <f>D6+D7</f>
        <v>660</v>
      </c>
      <c r="E19" s="300">
        <f>E7+E6+E18</f>
        <v>412</v>
      </c>
      <c r="F19" s="688">
        <v>357</v>
      </c>
      <c r="G19" s="689">
        <v>722</v>
      </c>
      <c r="H19" s="690">
        <v>1817</v>
      </c>
      <c r="I19" s="688">
        <v>1602</v>
      </c>
      <c r="J19" s="689">
        <v>1912</v>
      </c>
      <c r="K19" s="703">
        <v>1775</v>
      </c>
    </row>
    <row r="20" spans="1:3" ht="9" customHeight="1">
      <c r="A20" s="126"/>
      <c r="B20" s="127"/>
      <c r="C20" s="127"/>
    </row>
    <row r="21" s="40" customFormat="1" ht="19.5" customHeight="1">
      <c r="A21" s="85" t="s">
        <v>249</v>
      </c>
    </row>
    <row r="22" s="40" customFormat="1" ht="23.25" customHeight="1">
      <c r="A22" s="85" t="s">
        <v>294</v>
      </c>
    </row>
    <row r="23" ht="6" customHeight="1" thickBot="1"/>
    <row r="24" spans="1:11" ht="24" customHeight="1" thickBot="1">
      <c r="A24" s="881" t="s">
        <v>106</v>
      </c>
      <c r="B24" s="892" t="s">
        <v>158</v>
      </c>
      <c r="C24" s="893"/>
      <c r="D24" s="893"/>
      <c r="E24" s="893"/>
      <c r="F24" s="893"/>
      <c r="G24" s="893"/>
      <c r="H24" s="893"/>
      <c r="I24" s="893"/>
      <c r="J24" s="893"/>
      <c r="K24" s="894"/>
    </row>
    <row r="25" spans="1:11" ht="32.25" thickBot="1">
      <c r="A25" s="882"/>
      <c r="B25" s="294" t="s">
        <v>79</v>
      </c>
      <c r="C25" s="234" t="s">
        <v>90</v>
      </c>
      <c r="D25" s="290" t="s">
        <v>120</v>
      </c>
      <c r="E25" s="301" t="s">
        <v>153</v>
      </c>
      <c r="F25" s="154" t="s">
        <v>183</v>
      </c>
      <c r="G25" s="236" t="s">
        <v>208</v>
      </c>
      <c r="H25" s="640" t="s">
        <v>236</v>
      </c>
      <c r="I25" s="641" t="s">
        <v>251</v>
      </c>
      <c r="J25" s="814" t="s">
        <v>260</v>
      </c>
      <c r="K25" s="821" t="s">
        <v>293</v>
      </c>
    </row>
    <row r="26" spans="1:11" ht="21" customHeight="1">
      <c r="A26" s="128" t="s">
        <v>104</v>
      </c>
      <c r="B26" s="212">
        <v>79</v>
      </c>
      <c r="C26" s="212">
        <v>278</v>
      </c>
      <c r="D26" s="58">
        <v>751</v>
      </c>
      <c r="E26" s="280">
        <v>80</v>
      </c>
      <c r="F26" s="691" t="s">
        <v>72</v>
      </c>
      <c r="G26" s="692" t="s">
        <v>72</v>
      </c>
      <c r="H26" s="729" t="s">
        <v>141</v>
      </c>
      <c r="I26" s="692" t="s">
        <v>72</v>
      </c>
      <c r="J26" s="832" t="s">
        <v>72</v>
      </c>
      <c r="K26" s="693" t="s">
        <v>141</v>
      </c>
    </row>
    <row r="27" spans="1:11" ht="21" customHeight="1">
      <c r="A27" s="44" t="s">
        <v>105</v>
      </c>
      <c r="B27" s="155">
        <f>SUM(B28:B36)</f>
        <v>2180</v>
      </c>
      <c r="C27" s="155">
        <f>SUM(C28:C36)</f>
        <v>4156</v>
      </c>
      <c r="D27" s="58">
        <f>SUM(D28:D36)</f>
        <v>3155</v>
      </c>
      <c r="E27" s="280">
        <f>SUM(E28:E36)</f>
        <v>3636</v>
      </c>
      <c r="F27" s="678">
        <v>5610</v>
      </c>
      <c r="G27" s="679">
        <v>12748</v>
      </c>
      <c r="H27" s="678">
        <v>20573</v>
      </c>
      <c r="I27" s="679">
        <v>15336</v>
      </c>
      <c r="J27" s="833">
        <v>17577</v>
      </c>
      <c r="K27" s="694">
        <f>SUM(K28:K37)</f>
        <v>14730</v>
      </c>
    </row>
    <row r="28" spans="1:11" ht="21" customHeight="1">
      <c r="A28" s="57" t="s">
        <v>185</v>
      </c>
      <c r="B28" s="230">
        <v>54</v>
      </c>
      <c r="C28" s="230">
        <v>102</v>
      </c>
      <c r="D28" s="295">
        <v>50</v>
      </c>
      <c r="E28" s="302">
        <v>31</v>
      </c>
      <c r="F28" s="695">
        <v>44</v>
      </c>
      <c r="G28" s="696">
        <v>20</v>
      </c>
      <c r="H28" s="730" t="s">
        <v>141</v>
      </c>
      <c r="I28" s="696">
        <v>30</v>
      </c>
      <c r="J28" s="834" t="s">
        <v>141</v>
      </c>
      <c r="K28" s="697">
        <v>30</v>
      </c>
    </row>
    <row r="29" spans="1:11" ht="21" customHeight="1">
      <c r="A29" s="57" t="s">
        <v>186</v>
      </c>
      <c r="B29" s="230">
        <v>118</v>
      </c>
      <c r="C29" s="230">
        <v>760</v>
      </c>
      <c r="D29" s="295">
        <v>69</v>
      </c>
      <c r="E29" s="302">
        <v>67</v>
      </c>
      <c r="F29" s="695">
        <v>22</v>
      </c>
      <c r="G29" s="696">
        <v>106</v>
      </c>
      <c r="H29" s="695">
        <v>29</v>
      </c>
      <c r="I29" s="698" t="s">
        <v>141</v>
      </c>
      <c r="J29" s="834" t="s">
        <v>141</v>
      </c>
      <c r="K29" s="693" t="s">
        <v>141</v>
      </c>
    </row>
    <row r="30" spans="1:11" ht="21" customHeight="1">
      <c r="A30" s="57" t="s">
        <v>187</v>
      </c>
      <c r="B30" s="230">
        <v>25</v>
      </c>
      <c r="C30" s="231">
        <v>98</v>
      </c>
      <c r="D30" s="295">
        <v>5</v>
      </c>
      <c r="E30" s="302">
        <v>141</v>
      </c>
      <c r="F30" s="684" t="s">
        <v>141</v>
      </c>
      <c r="G30" s="681">
        <v>84</v>
      </c>
      <c r="H30" s="730" t="s">
        <v>141</v>
      </c>
      <c r="I30" s="698" t="s">
        <v>141</v>
      </c>
      <c r="J30" s="834" t="s">
        <v>141</v>
      </c>
      <c r="K30" s="697">
        <v>314</v>
      </c>
    </row>
    <row r="31" spans="1:11" ht="21" customHeight="1">
      <c r="A31" s="123" t="s">
        <v>188</v>
      </c>
      <c r="B31" s="230">
        <v>379</v>
      </c>
      <c r="C31" s="230">
        <v>881</v>
      </c>
      <c r="D31" s="295">
        <v>125</v>
      </c>
      <c r="E31" s="302">
        <v>295</v>
      </c>
      <c r="F31" s="695">
        <v>83</v>
      </c>
      <c r="G31" s="696">
        <v>339</v>
      </c>
      <c r="H31" s="695">
        <v>349</v>
      </c>
      <c r="I31" s="696">
        <v>425</v>
      </c>
      <c r="J31" s="835">
        <v>340</v>
      </c>
      <c r="K31" s="697">
        <v>325</v>
      </c>
    </row>
    <row r="32" spans="1:11" ht="21" customHeight="1">
      <c r="A32" s="123" t="s">
        <v>189</v>
      </c>
      <c r="B32" s="230">
        <v>329</v>
      </c>
      <c r="C32" s="230">
        <v>583</v>
      </c>
      <c r="D32" s="295">
        <v>791</v>
      </c>
      <c r="E32" s="302">
        <v>808</v>
      </c>
      <c r="F32" s="695">
        <v>1056</v>
      </c>
      <c r="G32" s="696">
        <v>2296</v>
      </c>
      <c r="H32" s="695">
        <v>6698</v>
      </c>
      <c r="I32" s="696">
        <v>4698</v>
      </c>
      <c r="J32" s="835">
        <v>6401</v>
      </c>
      <c r="K32" s="697">
        <v>5611</v>
      </c>
    </row>
    <row r="33" spans="1:11" ht="21" customHeight="1">
      <c r="A33" s="123" t="s">
        <v>190</v>
      </c>
      <c r="B33" s="230">
        <v>15</v>
      </c>
      <c r="C33" s="230">
        <v>115</v>
      </c>
      <c r="D33" s="292" t="s">
        <v>141</v>
      </c>
      <c r="E33" s="298">
        <v>50</v>
      </c>
      <c r="F33" s="680">
        <v>50</v>
      </c>
      <c r="G33" s="681">
        <v>145</v>
      </c>
      <c r="H33" s="695">
        <v>150</v>
      </c>
      <c r="I33" s="696">
        <v>85</v>
      </c>
      <c r="J33" s="835">
        <v>150</v>
      </c>
      <c r="K33" s="697">
        <v>50</v>
      </c>
    </row>
    <row r="34" spans="1:11" ht="21" customHeight="1">
      <c r="A34" s="124" t="s">
        <v>191</v>
      </c>
      <c r="B34" s="230">
        <v>920</v>
      </c>
      <c r="C34" s="230">
        <v>956</v>
      </c>
      <c r="D34" s="295">
        <v>949</v>
      </c>
      <c r="E34" s="302">
        <v>538</v>
      </c>
      <c r="F34" s="695">
        <v>661</v>
      </c>
      <c r="G34" s="696">
        <v>1097</v>
      </c>
      <c r="H34" s="695">
        <v>3293</v>
      </c>
      <c r="I34" s="696">
        <v>3402</v>
      </c>
      <c r="J34" s="835">
        <v>3350</v>
      </c>
      <c r="K34" s="697">
        <v>2510</v>
      </c>
    </row>
    <row r="35" spans="1:11" ht="21" customHeight="1">
      <c r="A35" s="123" t="s">
        <v>192</v>
      </c>
      <c r="B35" s="230">
        <v>340</v>
      </c>
      <c r="C35" s="230">
        <v>661</v>
      </c>
      <c r="D35" s="295">
        <v>1016</v>
      </c>
      <c r="E35" s="302">
        <v>1386</v>
      </c>
      <c r="F35" s="695">
        <v>1757</v>
      </c>
      <c r="G35" s="696">
        <v>3951</v>
      </c>
      <c r="H35" s="695">
        <v>7055</v>
      </c>
      <c r="I35" s="696">
        <v>5696</v>
      </c>
      <c r="J35" s="835">
        <v>6378</v>
      </c>
      <c r="K35" s="697">
        <v>5408</v>
      </c>
    </row>
    <row r="36" spans="1:11" ht="21" customHeight="1">
      <c r="A36" s="123" t="s">
        <v>193</v>
      </c>
      <c r="B36" s="232" t="s">
        <v>141</v>
      </c>
      <c r="C36" s="305" t="s">
        <v>141</v>
      </c>
      <c r="D36" s="230">
        <v>150</v>
      </c>
      <c r="E36" s="295">
        <v>320</v>
      </c>
      <c r="F36" s="695">
        <v>280</v>
      </c>
      <c r="G36" s="696">
        <v>290</v>
      </c>
      <c r="H36" s="695">
        <v>390</v>
      </c>
      <c r="I36" s="696">
        <v>400</v>
      </c>
      <c r="J36" s="835">
        <v>340</v>
      </c>
      <c r="K36" s="697">
        <v>450</v>
      </c>
    </row>
    <row r="37" spans="1:11" ht="21" customHeight="1">
      <c r="A37" s="123" t="s">
        <v>203</v>
      </c>
      <c r="B37" s="232"/>
      <c r="C37" s="305" t="s">
        <v>141</v>
      </c>
      <c r="D37" s="232" t="s">
        <v>141</v>
      </c>
      <c r="E37" s="232" t="s">
        <v>141</v>
      </c>
      <c r="F37" s="695">
        <v>1657</v>
      </c>
      <c r="G37" s="696">
        <v>4420</v>
      </c>
      <c r="H37" s="695">
        <v>2609</v>
      </c>
      <c r="I37" s="696">
        <v>600</v>
      </c>
      <c r="J37" s="835">
        <v>618</v>
      </c>
      <c r="K37" s="697">
        <v>32</v>
      </c>
    </row>
    <row r="38" spans="1:11" ht="21" customHeight="1" thickBot="1">
      <c r="A38" s="125" t="s">
        <v>102</v>
      </c>
      <c r="B38" s="233">
        <v>100</v>
      </c>
      <c r="C38" s="233">
        <v>200</v>
      </c>
      <c r="D38" s="593" t="s">
        <v>204</v>
      </c>
      <c r="E38" s="303">
        <v>108</v>
      </c>
      <c r="F38" s="699">
        <v>100</v>
      </c>
      <c r="G38" s="700">
        <v>20</v>
      </c>
      <c r="H38" s="699">
        <v>114</v>
      </c>
      <c r="I38" s="701" t="s">
        <v>141</v>
      </c>
      <c r="J38" s="836" t="s">
        <v>141</v>
      </c>
      <c r="K38" s="702" t="s">
        <v>141</v>
      </c>
    </row>
    <row r="39" spans="1:11" ht="21" customHeight="1" thickBot="1">
      <c r="A39" s="81" t="s">
        <v>103</v>
      </c>
      <c r="B39" s="229">
        <f>B26+B27+B38</f>
        <v>2359</v>
      </c>
      <c r="C39" s="229">
        <f>C26+C27+C38</f>
        <v>4634</v>
      </c>
      <c r="D39" s="293">
        <v>3906</v>
      </c>
      <c r="E39" s="300">
        <f>E26+E27+E38</f>
        <v>3824</v>
      </c>
      <c r="F39" s="688">
        <v>5710</v>
      </c>
      <c r="G39" s="689">
        <v>12768</v>
      </c>
      <c r="H39" s="688">
        <v>20687</v>
      </c>
      <c r="I39" s="689">
        <v>15336</v>
      </c>
      <c r="J39" s="690">
        <v>17577</v>
      </c>
      <c r="K39" s="703">
        <v>14730</v>
      </c>
    </row>
    <row r="40" ht="9" customHeight="1">
      <c r="A40" s="59"/>
    </row>
    <row r="41" ht="16.5" customHeight="1">
      <c r="A41" s="61"/>
    </row>
    <row r="42" ht="16.5" customHeight="1">
      <c r="A42" s="62"/>
    </row>
  </sheetData>
  <sheetProtection/>
  <mergeCells count="4">
    <mergeCell ref="A4:A5"/>
    <mergeCell ref="A24:A25"/>
    <mergeCell ref="B4:K4"/>
    <mergeCell ref="B24:K24"/>
  </mergeCells>
  <printOptions/>
  <pageMargins left="0.56" right="0.39" top="0.54" bottom="0" header="0.42" footer="0"/>
  <pageSetup horizontalDpi="600" verticalDpi="600" orientation="portrait" paperSize="9" r:id="rId1"/>
  <headerFooter alignWithMargins="0">
    <oddHeader>&amp;C- 20 -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B22"/>
  <sheetViews>
    <sheetView workbookViewId="0" topLeftCell="A1">
      <selection activeCell="A1" sqref="A1"/>
    </sheetView>
  </sheetViews>
  <sheetFormatPr defaultColWidth="9.00390625" defaultRowHeight="15.75"/>
  <cols>
    <col min="1" max="1" width="12.00390625" style="503" customWidth="1"/>
    <col min="2" max="2" width="8.375" style="503" customWidth="1"/>
    <col min="3" max="16" width="7.625" style="503" customWidth="1"/>
    <col min="17" max="18" width="5.625" style="503" customWidth="1"/>
    <col min="19" max="19" width="6.00390625" style="503" customWidth="1"/>
    <col min="20" max="21" width="5.625" style="503" customWidth="1"/>
    <col min="22" max="22" width="6.00390625" style="503" customWidth="1"/>
    <col min="23" max="24" width="5.625" style="503" customWidth="1"/>
    <col min="25" max="25" width="5.875" style="503" customWidth="1"/>
    <col min="26" max="27" width="5.625" style="503" customWidth="1"/>
    <col min="28" max="28" width="5.875" style="503" customWidth="1"/>
    <col min="29" max="16384" width="9.00390625" style="503" customWidth="1"/>
  </cols>
  <sheetData>
    <row r="1" spans="1:28" ht="24.75" customHeight="1">
      <c r="A1" s="501" t="s">
        <v>296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904" t="s">
        <v>237</v>
      </c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</row>
    <row r="2" ht="9.75" customHeight="1" thickBot="1">
      <c r="Q2" s="904"/>
    </row>
    <row r="3" spans="1:17" ht="20.25" customHeight="1">
      <c r="A3" s="504" t="s">
        <v>67</v>
      </c>
      <c r="B3" s="505"/>
      <c r="C3" s="506">
        <v>2013</v>
      </c>
      <c r="D3" s="507"/>
      <c r="E3" s="508"/>
      <c r="F3" s="506">
        <v>2018</v>
      </c>
      <c r="G3" s="509"/>
      <c r="H3" s="505"/>
      <c r="I3" s="506">
        <v>2023</v>
      </c>
      <c r="J3" s="507"/>
      <c r="K3" s="509"/>
      <c r="L3" s="506">
        <v>2028</v>
      </c>
      <c r="M3" s="507"/>
      <c r="N3" s="505"/>
      <c r="O3" s="506">
        <v>2033</v>
      </c>
      <c r="P3" s="507"/>
      <c r="Q3" s="904"/>
    </row>
    <row r="4" spans="1:17" ht="36" customHeight="1" thickBot="1">
      <c r="A4" s="510" t="s">
        <v>68</v>
      </c>
      <c r="B4" s="511" t="s">
        <v>65</v>
      </c>
      <c r="C4" s="512" t="s">
        <v>66</v>
      </c>
      <c r="D4" s="513" t="s">
        <v>107</v>
      </c>
      <c r="E4" s="514" t="s">
        <v>65</v>
      </c>
      <c r="F4" s="515" t="s">
        <v>66</v>
      </c>
      <c r="G4" s="516" t="s">
        <v>107</v>
      </c>
      <c r="H4" s="517" t="s">
        <v>65</v>
      </c>
      <c r="I4" s="515" t="s">
        <v>66</v>
      </c>
      <c r="J4" s="518" t="s">
        <v>107</v>
      </c>
      <c r="K4" s="519" t="s">
        <v>65</v>
      </c>
      <c r="L4" s="512" t="s">
        <v>66</v>
      </c>
      <c r="M4" s="518" t="s">
        <v>107</v>
      </c>
      <c r="N4" s="517" t="s">
        <v>65</v>
      </c>
      <c r="O4" s="512" t="s">
        <v>66</v>
      </c>
      <c r="P4" s="513" t="s">
        <v>107</v>
      </c>
      <c r="Q4" s="904"/>
    </row>
    <row r="5" spans="1:17" ht="18" customHeight="1">
      <c r="A5" s="520" t="s">
        <v>69</v>
      </c>
      <c r="B5" s="704">
        <v>132.2</v>
      </c>
      <c r="C5" s="705">
        <v>128</v>
      </c>
      <c r="D5" s="706">
        <v>260.3</v>
      </c>
      <c r="E5" s="707">
        <v>115.7</v>
      </c>
      <c r="F5" s="705">
        <v>112.2</v>
      </c>
      <c r="G5" s="708">
        <v>227.9</v>
      </c>
      <c r="H5" s="704">
        <v>102.9</v>
      </c>
      <c r="I5" s="705">
        <v>100</v>
      </c>
      <c r="J5" s="709">
        <v>202.9</v>
      </c>
      <c r="K5" s="707">
        <v>96.7</v>
      </c>
      <c r="L5" s="705">
        <v>93.7</v>
      </c>
      <c r="M5" s="710">
        <v>190.3</v>
      </c>
      <c r="N5" s="704">
        <v>91.7</v>
      </c>
      <c r="O5" s="705">
        <v>88.8</v>
      </c>
      <c r="P5" s="709">
        <v>180.6</v>
      </c>
      <c r="Q5" s="904"/>
    </row>
    <row r="6" spans="1:17" ht="18" customHeight="1">
      <c r="A6" s="520" t="s">
        <v>70</v>
      </c>
      <c r="B6" s="704">
        <v>415</v>
      </c>
      <c r="C6" s="705">
        <v>411.5</v>
      </c>
      <c r="D6" s="706">
        <v>826.5</v>
      </c>
      <c r="E6" s="707">
        <v>415.9</v>
      </c>
      <c r="F6" s="705">
        <v>410.5</v>
      </c>
      <c r="G6" s="708">
        <v>826.4</v>
      </c>
      <c r="H6" s="704">
        <v>408.2</v>
      </c>
      <c r="I6" s="705">
        <v>400.5</v>
      </c>
      <c r="J6" s="709">
        <v>808.7</v>
      </c>
      <c r="K6" s="707">
        <v>391.1</v>
      </c>
      <c r="L6" s="705">
        <v>381.4</v>
      </c>
      <c r="M6" s="710">
        <v>772.5</v>
      </c>
      <c r="N6" s="704">
        <v>377.4</v>
      </c>
      <c r="O6" s="705">
        <v>365.8</v>
      </c>
      <c r="P6" s="709">
        <v>743.2</v>
      </c>
      <c r="Q6" s="904"/>
    </row>
    <row r="7" spans="1:17" ht="18" customHeight="1">
      <c r="A7" s="521" t="s">
        <v>73</v>
      </c>
      <c r="B7" s="704">
        <v>75.6</v>
      </c>
      <c r="C7" s="705">
        <v>96.3</v>
      </c>
      <c r="D7" s="706">
        <v>171.9</v>
      </c>
      <c r="E7" s="711">
        <v>94</v>
      </c>
      <c r="F7" s="712">
        <v>117</v>
      </c>
      <c r="G7" s="708">
        <v>211</v>
      </c>
      <c r="H7" s="704">
        <v>114</v>
      </c>
      <c r="I7" s="705">
        <v>139.7</v>
      </c>
      <c r="J7" s="709">
        <v>253.7</v>
      </c>
      <c r="K7" s="711">
        <v>132.5</v>
      </c>
      <c r="L7" s="712">
        <v>161.1</v>
      </c>
      <c r="M7" s="710">
        <v>293.6</v>
      </c>
      <c r="N7" s="704">
        <v>141</v>
      </c>
      <c r="O7" s="705">
        <v>171.4</v>
      </c>
      <c r="P7" s="709">
        <v>312.4</v>
      </c>
      <c r="Q7" s="904"/>
    </row>
    <row r="8" spans="1:17" ht="18" customHeight="1">
      <c r="A8" s="522" t="s">
        <v>87</v>
      </c>
      <c r="B8" s="523">
        <v>622.9</v>
      </c>
      <c r="C8" s="524">
        <v>635.8</v>
      </c>
      <c r="D8" s="525">
        <v>1258.7</v>
      </c>
      <c r="E8" s="526">
        <v>625.6</v>
      </c>
      <c r="F8" s="527">
        <v>639.7</v>
      </c>
      <c r="G8" s="528">
        <v>1265.3</v>
      </c>
      <c r="H8" s="523">
        <v>625.2</v>
      </c>
      <c r="I8" s="524">
        <v>640.2</v>
      </c>
      <c r="J8" s="525">
        <v>1265.4</v>
      </c>
      <c r="K8" s="526">
        <v>620.4</v>
      </c>
      <c r="L8" s="527">
        <v>636.1</v>
      </c>
      <c r="M8" s="529">
        <v>1256.4</v>
      </c>
      <c r="N8" s="523">
        <v>610.2</v>
      </c>
      <c r="O8" s="524">
        <v>626</v>
      </c>
      <c r="P8" s="525">
        <v>1236.1</v>
      </c>
      <c r="Q8" s="904"/>
    </row>
    <row r="9" spans="1:17" ht="50.25">
      <c r="A9" s="530" t="s">
        <v>123</v>
      </c>
      <c r="B9" s="531">
        <v>5.48941798941799</v>
      </c>
      <c r="C9" s="532">
        <v>4.273104880581516</v>
      </c>
      <c r="D9" s="533">
        <v>4.808027923211169</v>
      </c>
      <c r="E9" s="534">
        <v>4.4244680851063825</v>
      </c>
      <c r="F9" s="535">
        <v>3.5085470085470085</v>
      </c>
      <c r="G9" s="528">
        <v>3.9165876777251185</v>
      </c>
      <c r="H9" s="531">
        <v>3.5807017543859647</v>
      </c>
      <c r="I9" s="532">
        <v>2.8668575518969224</v>
      </c>
      <c r="J9" s="533">
        <v>3.187623176980686</v>
      </c>
      <c r="K9" s="534">
        <v>2.9516981132075473</v>
      </c>
      <c r="L9" s="535">
        <v>2.367473618870267</v>
      </c>
      <c r="M9" s="529">
        <v>2.6311307901907357</v>
      </c>
      <c r="N9" s="531">
        <v>2.676595744680851</v>
      </c>
      <c r="O9" s="532">
        <v>2.134189031505251</v>
      </c>
      <c r="P9" s="533">
        <v>2.3790012804097316</v>
      </c>
      <c r="Q9" s="904"/>
    </row>
    <row r="10" spans="1:17" ht="35.25" thickBot="1">
      <c r="A10" s="536" t="s">
        <v>124</v>
      </c>
      <c r="B10" s="537">
        <v>57.2</v>
      </c>
      <c r="C10" s="538">
        <v>75.2</v>
      </c>
      <c r="D10" s="539">
        <v>66</v>
      </c>
      <c r="E10" s="540">
        <v>81.2</v>
      </c>
      <c r="F10" s="538">
        <v>104.3</v>
      </c>
      <c r="G10" s="541">
        <v>92.6</v>
      </c>
      <c r="H10" s="542">
        <v>110.8</v>
      </c>
      <c r="I10" s="538">
        <v>139.7</v>
      </c>
      <c r="J10" s="539">
        <v>125</v>
      </c>
      <c r="K10" s="543">
        <v>137</v>
      </c>
      <c r="L10" s="538">
        <v>171.9</v>
      </c>
      <c r="M10" s="539">
        <v>154.3</v>
      </c>
      <c r="N10" s="542">
        <v>153.8</v>
      </c>
      <c r="O10" s="538">
        <v>193</v>
      </c>
      <c r="P10" s="539">
        <v>173</v>
      </c>
      <c r="Q10" s="904"/>
    </row>
    <row r="11" ht="21" customHeight="1" thickBot="1">
      <c r="Q11" s="904"/>
    </row>
    <row r="12" spans="1:17" ht="21" customHeight="1">
      <c r="A12" s="857" t="s">
        <v>67</v>
      </c>
      <c r="B12" s="506"/>
      <c r="C12" s="506">
        <v>2038</v>
      </c>
      <c r="D12" s="509"/>
      <c r="E12" s="505"/>
      <c r="F12" s="506">
        <v>2043</v>
      </c>
      <c r="G12" s="507"/>
      <c r="H12" s="509"/>
      <c r="I12" s="506">
        <v>2048</v>
      </c>
      <c r="J12" s="507"/>
      <c r="K12" s="509"/>
      <c r="L12" s="506">
        <v>2053</v>
      </c>
      <c r="M12" s="507"/>
      <c r="Q12" s="904"/>
    </row>
    <row r="13" spans="1:17" ht="32.25" thickBot="1">
      <c r="A13" s="544" t="s">
        <v>68</v>
      </c>
      <c r="B13" s="511" t="s">
        <v>65</v>
      </c>
      <c r="C13" s="512" t="s">
        <v>66</v>
      </c>
      <c r="D13" s="516" t="s">
        <v>107</v>
      </c>
      <c r="E13" s="517" t="s">
        <v>65</v>
      </c>
      <c r="F13" s="512" t="s">
        <v>66</v>
      </c>
      <c r="G13" s="518" t="s">
        <v>107</v>
      </c>
      <c r="H13" s="519" t="s">
        <v>65</v>
      </c>
      <c r="I13" s="512" t="s">
        <v>66</v>
      </c>
      <c r="J13" s="518" t="s">
        <v>107</v>
      </c>
      <c r="K13" s="519" t="s">
        <v>65</v>
      </c>
      <c r="L13" s="512" t="s">
        <v>66</v>
      </c>
      <c r="M13" s="518" t="s">
        <v>107</v>
      </c>
      <c r="Q13" s="904"/>
    </row>
    <row r="14" spans="1:17" ht="18" customHeight="1">
      <c r="A14" s="520" t="s">
        <v>69</v>
      </c>
      <c r="B14" s="704">
        <v>84.7</v>
      </c>
      <c r="C14" s="705">
        <v>82.1</v>
      </c>
      <c r="D14" s="708">
        <v>166.8</v>
      </c>
      <c r="E14" s="704">
        <v>76.6</v>
      </c>
      <c r="F14" s="705">
        <v>74.2</v>
      </c>
      <c r="G14" s="706">
        <v>150.8</v>
      </c>
      <c r="H14" s="707">
        <v>69</v>
      </c>
      <c r="I14" s="707">
        <v>66.8</v>
      </c>
      <c r="J14" s="713">
        <v>135.8</v>
      </c>
      <c r="K14" s="707">
        <v>62.9</v>
      </c>
      <c r="L14" s="707">
        <v>60.9</v>
      </c>
      <c r="M14" s="713">
        <v>123.7</v>
      </c>
      <c r="Q14" s="904"/>
    </row>
    <row r="15" spans="1:17" ht="18" customHeight="1">
      <c r="A15" s="520" t="s">
        <v>70</v>
      </c>
      <c r="B15" s="704">
        <v>359.1</v>
      </c>
      <c r="C15" s="705">
        <v>345.4</v>
      </c>
      <c r="D15" s="708">
        <v>704.5</v>
      </c>
      <c r="E15" s="704">
        <v>336.1</v>
      </c>
      <c r="F15" s="705">
        <v>320</v>
      </c>
      <c r="G15" s="706">
        <v>656.1</v>
      </c>
      <c r="H15" s="707">
        <v>318.5</v>
      </c>
      <c r="I15" s="707">
        <v>301.2</v>
      </c>
      <c r="J15" s="713">
        <v>619.7</v>
      </c>
      <c r="K15" s="707">
        <v>294.7</v>
      </c>
      <c r="L15" s="707">
        <v>276.7</v>
      </c>
      <c r="M15" s="713">
        <v>571.4</v>
      </c>
      <c r="Q15" s="904"/>
    </row>
    <row r="16" spans="1:17" ht="18" customHeight="1">
      <c r="A16" s="521" t="s">
        <v>73</v>
      </c>
      <c r="B16" s="704">
        <v>149.9</v>
      </c>
      <c r="C16" s="705">
        <v>181.6</v>
      </c>
      <c r="D16" s="708">
        <v>331.5</v>
      </c>
      <c r="E16" s="704">
        <v>159.5</v>
      </c>
      <c r="F16" s="705">
        <v>192</v>
      </c>
      <c r="G16" s="706">
        <v>351.5</v>
      </c>
      <c r="H16" s="711">
        <v>159.6</v>
      </c>
      <c r="I16" s="711">
        <v>191.5</v>
      </c>
      <c r="J16" s="714">
        <v>351.1</v>
      </c>
      <c r="K16" s="711">
        <v>162.8</v>
      </c>
      <c r="L16" s="711">
        <v>192.8</v>
      </c>
      <c r="M16" s="714">
        <v>355.6</v>
      </c>
      <c r="Q16" s="904"/>
    </row>
    <row r="17" spans="1:17" ht="18" customHeight="1">
      <c r="A17" s="522" t="s">
        <v>87</v>
      </c>
      <c r="B17" s="523">
        <v>593.7</v>
      </c>
      <c r="C17" s="527">
        <v>609.1</v>
      </c>
      <c r="D17" s="528">
        <v>1202.8</v>
      </c>
      <c r="E17" s="523">
        <v>572.2</v>
      </c>
      <c r="F17" s="524">
        <v>586.2</v>
      </c>
      <c r="G17" s="525">
        <v>1158.4</v>
      </c>
      <c r="H17" s="526">
        <v>547.1</v>
      </c>
      <c r="I17" s="527">
        <v>559.5</v>
      </c>
      <c r="J17" s="529">
        <v>1106.6</v>
      </c>
      <c r="K17" s="526">
        <v>520.3</v>
      </c>
      <c r="L17" s="527">
        <v>530.4</v>
      </c>
      <c r="M17" s="529">
        <v>1050.7</v>
      </c>
      <c r="Q17" s="904"/>
    </row>
    <row r="18" spans="1:17" ht="50.25">
      <c r="A18" s="530" t="s">
        <v>123</v>
      </c>
      <c r="B18" s="531">
        <v>2.3955970647098064</v>
      </c>
      <c r="C18" s="535">
        <v>1.9019823788546255</v>
      </c>
      <c r="D18" s="528">
        <v>2.125188536953243</v>
      </c>
      <c r="E18" s="531">
        <v>2.1072100313479627</v>
      </c>
      <c r="F18" s="532">
        <v>1.6666666666666667</v>
      </c>
      <c r="G18" s="533">
        <v>1.8665718349928877</v>
      </c>
      <c r="H18" s="534">
        <v>1.9956140350877194</v>
      </c>
      <c r="I18" s="535">
        <v>1.5728459530026109</v>
      </c>
      <c r="J18" s="529">
        <v>1.7650242096268869</v>
      </c>
      <c r="K18" s="534">
        <v>1.81019656019656</v>
      </c>
      <c r="L18" s="535">
        <v>1.4351659751037342</v>
      </c>
      <c r="M18" s="529">
        <v>1.606861642294713</v>
      </c>
      <c r="Q18" s="904"/>
    </row>
    <row r="19" spans="1:17" ht="35.25" thickBot="1">
      <c r="A19" s="536" t="s">
        <v>124</v>
      </c>
      <c r="B19" s="537">
        <v>177</v>
      </c>
      <c r="C19" s="538">
        <v>221.2</v>
      </c>
      <c r="D19" s="545">
        <v>198.7</v>
      </c>
      <c r="E19" s="542">
        <v>208.2</v>
      </c>
      <c r="F19" s="538">
        <v>258.8</v>
      </c>
      <c r="G19" s="539">
        <v>233.1</v>
      </c>
      <c r="H19" s="543">
        <v>231.3</v>
      </c>
      <c r="I19" s="538">
        <v>286.7</v>
      </c>
      <c r="J19" s="539">
        <v>258.5</v>
      </c>
      <c r="K19" s="543">
        <v>258.8</v>
      </c>
      <c r="L19" s="538">
        <v>316.6</v>
      </c>
      <c r="M19" s="539">
        <v>287.5</v>
      </c>
      <c r="Q19" s="904"/>
    </row>
    <row r="20" spans="1:17" ht="16.5" customHeight="1">
      <c r="A20" s="546" t="s">
        <v>312</v>
      </c>
      <c r="Q20" s="904"/>
    </row>
    <row r="21" spans="1:17" ht="16.5" customHeight="1">
      <c r="A21" s="547" t="s">
        <v>265</v>
      </c>
      <c r="Q21" s="904"/>
    </row>
    <row r="22" spans="1:17" ht="16.5" customHeight="1">
      <c r="A22" s="548" t="s">
        <v>311</v>
      </c>
      <c r="Q22" s="904"/>
    </row>
  </sheetData>
  <sheetProtection/>
  <mergeCells count="1">
    <mergeCell ref="Q1:Q22"/>
  </mergeCells>
  <printOptions/>
  <pageMargins left="0.39" right="0.22" top="0.5905511811023623" bottom="0.45" header="0.5118110236220472" footer="0.38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of social Security</dc:creator>
  <cp:keywords/>
  <dc:description/>
  <cp:lastModifiedBy>Rooksana Moraby</cp:lastModifiedBy>
  <cp:lastPrinted>2014-08-28T07:29:27Z</cp:lastPrinted>
  <dcterms:created xsi:type="dcterms:W3CDTF">2002-02-05T06:16:03Z</dcterms:created>
  <dcterms:modified xsi:type="dcterms:W3CDTF">2014-08-28T08:10:06Z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234400.000000000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display_urn:schemas-microsoft-com:office:office#Edit">
    <vt:lpwstr>Madina  Jauhangeer</vt:lpwstr>
  </property>
  <property fmtid="{D5CDD505-2E9C-101B-9397-08002B2CF9AE}" pid="12" name="display_urn:schemas-microsoft-com:office:office#Auth">
    <vt:lpwstr>Madina  Jauhangeer</vt:lpwstr>
  </property>
  <property fmtid="{D5CDD505-2E9C-101B-9397-08002B2CF9AE}" pid="13" name="ContentType">
    <vt:lpwstr>0x0101009D45002E2C320E4D9F04FB859775573E</vt:lpwstr>
  </property>
</Properties>
</file>