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activeTab="0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  <sheet name="TAB2.6" sheetId="8" r:id="rId8"/>
  </sheets>
  <definedNames/>
  <calcPr fullCalcOnLoad="1"/>
</workbook>
</file>

<file path=xl/sharedStrings.xml><?xml version="1.0" encoding="utf-8"?>
<sst xmlns="http://schemas.openxmlformats.org/spreadsheetml/2006/main" count="250" uniqueCount="162">
  <si>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</si>
  <si>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</si>
  <si>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</si>
  <si>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</si>
  <si>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</si>
  <si>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</si>
  <si>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</si>
  <si>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</si>
  <si>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</si>
  <si>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</si>
  <si>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</si>
  <si>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</si>
  <si>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</si>
  <si>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</si>
  <si>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</si>
  <si>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</si>
  <si>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</si>
  <si>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</si>
  <si>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</si>
  <si>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</si>
  <si>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</si>
  <si>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</si>
  <si>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</si>
  <si>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</si>
  <si>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</si>
  <si>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</si>
  <si>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</si>
  <si>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</si>
  <si>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</si>
  <si>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</si>
  <si>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>Vehicles put off the road ²</t>
  </si>
  <si>
    <t xml:space="preserve">Jan. - June </t>
  </si>
  <si>
    <t>Jan. - June</t>
  </si>
  <si>
    <t>Number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</si>
  <si>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</si>
  <si>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</si>
  <si>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</si>
  <si>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</si>
  <si>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</si>
  <si>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</si>
  <si>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</si>
  <si>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</si>
  <si>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</si>
  <si>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</si>
  <si>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</si>
  <si>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</si>
  <si>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</si>
  <si>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</si>
  <si>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</si>
  <si>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</si>
  <si>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</si>
  <si>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</si>
  <si>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</si>
  <si>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</si>
  <si>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</si>
  <si>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</si>
  <si>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</si>
  <si>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</si>
  <si>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</si>
  <si>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</si>
  <si>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</si>
  <si>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</si>
  <si>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</si>
  <si>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</si>
  <si>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</si>
  <si>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</si>
  <si>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</si>
  <si>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</si>
  <si>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</si>
  <si>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</si>
  <si>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</si>
  <si>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</si>
  <si>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</si>
  <si>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</si>
  <si>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</si>
  <si>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</si>
  <si>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</si>
  <si>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</si>
  <si>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</si>
  <si>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</si>
  <si>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</si>
  <si>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</si>
  <si>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</si>
  <si>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</si>
  <si>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</si>
  <si>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</si>
  <si>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</si>
  <si>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</si>
  <si>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</si>
  <si>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</si>
  <si>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2.  Vehicles involved in accidents</t>
  </si>
  <si>
    <t>2.  Motor vehicle involved :</t>
  </si>
  <si>
    <t>3.  Casualties :</t>
  </si>
  <si>
    <t xml:space="preserve">   N / A : Not applicable</t>
  </si>
  <si>
    <t xml:space="preserve">    ¹  excluding pedal cycles, but including government vehicles.</t>
  </si>
  <si>
    <t xml:space="preserve">  ¹  refers to re-registration of vehicles previously off the road.</t>
  </si>
  <si>
    <t xml:space="preserve">  ²  unlicensed  either  temporarily  or  permanently.</t>
  </si>
  <si>
    <t>¹ only three main vehicles have been considered in accidents involving more than three vehicles.</t>
  </si>
  <si>
    <t xml:space="preserve">            Motor-vehicles involved in casualty  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</si>
  <si>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</si>
  <si>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</si>
  <si>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² from 1993 to 2001 figures are based on definition of fatal accidents where death occurred  within 7 days. </t>
  </si>
  <si>
    <t xml:space="preserve"> ¹ exclude accidents involving bicycles only or bicycle and pedestrian. </t>
  </si>
  <si>
    <t xml:space="preserve">   as from 2002, figures are based on definition of fatal accidents where deaths occurred within 30 days.  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</si>
  <si>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</si>
  <si>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          of which  </t>
  </si>
  <si>
    <t xml:space="preserve">            Casualty accidents</t>
  </si>
  <si>
    <t xml:space="preserve">-     </t>
  </si>
  <si>
    <r>
      <rPr>
        <b/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</si>
  <si>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</si>
  <si>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</si>
  <si>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r>
      <t xml:space="preserve">4 </t>
    </r>
    <r>
      <rPr>
        <sz val="9"/>
        <rFont val="Times New Roman"/>
        <family val="1"/>
      </rPr>
      <t>provisional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</si>
  <si>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revised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</si>
  <si>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provisional</t>
    </r>
  </si>
  <si>
    <r>
      <t>2010</t>
    </r>
    <r>
      <rPr>
        <b/>
        <vertAlign val="superscript"/>
        <sz val="12"/>
        <rFont val="Times New Roman"/>
        <family val="1"/>
      </rPr>
      <t xml:space="preserve"> 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</si>
  <si>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</si>
  <si>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</si>
  <si>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</si>
  <si>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t xml:space="preserve">  Table 1.1 - Vehicles¹ registered as at June 2012</t>
  </si>
  <si>
    <t>New          vehicles        Jan. - June 12</t>
  </si>
  <si>
    <t xml:space="preserve"> Imported second-hand vehicles            Jan. - June 12</t>
  </si>
  <si>
    <t>No.  of vehicles at 30.06.12</t>
  </si>
  <si>
    <t>Net addition Jan. - June 2012</t>
  </si>
  <si>
    <t>Table 1.2 - Vehicles ¹ registered by type, December 2002 - December 2011 and June 2012</t>
  </si>
  <si>
    <t>2012            ( June )</t>
  </si>
  <si>
    <t>Table 1.3 - Registration of vehicles by type, Jan. - June 2011 and Jan. - June 2012</t>
  </si>
  <si>
    <r>
      <t xml:space="preserve">2011 </t>
    </r>
    <r>
      <rPr>
        <b/>
        <vertAlign val="superscript"/>
        <sz val="12"/>
        <rFont val="Times New Roman"/>
        <family val="1"/>
      </rPr>
      <t>3</t>
    </r>
  </si>
  <si>
    <r>
      <t xml:space="preserve">2012 </t>
    </r>
    <r>
      <rPr>
        <b/>
        <vertAlign val="superscript"/>
        <sz val="12"/>
        <rFont val="Times New Roman"/>
        <family val="1"/>
      </rPr>
      <t>4</t>
    </r>
  </si>
  <si>
    <t>Table 2.1 -  Road traffic accidents¹, Jan. - June 2011 and Jan. - June 2012</t>
  </si>
  <si>
    <r>
      <t>2011</t>
    </r>
    <r>
      <rPr>
        <b/>
        <vertAlign val="superscript"/>
        <sz val="12"/>
        <rFont val="Times New Roman"/>
        <family val="1"/>
      </rPr>
      <t xml:space="preserve"> 5</t>
    </r>
  </si>
  <si>
    <t>Table 2.2 - Road traffic accidents ¹ and casualties, 2002- 2011, Jan. - June 2012</t>
  </si>
  <si>
    <r>
      <t>2012</t>
    </r>
    <r>
      <rPr>
        <b/>
        <vertAlign val="superscript"/>
        <sz val="12"/>
        <rFont val="Times New Roman"/>
        <family val="1"/>
      </rPr>
      <t xml:space="preserve"> 5</t>
    </r>
    <r>
      <rPr>
        <b/>
        <sz val="12"/>
        <rFont val="Times New Roman"/>
        <family val="1"/>
      </rPr>
      <t xml:space="preserve">        Jan.-June</t>
    </r>
  </si>
  <si>
    <t>Table 2.3 - Number of vehicles¹ involved in accidents (causing casualties) by type, January 2011 - June 2012</t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</si>
  <si>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</si>
  <si>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r>
      <t>2012</t>
    </r>
    <r>
      <rPr>
        <b/>
        <vertAlign val="superscript"/>
        <sz val="12"/>
        <rFont val="Times New Roman"/>
        <family val="1"/>
      </rPr>
      <t xml:space="preserve"> 3</t>
    </r>
  </si>
  <si>
    <t>No.  of vehicles at 31.12.11</t>
  </si>
  <si>
    <t>Table 2.4 -  Number of casualties by class of road users, January 2011 - June 2012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</si>
  <si>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</si>
  <si>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t>2012</t>
    </r>
    <r>
      <rPr>
        <b/>
        <vertAlign val="superscript"/>
        <sz val="12"/>
        <rFont val="Times New Roman"/>
        <family val="1"/>
      </rPr>
      <t xml:space="preserve"> 2</t>
    </r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</si>
  <si>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</si>
  <si>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</si>
  <si>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</si>
  <si>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</si>
  <si>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</si>
  <si>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>All ages</t>
  </si>
  <si>
    <t>Table 2.6 - Number of fatalities by category of road users and age-group, January to June 2012</t>
  </si>
  <si>
    <t xml:space="preserve">-         </t>
  </si>
  <si>
    <t xml:space="preserve">-       </t>
  </si>
  <si>
    <t xml:space="preserve">             Category of road users</t>
  </si>
  <si>
    <r>
      <t>Re - registered vehicles</t>
    </r>
    <r>
      <rPr>
        <b/>
        <vertAlign val="superscript"/>
        <sz val="12"/>
        <rFont val="Times New Roman"/>
        <family val="1"/>
      </rPr>
      <t xml:space="preserve">2 
</t>
    </r>
    <r>
      <rPr>
        <b/>
        <sz val="12"/>
        <rFont val="Times New Roman"/>
        <family val="1"/>
      </rPr>
      <t>Jan. - June 12</t>
    </r>
  </si>
  <si>
    <r>
      <t>Vehicles off the road</t>
    </r>
    <r>
      <rPr>
        <b/>
        <vertAlign val="superscript"/>
        <sz val="12"/>
        <rFont val="Times New Roman"/>
        <family val="1"/>
      </rPr>
      <t xml:space="preserve">3
</t>
    </r>
    <r>
      <rPr>
        <b/>
        <sz val="12"/>
        <rFont val="Times New Roman"/>
        <family val="1"/>
      </rPr>
      <t xml:space="preserve"> Jan. - June 12</t>
    </r>
  </si>
  <si>
    <t>Class of 
road users</t>
  </si>
  <si>
    <t xml:space="preserve">  Age - group
    (years)</t>
  </si>
  <si>
    <t xml:space="preserve">Under 7 </t>
  </si>
  <si>
    <t xml:space="preserve"> 7 - 12 </t>
  </si>
  <si>
    <t xml:space="preserve"> 13 - 20 </t>
  </si>
  <si>
    <t xml:space="preserve"> 21 - 40</t>
  </si>
  <si>
    <t xml:space="preserve"> 41 - 50 </t>
  </si>
  <si>
    <t xml:space="preserve"> 51 - 60</t>
  </si>
  <si>
    <t>Over 60</t>
  </si>
  <si>
    <t xml:space="preserve"> - 8 -</t>
  </si>
  <si>
    <t>Table 2.5 -  Casualty accidents involved in "hit and run" cases, January 2011 - June 2012</t>
  </si>
</sst>
</file>

<file path=xl/styles.xml><?xml version="1.0" encoding="utf-8"?>
<styleSheet xmlns="http://schemas.openxmlformats.org/spreadsheetml/2006/main">
  <numFmts count="3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\ \ \ "/>
    <numFmt numFmtId="171" formatCode="#,##0\ \ \ \ \ \ "/>
    <numFmt numFmtId="172" formatCode="#,##0\ \ \ \ \ \ \ "/>
    <numFmt numFmtId="173" formatCode="\-\-\ \ \ \ \ \ "/>
    <numFmt numFmtId="174" formatCode="#,##0\ "/>
    <numFmt numFmtId="175" formatCode="#,##0\ \ \ \ \ \ \ \ "/>
    <numFmt numFmtId="176" formatCode="\(#,##0\)"/>
    <numFmt numFmtId="177" formatCode="\ #,##0\ \ \ \ \ \ "/>
    <numFmt numFmtId="178" formatCode="0.0"/>
    <numFmt numFmtId="179" formatCode="#,##0\ \ \ "/>
    <numFmt numFmtId="180" formatCode="\ \+\ #,##0"/>
    <numFmt numFmtId="181" formatCode="#,##0\ \ "/>
    <numFmt numFmtId="182" formatCode="0.0\ \ \ "/>
    <numFmt numFmtId="183" formatCode="0.0\ "/>
    <numFmt numFmtId="184" formatCode="#,##0\ \ \ \ "/>
    <numFmt numFmtId="185" formatCode="#,##0.0\ "/>
    <numFmt numFmtId="186" formatCode="#,##0.0"/>
    <numFmt numFmtId="187" formatCode="#,##0.0_ ;\-#,##0.0\ "/>
    <numFmt numFmtId="188" formatCode="#,##0.000"/>
    <numFmt numFmtId="189" formatCode="\ \ \ \-\-"/>
    <numFmt numFmtId="190" formatCode="0\ \ \ \ \ \ \ \ \ "/>
  </numFmts>
  <fonts count="73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MS Sans Serif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tted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Alignment="1">
      <alignment vertical="center"/>
    </xf>
    <xf numFmtId="170" fontId="4" fillId="0" borderId="10" xfId="0" applyNumberFormat="1" applyFont="1" applyBorder="1" applyAlignment="1">
      <alignment vertical="center"/>
    </xf>
    <xf numFmtId="170" fontId="4" fillId="0" borderId="11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0" fontId="3" fillId="0" borderId="13" xfId="0" applyNumberFormat="1" applyFont="1" applyBorder="1" applyAlignment="1">
      <alignment vertical="center"/>
    </xf>
    <xf numFmtId="170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2" fillId="0" borderId="0" xfId="56" applyFont="1" applyAlignment="1">
      <alignment horizontal="left" vertical="center"/>
      <protection/>
    </xf>
    <xf numFmtId="0" fontId="7" fillId="0" borderId="0" xfId="56" applyFont="1" applyAlignment="1">
      <alignment horizontal="centerContinuous" vertical="center"/>
      <protection/>
    </xf>
    <xf numFmtId="0" fontId="5" fillId="0" borderId="0" xfId="56">
      <alignment/>
      <protection/>
    </xf>
    <xf numFmtId="0" fontId="8" fillId="0" borderId="0" xfId="56" applyFont="1" applyAlignment="1">
      <alignment vertical="center"/>
      <protection/>
    </xf>
    <xf numFmtId="0" fontId="9" fillId="0" borderId="0" xfId="56" applyFont="1" applyAlignment="1">
      <alignment horizontal="right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Continuous" vertical="center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5" fillId="0" borderId="0" xfId="56" applyBorder="1">
      <alignment/>
      <protection/>
    </xf>
    <xf numFmtId="0" fontId="4" fillId="0" borderId="10" xfId="56" applyFont="1" applyBorder="1">
      <alignment/>
      <protection/>
    </xf>
    <xf numFmtId="37" fontId="4" fillId="0" borderId="16" xfId="56" applyNumberFormat="1" applyFont="1" applyBorder="1">
      <alignment/>
      <protection/>
    </xf>
    <xf numFmtId="37" fontId="4" fillId="0" borderId="17" xfId="56" applyNumberFormat="1" applyFont="1" applyBorder="1">
      <alignment/>
      <protection/>
    </xf>
    <xf numFmtId="37" fontId="5" fillId="0" borderId="0" xfId="56" applyNumberFormat="1">
      <alignment/>
      <protection/>
    </xf>
    <xf numFmtId="0" fontId="10" fillId="0" borderId="11" xfId="56" applyFont="1" applyBorder="1" applyAlignment="1">
      <alignment vertical="center"/>
      <protection/>
    </xf>
    <xf numFmtId="176" fontId="10" fillId="0" borderId="10" xfId="56" applyNumberFormat="1" applyFont="1" applyBorder="1" applyAlignment="1">
      <alignment vertical="center"/>
      <protection/>
    </xf>
    <xf numFmtId="176" fontId="10" fillId="0" borderId="11" xfId="56" applyNumberFormat="1" applyFont="1" applyBorder="1" applyAlignment="1">
      <alignment vertical="center"/>
      <protection/>
    </xf>
    <xf numFmtId="37" fontId="4" fillId="0" borderId="10" xfId="56" applyNumberFormat="1" applyFont="1" applyBorder="1">
      <alignment/>
      <protection/>
    </xf>
    <xf numFmtId="37" fontId="4" fillId="0" borderId="11" xfId="56" applyNumberFormat="1" applyFont="1" applyBorder="1">
      <alignment/>
      <protection/>
    </xf>
    <xf numFmtId="37" fontId="11" fillId="0" borderId="0" xfId="56" applyNumberFormat="1" applyFont="1" applyBorder="1" applyAlignment="1">
      <alignment vertical="center"/>
      <protection/>
    </xf>
    <xf numFmtId="37" fontId="4" fillId="0" borderId="18" xfId="56" applyNumberFormat="1" applyFont="1" applyBorder="1">
      <alignment/>
      <protection/>
    </xf>
    <xf numFmtId="0" fontId="3" fillId="0" borderId="13" xfId="56" applyFont="1" applyBorder="1" applyAlignment="1">
      <alignment vertical="center"/>
      <protection/>
    </xf>
    <xf numFmtId="37" fontId="3" fillId="0" borderId="13" xfId="56" applyNumberFormat="1" applyFont="1" applyBorder="1" applyAlignment="1">
      <alignment vertical="center"/>
      <protection/>
    </xf>
    <xf numFmtId="37" fontId="5" fillId="0" borderId="0" xfId="56" applyNumberFormat="1" applyBorder="1">
      <alignment/>
      <protection/>
    </xf>
    <xf numFmtId="0" fontId="6" fillId="0" borderId="0" xfId="56" applyFont="1" applyBorder="1">
      <alignment/>
      <protection/>
    </xf>
    <xf numFmtId="0" fontId="3" fillId="0" borderId="0" xfId="57" applyFont="1" applyAlignment="1">
      <alignment horizontal="centerContinuous"/>
      <protection/>
    </xf>
    <xf numFmtId="0" fontId="5" fillId="0" borderId="0" xfId="57">
      <alignment/>
      <protection/>
    </xf>
    <xf numFmtId="0" fontId="0" fillId="0" borderId="0" xfId="57" applyFont="1">
      <alignment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3" fillId="0" borderId="19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vertical="center"/>
      <protection/>
    </xf>
    <xf numFmtId="172" fontId="4" fillId="0" borderId="10" xfId="57" applyNumberFormat="1" applyFont="1" applyBorder="1" applyAlignment="1">
      <alignment vertical="center"/>
      <protection/>
    </xf>
    <xf numFmtId="172" fontId="4" fillId="0" borderId="17" xfId="57" applyNumberFormat="1" applyFont="1" applyBorder="1" applyAlignment="1">
      <alignment vertical="center"/>
      <protection/>
    </xf>
    <xf numFmtId="172" fontId="4" fillId="0" borderId="11" xfId="57" applyNumberFormat="1" applyFont="1" applyBorder="1" applyAlignment="1">
      <alignment vertical="center"/>
      <protection/>
    </xf>
    <xf numFmtId="0" fontId="4" fillId="0" borderId="0" xfId="57" applyFont="1" applyAlignment="1">
      <alignment horizontal="center" vertical="center" textRotation="180"/>
      <protection/>
    </xf>
    <xf numFmtId="0" fontId="4" fillId="0" borderId="19" xfId="57" applyFont="1" applyBorder="1" applyAlignment="1">
      <alignment vertical="center"/>
      <protection/>
    </xf>
    <xf numFmtId="0" fontId="3" fillId="0" borderId="12" xfId="57" applyFont="1" applyBorder="1" applyAlignment="1">
      <alignment horizontal="left" vertical="center"/>
      <protection/>
    </xf>
    <xf numFmtId="172" fontId="3" fillId="0" borderId="13" xfId="57" applyNumberFormat="1" applyFont="1" applyBorder="1" applyAlignment="1">
      <alignment vertical="center"/>
      <protection/>
    </xf>
    <xf numFmtId="171" fontId="3" fillId="0" borderId="13" xfId="57" applyNumberFormat="1" applyFont="1" applyBorder="1" applyAlignment="1">
      <alignment horizontal="right" vertical="center"/>
      <protection/>
    </xf>
    <xf numFmtId="174" fontId="3" fillId="0" borderId="12" xfId="57" applyNumberFormat="1" applyFont="1" applyBorder="1" applyAlignment="1">
      <alignment horizontal="centerContinuous" vertical="center"/>
      <protection/>
    </xf>
    <xf numFmtId="0" fontId="6" fillId="0" borderId="0" xfId="57" applyFont="1">
      <alignment/>
      <protection/>
    </xf>
    <xf numFmtId="172" fontId="5" fillId="0" borderId="0" xfId="57" applyNumberFormat="1">
      <alignment/>
      <protection/>
    </xf>
    <xf numFmtId="0" fontId="2" fillId="0" borderId="0" xfId="59" applyFont="1" applyAlignment="1" quotePrefix="1">
      <alignment horizontal="left"/>
      <protection/>
    </xf>
    <xf numFmtId="0" fontId="2" fillId="0" borderId="0" xfId="59" applyFont="1">
      <alignment/>
      <protection/>
    </xf>
    <xf numFmtId="0" fontId="3" fillId="0" borderId="0" xfId="59" applyFont="1">
      <alignment/>
      <protection/>
    </xf>
    <xf numFmtId="0" fontId="0" fillId="0" borderId="0" xfId="59" applyFont="1">
      <alignment/>
      <protection/>
    </xf>
    <xf numFmtId="0" fontId="13" fillId="0" borderId="0" xfId="59">
      <alignment/>
      <protection/>
    </xf>
    <xf numFmtId="0" fontId="3" fillId="0" borderId="17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 vertical="center"/>
      <protection/>
    </xf>
    <xf numFmtId="0" fontId="2" fillId="0" borderId="0" xfId="60" applyFont="1" applyAlignment="1" quotePrefix="1">
      <alignment horizontal="left"/>
      <protection/>
    </xf>
    <xf numFmtId="0" fontId="11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4" applyFont="1" applyAlignment="1">
      <alignment vertical="center"/>
      <protection/>
    </xf>
    <xf numFmtId="0" fontId="5" fillId="0" borderId="0" xfId="64" applyAlignment="1">
      <alignment horizontal="centerContinuous"/>
      <protection/>
    </xf>
    <xf numFmtId="0" fontId="5" fillId="0" borderId="0" xfId="64">
      <alignment/>
      <protection/>
    </xf>
    <xf numFmtId="0" fontId="17" fillId="0" borderId="0" xfId="64" applyFont="1">
      <alignment/>
      <protection/>
    </xf>
    <xf numFmtId="0" fontId="4" fillId="0" borderId="17" xfId="64" applyFont="1" applyBorder="1" applyAlignment="1">
      <alignment vertical="center"/>
      <protection/>
    </xf>
    <xf numFmtId="0" fontId="3" fillId="0" borderId="13" xfId="64" applyFont="1" applyBorder="1" applyAlignment="1">
      <alignment horizontal="centerContinuous" vertical="center"/>
      <protection/>
    </xf>
    <xf numFmtId="0" fontId="3" fillId="0" borderId="20" xfId="64" applyFont="1" applyBorder="1" applyAlignment="1">
      <alignment horizontal="centerContinuous" vertical="center"/>
      <protection/>
    </xf>
    <xf numFmtId="0" fontId="3" fillId="0" borderId="15" xfId="64" applyFont="1" applyBorder="1" applyAlignment="1">
      <alignment horizontal="centerContinuous" vertical="center"/>
      <protection/>
    </xf>
    <xf numFmtId="0" fontId="3" fillId="0" borderId="11" xfId="64" applyFont="1" applyBorder="1" applyAlignment="1">
      <alignment horizontal="centerContinuous" vertical="center"/>
      <protection/>
    </xf>
    <xf numFmtId="0" fontId="4" fillId="0" borderId="19" xfId="64" applyFont="1" applyBorder="1" applyAlignment="1">
      <alignment vertical="center"/>
      <protection/>
    </xf>
    <xf numFmtId="182" fontId="4" fillId="0" borderId="21" xfId="64" applyNumberFormat="1" applyFont="1" applyBorder="1" applyAlignment="1">
      <alignment horizontal="right" vertical="center"/>
      <protection/>
    </xf>
    <xf numFmtId="0" fontId="4" fillId="0" borderId="11" xfId="64" applyFont="1" applyBorder="1" applyAlignment="1">
      <alignment vertical="center"/>
      <protection/>
    </xf>
    <xf numFmtId="182" fontId="4" fillId="0" borderId="14" xfId="64" applyNumberFormat="1" applyFont="1" applyBorder="1" applyAlignment="1">
      <alignment horizontal="right" vertical="center"/>
      <protection/>
    </xf>
    <xf numFmtId="0" fontId="3" fillId="0" borderId="12" xfId="64" applyFont="1" applyBorder="1" applyAlignment="1">
      <alignment vertical="center"/>
      <protection/>
    </xf>
    <xf numFmtId="182" fontId="3" fillId="0" borderId="15" xfId="64" applyNumberFormat="1" applyFont="1" applyBorder="1" applyAlignment="1">
      <alignment horizontal="right" vertical="center"/>
      <protection/>
    </xf>
    <xf numFmtId="0" fontId="11" fillId="0" borderId="0" xfId="64" applyFont="1">
      <alignment/>
      <protection/>
    </xf>
    <xf numFmtId="0" fontId="3" fillId="0" borderId="19" xfId="64" applyFont="1" applyBorder="1" applyAlignment="1">
      <alignment horizontal="centerContinuous" vertical="center"/>
      <protection/>
    </xf>
    <xf numFmtId="0" fontId="19" fillId="0" borderId="0" xfId="63" applyFont="1" applyBorder="1" applyAlignment="1">
      <alignment horizontal="left"/>
      <protection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5" fillId="0" borderId="0" xfId="63">
      <alignment/>
      <protection/>
    </xf>
    <xf numFmtId="0" fontId="12" fillId="0" borderId="0" xfId="63" applyFont="1">
      <alignment/>
      <protection/>
    </xf>
    <xf numFmtId="0" fontId="18" fillId="0" borderId="0" xfId="63" applyFont="1">
      <alignment/>
      <protection/>
    </xf>
    <xf numFmtId="12" fontId="5" fillId="0" borderId="0" xfId="63" applyNumberFormat="1">
      <alignment/>
      <protection/>
    </xf>
    <xf numFmtId="0" fontId="3" fillId="0" borderId="20" xfId="63" applyFont="1" applyBorder="1" applyAlignment="1">
      <alignment horizontal="centerContinuous" vertical="center"/>
      <protection/>
    </xf>
    <xf numFmtId="0" fontId="3" fillId="0" borderId="15" xfId="63" applyFont="1" applyBorder="1" applyAlignment="1">
      <alignment horizontal="centerContinuous" vertical="center"/>
      <protection/>
    </xf>
    <xf numFmtId="0" fontId="3" fillId="33" borderId="11" xfId="63" applyFont="1" applyFill="1" applyBorder="1" applyAlignment="1">
      <alignment horizontal="center"/>
      <protection/>
    </xf>
    <xf numFmtId="0" fontId="3" fillId="0" borderId="15" xfId="63" applyFont="1" applyBorder="1" applyAlignment="1">
      <alignment horizontal="center" vertical="center"/>
      <protection/>
    </xf>
    <xf numFmtId="0" fontId="22" fillId="0" borderId="0" xfId="63" applyFont="1">
      <alignment/>
      <protection/>
    </xf>
    <xf numFmtId="0" fontId="4" fillId="0" borderId="11" xfId="63" applyFont="1" applyBorder="1" applyAlignment="1">
      <alignment vertical="center"/>
      <protection/>
    </xf>
    <xf numFmtId="183" fontId="4" fillId="0" borderId="14" xfId="63" applyNumberFormat="1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centerContinuous" vertical="center"/>
      <protection/>
    </xf>
    <xf numFmtId="0" fontId="11" fillId="0" borderId="0" xfId="63" applyFont="1">
      <alignment/>
      <protection/>
    </xf>
    <xf numFmtId="0" fontId="5" fillId="0" borderId="0" xfId="63" applyAlignment="1">
      <alignment horizontal="right"/>
      <protection/>
    </xf>
    <xf numFmtId="0" fontId="3" fillId="0" borderId="0" xfId="63" applyFont="1" applyBorder="1">
      <alignment/>
      <protection/>
    </xf>
    <xf numFmtId="0" fontId="12" fillId="0" borderId="0" xfId="63" applyFont="1" applyBorder="1">
      <alignment/>
      <protection/>
    </xf>
    <xf numFmtId="0" fontId="3" fillId="0" borderId="16" xfId="63" applyFont="1" applyBorder="1" applyAlignment="1">
      <alignment horizontal="right" vertical="center"/>
      <protection/>
    </xf>
    <xf numFmtId="0" fontId="11" fillId="0" borderId="0" xfId="63" applyFont="1" applyAlignment="1">
      <alignment vertical="center"/>
      <protection/>
    </xf>
    <xf numFmtId="0" fontId="3" fillId="0" borderId="10" xfId="63" applyFont="1" applyBorder="1">
      <alignment/>
      <protection/>
    </xf>
    <xf numFmtId="0" fontId="3" fillId="0" borderId="22" xfId="63" applyFont="1" applyBorder="1">
      <alignment/>
      <protection/>
    </xf>
    <xf numFmtId="0" fontId="3" fillId="33" borderId="18" xfId="63" applyFont="1" applyFill="1" applyBorder="1" applyAlignment="1">
      <alignment horizontal="center" vertical="center"/>
      <protection/>
    </xf>
    <xf numFmtId="0" fontId="4" fillId="0" borderId="16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21" xfId="63" applyFont="1" applyBorder="1">
      <alignment/>
      <protection/>
    </xf>
    <xf numFmtId="0" fontId="4" fillId="0" borderId="10" xfId="63" applyFont="1" applyBorder="1">
      <alignment/>
      <protection/>
    </xf>
    <xf numFmtId="185" fontId="4" fillId="0" borderId="14" xfId="63" applyNumberFormat="1" applyFont="1" applyBorder="1">
      <alignment/>
      <protection/>
    </xf>
    <xf numFmtId="181" fontId="4" fillId="0" borderId="0" xfId="63" applyNumberFormat="1" applyFont="1" applyBorder="1">
      <alignment/>
      <protection/>
    </xf>
    <xf numFmtId="0" fontId="3" fillId="0" borderId="16" xfId="63" applyFont="1" applyBorder="1" applyAlignment="1">
      <alignment horizontal="center"/>
      <protection/>
    </xf>
    <xf numFmtId="49" fontId="3" fillId="0" borderId="23" xfId="63" applyNumberFormat="1" applyFont="1" applyBorder="1" applyAlignment="1">
      <alignment horizontal="center"/>
      <protection/>
    </xf>
    <xf numFmtId="185" fontId="3" fillId="0" borderId="21" xfId="63" applyNumberFormat="1" applyFont="1" applyBorder="1">
      <alignment/>
      <protection/>
    </xf>
    <xf numFmtId="0" fontId="4" fillId="0" borderId="18" xfId="63" applyFont="1" applyBorder="1">
      <alignment/>
      <protection/>
    </xf>
    <xf numFmtId="0" fontId="4" fillId="0" borderId="24" xfId="63" applyFont="1" applyBorder="1">
      <alignment/>
      <protection/>
    </xf>
    <xf numFmtId="0" fontId="4" fillId="0" borderId="22" xfId="63" applyFont="1" applyBorder="1">
      <alignment/>
      <protection/>
    </xf>
    <xf numFmtId="0" fontId="4" fillId="0" borderId="0" xfId="63" applyFont="1" applyBorder="1">
      <alignment/>
      <protection/>
    </xf>
    <xf numFmtId="0" fontId="5" fillId="0" borderId="0" xfId="63" applyBorder="1">
      <alignment/>
      <protection/>
    </xf>
    <xf numFmtId="0" fontId="0" fillId="0" borderId="0" xfId="58" applyFont="1">
      <alignment/>
      <protection/>
    </xf>
    <xf numFmtId="0" fontId="13" fillId="0" borderId="0" xfId="58">
      <alignment/>
      <protection/>
    </xf>
    <xf numFmtId="0" fontId="0" fillId="0" borderId="16" xfId="58" applyFont="1" applyBorder="1">
      <alignment/>
      <protection/>
    </xf>
    <xf numFmtId="0" fontId="0" fillId="0" borderId="23" xfId="58" applyFont="1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0" fillId="0" borderId="10" xfId="58" applyFont="1" applyBorder="1">
      <alignment/>
      <protection/>
    </xf>
    <xf numFmtId="0" fontId="0" fillId="0" borderId="0" xfId="58" applyFont="1" applyBorder="1" applyAlignment="1">
      <alignment vertical="center"/>
      <protection/>
    </xf>
    <xf numFmtId="0" fontId="0" fillId="0" borderId="14" xfId="58" applyFont="1" applyBorder="1" applyAlignment="1">
      <alignment vertical="center"/>
      <protection/>
    </xf>
    <xf numFmtId="0" fontId="0" fillId="0" borderId="0" xfId="58" applyFont="1" applyBorder="1">
      <alignment/>
      <protection/>
    </xf>
    <xf numFmtId="0" fontId="0" fillId="0" borderId="14" xfId="58" applyFont="1" applyBorder="1">
      <alignment/>
      <protection/>
    </xf>
    <xf numFmtId="0" fontId="0" fillId="0" borderId="11" xfId="58" applyFont="1" applyBorder="1">
      <alignment/>
      <protection/>
    </xf>
    <xf numFmtId="0" fontId="3" fillId="0" borderId="11" xfId="58" applyFont="1" applyBorder="1">
      <alignment/>
      <protection/>
    </xf>
    <xf numFmtId="0" fontId="3" fillId="0" borderId="11" xfId="58" applyFont="1" applyBorder="1" applyAlignment="1">
      <alignment horizontal="centerContinuous"/>
      <protection/>
    </xf>
    <xf numFmtId="0" fontId="3" fillId="0" borderId="10" xfId="58" applyFont="1" applyBorder="1">
      <alignment/>
      <protection/>
    </xf>
    <xf numFmtId="0" fontId="14" fillId="0" borderId="0" xfId="58" applyFont="1" applyBorder="1">
      <alignment/>
      <protection/>
    </xf>
    <xf numFmtId="0" fontId="14" fillId="0" borderId="10" xfId="58" applyFont="1" applyBorder="1">
      <alignment/>
      <protection/>
    </xf>
    <xf numFmtId="0" fontId="4" fillId="0" borderId="10" xfId="58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14" xfId="58" applyFont="1" applyBorder="1">
      <alignment/>
      <protection/>
    </xf>
    <xf numFmtId="49" fontId="4" fillId="0" borderId="11" xfId="58" applyNumberFormat="1" applyFont="1" applyBorder="1" applyAlignment="1">
      <alignment horizontal="center"/>
      <protection/>
    </xf>
    <xf numFmtId="0" fontId="13" fillId="0" borderId="0" xfId="58" applyFont="1">
      <alignment/>
      <protection/>
    </xf>
    <xf numFmtId="180" fontId="4" fillId="0" borderId="11" xfId="58" applyNumberFormat="1" applyFont="1" applyBorder="1" applyAlignment="1">
      <alignment horizontal="center"/>
      <protection/>
    </xf>
    <xf numFmtId="0" fontId="13" fillId="0" borderId="11" xfId="58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10" fillId="0" borderId="10" xfId="58" applyFont="1" applyBorder="1">
      <alignment/>
      <protection/>
    </xf>
    <xf numFmtId="49" fontId="10" fillId="0" borderId="11" xfId="58" applyNumberFormat="1" applyFont="1" applyBorder="1" applyAlignment="1">
      <alignment horizontal="center"/>
      <protection/>
    </xf>
    <xf numFmtId="180" fontId="10" fillId="0" borderId="11" xfId="58" applyNumberFormat="1" applyFont="1" applyBorder="1" applyAlignment="1">
      <alignment horizontal="center"/>
      <protection/>
    </xf>
    <xf numFmtId="0" fontId="13" fillId="0" borderId="0" xfId="58" applyAlignment="1">
      <alignment/>
      <protection/>
    </xf>
    <xf numFmtId="0" fontId="0" fillId="0" borderId="11" xfId="58" applyFont="1" applyBorder="1" applyAlignment="1">
      <alignment horizontal="center"/>
      <protection/>
    </xf>
    <xf numFmtId="0" fontId="13" fillId="0" borderId="11" xfId="58" applyBorder="1">
      <alignment/>
      <protection/>
    </xf>
    <xf numFmtId="0" fontId="10" fillId="0" borderId="0" xfId="58" applyFont="1" applyBorder="1">
      <alignment/>
      <protection/>
    </xf>
    <xf numFmtId="3" fontId="4" fillId="0" borderId="11" xfId="58" applyNumberFormat="1" applyFont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10" fillId="0" borderId="11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0" fillId="0" borderId="24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9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16" fillId="0" borderId="0" xfId="58" applyFont="1">
      <alignment/>
      <protection/>
    </xf>
    <xf numFmtId="0" fontId="25" fillId="0" borderId="0" xfId="61" applyFont="1" applyAlignment="1">
      <alignment horizontal="centerContinuous"/>
      <protection/>
    </xf>
    <xf numFmtId="0" fontId="12" fillId="0" borderId="0" xfId="61" applyFont="1" applyAlignment="1">
      <alignment horizontal="centerContinuous"/>
      <protection/>
    </xf>
    <xf numFmtId="0" fontId="18" fillId="0" borderId="0" xfId="61" applyFont="1" applyAlignment="1">
      <alignment horizontal="centerContinuous"/>
      <protection/>
    </xf>
    <xf numFmtId="0" fontId="5" fillId="0" borderId="0" xfId="61" applyAlignment="1">
      <alignment horizontal="centerContinuous"/>
      <protection/>
    </xf>
    <xf numFmtId="0" fontId="5" fillId="0" borderId="0" xfId="61">
      <alignment/>
      <protection/>
    </xf>
    <xf numFmtId="0" fontId="4" fillId="0" borderId="16" xfId="61" applyFont="1" applyBorder="1">
      <alignment/>
      <protection/>
    </xf>
    <xf numFmtId="0" fontId="4" fillId="0" borderId="23" xfId="61" applyFont="1" applyBorder="1">
      <alignment/>
      <protection/>
    </xf>
    <xf numFmtId="0" fontId="20" fillId="0" borderId="0" xfId="61" applyFont="1" applyBorder="1" applyAlignment="1">
      <alignment/>
      <protection/>
    </xf>
    <xf numFmtId="0" fontId="4" fillId="0" borderId="10" xfId="61" applyFont="1" applyBorder="1">
      <alignment/>
      <protection/>
    </xf>
    <xf numFmtId="0" fontId="4" fillId="0" borderId="0" xfId="61" applyFont="1" applyBorder="1">
      <alignment/>
      <protection/>
    </xf>
    <xf numFmtId="0" fontId="3" fillId="0" borderId="17" xfId="61" applyFont="1" applyBorder="1">
      <alignment/>
      <protection/>
    </xf>
    <xf numFmtId="0" fontId="5" fillId="0" borderId="0" xfId="6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4" fillId="0" borderId="11" xfId="61" applyFont="1" applyBorder="1">
      <alignment/>
      <protection/>
    </xf>
    <xf numFmtId="3" fontId="4" fillId="0" borderId="11" xfId="61" applyNumberFormat="1" applyFont="1" applyBorder="1" applyAlignment="1">
      <alignment horizontal="center"/>
      <protection/>
    </xf>
    <xf numFmtId="0" fontId="11" fillId="0" borderId="0" xfId="61" applyFont="1" applyBorder="1">
      <alignment/>
      <protection/>
    </xf>
    <xf numFmtId="3" fontId="4" fillId="0" borderId="11" xfId="61" applyNumberFormat="1" applyFont="1" applyBorder="1">
      <alignment/>
      <protection/>
    </xf>
    <xf numFmtId="0" fontId="5" fillId="0" borderId="0" xfId="61" applyFont="1" applyBorder="1">
      <alignment/>
      <protection/>
    </xf>
    <xf numFmtId="0" fontId="4" fillId="0" borderId="0" xfId="61" applyFont="1" applyBorder="1" applyAlignment="1">
      <alignment/>
      <protection/>
    </xf>
    <xf numFmtId="3" fontId="10" fillId="0" borderId="11" xfId="61" applyNumberFormat="1" applyFont="1" applyBorder="1" applyAlignment="1">
      <alignment horizontal="center"/>
      <protection/>
    </xf>
    <xf numFmtId="0" fontId="26" fillId="0" borderId="0" xfId="61" applyFont="1" applyBorder="1" applyAlignment="1">
      <alignment/>
      <protection/>
    </xf>
    <xf numFmtId="0" fontId="5" fillId="0" borderId="0" xfId="61" applyAlignment="1">
      <alignment horizontal="center" vertical="top"/>
      <protection/>
    </xf>
    <xf numFmtId="0" fontId="3" fillId="0" borderId="10" xfId="61" applyFont="1" applyBorder="1" applyAlignment="1">
      <alignment horizontal="left"/>
      <protection/>
    </xf>
    <xf numFmtId="0" fontId="4" fillId="0" borderId="0" xfId="61" applyFont="1">
      <alignment/>
      <protection/>
    </xf>
    <xf numFmtId="0" fontId="26" fillId="0" borderId="0" xfId="61" applyFont="1" applyBorder="1">
      <alignment/>
      <protection/>
    </xf>
    <xf numFmtId="0" fontId="4" fillId="0" borderId="0" xfId="61" applyFont="1" applyBorder="1" applyAlignment="1">
      <alignment horizontal="left"/>
      <protection/>
    </xf>
    <xf numFmtId="0" fontId="10" fillId="0" borderId="0" xfId="61" applyFont="1" applyBorder="1">
      <alignment/>
      <protection/>
    </xf>
    <xf numFmtId="49" fontId="10" fillId="0" borderId="11" xfId="61" applyNumberFormat="1" applyFont="1" applyBorder="1" applyAlignment="1">
      <alignment horizontal="center"/>
      <protection/>
    </xf>
    <xf numFmtId="0" fontId="3" fillId="0" borderId="10" xfId="61" applyFont="1" applyBorder="1" applyAlignment="1">
      <alignment/>
      <protection/>
    </xf>
    <xf numFmtId="0" fontId="3" fillId="0" borderId="0" xfId="61" applyFont="1" applyBorder="1" applyAlignment="1">
      <alignment/>
      <protection/>
    </xf>
    <xf numFmtId="178" fontId="10" fillId="0" borderId="11" xfId="61" applyNumberFormat="1" applyFont="1" applyBorder="1" applyAlignment="1">
      <alignment horizontal="center"/>
      <protection/>
    </xf>
    <xf numFmtId="178" fontId="4" fillId="0" borderId="11" xfId="61" applyNumberFormat="1" applyFont="1" applyBorder="1">
      <alignment/>
      <protection/>
    </xf>
    <xf numFmtId="178" fontId="10" fillId="0" borderId="11" xfId="61" applyNumberFormat="1" applyFont="1" applyBorder="1" applyAlignment="1">
      <alignment/>
      <protection/>
    </xf>
    <xf numFmtId="0" fontId="3" fillId="0" borderId="18" xfId="61" applyFont="1" applyBorder="1" applyAlignment="1">
      <alignment vertical="top"/>
      <protection/>
    </xf>
    <xf numFmtId="0" fontId="4" fillId="0" borderId="24" xfId="61" applyFont="1" applyBorder="1" applyAlignment="1">
      <alignment vertical="top"/>
      <protection/>
    </xf>
    <xf numFmtId="178" fontId="10" fillId="0" borderId="19" xfId="61" applyNumberFormat="1" applyFont="1" applyBorder="1" applyAlignment="1">
      <alignment horizontal="center" vertical="top"/>
      <protection/>
    </xf>
    <xf numFmtId="3" fontId="5" fillId="0" borderId="0" xfId="61" applyNumberFormat="1" applyFont="1" applyBorder="1" applyAlignment="1">
      <alignment vertical="top"/>
      <protection/>
    </xf>
    <xf numFmtId="0" fontId="5" fillId="0" borderId="0" xfId="61" applyAlignment="1">
      <alignment vertical="top"/>
      <protection/>
    </xf>
    <xf numFmtId="0" fontId="18" fillId="0" borderId="0" xfId="61" applyFont="1">
      <alignment/>
      <protection/>
    </xf>
    <xf numFmtId="0" fontId="6" fillId="0" borderId="0" xfId="61" applyFont="1">
      <alignment/>
      <protection/>
    </xf>
    <xf numFmtId="0" fontId="22" fillId="0" borderId="0" xfId="61" applyFont="1">
      <alignment/>
      <protection/>
    </xf>
    <xf numFmtId="0" fontId="16" fillId="0" borderId="0" xfId="61" applyFont="1">
      <alignment/>
      <protection/>
    </xf>
    <xf numFmtId="0" fontId="27" fillId="0" borderId="0" xfId="61" applyFont="1">
      <alignment/>
      <protection/>
    </xf>
    <xf numFmtId="0" fontId="3" fillId="0" borderId="12" xfId="60" applyFont="1" applyBorder="1" applyAlignment="1">
      <alignment horizontal="center" wrapText="1"/>
      <protection/>
    </xf>
    <xf numFmtId="0" fontId="28" fillId="0" borderId="0" xfId="61" applyFont="1">
      <alignment/>
      <protection/>
    </xf>
    <xf numFmtId="0" fontId="0" fillId="0" borderId="0" xfId="61" applyFont="1">
      <alignment/>
      <protection/>
    </xf>
    <xf numFmtId="0" fontId="4" fillId="0" borderId="11" xfId="63" applyFont="1" applyBorder="1">
      <alignment/>
      <protection/>
    </xf>
    <xf numFmtId="0" fontId="4" fillId="0" borderId="17" xfId="63" applyFont="1" applyBorder="1" applyAlignment="1">
      <alignment vertical="center"/>
      <protection/>
    </xf>
    <xf numFmtId="0" fontId="29" fillId="0" borderId="0" xfId="63" applyFont="1" applyBorder="1">
      <alignment/>
      <protection/>
    </xf>
    <xf numFmtId="0" fontId="30" fillId="0" borderId="0" xfId="63" applyFont="1" applyAlignment="1">
      <alignment horizontal="right"/>
      <protection/>
    </xf>
    <xf numFmtId="0" fontId="30" fillId="0" borderId="0" xfId="63" applyFont="1">
      <alignment/>
      <protection/>
    </xf>
    <xf numFmtId="0" fontId="31" fillId="0" borderId="0" xfId="58" applyFont="1">
      <alignment/>
      <protection/>
    </xf>
    <xf numFmtId="0" fontId="13" fillId="0" borderId="10" xfId="58" applyBorder="1">
      <alignment/>
      <protection/>
    </xf>
    <xf numFmtId="173" fontId="4" fillId="0" borderId="11" xfId="0" applyNumberFormat="1" applyFont="1" applyBorder="1" applyAlignment="1" quotePrefix="1">
      <alignment horizontal="right" vertical="center"/>
    </xf>
    <xf numFmtId="174" fontId="3" fillId="0" borderId="13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/>
    </xf>
    <xf numFmtId="176" fontId="10" fillId="0" borderId="11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/>
    </xf>
    <xf numFmtId="178" fontId="5" fillId="0" borderId="0" xfId="56" applyNumberFormat="1">
      <alignment/>
      <protection/>
    </xf>
    <xf numFmtId="179" fontId="4" fillId="0" borderId="25" xfId="64" applyNumberFormat="1" applyFont="1" applyBorder="1" applyAlignment="1">
      <alignment horizontal="right" vertical="center"/>
      <protection/>
    </xf>
    <xf numFmtId="37" fontId="3" fillId="0" borderId="12" xfId="0" applyNumberFormat="1" applyFont="1" applyBorder="1" applyAlignment="1">
      <alignment vertical="center"/>
    </xf>
    <xf numFmtId="0" fontId="3" fillId="0" borderId="11" xfId="58" applyNumberFormat="1" applyFont="1" applyBorder="1" applyAlignment="1">
      <alignment horizontal="center"/>
      <protection/>
    </xf>
    <xf numFmtId="3" fontId="3" fillId="0" borderId="11" xfId="58" applyNumberFormat="1" applyFont="1" applyBorder="1" applyAlignment="1">
      <alignment horizontal="center"/>
      <protection/>
    </xf>
    <xf numFmtId="0" fontId="10" fillId="0" borderId="11" xfId="58" applyNumberFormat="1" applyFont="1" applyBorder="1" applyAlignment="1">
      <alignment horizontal="left" indent="3"/>
      <protection/>
    </xf>
    <xf numFmtId="0" fontId="10" fillId="0" borderId="11" xfId="58" applyNumberFormat="1" applyFont="1" applyBorder="1" applyAlignment="1">
      <alignment horizontal="center"/>
      <protection/>
    </xf>
    <xf numFmtId="0" fontId="10" fillId="0" borderId="11" xfId="58" applyNumberFormat="1" applyFont="1" applyBorder="1" applyAlignment="1">
      <alignment horizontal="left" indent="2"/>
      <protection/>
    </xf>
    <xf numFmtId="3" fontId="3" fillId="0" borderId="11" xfId="58" applyNumberFormat="1" applyFont="1" applyBorder="1" applyAlignment="1">
      <alignment horizontal="left" indent="1"/>
      <protection/>
    </xf>
    <xf numFmtId="3" fontId="10" fillId="0" borderId="11" xfId="58" applyNumberFormat="1" applyFont="1" applyBorder="1" applyAlignment="1">
      <alignment horizontal="left" indent="1"/>
      <protection/>
    </xf>
    <xf numFmtId="3" fontId="10" fillId="0" borderId="11" xfId="58" applyNumberFormat="1" applyFont="1" applyBorder="1" applyAlignment="1">
      <alignment horizontal="left" indent="2"/>
      <protection/>
    </xf>
    <xf numFmtId="3" fontId="3" fillId="0" borderId="11" xfId="58" applyNumberFormat="1" applyFont="1" applyBorder="1" applyAlignment="1">
      <alignment horizontal="left" indent="2"/>
      <protection/>
    </xf>
    <xf numFmtId="178" fontId="3" fillId="0" borderId="11" xfId="58" applyNumberFormat="1" applyFont="1" applyBorder="1" applyAlignment="1">
      <alignment horizontal="center"/>
      <protection/>
    </xf>
    <xf numFmtId="178" fontId="4" fillId="0" borderId="11" xfId="58" applyNumberFormat="1" applyFont="1" applyBorder="1" applyAlignment="1">
      <alignment horizontal="center"/>
      <protection/>
    </xf>
    <xf numFmtId="186" fontId="0" fillId="0" borderId="0" xfId="0" applyNumberFormat="1" applyAlignment="1">
      <alignment/>
    </xf>
    <xf numFmtId="187" fontId="5" fillId="0" borderId="0" xfId="56" applyNumberFormat="1">
      <alignment/>
      <protection/>
    </xf>
    <xf numFmtId="49" fontId="5" fillId="0" borderId="0" xfId="61" applyNumberFormat="1">
      <alignment/>
      <protection/>
    </xf>
    <xf numFmtId="0" fontId="10" fillId="0" borderId="11" xfId="61" applyNumberFormat="1" applyFont="1" applyBorder="1" applyAlignment="1">
      <alignment horizontal="center"/>
      <protection/>
    </xf>
    <xf numFmtId="0" fontId="3" fillId="0" borderId="12" xfId="63" applyFont="1" applyBorder="1" applyAlignment="1">
      <alignment horizontal="center" vertical="center"/>
      <protection/>
    </xf>
    <xf numFmtId="0" fontId="4" fillId="0" borderId="17" xfId="63" applyFont="1" applyBorder="1">
      <alignment/>
      <protection/>
    </xf>
    <xf numFmtId="181" fontId="4" fillId="0" borderId="11" xfId="63" applyNumberFormat="1" applyFont="1" applyBorder="1">
      <alignment/>
      <protection/>
    </xf>
    <xf numFmtId="181" fontId="3" fillId="0" borderId="17" xfId="63" applyNumberFormat="1" applyFont="1" applyBorder="1">
      <alignment/>
      <protection/>
    </xf>
    <xf numFmtId="0" fontId="4" fillId="0" borderId="19" xfId="63" applyFont="1" applyBorder="1">
      <alignment/>
      <protection/>
    </xf>
    <xf numFmtId="181" fontId="4" fillId="0" borderId="14" xfId="63" applyNumberFormat="1" applyFont="1" applyBorder="1">
      <alignment/>
      <protection/>
    </xf>
    <xf numFmtId="181" fontId="3" fillId="0" borderId="21" xfId="63" applyNumberFormat="1" applyFont="1" applyBorder="1">
      <alignment/>
      <protection/>
    </xf>
    <xf numFmtId="0" fontId="5" fillId="0" borderId="22" xfId="63" applyBorder="1">
      <alignment/>
      <protection/>
    </xf>
    <xf numFmtId="0" fontId="3" fillId="0" borderId="14" xfId="63" applyFont="1" applyBorder="1">
      <alignment/>
      <protection/>
    </xf>
    <xf numFmtId="181" fontId="4" fillId="0" borderId="19" xfId="63" applyNumberFormat="1" applyFont="1" applyBorder="1">
      <alignment/>
      <protection/>
    </xf>
    <xf numFmtId="184" fontId="4" fillId="0" borderId="14" xfId="62" applyNumberFormat="1" applyFont="1" applyBorder="1" applyAlignment="1">
      <alignment horizontal="right" vertical="center"/>
      <protection/>
    </xf>
    <xf numFmtId="179" fontId="3" fillId="0" borderId="12" xfId="62" applyNumberFormat="1" applyFont="1" applyBorder="1" applyAlignment="1">
      <alignment horizontal="right" vertical="center"/>
      <protection/>
    </xf>
    <xf numFmtId="184" fontId="4" fillId="0" borderId="11" xfId="63" applyNumberFormat="1" applyFont="1" applyBorder="1" applyAlignment="1">
      <alignment horizontal="right" vertical="center"/>
      <protection/>
    </xf>
    <xf numFmtId="179" fontId="3" fillId="0" borderId="12" xfId="63" applyNumberFormat="1" applyFont="1" applyBorder="1" applyAlignment="1">
      <alignment horizontal="right" vertical="center"/>
      <protection/>
    </xf>
    <xf numFmtId="183" fontId="3" fillId="0" borderId="12" xfId="63" applyNumberFormat="1" applyFont="1" applyBorder="1" applyAlignment="1">
      <alignment horizontal="right" vertical="center"/>
      <protection/>
    </xf>
    <xf numFmtId="179" fontId="4" fillId="0" borderId="22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179" fontId="4" fillId="0" borderId="21" xfId="64" applyNumberFormat="1" applyFont="1" applyBorder="1" applyAlignment="1">
      <alignment vertical="center"/>
      <protection/>
    </xf>
    <xf numFmtId="179" fontId="4" fillId="0" borderId="14" xfId="64" applyNumberFormat="1" applyFont="1" applyBorder="1" applyAlignment="1">
      <alignment vertical="center"/>
      <protection/>
    </xf>
    <xf numFmtId="179" fontId="3" fillId="0" borderId="15" xfId="64" applyNumberFormat="1" applyFont="1" applyBorder="1" applyAlignment="1">
      <alignment horizontal="right" vertical="center"/>
      <protection/>
    </xf>
    <xf numFmtId="179" fontId="4" fillId="0" borderId="14" xfId="64" applyNumberFormat="1" applyFont="1" applyBorder="1" applyAlignment="1">
      <alignment horizontal="right" vertical="center"/>
      <protection/>
    </xf>
    <xf numFmtId="179" fontId="3" fillId="0" borderId="22" xfId="64" applyNumberFormat="1" applyFont="1" applyBorder="1" applyAlignment="1">
      <alignment horizontal="right" vertical="center"/>
      <protection/>
    </xf>
    <xf numFmtId="0" fontId="3" fillId="0" borderId="12" xfId="64" applyFont="1" applyBorder="1" applyAlignment="1">
      <alignment horizontal="centerContinuous" vertical="center"/>
      <protection/>
    </xf>
    <xf numFmtId="179" fontId="4" fillId="0" borderId="17" xfId="64" applyNumberFormat="1" applyFont="1" applyBorder="1" applyAlignment="1">
      <alignment horizontal="right" vertical="center"/>
      <protection/>
    </xf>
    <xf numFmtId="179" fontId="4" fillId="0" borderId="11" xfId="64" applyNumberFormat="1" applyFont="1" applyBorder="1" applyAlignment="1">
      <alignment horizontal="right" vertical="center"/>
      <protection/>
    </xf>
    <xf numFmtId="179" fontId="3" fillId="0" borderId="12" xfId="64" applyNumberFormat="1" applyFont="1" applyBorder="1" applyAlignment="1">
      <alignment horizontal="right" vertical="center"/>
      <protection/>
    </xf>
    <xf numFmtId="179" fontId="4" fillId="0" borderId="19" xfId="64" applyNumberFormat="1" applyFont="1" applyBorder="1" applyAlignment="1">
      <alignment horizontal="right" vertical="center"/>
      <protection/>
    </xf>
    <xf numFmtId="0" fontId="3" fillId="0" borderId="12" xfId="64" applyFont="1" applyBorder="1" applyAlignment="1">
      <alignment horizontal="center" vertical="center"/>
      <protection/>
    </xf>
    <xf numFmtId="179" fontId="4" fillId="0" borderId="17" xfId="64" applyNumberFormat="1" applyFont="1" applyBorder="1" applyAlignment="1">
      <alignment vertical="center"/>
      <protection/>
    </xf>
    <xf numFmtId="179" fontId="4" fillId="0" borderId="11" xfId="64" applyNumberFormat="1" applyFont="1" applyBorder="1" applyAlignment="1">
      <alignment vertical="center"/>
      <protection/>
    </xf>
    <xf numFmtId="179" fontId="3" fillId="0" borderId="19" xfId="64" applyNumberFormat="1" applyFont="1" applyBorder="1" applyAlignment="1">
      <alignment horizontal="right" vertical="center"/>
      <protection/>
    </xf>
    <xf numFmtId="174" fontId="3" fillId="0" borderId="12" xfId="0" applyNumberFormat="1" applyFont="1" applyBorder="1" applyAlignment="1">
      <alignment horizontal="centerContinuous" vertical="center"/>
    </xf>
    <xf numFmtId="3" fontId="13" fillId="0" borderId="0" xfId="58" applyNumberFormat="1">
      <alignment/>
      <protection/>
    </xf>
    <xf numFmtId="0" fontId="0" fillId="0" borderId="0" xfId="64" applyFont="1">
      <alignment/>
      <protection/>
    </xf>
    <xf numFmtId="182" fontId="4" fillId="0" borderId="11" xfId="64" applyNumberFormat="1" applyFont="1" applyBorder="1" applyAlignment="1">
      <alignment horizontal="right" vertical="center"/>
      <protection/>
    </xf>
    <xf numFmtId="181" fontId="5" fillId="0" borderId="0" xfId="63" applyNumberFormat="1">
      <alignment/>
      <protection/>
    </xf>
    <xf numFmtId="0" fontId="0" fillId="0" borderId="0" xfId="63" applyFont="1" applyAlignment="1">
      <alignment horizontal="left"/>
      <protection/>
    </xf>
    <xf numFmtId="182" fontId="4" fillId="0" borderId="17" xfId="64" applyNumberFormat="1" applyFont="1" applyBorder="1" applyAlignment="1">
      <alignment horizontal="right" vertical="center"/>
      <protection/>
    </xf>
    <xf numFmtId="182" fontId="4" fillId="0" borderId="19" xfId="64" applyNumberFormat="1" applyFont="1" applyBorder="1" applyAlignment="1">
      <alignment horizontal="right" vertical="center"/>
      <protection/>
    </xf>
    <xf numFmtId="188" fontId="13" fillId="0" borderId="0" xfId="58" applyNumberFormat="1">
      <alignment/>
      <protection/>
    </xf>
    <xf numFmtId="0" fontId="2" fillId="0" borderId="0" xfId="0" applyFont="1" applyAlignment="1">
      <alignment horizontal="left" vertical="center"/>
    </xf>
    <xf numFmtId="190" fontId="72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top" wrapText="1"/>
    </xf>
    <xf numFmtId="179" fontId="11" fillId="0" borderId="0" xfId="63" applyNumberFormat="1" applyFont="1">
      <alignment/>
      <protection/>
    </xf>
    <xf numFmtId="0" fontId="72" fillId="0" borderId="17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57" applyFont="1" applyBorder="1" applyAlignment="1">
      <alignment horizontal="center" vertical="center"/>
      <protection/>
    </xf>
    <xf numFmtId="172" fontId="4" fillId="0" borderId="0" xfId="57" applyNumberFormat="1" applyFont="1" applyBorder="1" applyAlignment="1">
      <alignment vertical="center"/>
      <protection/>
    </xf>
    <xf numFmtId="174" fontId="3" fillId="0" borderId="0" xfId="57" applyNumberFormat="1" applyFont="1" applyBorder="1" applyAlignment="1">
      <alignment horizontal="centerContinuous" vertical="center"/>
      <protection/>
    </xf>
    <xf numFmtId="174" fontId="3" fillId="0" borderId="12" xfId="57" applyNumberFormat="1" applyFont="1" applyBorder="1" applyAlignment="1">
      <alignment horizontal="center" vertical="center"/>
      <protection/>
    </xf>
    <xf numFmtId="0" fontId="2" fillId="0" borderId="0" xfId="57" applyFont="1" applyAlignment="1">
      <alignment horizontal="left"/>
      <protection/>
    </xf>
    <xf numFmtId="0" fontId="3" fillId="0" borderId="19" xfId="59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3" fontId="10" fillId="0" borderId="11" xfId="58" applyNumberFormat="1" applyFont="1" applyBorder="1" applyAlignment="1">
      <alignment horizontal="center"/>
      <protection/>
    </xf>
    <xf numFmtId="189" fontId="4" fillId="0" borderId="17" xfId="55" applyNumberFormat="1" applyFont="1" applyBorder="1" applyAlignment="1" quotePrefix="1">
      <alignment horizontal="right" vertical="center"/>
      <protection/>
    </xf>
    <xf numFmtId="190" fontId="4" fillId="0" borderId="17" xfId="0" applyNumberFormat="1" applyFont="1" applyBorder="1" applyAlignment="1">
      <alignment vertical="center"/>
    </xf>
    <xf numFmtId="190" fontId="72" fillId="0" borderId="17" xfId="0" applyNumberFormat="1" applyFont="1" applyBorder="1" applyAlignment="1">
      <alignment vertical="center"/>
    </xf>
    <xf numFmtId="0" fontId="72" fillId="0" borderId="11" xfId="0" applyFont="1" applyFill="1" applyBorder="1" applyAlignment="1">
      <alignment horizontal="center" vertical="center"/>
    </xf>
    <xf numFmtId="189" fontId="4" fillId="0" borderId="11" xfId="55" applyNumberFormat="1" applyFont="1" applyBorder="1" applyAlignment="1" quotePrefix="1">
      <alignment horizontal="right" vertical="center"/>
      <protection/>
    </xf>
    <xf numFmtId="190" fontId="4" fillId="0" borderId="11" xfId="0" applyNumberFormat="1" applyFont="1" applyBorder="1" applyAlignment="1">
      <alignment vertical="center"/>
    </xf>
    <xf numFmtId="190" fontId="72" fillId="0" borderId="11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89" fontId="4" fillId="0" borderId="19" xfId="55" applyNumberFormat="1" applyFont="1" applyBorder="1" applyAlignment="1" quotePrefix="1">
      <alignment horizontal="right" vertical="center"/>
      <protection/>
    </xf>
    <xf numFmtId="190" fontId="72" fillId="0" borderId="19" xfId="0" applyNumberFormat="1" applyFont="1" applyBorder="1" applyAlignment="1">
      <alignment vertical="center"/>
    </xf>
    <xf numFmtId="0" fontId="3" fillId="0" borderId="13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/>
      <protection/>
    </xf>
    <xf numFmtId="0" fontId="5" fillId="0" borderId="11" xfId="57" applyBorder="1" applyAlignment="1">
      <alignment horizontal="center" vertical="center"/>
      <protection/>
    </xf>
    <xf numFmtId="0" fontId="5" fillId="0" borderId="19" xfId="57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tab1-4" xfId="55"/>
    <cellStyle name="Normal_TAB-1.2" xfId="56"/>
    <cellStyle name="Normal_TAB-1.3" xfId="57"/>
    <cellStyle name="Normal_tables  indicator transport 2005 final" xfId="58"/>
    <cellStyle name="Normal_TMUTAB2.1" xfId="59"/>
    <cellStyle name="Normal_TMUTAB2.2" xfId="60"/>
    <cellStyle name="Normal_TMUTAB2.2_tables  indicator transport 2005 final" xfId="61"/>
    <cellStyle name="Normal_TMUTAB2.4" xfId="62"/>
    <cellStyle name="Normal_TMUTAB2.4&amp;2.5" xfId="63"/>
    <cellStyle name="Normal_TMUTAB2-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104775</xdr:rowOff>
    </xdr:from>
    <xdr:to>
      <xdr:col>8</xdr:col>
      <xdr:colOff>485775</xdr:colOff>
      <xdr:row>14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43900" y="104775"/>
          <a:ext cx="419100" cy="5838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19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10550" y="209550"/>
          <a:ext cx="24765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161925</xdr:colOff>
      <xdr:row>1</xdr:row>
      <xdr:rowOff>28575</xdr:rowOff>
    </xdr:from>
    <xdr:to>
      <xdr:col>13</xdr:col>
      <xdr:colOff>38100</xdr:colOff>
      <xdr:row>19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210550" y="266700"/>
          <a:ext cx="361950" cy="558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1</xdr:row>
      <xdr:rowOff>28575</xdr:rowOff>
    </xdr:from>
    <xdr:to>
      <xdr:col>13</xdr:col>
      <xdr:colOff>514350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86750" y="257175"/>
          <a:ext cx="428625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66675</xdr:rowOff>
    </xdr:from>
    <xdr:to>
      <xdr:col>10</xdr:col>
      <xdr:colOff>66675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72450" y="304800"/>
          <a:ext cx="485775" cy="5257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295275</xdr:rowOff>
    </xdr:from>
    <xdr:to>
      <xdr:col>8</xdr:col>
      <xdr:colOff>171450</xdr:colOff>
      <xdr:row>11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991475" y="295275"/>
          <a:ext cx="609600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 -</a:t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2</xdr:row>
      <xdr:rowOff>400050</xdr:rowOff>
    </xdr:to>
    <xdr:sp>
      <xdr:nvSpPr>
        <xdr:cNvPr id="2" name="Straight Connector 4"/>
        <xdr:cNvSpPr>
          <a:spLocks/>
        </xdr:cNvSpPr>
      </xdr:nvSpPr>
      <xdr:spPr>
        <a:xfrm>
          <a:off x="0" y="542925"/>
          <a:ext cx="17049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5" sqref="J5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.5" style="0" customWidth="1"/>
  </cols>
  <sheetData>
    <row r="1" spans="1:9" s="3" customFormat="1" ht="21.75" customHeight="1">
      <c r="A1" s="1" t="s">
        <v>118</v>
      </c>
      <c r="B1" s="2"/>
      <c r="C1" s="2"/>
      <c r="D1" s="2"/>
      <c r="E1" s="2"/>
      <c r="F1" s="2"/>
      <c r="G1" s="2"/>
      <c r="H1" s="2"/>
      <c r="I1" s="16"/>
    </row>
    <row r="2" spans="1:9" ht="9" customHeight="1">
      <c r="A2" s="4"/>
      <c r="B2" s="4"/>
      <c r="C2" s="4"/>
      <c r="D2" s="4"/>
      <c r="E2" s="4"/>
      <c r="F2" s="4"/>
      <c r="G2" s="5"/>
      <c r="H2" s="5"/>
      <c r="I2" s="17"/>
    </row>
    <row r="3" spans="1:9" s="26" customFormat="1" ht="72" customHeight="1">
      <c r="A3" s="27" t="s">
        <v>0</v>
      </c>
      <c r="B3" s="28" t="s">
        <v>135</v>
      </c>
      <c r="C3" s="29" t="s">
        <v>119</v>
      </c>
      <c r="D3" s="30" t="s">
        <v>120</v>
      </c>
      <c r="E3" s="28" t="s">
        <v>149</v>
      </c>
      <c r="F3" s="305" t="s">
        <v>150</v>
      </c>
      <c r="G3" s="28" t="s">
        <v>121</v>
      </c>
      <c r="H3" s="31" t="s">
        <v>122</v>
      </c>
      <c r="I3" s="25"/>
    </row>
    <row r="4" spans="1:9" ht="37.5" customHeight="1">
      <c r="A4" s="24" t="s">
        <v>1</v>
      </c>
      <c r="B4" s="6">
        <v>136225</v>
      </c>
      <c r="C4" s="7">
        <v>3621</v>
      </c>
      <c r="D4" s="7">
        <v>2360</v>
      </c>
      <c r="E4" s="7">
        <v>188</v>
      </c>
      <c r="F4" s="9">
        <v>567</v>
      </c>
      <c r="G4" s="8">
        <f aca="true" t="shared" si="0" ref="G4:G11">B4+C4+D4+E4-F4</f>
        <v>141827</v>
      </c>
      <c r="H4" s="20">
        <f aca="true" t="shared" si="1" ref="H4:H12">C4+D4+E4-F4</f>
        <v>5602</v>
      </c>
      <c r="I4" s="18"/>
    </row>
    <row r="5" spans="1:9" ht="37.5" customHeight="1">
      <c r="A5" s="24" t="s">
        <v>6</v>
      </c>
      <c r="B5" s="8">
        <v>49132</v>
      </c>
      <c r="C5" s="7">
        <v>664</v>
      </c>
      <c r="D5" s="7">
        <v>33</v>
      </c>
      <c r="E5" s="7">
        <v>75</v>
      </c>
      <c r="F5" s="9">
        <v>339</v>
      </c>
      <c r="G5" s="8">
        <f t="shared" si="0"/>
        <v>49565</v>
      </c>
      <c r="H5" s="20">
        <f t="shared" si="1"/>
        <v>433</v>
      </c>
      <c r="I5" s="18"/>
    </row>
    <row r="6" spans="1:9" ht="37.5" customHeight="1">
      <c r="A6" s="24" t="s">
        <v>7</v>
      </c>
      <c r="B6" s="8">
        <v>53410</v>
      </c>
      <c r="C6" s="7">
        <v>3411</v>
      </c>
      <c r="D6" s="7">
        <v>27</v>
      </c>
      <c r="E6" s="7">
        <v>198</v>
      </c>
      <c r="F6" s="9">
        <v>362</v>
      </c>
      <c r="G6" s="8">
        <f t="shared" si="0"/>
        <v>56684</v>
      </c>
      <c r="H6" s="20">
        <f t="shared" si="1"/>
        <v>3274</v>
      </c>
      <c r="I6" s="18"/>
    </row>
    <row r="7" spans="1:9" ht="37.5" customHeight="1">
      <c r="A7" s="24" t="s">
        <v>8</v>
      </c>
      <c r="B7" s="8">
        <v>112296</v>
      </c>
      <c r="C7" s="7">
        <v>1664</v>
      </c>
      <c r="D7" s="7">
        <v>4</v>
      </c>
      <c r="E7" s="7">
        <v>1</v>
      </c>
      <c r="F7" s="9">
        <v>729</v>
      </c>
      <c r="G7" s="8">
        <f t="shared" si="0"/>
        <v>113236</v>
      </c>
      <c r="H7" s="20">
        <f t="shared" si="1"/>
        <v>940</v>
      </c>
      <c r="I7" s="18"/>
    </row>
    <row r="8" spans="1:9" ht="37.5" customHeight="1">
      <c r="A8" s="24" t="s">
        <v>9</v>
      </c>
      <c r="B8" s="8">
        <v>13539</v>
      </c>
      <c r="C8" s="7">
        <v>189</v>
      </c>
      <c r="D8" s="7">
        <v>115</v>
      </c>
      <c r="E8" s="7">
        <v>36</v>
      </c>
      <c r="F8" s="9">
        <v>102</v>
      </c>
      <c r="G8" s="8">
        <f t="shared" si="0"/>
        <v>13777</v>
      </c>
      <c r="H8" s="20">
        <f t="shared" si="1"/>
        <v>238</v>
      </c>
      <c r="I8" s="18"/>
    </row>
    <row r="9" spans="1:9" ht="37.5" customHeight="1">
      <c r="A9" s="24" t="s">
        <v>2</v>
      </c>
      <c r="B9" s="8">
        <v>26090</v>
      </c>
      <c r="C9" s="7">
        <v>150</v>
      </c>
      <c r="D9" s="7">
        <v>78</v>
      </c>
      <c r="E9" s="7">
        <v>58</v>
      </c>
      <c r="F9" s="9">
        <v>257</v>
      </c>
      <c r="G9" s="8">
        <f t="shared" si="0"/>
        <v>26119</v>
      </c>
      <c r="H9" s="20">
        <f t="shared" si="1"/>
        <v>29</v>
      </c>
      <c r="I9" s="18"/>
    </row>
    <row r="10" spans="1:9" ht="37.5" customHeight="1">
      <c r="A10" s="24" t="s">
        <v>3</v>
      </c>
      <c r="B10" s="8">
        <v>2912</v>
      </c>
      <c r="C10" s="7">
        <v>96</v>
      </c>
      <c r="D10" s="235" t="s">
        <v>107</v>
      </c>
      <c r="E10" s="235" t="s">
        <v>107</v>
      </c>
      <c r="F10" s="9">
        <v>56</v>
      </c>
      <c r="G10" s="8">
        <f>B10+C10-F10</f>
        <v>2952</v>
      </c>
      <c r="H10" s="20">
        <f>C10-F10</f>
        <v>40</v>
      </c>
      <c r="I10" s="18"/>
    </row>
    <row r="11" spans="1:9" ht="37.5" customHeight="1">
      <c r="A11" s="24" t="s">
        <v>4</v>
      </c>
      <c r="B11" s="8">
        <v>7315</v>
      </c>
      <c r="C11" s="7">
        <v>85</v>
      </c>
      <c r="D11" s="7">
        <v>38</v>
      </c>
      <c r="E11" s="7">
        <v>27</v>
      </c>
      <c r="F11" s="9">
        <v>98</v>
      </c>
      <c r="G11" s="8">
        <f t="shared" si="0"/>
        <v>7367</v>
      </c>
      <c r="H11" s="20">
        <f t="shared" si="1"/>
        <v>52</v>
      </c>
      <c r="I11" s="18"/>
    </row>
    <row r="12" spans="1:9" ht="37.5" customHeight="1">
      <c r="A12" s="10" t="s">
        <v>5</v>
      </c>
      <c r="B12" s="11">
        <f aca="true" t="shared" si="2" ref="B12:G12">SUM(B4:B11)</f>
        <v>400919</v>
      </c>
      <c r="C12" s="11">
        <f t="shared" si="2"/>
        <v>9880</v>
      </c>
      <c r="D12" s="12">
        <f t="shared" si="2"/>
        <v>2655</v>
      </c>
      <c r="E12" s="11">
        <f t="shared" si="2"/>
        <v>583</v>
      </c>
      <c r="F12" s="236">
        <f t="shared" si="2"/>
        <v>2510</v>
      </c>
      <c r="G12" s="289">
        <f t="shared" si="2"/>
        <v>411527</v>
      </c>
      <c r="H12" s="21">
        <f t="shared" si="1"/>
        <v>10608</v>
      </c>
      <c r="I12" s="18"/>
    </row>
    <row r="13" spans="1:9" s="13" customFormat="1" ht="11.25" customHeight="1">
      <c r="A13"/>
      <c r="B13"/>
      <c r="C13"/>
      <c r="D13"/>
      <c r="E13"/>
      <c r="F13"/>
      <c r="G13"/>
      <c r="H13"/>
      <c r="I13" s="18"/>
    </row>
    <row r="14" spans="1:9" s="13" customFormat="1" ht="15" customHeight="1">
      <c r="A14" s="23" t="s">
        <v>87</v>
      </c>
      <c r="B14"/>
      <c r="C14"/>
      <c r="D14"/>
      <c r="E14"/>
      <c r="F14"/>
      <c r="G14"/>
      <c r="H14"/>
      <c r="I14" s="19"/>
    </row>
    <row r="15" spans="1:9" s="13" customFormat="1" ht="15" customHeight="1">
      <c r="A15" s="22" t="s">
        <v>88</v>
      </c>
      <c r="B15"/>
      <c r="C15"/>
      <c r="D15"/>
      <c r="E15"/>
      <c r="F15"/>
      <c r="G15" s="15"/>
      <c r="H15" s="15"/>
      <c r="I15" s="3"/>
    </row>
    <row r="16" spans="1:9" s="13" customFormat="1" ht="15" customHeight="1">
      <c r="A16" s="22" t="s">
        <v>89</v>
      </c>
      <c r="B16"/>
      <c r="C16"/>
      <c r="D16" s="15"/>
      <c r="E16" s="254"/>
      <c r="F16" s="254"/>
      <c r="G16" s="254"/>
      <c r="H16"/>
      <c r="I16" s="3"/>
    </row>
    <row r="17" spans="1:9" s="13" customFormat="1" ht="15" customHeight="1">
      <c r="A17"/>
      <c r="B17"/>
      <c r="C17"/>
      <c r="D17" s="15"/>
      <c r="E17" s="15"/>
      <c r="F17" s="14"/>
      <c r="G17"/>
      <c r="H17"/>
      <c r="I17"/>
    </row>
  </sheetData>
  <sheetProtection/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10:H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O14" sqref="O14"/>
    </sheetView>
  </sheetViews>
  <sheetFormatPr defaultColWidth="10.66015625" defaultRowHeight="12.75"/>
  <cols>
    <col min="1" max="1" width="26" style="34" customWidth="1"/>
    <col min="2" max="5" width="10.33203125" style="34" customWidth="1"/>
    <col min="6" max="7" width="10.66015625" style="34" customWidth="1"/>
    <col min="8" max="11" width="10.33203125" style="34" customWidth="1"/>
    <col min="12" max="12" width="10.83203125" style="34" customWidth="1"/>
    <col min="13" max="13" width="8.5" style="34" customWidth="1"/>
    <col min="14" max="14" width="2.66015625" style="34" customWidth="1"/>
    <col min="15" max="17" width="10.66015625" style="34" customWidth="1"/>
    <col min="18" max="18" width="18.83203125" style="34" customWidth="1"/>
    <col min="19" max="16384" width="10.66015625" style="34" customWidth="1"/>
  </cols>
  <sheetData>
    <row r="1" spans="1:11" ht="18.75" customHeight="1">
      <c r="A1" s="32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" customHeight="1">
      <c r="A2" s="33" t="s">
        <v>10</v>
      </c>
      <c r="B2" s="33"/>
      <c r="C2" s="33"/>
      <c r="D2" s="33"/>
      <c r="E2" s="33"/>
      <c r="F2" s="35"/>
      <c r="G2" s="36"/>
      <c r="H2" s="36"/>
      <c r="I2" s="36"/>
      <c r="J2" s="36"/>
      <c r="K2" s="36"/>
    </row>
    <row r="3" spans="1:17" s="40" customFormat="1" ht="36" customHeight="1">
      <c r="A3" s="37" t="s">
        <v>11</v>
      </c>
      <c r="B3" s="38">
        <v>2002</v>
      </c>
      <c r="C3" s="38">
        <v>2003</v>
      </c>
      <c r="D3" s="38">
        <v>2004</v>
      </c>
      <c r="E3" s="38">
        <v>2005</v>
      </c>
      <c r="F3" s="38">
        <v>2006</v>
      </c>
      <c r="G3" s="38">
        <v>2007</v>
      </c>
      <c r="H3" s="38">
        <v>2008</v>
      </c>
      <c r="I3" s="38">
        <v>2009</v>
      </c>
      <c r="J3" s="38">
        <v>2010</v>
      </c>
      <c r="K3" s="38">
        <v>2011</v>
      </c>
      <c r="L3" s="39" t="s">
        <v>124</v>
      </c>
      <c r="N3" s="34"/>
      <c r="O3" s="34"/>
      <c r="P3" s="34"/>
      <c r="Q3" s="34"/>
    </row>
    <row r="4" spans="1:17" s="40" customFormat="1" ht="26.25" customHeight="1">
      <c r="A4" s="41" t="s">
        <v>12</v>
      </c>
      <c r="B4" s="42">
        <v>63307</v>
      </c>
      <c r="C4" s="43">
        <v>68524</v>
      </c>
      <c r="D4" s="43">
        <v>77342</v>
      </c>
      <c r="E4" s="43">
        <v>84818</v>
      </c>
      <c r="F4" s="43">
        <v>91911</v>
      </c>
      <c r="G4" s="43">
        <v>99770</v>
      </c>
      <c r="H4" s="43">
        <v>109507</v>
      </c>
      <c r="I4" s="237">
        <v>117890</v>
      </c>
      <c r="J4" s="237">
        <v>127363</v>
      </c>
      <c r="K4" s="237">
        <v>136225</v>
      </c>
      <c r="L4" s="237">
        <v>141827</v>
      </c>
      <c r="N4" s="44"/>
      <c r="O4" s="44"/>
      <c r="P4" s="44"/>
      <c r="Q4" s="240"/>
    </row>
    <row r="5" spans="1:17" s="40" customFormat="1" ht="21" customHeight="1">
      <c r="A5" s="45" t="s">
        <v>13</v>
      </c>
      <c r="B5" s="46">
        <v>5801</v>
      </c>
      <c r="C5" s="47">
        <v>5979</v>
      </c>
      <c r="D5" s="47">
        <v>6482</v>
      </c>
      <c r="E5" s="47">
        <v>6798</v>
      </c>
      <c r="F5" s="47">
        <v>6860</v>
      </c>
      <c r="G5" s="47">
        <v>6885</v>
      </c>
      <c r="H5" s="47">
        <v>6941</v>
      </c>
      <c r="I5" s="238">
        <v>6921</v>
      </c>
      <c r="J5" s="238">
        <v>6924</v>
      </c>
      <c r="K5" s="238">
        <v>6907</v>
      </c>
      <c r="L5" s="238">
        <v>6912</v>
      </c>
      <c r="N5" s="34"/>
      <c r="O5" s="34"/>
      <c r="P5" s="240"/>
      <c r="Q5" s="240"/>
    </row>
    <row r="6" spans="1:17" s="40" customFormat="1" ht="25.5" customHeight="1">
      <c r="A6" s="41" t="s">
        <v>14</v>
      </c>
      <c r="B6" s="48">
        <v>38129</v>
      </c>
      <c r="C6" s="49">
        <v>39383</v>
      </c>
      <c r="D6" s="49">
        <v>40667</v>
      </c>
      <c r="E6" s="49">
        <v>42026</v>
      </c>
      <c r="F6" s="49">
        <v>43221</v>
      </c>
      <c r="G6" s="49">
        <v>44635</v>
      </c>
      <c r="H6" s="49">
        <v>46021</v>
      </c>
      <c r="I6" s="239">
        <v>47146</v>
      </c>
      <c r="J6" s="239">
        <v>48271</v>
      </c>
      <c r="K6" s="239">
        <v>49132</v>
      </c>
      <c r="L6" s="239">
        <v>49565</v>
      </c>
      <c r="N6" s="44"/>
      <c r="O6" s="240"/>
      <c r="P6" s="44"/>
      <c r="Q6" s="240"/>
    </row>
    <row r="7" spans="1:17" s="40" customFormat="1" ht="25.5" customHeight="1">
      <c r="A7" s="41" t="s">
        <v>15</v>
      </c>
      <c r="B7" s="48">
        <v>944</v>
      </c>
      <c r="C7" s="49">
        <v>958</v>
      </c>
      <c r="D7" s="49">
        <v>1020</v>
      </c>
      <c r="E7" s="49">
        <v>1045</v>
      </c>
      <c r="F7" s="49">
        <v>1118</v>
      </c>
      <c r="G7" s="49">
        <v>1223</v>
      </c>
      <c r="H7" s="49">
        <v>1290</v>
      </c>
      <c r="I7" s="239">
        <v>1275</v>
      </c>
      <c r="J7" s="239">
        <v>1249</v>
      </c>
      <c r="K7" s="239">
        <v>1230</v>
      </c>
      <c r="L7" s="239">
        <v>1233</v>
      </c>
      <c r="N7" s="44"/>
      <c r="O7" s="240"/>
      <c r="P7" s="34"/>
      <c r="Q7" s="240"/>
    </row>
    <row r="8" spans="1:17" s="40" customFormat="1" ht="25.5" customHeight="1">
      <c r="A8" s="41" t="s">
        <v>16</v>
      </c>
      <c r="B8" s="48">
        <v>25723</v>
      </c>
      <c r="C8" s="49">
        <v>26744</v>
      </c>
      <c r="D8" s="49">
        <v>28646</v>
      </c>
      <c r="E8" s="49">
        <v>30927</v>
      </c>
      <c r="F8" s="49">
        <v>33936</v>
      </c>
      <c r="G8" s="49">
        <v>36969</v>
      </c>
      <c r="H8" s="49">
        <v>40804</v>
      </c>
      <c r="I8" s="239">
        <v>44222</v>
      </c>
      <c r="J8" s="239">
        <v>48655</v>
      </c>
      <c r="K8" s="239">
        <v>53410</v>
      </c>
      <c r="L8" s="239">
        <v>56684</v>
      </c>
      <c r="N8" s="44"/>
      <c r="O8" s="240"/>
      <c r="P8" s="44"/>
      <c r="Q8" s="240"/>
    </row>
    <row r="9" spans="1:17" s="40" customFormat="1" ht="25.5" customHeight="1">
      <c r="A9" s="41" t="s">
        <v>17</v>
      </c>
      <c r="B9" s="48">
        <v>97078</v>
      </c>
      <c r="C9" s="49">
        <v>98858</v>
      </c>
      <c r="D9" s="49">
        <v>100854</v>
      </c>
      <c r="E9" s="49">
        <v>102503</v>
      </c>
      <c r="F9" s="49">
        <v>104238</v>
      </c>
      <c r="G9" s="49">
        <v>105637</v>
      </c>
      <c r="H9" s="49">
        <v>107184</v>
      </c>
      <c r="I9" s="239">
        <v>108713</v>
      </c>
      <c r="J9" s="239">
        <v>110674</v>
      </c>
      <c r="K9" s="239">
        <v>112296</v>
      </c>
      <c r="L9" s="239">
        <v>113236</v>
      </c>
      <c r="N9" s="44"/>
      <c r="O9" s="240"/>
      <c r="P9" s="44"/>
      <c r="Q9" s="240"/>
    </row>
    <row r="10" spans="1:17" s="40" customFormat="1" ht="25.5" customHeight="1">
      <c r="A10" s="41" t="s">
        <v>18</v>
      </c>
      <c r="B10" s="48">
        <v>11236</v>
      </c>
      <c r="C10" s="49">
        <v>11501</v>
      </c>
      <c r="D10" s="49">
        <v>11774</v>
      </c>
      <c r="E10" s="49">
        <v>12047</v>
      </c>
      <c r="F10" s="49">
        <v>12272</v>
      </c>
      <c r="G10" s="49">
        <v>12536</v>
      </c>
      <c r="H10" s="49">
        <v>12726</v>
      </c>
      <c r="I10" s="239">
        <v>12950</v>
      </c>
      <c r="J10" s="239">
        <v>13186</v>
      </c>
      <c r="K10" s="239">
        <v>13539</v>
      </c>
      <c r="L10" s="239">
        <v>13777</v>
      </c>
      <c r="N10" s="44"/>
      <c r="O10" s="44"/>
      <c r="P10" s="255"/>
      <c r="Q10" s="240"/>
    </row>
    <row r="11" spans="1:17" s="40" customFormat="1" ht="25.5" customHeight="1">
      <c r="A11" s="41" t="s">
        <v>19</v>
      </c>
      <c r="B11" s="48">
        <v>21750</v>
      </c>
      <c r="C11" s="49">
        <v>22496</v>
      </c>
      <c r="D11" s="49">
        <v>23326</v>
      </c>
      <c r="E11" s="49">
        <v>23989</v>
      </c>
      <c r="F11" s="49">
        <v>24522</v>
      </c>
      <c r="G11" s="49">
        <v>24934</v>
      </c>
      <c r="H11" s="49">
        <v>25334</v>
      </c>
      <c r="I11" s="239">
        <v>25622</v>
      </c>
      <c r="J11" s="239">
        <v>25914</v>
      </c>
      <c r="K11" s="239">
        <v>26090</v>
      </c>
      <c r="L11" s="239">
        <v>26119</v>
      </c>
      <c r="N11" s="44"/>
      <c r="O11" s="240"/>
      <c r="P11" s="44"/>
      <c r="Q11" s="240"/>
    </row>
    <row r="12" spans="1:17" s="40" customFormat="1" ht="25.5" customHeight="1">
      <c r="A12" s="41" t="s">
        <v>20</v>
      </c>
      <c r="B12" s="48">
        <v>2450</v>
      </c>
      <c r="C12" s="49">
        <v>2460</v>
      </c>
      <c r="D12" s="49">
        <v>2457</v>
      </c>
      <c r="E12" s="49">
        <v>2560</v>
      </c>
      <c r="F12" s="49">
        <v>2612</v>
      </c>
      <c r="G12" s="49">
        <v>2753</v>
      </c>
      <c r="H12" s="49">
        <v>2762</v>
      </c>
      <c r="I12" s="239">
        <v>2803</v>
      </c>
      <c r="J12" s="239">
        <v>2845</v>
      </c>
      <c r="K12" s="239">
        <v>2912</v>
      </c>
      <c r="L12" s="239">
        <v>2952</v>
      </c>
      <c r="N12" s="34"/>
      <c r="O12" s="34"/>
      <c r="P12" s="44"/>
      <c r="Q12" s="240"/>
    </row>
    <row r="13" spans="1:17" s="40" customFormat="1" ht="25.5" customHeight="1">
      <c r="A13" s="41" t="s">
        <v>21</v>
      </c>
      <c r="B13" s="48">
        <v>2683</v>
      </c>
      <c r="C13" s="49">
        <v>2877</v>
      </c>
      <c r="D13" s="49">
        <v>2935</v>
      </c>
      <c r="E13" s="49">
        <v>2982</v>
      </c>
      <c r="F13" s="49">
        <v>3001</v>
      </c>
      <c r="G13" s="49">
        <v>3025</v>
      </c>
      <c r="H13" s="49">
        <v>3045</v>
      </c>
      <c r="I13" s="239">
        <v>3102</v>
      </c>
      <c r="J13" s="239">
        <v>3119</v>
      </c>
      <c r="K13" s="239">
        <v>3173</v>
      </c>
      <c r="L13" s="239">
        <v>3179</v>
      </c>
      <c r="N13" s="34"/>
      <c r="O13" s="44"/>
      <c r="P13" s="34"/>
      <c r="Q13" s="34"/>
    </row>
    <row r="14" spans="1:17" s="40" customFormat="1" ht="25.5" customHeight="1">
      <c r="A14" s="41" t="s">
        <v>22</v>
      </c>
      <c r="B14" s="48">
        <v>349</v>
      </c>
      <c r="C14" s="49">
        <v>369</v>
      </c>
      <c r="D14" s="49">
        <v>388</v>
      </c>
      <c r="E14" s="49">
        <v>412</v>
      </c>
      <c r="F14" s="49">
        <v>436</v>
      </c>
      <c r="G14" s="49">
        <v>452</v>
      </c>
      <c r="H14" s="49">
        <v>505</v>
      </c>
      <c r="I14" s="239">
        <v>558</v>
      </c>
      <c r="J14" s="239">
        <v>596</v>
      </c>
      <c r="K14" s="239">
        <v>650</v>
      </c>
      <c r="L14" s="239">
        <v>673</v>
      </c>
      <c r="N14" s="34"/>
      <c r="O14" s="240"/>
      <c r="P14" s="34"/>
      <c r="Q14" s="34"/>
    </row>
    <row r="15" spans="1:17" s="40" customFormat="1" ht="25.5" customHeight="1">
      <c r="A15" s="41" t="s">
        <v>23</v>
      </c>
      <c r="B15" s="48">
        <v>1770</v>
      </c>
      <c r="C15" s="49">
        <v>1772</v>
      </c>
      <c r="D15" s="49">
        <v>1771</v>
      </c>
      <c r="E15" s="49">
        <v>1765</v>
      </c>
      <c r="F15" s="49">
        <v>1756</v>
      </c>
      <c r="G15" s="49">
        <v>1795</v>
      </c>
      <c r="H15" s="49">
        <v>1809</v>
      </c>
      <c r="I15" s="239">
        <v>1823</v>
      </c>
      <c r="J15" s="239">
        <v>1821</v>
      </c>
      <c r="K15" s="239">
        <v>1834</v>
      </c>
      <c r="L15" s="239">
        <v>1851</v>
      </c>
      <c r="N15" s="34"/>
      <c r="O15" s="34"/>
      <c r="P15" s="34"/>
      <c r="Q15" s="34"/>
    </row>
    <row r="16" spans="1:17" s="40" customFormat="1" ht="25.5" customHeight="1">
      <c r="A16" s="41" t="s">
        <v>24</v>
      </c>
      <c r="B16" s="48">
        <v>101</v>
      </c>
      <c r="C16" s="49">
        <v>100</v>
      </c>
      <c r="D16" s="49">
        <v>99</v>
      </c>
      <c r="E16" s="49">
        <v>96</v>
      </c>
      <c r="F16" s="49">
        <v>96</v>
      </c>
      <c r="G16" s="49">
        <v>96</v>
      </c>
      <c r="H16" s="49">
        <v>96</v>
      </c>
      <c r="I16" s="239">
        <v>97</v>
      </c>
      <c r="J16" s="239">
        <v>98</v>
      </c>
      <c r="K16" s="239">
        <v>99</v>
      </c>
      <c r="L16" s="239">
        <v>99</v>
      </c>
      <c r="N16" s="34"/>
      <c r="O16" s="34"/>
      <c r="P16" s="50"/>
      <c r="Q16" s="34"/>
    </row>
    <row r="17" spans="1:17" s="40" customFormat="1" ht="25.5" customHeight="1">
      <c r="A17" s="41" t="s">
        <v>25</v>
      </c>
      <c r="B17" s="51">
        <v>321</v>
      </c>
      <c r="C17" s="49">
        <v>329</v>
      </c>
      <c r="D17" s="49">
        <v>326</v>
      </c>
      <c r="E17" s="49">
        <v>326</v>
      </c>
      <c r="F17" s="49">
        <v>321</v>
      </c>
      <c r="G17" s="49">
        <v>320</v>
      </c>
      <c r="H17" s="49">
        <v>323</v>
      </c>
      <c r="I17" s="239">
        <v>319</v>
      </c>
      <c r="J17" s="239">
        <v>324</v>
      </c>
      <c r="K17" s="239">
        <v>329</v>
      </c>
      <c r="L17" s="239">
        <v>332</v>
      </c>
      <c r="N17" s="34"/>
      <c r="O17" s="34"/>
      <c r="P17" s="34"/>
      <c r="Q17" s="34"/>
    </row>
    <row r="18" spans="1:17" s="40" customFormat="1" ht="33.75" customHeight="1">
      <c r="A18" s="52" t="s">
        <v>26</v>
      </c>
      <c r="B18" s="53">
        <f>SUM(B4,B6,B7,B8,B9,B10,B11,B12,B13,B14,B15,B16,B17)</f>
        <v>265841</v>
      </c>
      <c r="C18" s="53">
        <f aca="true" t="shared" si="0" ref="C18:J18">SUM(C4,C6,C7,C8,C9,C10,C11,C12,C13,C14,C15,C16,C17)</f>
        <v>276371</v>
      </c>
      <c r="D18" s="53">
        <f t="shared" si="0"/>
        <v>291605</v>
      </c>
      <c r="E18" s="53">
        <f t="shared" si="0"/>
        <v>305496</v>
      </c>
      <c r="F18" s="53">
        <f t="shared" si="0"/>
        <v>319440</v>
      </c>
      <c r="G18" s="53">
        <f t="shared" si="0"/>
        <v>334145</v>
      </c>
      <c r="H18" s="53">
        <f t="shared" si="0"/>
        <v>351406</v>
      </c>
      <c r="I18" s="53">
        <f t="shared" si="0"/>
        <v>366520</v>
      </c>
      <c r="J18" s="53">
        <f t="shared" si="0"/>
        <v>384115</v>
      </c>
      <c r="K18" s="242">
        <f>SUM(K4,K6:K17)</f>
        <v>400919</v>
      </c>
      <c r="L18" s="242">
        <f>SUM(L4,L6:L17)</f>
        <v>411527</v>
      </c>
      <c r="N18" s="34"/>
      <c r="O18" s="34"/>
      <c r="P18" s="34"/>
      <c r="Q18" s="34"/>
    </row>
    <row r="19" spans="1:11" ht="6.75" customHeight="1">
      <c r="A19" s="40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2.75">
      <c r="A20" s="55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</sheetData>
  <sheetProtection/>
  <printOptions horizontalCentered="1" verticalCentered="1"/>
  <pageMargins left="0.75" right="0" top="0.5" bottom="0.5" header="0.261811024" footer="0.51181102362204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4" sqref="K4"/>
    </sheetView>
  </sheetViews>
  <sheetFormatPr defaultColWidth="10.66015625" defaultRowHeight="12.75"/>
  <cols>
    <col min="1" max="1" width="28.16015625" style="57" customWidth="1"/>
    <col min="2" max="9" width="13.83203125" style="57" customWidth="1"/>
    <col min="10" max="10" width="3.66015625" style="57" customWidth="1"/>
    <col min="11" max="11" width="10.33203125" style="57" customWidth="1"/>
    <col min="12" max="12" width="3" style="57" customWidth="1"/>
    <col min="13" max="16384" width="10.66015625" style="57" customWidth="1"/>
  </cols>
  <sheetData>
    <row r="1" spans="1:10" ht="18.75">
      <c r="A1" s="311" t="s">
        <v>125</v>
      </c>
      <c r="B1" s="311"/>
      <c r="C1" s="311"/>
      <c r="D1" s="311"/>
      <c r="E1" s="311"/>
      <c r="F1" s="311"/>
      <c r="G1" s="311"/>
      <c r="H1" s="56"/>
      <c r="I1" s="56"/>
      <c r="J1" s="56"/>
    </row>
    <row r="2" spans="1:10" ht="9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31.5" customHeight="1">
      <c r="A3" s="332" t="s">
        <v>0</v>
      </c>
      <c r="B3" s="327" t="s">
        <v>27</v>
      </c>
      <c r="C3" s="331"/>
      <c r="D3" s="329" t="s">
        <v>28</v>
      </c>
      <c r="E3" s="330"/>
      <c r="F3" s="327" t="s">
        <v>29</v>
      </c>
      <c r="G3" s="328"/>
      <c r="H3" s="327" t="s">
        <v>30</v>
      </c>
      <c r="I3" s="328"/>
      <c r="J3" s="306"/>
    </row>
    <row r="4" spans="1:10" ht="18" customHeight="1">
      <c r="A4" s="333"/>
      <c r="B4" s="59" t="s">
        <v>31</v>
      </c>
      <c r="C4" s="59" t="s">
        <v>31</v>
      </c>
      <c r="D4" s="59" t="s">
        <v>31</v>
      </c>
      <c r="E4" s="59" t="s">
        <v>31</v>
      </c>
      <c r="F4" s="59" t="s">
        <v>31</v>
      </c>
      <c r="G4" s="59" t="s">
        <v>31</v>
      </c>
      <c r="H4" s="59" t="s">
        <v>31</v>
      </c>
      <c r="I4" s="59" t="s">
        <v>31</v>
      </c>
      <c r="J4" s="307"/>
    </row>
    <row r="5" spans="1:10" ht="23.25" customHeight="1">
      <c r="A5" s="334"/>
      <c r="B5" s="60">
        <v>2011</v>
      </c>
      <c r="C5" s="60">
        <v>2012</v>
      </c>
      <c r="D5" s="60">
        <v>2011</v>
      </c>
      <c r="E5" s="60">
        <v>2012</v>
      </c>
      <c r="F5" s="60">
        <v>2011</v>
      </c>
      <c r="G5" s="60">
        <v>2012</v>
      </c>
      <c r="H5" s="61">
        <v>2011</v>
      </c>
      <c r="I5" s="61">
        <v>2012</v>
      </c>
      <c r="J5" s="307"/>
    </row>
    <row r="6" spans="1:10" ht="37.5" customHeight="1">
      <c r="A6" s="62" t="s">
        <v>1</v>
      </c>
      <c r="B6" s="63">
        <v>2721</v>
      </c>
      <c r="C6" s="63">
        <f>'tab 1.1'!C4</f>
        <v>3621</v>
      </c>
      <c r="D6" s="7">
        <v>1906</v>
      </c>
      <c r="E6" s="7">
        <v>2360</v>
      </c>
      <c r="F6" s="63">
        <v>171</v>
      </c>
      <c r="G6" s="63">
        <v>188</v>
      </c>
      <c r="H6" s="64">
        <v>557</v>
      </c>
      <c r="I6" s="64">
        <v>567</v>
      </c>
      <c r="J6" s="308"/>
    </row>
    <row r="7" spans="1:10" ht="37.5" customHeight="1">
      <c r="A7" s="62" t="s">
        <v>6</v>
      </c>
      <c r="B7" s="63">
        <v>616</v>
      </c>
      <c r="C7" s="63">
        <f>'tab 1.1'!C5</f>
        <v>664</v>
      </c>
      <c r="D7" s="7">
        <v>41</v>
      </c>
      <c r="E7" s="7">
        <v>33</v>
      </c>
      <c r="F7" s="63">
        <v>71</v>
      </c>
      <c r="G7" s="63">
        <v>75</v>
      </c>
      <c r="H7" s="65">
        <v>335</v>
      </c>
      <c r="I7" s="65">
        <v>339</v>
      </c>
      <c r="J7" s="308"/>
    </row>
    <row r="8" spans="1:10" ht="37.5" customHeight="1">
      <c r="A8" s="62" t="s">
        <v>7</v>
      </c>
      <c r="B8" s="63">
        <v>2439</v>
      </c>
      <c r="C8" s="63">
        <f>'tab 1.1'!C6</f>
        <v>3411</v>
      </c>
      <c r="D8" s="7">
        <v>40</v>
      </c>
      <c r="E8" s="7">
        <v>27</v>
      </c>
      <c r="F8" s="63">
        <v>175</v>
      </c>
      <c r="G8" s="63">
        <v>198</v>
      </c>
      <c r="H8" s="65">
        <v>348</v>
      </c>
      <c r="I8" s="65">
        <v>362</v>
      </c>
      <c r="J8" s="308"/>
    </row>
    <row r="9" spans="1:11" ht="37.5" customHeight="1">
      <c r="A9" s="62" t="s">
        <v>8</v>
      </c>
      <c r="B9" s="63">
        <v>1593</v>
      </c>
      <c r="C9" s="63">
        <f>'tab 1.1'!C7</f>
        <v>1664</v>
      </c>
      <c r="D9" s="7">
        <v>4</v>
      </c>
      <c r="E9" s="7">
        <v>4</v>
      </c>
      <c r="F9" s="63">
        <v>1</v>
      </c>
      <c r="G9" s="63">
        <v>1</v>
      </c>
      <c r="H9" s="65">
        <v>702</v>
      </c>
      <c r="I9" s="65">
        <v>729</v>
      </c>
      <c r="J9" s="308"/>
      <c r="K9" s="66" t="s">
        <v>160</v>
      </c>
    </row>
    <row r="10" spans="1:10" ht="37.5" customHeight="1">
      <c r="A10" s="62" t="s">
        <v>9</v>
      </c>
      <c r="B10" s="63">
        <v>107</v>
      </c>
      <c r="C10" s="63">
        <f>'tab 1.1'!C8</f>
        <v>189</v>
      </c>
      <c r="D10" s="7">
        <v>144</v>
      </c>
      <c r="E10" s="7">
        <v>115</v>
      </c>
      <c r="F10" s="63">
        <v>39</v>
      </c>
      <c r="G10" s="63">
        <v>36</v>
      </c>
      <c r="H10" s="65">
        <v>108</v>
      </c>
      <c r="I10" s="65">
        <v>102</v>
      </c>
      <c r="J10" s="308"/>
    </row>
    <row r="11" spans="1:10" ht="37.5" customHeight="1">
      <c r="A11" s="62" t="s">
        <v>2</v>
      </c>
      <c r="B11" s="63">
        <v>154</v>
      </c>
      <c r="C11" s="63">
        <f>'tab 1.1'!C9</f>
        <v>150</v>
      </c>
      <c r="D11" s="7">
        <v>119</v>
      </c>
      <c r="E11" s="7">
        <v>78</v>
      </c>
      <c r="F11" s="63">
        <v>37</v>
      </c>
      <c r="G11" s="63">
        <v>58</v>
      </c>
      <c r="H11" s="65">
        <v>250</v>
      </c>
      <c r="I11" s="65">
        <v>257</v>
      </c>
      <c r="J11" s="308"/>
    </row>
    <row r="12" spans="1:10" ht="37.5" customHeight="1">
      <c r="A12" s="62" t="s">
        <v>3</v>
      </c>
      <c r="B12" s="63">
        <v>74</v>
      </c>
      <c r="C12" s="63">
        <f>'tab 1.1'!C10</f>
        <v>96</v>
      </c>
      <c r="D12" s="235" t="s">
        <v>107</v>
      </c>
      <c r="E12" s="235" t="s">
        <v>107</v>
      </c>
      <c r="F12" s="63">
        <v>1</v>
      </c>
      <c r="G12" s="235" t="s">
        <v>147</v>
      </c>
      <c r="H12" s="65">
        <v>37</v>
      </c>
      <c r="I12" s="65">
        <v>56</v>
      </c>
      <c r="J12" s="308"/>
    </row>
    <row r="13" spans="1:10" ht="37.5" customHeight="1">
      <c r="A13" s="67" t="s">
        <v>4</v>
      </c>
      <c r="B13" s="63">
        <v>58</v>
      </c>
      <c r="C13" s="63">
        <f>'tab 1.1'!C11</f>
        <v>85</v>
      </c>
      <c r="D13" s="7">
        <v>70</v>
      </c>
      <c r="E13" s="7">
        <v>38</v>
      </c>
      <c r="F13" s="63">
        <v>21</v>
      </c>
      <c r="G13" s="63">
        <v>27</v>
      </c>
      <c r="H13" s="65">
        <v>104</v>
      </c>
      <c r="I13" s="65">
        <v>98</v>
      </c>
      <c r="J13" s="308"/>
    </row>
    <row r="14" spans="1:10" ht="45.75" customHeight="1">
      <c r="A14" s="68" t="s">
        <v>5</v>
      </c>
      <c r="B14" s="69">
        <f>SUM(B6:B13)</f>
        <v>7762</v>
      </c>
      <c r="C14" s="69">
        <f aca="true" t="shared" si="0" ref="C14:I14">SUM(C6:C13)</f>
        <v>9880</v>
      </c>
      <c r="D14" s="70">
        <f t="shared" si="0"/>
        <v>2324</v>
      </c>
      <c r="E14" s="70">
        <f t="shared" si="0"/>
        <v>2655</v>
      </c>
      <c r="F14" s="69">
        <f t="shared" si="0"/>
        <v>516</v>
      </c>
      <c r="G14" s="69">
        <f t="shared" si="0"/>
        <v>583</v>
      </c>
      <c r="H14" s="71">
        <f t="shared" si="0"/>
        <v>2441</v>
      </c>
      <c r="I14" s="310">
        <f t="shared" si="0"/>
        <v>2510</v>
      </c>
      <c r="J14" s="309"/>
    </row>
    <row r="16" ht="12.75">
      <c r="A16" s="72" t="s">
        <v>95</v>
      </c>
    </row>
    <row r="17" ht="12.75">
      <c r="A17" s="72" t="s">
        <v>96</v>
      </c>
    </row>
    <row r="19" ht="12.75">
      <c r="G19" s="73"/>
    </row>
  </sheetData>
  <sheetProtection/>
  <mergeCells count="5">
    <mergeCell ref="H3:I3"/>
    <mergeCell ref="D3:E3"/>
    <mergeCell ref="B3:C3"/>
    <mergeCell ref="A3:A5"/>
    <mergeCell ref="F3:G3"/>
  </mergeCells>
  <printOptions/>
  <pageMargins left="0.75" right="0" top="0.75" bottom="0.5" header="0.5" footer="0.5"/>
  <pageSetup orientation="landscape" paperSize="9" r:id="rId1"/>
  <ignoredErrors>
    <ignoredError sqref="K14:IV14 A14:I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12" sqref="M12"/>
    </sheetView>
  </sheetViews>
  <sheetFormatPr defaultColWidth="10.66015625" defaultRowHeight="12.75"/>
  <cols>
    <col min="1" max="3" width="10.66015625" style="141" customWidth="1"/>
    <col min="4" max="4" width="11.83203125" style="141" customWidth="1"/>
    <col min="5" max="5" width="4.33203125" style="141" customWidth="1"/>
    <col min="6" max="7" width="13.33203125" style="141" customWidth="1"/>
    <col min="8" max="9" width="13" style="141" customWidth="1"/>
    <col min="10" max="10" width="2.33203125" style="141" customWidth="1"/>
    <col min="11" max="11" width="11.83203125" style="141" bestFit="1" customWidth="1"/>
    <col min="12" max="16384" width="10.66015625" style="141" customWidth="1"/>
  </cols>
  <sheetData>
    <row r="1" spans="1:9" s="78" customFormat="1" ht="28.5" customHeight="1">
      <c r="A1" s="74" t="s">
        <v>128</v>
      </c>
      <c r="B1" s="75"/>
      <c r="C1" s="76"/>
      <c r="D1" s="76"/>
      <c r="E1" s="76"/>
      <c r="F1" s="76"/>
      <c r="G1" s="77"/>
      <c r="H1" s="77"/>
      <c r="I1" s="77"/>
    </row>
    <row r="2" spans="1:9" ht="9" customHeight="1">
      <c r="A2" s="140" t="s">
        <v>10</v>
      </c>
      <c r="B2" s="140"/>
      <c r="C2" s="140"/>
      <c r="D2" s="140"/>
      <c r="E2" s="140"/>
      <c r="F2" s="140"/>
      <c r="G2" s="140"/>
      <c r="H2" s="140"/>
      <c r="I2" s="140"/>
    </row>
    <row r="3" spans="1:9" ht="24" customHeight="1">
      <c r="A3" s="142"/>
      <c r="B3" s="143"/>
      <c r="C3" s="143"/>
      <c r="D3" s="143"/>
      <c r="E3" s="144"/>
      <c r="F3" s="79" t="s">
        <v>32</v>
      </c>
      <c r="G3" s="79" t="s">
        <v>32</v>
      </c>
      <c r="H3" s="335" t="s">
        <v>110</v>
      </c>
      <c r="I3" s="328"/>
    </row>
    <row r="4" spans="1:9" ht="28.5" customHeight="1">
      <c r="A4" s="145"/>
      <c r="B4" s="146"/>
      <c r="C4" s="146"/>
      <c r="D4" s="146"/>
      <c r="E4" s="147"/>
      <c r="F4" s="312" t="s">
        <v>126</v>
      </c>
      <c r="G4" s="312" t="s">
        <v>127</v>
      </c>
      <c r="H4" s="80" t="s">
        <v>33</v>
      </c>
      <c r="I4" s="80" t="s">
        <v>45</v>
      </c>
    </row>
    <row r="5" spans="1:9" ht="13.5" customHeight="1">
      <c r="A5" s="145"/>
      <c r="B5" s="148"/>
      <c r="C5" s="148"/>
      <c r="D5" s="148"/>
      <c r="E5" s="149"/>
      <c r="F5" s="150"/>
      <c r="G5" s="150"/>
      <c r="H5" s="151"/>
      <c r="I5" s="152"/>
    </row>
    <row r="6" spans="1:9" ht="28.5" customHeight="1">
      <c r="A6" s="153" t="s">
        <v>34</v>
      </c>
      <c r="B6" s="154"/>
      <c r="C6" s="154"/>
      <c r="D6" s="148"/>
      <c r="E6" s="149"/>
      <c r="F6" s="244">
        <f>SUM(F8,F16)</f>
        <v>11426</v>
      </c>
      <c r="G6" s="244">
        <f>SUM(G8,G16)</f>
        <v>10679</v>
      </c>
      <c r="H6" s="244">
        <f>G6-F6</f>
        <v>-747</v>
      </c>
      <c r="I6" s="252">
        <f>H6/F6*100</f>
        <v>-6.537720987222125</v>
      </c>
    </row>
    <row r="7" spans="1:9" ht="19.5" customHeight="1">
      <c r="A7" s="156" t="s">
        <v>105</v>
      </c>
      <c r="B7" s="157"/>
      <c r="C7" s="154"/>
      <c r="D7" s="148"/>
      <c r="E7" s="149"/>
      <c r="F7" s="150"/>
      <c r="G7" s="150"/>
      <c r="H7" s="150"/>
      <c r="I7" s="150"/>
    </row>
    <row r="8" spans="1:9" s="160" customFormat="1" ht="20.25" customHeight="1">
      <c r="A8" s="156" t="s">
        <v>106</v>
      </c>
      <c r="C8" s="157"/>
      <c r="D8" s="157"/>
      <c r="E8" s="158"/>
      <c r="F8" s="171">
        <f>SUM(F10,F12,F14)</f>
        <v>1300</v>
      </c>
      <c r="G8" s="171">
        <f>SUM(G10,G12,G14)</f>
        <v>1302</v>
      </c>
      <c r="H8" s="171">
        <f>G8-F8</f>
        <v>2</v>
      </c>
      <c r="I8" s="253">
        <f>H8/F8*100</f>
        <v>0.15384615384615385</v>
      </c>
    </row>
    <row r="9" spans="1:9" ht="15.75" customHeight="1">
      <c r="A9" s="234"/>
      <c r="B9" s="157"/>
      <c r="C9" s="157"/>
      <c r="D9" s="157"/>
      <c r="E9" s="158"/>
      <c r="F9" s="161"/>
      <c r="G9" s="161"/>
      <c r="H9" s="162"/>
      <c r="I9" s="163"/>
    </row>
    <row r="10" spans="1:9" ht="24.75" customHeight="1">
      <c r="A10" s="164" t="s">
        <v>70</v>
      </c>
      <c r="B10" s="157"/>
      <c r="C10" s="157"/>
      <c r="D10" s="157"/>
      <c r="E10" s="158"/>
      <c r="F10" s="245">
        <v>63</v>
      </c>
      <c r="G10" s="245">
        <v>64</v>
      </c>
      <c r="H10" s="171">
        <f>G10-F10</f>
        <v>1</v>
      </c>
      <c r="I10" s="253">
        <f>H10/F10*100</f>
        <v>1.5873015873015872</v>
      </c>
    </row>
    <row r="11" spans="1:12" ht="11.25" customHeight="1">
      <c r="A11" s="164"/>
      <c r="B11" s="157"/>
      <c r="C11" s="157"/>
      <c r="D11" s="157"/>
      <c r="E11" s="158"/>
      <c r="F11" s="166"/>
      <c r="G11" s="166"/>
      <c r="H11" s="166"/>
      <c r="I11" s="165"/>
      <c r="L11" s="167"/>
    </row>
    <row r="12" spans="1:9" ht="24.75" customHeight="1">
      <c r="A12" s="164" t="s">
        <v>35</v>
      </c>
      <c r="B12" s="157"/>
      <c r="C12" s="157"/>
      <c r="D12" s="157"/>
      <c r="E12" s="158"/>
      <c r="F12" s="247">
        <v>244</v>
      </c>
      <c r="G12" s="247">
        <v>241</v>
      </c>
      <c r="H12" s="246">
        <f>G12-F12</f>
        <v>-3</v>
      </c>
      <c r="I12" s="253">
        <f>H12/F12*100</f>
        <v>-1.2295081967213115</v>
      </c>
    </row>
    <row r="13" spans="1:9" ht="15.75" customHeight="1">
      <c r="A13" s="164"/>
      <c r="B13" s="157"/>
      <c r="C13" s="157"/>
      <c r="D13" s="157"/>
      <c r="E13" s="158"/>
      <c r="F13" s="166"/>
      <c r="G13" s="166"/>
      <c r="H13" s="166"/>
      <c r="I13" s="165"/>
    </row>
    <row r="14" spans="1:9" ht="24.75" customHeight="1">
      <c r="A14" s="164" t="s">
        <v>36</v>
      </c>
      <c r="B14" s="157"/>
      <c r="C14" s="157"/>
      <c r="D14" s="157"/>
      <c r="E14" s="158"/>
      <c r="F14" s="247">
        <v>993</v>
      </c>
      <c r="G14" s="247">
        <v>997</v>
      </c>
      <c r="H14" s="246">
        <f>G14-F14</f>
        <v>4</v>
      </c>
      <c r="I14" s="253">
        <f>H14/F14*100</f>
        <v>0.4028197381671702</v>
      </c>
    </row>
    <row r="15" spans="1:9" ht="15.75">
      <c r="A15" s="156"/>
      <c r="B15" s="157"/>
      <c r="C15" s="157"/>
      <c r="D15" s="157"/>
      <c r="E15" s="158"/>
      <c r="F15" s="161"/>
      <c r="G15" s="161"/>
      <c r="H15" s="161"/>
      <c r="I15" s="163"/>
    </row>
    <row r="16" spans="1:9" s="160" customFormat="1" ht="24.75" customHeight="1">
      <c r="A16" s="156" t="s">
        <v>67</v>
      </c>
      <c r="B16" s="157"/>
      <c r="C16" s="157"/>
      <c r="D16" s="157"/>
      <c r="E16" s="158"/>
      <c r="F16" s="171">
        <v>10126</v>
      </c>
      <c r="G16" s="171">
        <v>9377</v>
      </c>
      <c r="H16" s="246">
        <f>G16-F16</f>
        <v>-749</v>
      </c>
      <c r="I16" s="253">
        <f>H16/F16*100</f>
        <v>-7.396800316018171</v>
      </c>
    </row>
    <row r="17" spans="1:11" ht="15.75">
      <c r="A17" s="156" t="s">
        <v>37</v>
      </c>
      <c r="B17" s="157"/>
      <c r="C17" s="157"/>
      <c r="D17" s="157"/>
      <c r="E17" s="158"/>
      <c r="F17" s="163"/>
      <c r="G17" s="163"/>
      <c r="H17" s="163"/>
      <c r="I17" s="163"/>
      <c r="K17" s="290"/>
    </row>
    <row r="18" spans="1:15" ht="26.25" customHeight="1">
      <c r="A18" s="153" t="s">
        <v>90</v>
      </c>
      <c r="B18" s="154"/>
      <c r="C18" s="154"/>
      <c r="D18" s="148"/>
      <c r="E18" s="149"/>
      <c r="F18" s="248">
        <v>22255</v>
      </c>
      <c r="G18" s="248">
        <v>20751</v>
      </c>
      <c r="H18" s="244">
        <f>G18-F18</f>
        <v>-1504</v>
      </c>
      <c r="I18" s="253">
        <f>H18/F18*100</f>
        <v>-6.758031902943158</v>
      </c>
      <c r="K18" s="297"/>
      <c r="L18" s="290"/>
      <c r="N18" s="290"/>
      <c r="O18" s="290"/>
    </row>
    <row r="19" spans="1:9" ht="12" customHeight="1">
      <c r="A19" s="155"/>
      <c r="B19" s="154"/>
      <c r="C19" s="154"/>
      <c r="D19" s="148"/>
      <c r="E19" s="149"/>
      <c r="F19" s="169"/>
      <c r="G19" s="169"/>
      <c r="H19" s="168"/>
      <c r="I19" s="168"/>
    </row>
    <row r="20" spans="1:9" ht="12.75" customHeight="1">
      <c r="A20" s="145"/>
      <c r="B20" s="157" t="s">
        <v>68</v>
      </c>
      <c r="C20" s="148"/>
      <c r="D20" s="148"/>
      <c r="E20" s="149"/>
      <c r="F20" s="168"/>
      <c r="G20" s="168"/>
      <c r="H20" s="168"/>
      <c r="I20" s="168"/>
    </row>
    <row r="21" spans="1:9" ht="24.75" customHeight="1">
      <c r="A21" s="156"/>
      <c r="B21" s="170" t="s">
        <v>69</v>
      </c>
      <c r="C21" s="170"/>
      <c r="E21" s="158"/>
      <c r="F21" s="249">
        <v>22167</v>
      </c>
      <c r="G21" s="249">
        <v>20678</v>
      </c>
      <c r="H21" s="316">
        <f>G21-F21</f>
        <v>-1489</v>
      </c>
      <c r="I21" s="253">
        <f>H21/F21*100</f>
        <v>-6.717192222673344</v>
      </c>
    </row>
    <row r="22" spans="1:9" ht="12" customHeight="1">
      <c r="A22" s="156"/>
      <c r="B22" s="157"/>
      <c r="C22" s="157"/>
      <c r="D22" s="157"/>
      <c r="E22" s="158"/>
      <c r="F22" s="171"/>
      <c r="G22" s="171"/>
      <c r="H22" s="159"/>
      <c r="I22" s="159"/>
    </row>
    <row r="23" spans="1:9" ht="24.75" customHeight="1">
      <c r="A23" s="164" t="s">
        <v>98</v>
      </c>
      <c r="B23" s="170"/>
      <c r="C23" s="170"/>
      <c r="D23" s="170"/>
      <c r="E23" s="158"/>
      <c r="F23" s="250">
        <v>1915</v>
      </c>
      <c r="G23" s="250">
        <v>1924</v>
      </c>
      <c r="H23" s="246">
        <f>G23-F23</f>
        <v>9</v>
      </c>
      <c r="I23" s="253">
        <f>H23/F23*100</f>
        <v>0.4699738903394256</v>
      </c>
    </row>
    <row r="24" spans="1:9" ht="13.5" customHeight="1">
      <c r="A24" s="164" t="s">
        <v>72</v>
      </c>
      <c r="B24" s="233"/>
      <c r="C24" s="170"/>
      <c r="D24" s="170"/>
      <c r="E24" s="158"/>
      <c r="F24" s="163"/>
      <c r="G24" s="163"/>
      <c r="H24" s="163"/>
      <c r="I24" s="163"/>
    </row>
    <row r="25" spans="1:9" ht="15.75">
      <c r="A25" s="156"/>
      <c r="B25" s="157"/>
      <c r="C25" s="157"/>
      <c r="D25" s="157"/>
      <c r="E25" s="158"/>
      <c r="F25" s="163"/>
      <c r="G25" s="163"/>
      <c r="H25" s="163"/>
      <c r="I25" s="163"/>
    </row>
    <row r="26" spans="1:9" ht="26.25" customHeight="1">
      <c r="A26" s="153" t="s">
        <v>38</v>
      </c>
      <c r="B26" s="172"/>
      <c r="C26" s="157"/>
      <c r="D26" s="157"/>
      <c r="E26" s="158"/>
      <c r="F26" s="251">
        <f>SUM(F28:F32)</f>
        <v>1693</v>
      </c>
      <c r="G26" s="251">
        <f>SUM(G28:G32)</f>
        <v>1727</v>
      </c>
      <c r="H26" s="243">
        <f>G26-F26</f>
        <v>34</v>
      </c>
      <c r="I26" s="252">
        <f>H26/F26*100</f>
        <v>2.008269344359126</v>
      </c>
    </row>
    <row r="27" spans="1:9" ht="12.75" customHeight="1">
      <c r="A27" s="153"/>
      <c r="B27" s="172"/>
      <c r="C27" s="157"/>
      <c r="D27" s="157"/>
      <c r="E27" s="158"/>
      <c r="F27" s="163"/>
      <c r="G27" s="163"/>
      <c r="H27" s="163"/>
      <c r="I27" s="163"/>
    </row>
    <row r="28" spans="1:9" ht="19.5" customHeight="1">
      <c r="A28" s="164" t="s">
        <v>71</v>
      </c>
      <c r="B28" s="157"/>
      <c r="C28" s="157"/>
      <c r="D28" s="157"/>
      <c r="E28" s="158"/>
      <c r="F28" s="250">
        <v>79</v>
      </c>
      <c r="G28" s="250">
        <v>69</v>
      </c>
      <c r="H28" s="246">
        <f>G28-F28</f>
        <v>-10</v>
      </c>
      <c r="I28" s="253">
        <f>H28/F28*100</f>
        <v>-12.658227848101266</v>
      </c>
    </row>
    <row r="29" spans="1:13" ht="12.75" customHeight="1">
      <c r="A29" s="164"/>
      <c r="B29" s="157"/>
      <c r="C29" s="157"/>
      <c r="D29" s="157"/>
      <c r="E29" s="158"/>
      <c r="F29" s="173"/>
      <c r="G29" s="173"/>
      <c r="H29" s="166"/>
      <c r="I29" s="173"/>
      <c r="M29" s="290"/>
    </row>
    <row r="30" spans="1:9" ht="19.5" customHeight="1">
      <c r="A30" s="164" t="s">
        <v>39</v>
      </c>
      <c r="B30" s="157"/>
      <c r="C30" s="157"/>
      <c r="D30" s="157"/>
      <c r="E30" s="158"/>
      <c r="F30" s="250">
        <v>296</v>
      </c>
      <c r="G30" s="250">
        <v>297</v>
      </c>
      <c r="H30" s="246">
        <f>G30-F30</f>
        <v>1</v>
      </c>
      <c r="I30" s="253">
        <f>H30/F30*100</f>
        <v>0.33783783783783783</v>
      </c>
    </row>
    <row r="31" spans="1:9" ht="15.75">
      <c r="A31" s="164"/>
      <c r="B31" s="157"/>
      <c r="C31" s="157"/>
      <c r="D31" s="157"/>
      <c r="E31" s="158"/>
      <c r="F31" s="173"/>
      <c r="G31" s="173"/>
      <c r="H31" s="166"/>
      <c r="I31" s="173"/>
    </row>
    <row r="32" spans="1:9" ht="19.5" customHeight="1">
      <c r="A32" s="164" t="s">
        <v>40</v>
      </c>
      <c r="B32" s="157"/>
      <c r="C32" s="157"/>
      <c r="D32" s="157"/>
      <c r="E32" s="158"/>
      <c r="F32" s="250">
        <v>1318</v>
      </c>
      <c r="G32" s="250">
        <v>1361</v>
      </c>
      <c r="H32" s="246">
        <f>G32-F32</f>
        <v>43</v>
      </c>
      <c r="I32" s="253">
        <f>H32/F32*100</f>
        <v>3.2625189681335356</v>
      </c>
    </row>
    <row r="33" spans="1:9" ht="12.75">
      <c r="A33" s="174"/>
      <c r="B33" s="175"/>
      <c r="C33" s="175"/>
      <c r="D33" s="175"/>
      <c r="E33" s="176"/>
      <c r="F33" s="177"/>
      <c r="G33" s="177"/>
      <c r="H33" s="177"/>
      <c r="I33" s="177"/>
    </row>
    <row r="34" spans="1:9" ht="5.25" customHeight="1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18.75" customHeight="1">
      <c r="A35" s="178" t="s">
        <v>99</v>
      </c>
      <c r="B35" s="179"/>
      <c r="C35" s="179"/>
      <c r="D35" s="179"/>
      <c r="E35" s="179"/>
      <c r="F35" s="179"/>
      <c r="G35" s="140"/>
      <c r="H35" s="140"/>
      <c r="I35" s="140"/>
    </row>
    <row r="36" spans="1:9" ht="18.75" customHeight="1">
      <c r="A36" s="180" t="s">
        <v>100</v>
      </c>
      <c r="B36" s="179"/>
      <c r="C36" s="179"/>
      <c r="D36" s="179"/>
      <c r="E36" s="179"/>
      <c r="F36" s="179"/>
      <c r="G36" s="140"/>
      <c r="H36" s="140"/>
      <c r="I36" s="140"/>
    </row>
    <row r="37" spans="1:9" ht="19.5" customHeight="1">
      <c r="A37" s="178" t="s">
        <v>117</v>
      </c>
      <c r="B37" s="140"/>
      <c r="C37" s="140"/>
      <c r="D37" s="140"/>
      <c r="E37" s="140"/>
      <c r="F37" s="140"/>
      <c r="G37" s="140"/>
      <c r="H37" s="140"/>
      <c r="I37" s="140"/>
    </row>
    <row r="38" spans="1:9" ht="18" customHeight="1">
      <c r="A38" s="180" t="s">
        <v>111</v>
      </c>
      <c r="B38" s="140"/>
      <c r="C38" s="140"/>
      <c r="D38" s="140"/>
      <c r="E38" s="140"/>
      <c r="F38" s="140"/>
      <c r="G38" s="140"/>
      <c r="H38" s="140"/>
      <c r="I38" s="140"/>
    </row>
  </sheetData>
  <sheetProtection/>
  <mergeCells count="1">
    <mergeCell ref="H3:I3"/>
  </mergeCells>
  <printOptions/>
  <pageMargins left="0.5" right="0.5" top="0.75" bottom="0.75" header="0.5" footer="0.31496062992126"/>
  <pageSetup horizontalDpi="300" verticalDpi="300" orientation="portrait" paperSize="9" r:id="rId1"/>
  <headerFooter alignWithMargins="0">
    <oddHeader>&amp;C&amp;12- 9 -&amp;"Arial,Regular"&amp;10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P19" sqref="P19"/>
    </sheetView>
  </sheetViews>
  <sheetFormatPr defaultColWidth="10.66015625" defaultRowHeight="12.75"/>
  <cols>
    <col min="1" max="1" width="7.83203125" style="185" customWidth="1"/>
    <col min="2" max="2" width="30.5" style="185" customWidth="1"/>
    <col min="3" max="12" width="9.33203125" style="185" customWidth="1"/>
    <col min="13" max="13" width="11.83203125" style="185" customWidth="1"/>
    <col min="14" max="14" width="10.33203125" style="185" customWidth="1"/>
    <col min="15" max="15" width="2.33203125" style="185" customWidth="1"/>
    <col min="16" max="16384" width="10.66015625" style="185" customWidth="1"/>
  </cols>
  <sheetData>
    <row r="1" spans="1:2" s="83" customFormat="1" ht="18" customHeight="1">
      <c r="A1" s="81" t="s">
        <v>130</v>
      </c>
      <c r="B1" s="82"/>
    </row>
    <row r="2" spans="1:14" ht="9" customHeight="1">
      <c r="A2" s="182"/>
      <c r="B2" s="18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ht="33" customHeight="1">
      <c r="A3" s="186"/>
      <c r="B3" s="187"/>
      <c r="C3" s="313">
        <v>2002</v>
      </c>
      <c r="D3" s="313">
        <v>2003</v>
      </c>
      <c r="E3" s="313">
        <v>2004</v>
      </c>
      <c r="F3" s="313">
        <v>2005</v>
      </c>
      <c r="G3" s="313">
        <v>2006</v>
      </c>
      <c r="H3" s="313">
        <v>2007</v>
      </c>
      <c r="I3" s="313">
        <v>2008</v>
      </c>
      <c r="J3" s="313">
        <v>2009</v>
      </c>
      <c r="K3" s="313" t="s">
        <v>114</v>
      </c>
      <c r="L3" s="313" t="s">
        <v>129</v>
      </c>
      <c r="M3" s="225" t="s">
        <v>131</v>
      </c>
      <c r="N3" s="188"/>
    </row>
    <row r="4" spans="1:14" ht="10.5" customHeight="1">
      <c r="A4" s="189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14" ht="15" customHeight="1">
      <c r="A5" s="193" t="s">
        <v>73</v>
      </c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2"/>
    </row>
    <row r="6" spans="1:14" ht="15.75" customHeight="1">
      <c r="A6" s="193"/>
      <c r="B6" s="190" t="s">
        <v>33</v>
      </c>
      <c r="C6" s="196">
        <v>18022</v>
      </c>
      <c r="D6" s="196">
        <v>19178</v>
      </c>
      <c r="E6" s="196">
        <v>19495</v>
      </c>
      <c r="F6" s="196">
        <v>22554</v>
      </c>
      <c r="G6" s="196">
        <v>20242</v>
      </c>
      <c r="H6" s="196">
        <v>20519</v>
      </c>
      <c r="I6" s="196">
        <v>20873</v>
      </c>
      <c r="J6" s="196">
        <v>19542</v>
      </c>
      <c r="K6" s="196">
        <v>21243</v>
      </c>
      <c r="L6" s="196">
        <v>22536</v>
      </c>
      <c r="M6" s="196">
        <v>10679</v>
      </c>
      <c r="N6" s="197"/>
    </row>
    <row r="7" spans="1:14" ht="15.75" customHeight="1">
      <c r="A7" s="193"/>
      <c r="B7" s="190" t="s">
        <v>74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9"/>
    </row>
    <row r="8" spans="1:14" ht="13.5" customHeight="1">
      <c r="A8" s="193"/>
      <c r="B8" s="200" t="s">
        <v>75</v>
      </c>
      <c r="C8" s="201">
        <v>1535</v>
      </c>
      <c r="D8" s="201">
        <v>1616</v>
      </c>
      <c r="E8" s="201">
        <v>1629</v>
      </c>
      <c r="F8" s="201">
        <v>1869</v>
      </c>
      <c r="G8" s="201">
        <v>1665</v>
      </c>
      <c r="H8" s="201">
        <v>1678</v>
      </c>
      <c r="I8" s="201">
        <v>1695.6477588903103</v>
      </c>
      <c r="J8" s="201">
        <v>1579</v>
      </c>
      <c r="K8" s="201">
        <v>1709</v>
      </c>
      <c r="L8" s="201">
        <v>1806</v>
      </c>
      <c r="M8" s="201" t="s">
        <v>41</v>
      </c>
      <c r="N8" s="202"/>
    </row>
    <row r="9" spans="1:14" ht="14.25" customHeight="1">
      <c r="A9" s="193"/>
      <c r="B9" s="190" t="s">
        <v>76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9"/>
    </row>
    <row r="10" spans="1:14" ht="15.75" customHeight="1">
      <c r="A10" s="193"/>
      <c r="B10" s="200" t="s">
        <v>77</v>
      </c>
      <c r="C10" s="201">
        <v>69</v>
      </c>
      <c r="D10" s="201">
        <v>72</v>
      </c>
      <c r="E10" s="201">
        <v>69</v>
      </c>
      <c r="F10" s="201">
        <v>76</v>
      </c>
      <c r="G10" s="201">
        <v>65</v>
      </c>
      <c r="H10" s="201">
        <v>63</v>
      </c>
      <c r="I10" s="201">
        <v>60.97083635173977</v>
      </c>
      <c r="J10" s="201">
        <v>54</v>
      </c>
      <c r="K10" s="201">
        <v>57</v>
      </c>
      <c r="L10" s="201">
        <v>58</v>
      </c>
      <c r="M10" s="201" t="s">
        <v>41</v>
      </c>
      <c r="N10" s="202"/>
    </row>
    <row r="11" spans="1:15" ht="10.5" customHeight="1">
      <c r="A11" s="193"/>
      <c r="B11" s="194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  <c r="O11" s="203"/>
    </row>
    <row r="12" spans="1:14" ht="15" customHeight="1">
      <c r="A12" s="204" t="s">
        <v>91</v>
      </c>
      <c r="B12" s="194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9"/>
    </row>
    <row r="13" spans="1:14" ht="16.5" customHeight="1">
      <c r="A13" s="193"/>
      <c r="B13" s="190" t="s">
        <v>78</v>
      </c>
      <c r="C13" s="196">
        <v>33119</v>
      </c>
      <c r="D13" s="196">
        <v>35239</v>
      </c>
      <c r="E13" s="196">
        <v>35506</v>
      </c>
      <c r="F13" s="196">
        <v>43741</v>
      </c>
      <c r="G13" s="196">
        <v>40023</v>
      </c>
      <c r="H13" s="196">
        <v>41178</v>
      </c>
      <c r="I13" s="196">
        <v>42910</v>
      </c>
      <c r="J13" s="196">
        <v>38058</v>
      </c>
      <c r="K13" s="196">
        <v>41084</v>
      </c>
      <c r="L13" s="196">
        <v>41294</v>
      </c>
      <c r="M13" s="196">
        <v>20678</v>
      </c>
      <c r="N13" s="197"/>
    </row>
    <row r="14" spans="1:14" ht="9" customHeight="1">
      <c r="A14" s="193"/>
      <c r="B14" s="190" t="s">
        <v>10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9"/>
    </row>
    <row r="15" spans="1:14" ht="13.5" customHeight="1">
      <c r="A15" s="193"/>
      <c r="B15" s="190" t="s">
        <v>76</v>
      </c>
      <c r="C15" s="201">
        <v>127</v>
      </c>
      <c r="D15" s="201">
        <v>133</v>
      </c>
      <c r="E15" s="201">
        <v>126</v>
      </c>
      <c r="F15" s="201">
        <v>148</v>
      </c>
      <c r="G15" s="201">
        <v>129</v>
      </c>
      <c r="H15" s="201">
        <v>127</v>
      </c>
      <c r="I15" s="201">
        <v>125.34176150304957</v>
      </c>
      <c r="J15" s="201">
        <v>106</v>
      </c>
      <c r="K15" s="201">
        <v>110</v>
      </c>
      <c r="L15" s="201">
        <v>106</v>
      </c>
      <c r="M15" s="201" t="s">
        <v>41</v>
      </c>
      <c r="N15" s="206"/>
    </row>
    <row r="16" spans="1:14" ht="12" customHeight="1">
      <c r="A16" s="193"/>
      <c r="B16" s="200" t="s">
        <v>77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</row>
    <row r="17" spans="1:14" ht="15" customHeight="1">
      <c r="A17" s="193" t="s">
        <v>92</v>
      </c>
      <c r="B17" s="194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9"/>
    </row>
    <row r="18" spans="1:16" ht="16.5" customHeight="1">
      <c r="A18" s="189"/>
      <c r="B18" s="207" t="s">
        <v>79</v>
      </c>
      <c r="C18" s="196">
        <v>2904</v>
      </c>
      <c r="D18" s="196">
        <v>2698</v>
      </c>
      <c r="E18" s="196">
        <v>2951</v>
      </c>
      <c r="F18" s="196">
        <v>2760</v>
      </c>
      <c r="G18" s="196">
        <v>2522</v>
      </c>
      <c r="H18" s="196">
        <v>3055</v>
      </c>
      <c r="I18" s="196">
        <v>3435</v>
      </c>
      <c r="J18" s="196">
        <v>3661</v>
      </c>
      <c r="K18" s="196">
        <v>3640</v>
      </c>
      <c r="L18" s="196">
        <v>3541</v>
      </c>
      <c r="M18" s="196">
        <f>SUM(M20:M22)</f>
        <v>1727</v>
      </c>
      <c r="N18" s="197"/>
      <c r="P18" s="256"/>
    </row>
    <row r="19" spans="1:14" ht="13.5" customHeight="1">
      <c r="A19" s="204" t="s">
        <v>10</v>
      </c>
      <c r="B19" s="190" t="s">
        <v>80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</row>
    <row r="20" spans="1:14" ht="16.5" customHeight="1">
      <c r="A20" s="193"/>
      <c r="B20" s="208" t="s">
        <v>85</v>
      </c>
      <c r="C20" s="209">
        <v>158</v>
      </c>
      <c r="D20" s="209">
        <v>131</v>
      </c>
      <c r="E20" s="209">
        <v>144</v>
      </c>
      <c r="F20" s="209">
        <v>136</v>
      </c>
      <c r="G20" s="209">
        <v>134</v>
      </c>
      <c r="H20" s="209">
        <v>140</v>
      </c>
      <c r="I20" s="209">
        <v>168</v>
      </c>
      <c r="J20" s="257">
        <v>140</v>
      </c>
      <c r="K20" s="257">
        <v>158</v>
      </c>
      <c r="L20" s="257">
        <v>152</v>
      </c>
      <c r="M20" s="257">
        <v>69</v>
      </c>
      <c r="N20" s="199"/>
    </row>
    <row r="21" spans="1:14" ht="16.5" customHeight="1">
      <c r="A21" s="193"/>
      <c r="B21" s="208" t="s">
        <v>81</v>
      </c>
      <c r="C21" s="209">
        <v>216</v>
      </c>
      <c r="D21" s="209">
        <v>291</v>
      </c>
      <c r="E21" s="209">
        <v>245</v>
      </c>
      <c r="F21" s="209">
        <v>358</v>
      </c>
      <c r="G21" s="209">
        <v>348</v>
      </c>
      <c r="H21" s="209">
        <v>500</v>
      </c>
      <c r="I21" s="209">
        <v>512</v>
      </c>
      <c r="J21" s="257">
        <v>516</v>
      </c>
      <c r="K21" s="257">
        <v>569</v>
      </c>
      <c r="L21" s="257">
        <v>549</v>
      </c>
      <c r="M21" s="257">
        <v>297</v>
      </c>
      <c r="N21" s="199"/>
    </row>
    <row r="22" spans="1:17" ht="17.25" customHeight="1">
      <c r="A22" s="193"/>
      <c r="B22" s="208" t="s">
        <v>82</v>
      </c>
      <c r="C22" s="201">
        <v>2530</v>
      </c>
      <c r="D22" s="201">
        <v>2276</v>
      </c>
      <c r="E22" s="201">
        <v>2562</v>
      </c>
      <c r="F22" s="201">
        <v>2266</v>
      </c>
      <c r="G22" s="201">
        <v>2040</v>
      </c>
      <c r="H22" s="201">
        <v>2415</v>
      </c>
      <c r="I22" s="201">
        <v>2755</v>
      </c>
      <c r="J22" s="201">
        <v>3005</v>
      </c>
      <c r="K22" s="201">
        <v>2913</v>
      </c>
      <c r="L22" s="201">
        <v>2840</v>
      </c>
      <c r="M22" s="201">
        <v>1361</v>
      </c>
      <c r="N22" s="199"/>
      <c r="Q22" s="256"/>
    </row>
    <row r="23" spans="1:14" ht="13.5" customHeight="1">
      <c r="A23" s="193"/>
      <c r="B23" s="194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9"/>
    </row>
    <row r="24" spans="1:14" ht="18.75" customHeight="1">
      <c r="A24" s="210" t="s">
        <v>42</v>
      </c>
      <c r="B24" s="211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/>
    </row>
    <row r="25" spans="1:14" ht="15.75" customHeight="1">
      <c r="A25" s="189" t="s">
        <v>10</v>
      </c>
      <c r="B25" s="207" t="s">
        <v>83</v>
      </c>
      <c r="C25" s="212">
        <v>13.5</v>
      </c>
      <c r="D25" s="212">
        <v>11</v>
      </c>
      <c r="E25" s="212">
        <v>12</v>
      </c>
      <c r="F25" s="212">
        <v>11.3</v>
      </c>
      <c r="G25" s="212">
        <v>11</v>
      </c>
      <c r="H25" s="212">
        <v>11.4</v>
      </c>
      <c r="I25" s="212">
        <v>13.647718272101383</v>
      </c>
      <c r="J25" s="212">
        <v>11.3</v>
      </c>
      <c r="K25" s="212">
        <v>12.7</v>
      </c>
      <c r="L25" s="212">
        <v>12.2</v>
      </c>
      <c r="M25" s="212" t="s">
        <v>41</v>
      </c>
      <c r="N25" s="206"/>
    </row>
    <row r="26" spans="1:14" ht="15" customHeight="1">
      <c r="A26" s="193"/>
      <c r="B26" s="190" t="s">
        <v>76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199"/>
    </row>
    <row r="27" spans="1:14" ht="15" customHeight="1">
      <c r="A27" s="193"/>
      <c r="B27" s="200" t="s">
        <v>84</v>
      </c>
      <c r="C27" s="212">
        <v>0.6</v>
      </c>
      <c r="D27" s="212">
        <v>0.5</v>
      </c>
      <c r="E27" s="212">
        <v>0.5</v>
      </c>
      <c r="F27" s="212">
        <v>0.4</v>
      </c>
      <c r="G27" s="212">
        <v>0.4</v>
      </c>
      <c r="H27" s="212">
        <v>0.4</v>
      </c>
      <c r="I27" s="212">
        <v>0.4907344659173229</v>
      </c>
      <c r="J27" s="212">
        <v>0.4</v>
      </c>
      <c r="K27" s="212">
        <v>0.4</v>
      </c>
      <c r="L27" s="212">
        <v>0.4</v>
      </c>
      <c r="M27" s="212" t="s">
        <v>41</v>
      </c>
      <c r="N27" s="202"/>
    </row>
    <row r="28" spans="1:14" ht="13.5" customHeight="1">
      <c r="A28" s="193"/>
      <c r="B28" s="211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02"/>
    </row>
    <row r="29" spans="1:14" s="219" customFormat="1" ht="18.75" customHeight="1">
      <c r="A29" s="215"/>
      <c r="B29" s="216" t="s">
        <v>86</v>
      </c>
      <c r="C29" s="217">
        <v>5.4</v>
      </c>
      <c r="D29" s="217">
        <v>4.8</v>
      </c>
      <c r="E29" s="217">
        <v>4.9</v>
      </c>
      <c r="F29" s="217">
        <v>4.9</v>
      </c>
      <c r="G29" s="217">
        <v>5.3</v>
      </c>
      <c r="H29" s="217">
        <v>4.6</v>
      </c>
      <c r="I29" s="217">
        <v>4.890829694323144</v>
      </c>
      <c r="J29" s="217">
        <v>3.8</v>
      </c>
      <c r="K29" s="217">
        <v>4.3</v>
      </c>
      <c r="L29" s="217">
        <v>4.3</v>
      </c>
      <c r="M29" s="217" t="s">
        <v>41</v>
      </c>
      <c r="N29" s="218"/>
    </row>
    <row r="30" spans="1:13" ht="0.75" customHeight="1">
      <c r="A30" s="205" t="s">
        <v>10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20"/>
      <c r="M30" s="220"/>
    </row>
    <row r="31" spans="1:13" ht="17.25" customHeight="1">
      <c r="A31" s="221" t="s">
        <v>102</v>
      </c>
      <c r="B31" s="221"/>
      <c r="C31" s="221"/>
      <c r="D31" s="221"/>
      <c r="E31" s="221"/>
      <c r="F31" s="221"/>
      <c r="G31" s="221"/>
      <c r="H31" s="221"/>
      <c r="I31" s="221" t="s">
        <v>112</v>
      </c>
      <c r="J31" s="221"/>
      <c r="K31" s="221"/>
      <c r="L31" s="220"/>
      <c r="M31" s="220"/>
    </row>
    <row r="32" spans="1:11" ht="15" customHeight="1">
      <c r="A32" s="221" t="s">
        <v>101</v>
      </c>
      <c r="B32" s="222"/>
      <c r="C32" s="222"/>
      <c r="D32" s="222"/>
      <c r="E32" s="222"/>
      <c r="F32" s="222"/>
      <c r="G32" s="222"/>
      <c r="H32" s="222"/>
      <c r="I32" s="221" t="s">
        <v>113</v>
      </c>
      <c r="J32" s="222"/>
      <c r="K32" s="222"/>
    </row>
    <row r="33" spans="1:11" ht="15" customHeight="1">
      <c r="A33" s="221" t="s">
        <v>103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1" ht="15" customHeight="1">
      <c r="A34" s="223" t="s">
        <v>104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2" s="227" customFormat="1" ht="15" customHeight="1">
      <c r="A35" s="226" t="s">
        <v>93</v>
      </c>
      <c r="B35" s="226"/>
    </row>
    <row r="36" spans="1:2" ht="12.75">
      <c r="A36" s="224"/>
      <c r="B36" s="224"/>
    </row>
    <row r="37" spans="1:2" ht="12.75">
      <c r="A37" s="224"/>
      <c r="B37" s="224"/>
    </row>
  </sheetData>
  <sheetProtection/>
  <printOptions horizontalCentered="1" verticalCentered="1"/>
  <pageMargins left="0.6" right="0" top="0.53" bottom="0.236220472440945" header="0.511811023622047" footer="0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8" sqref="J8"/>
    </sheetView>
  </sheetViews>
  <sheetFormatPr defaultColWidth="10.66015625" defaultRowHeight="12.75"/>
  <cols>
    <col min="1" max="1" width="32" style="86" customWidth="1"/>
    <col min="2" max="9" width="13.33203125" style="86" customWidth="1"/>
    <col min="10" max="10" width="11.66015625" style="86" customWidth="1"/>
    <col min="11" max="11" width="2" style="86" customWidth="1"/>
    <col min="12" max="16384" width="10.66015625" style="86" customWidth="1"/>
  </cols>
  <sheetData>
    <row r="1" spans="1:9" ht="18.75">
      <c r="A1" s="84" t="s">
        <v>132</v>
      </c>
      <c r="B1" s="85"/>
      <c r="C1" s="85"/>
      <c r="D1" s="85"/>
      <c r="E1" s="85"/>
      <c r="F1" s="85"/>
      <c r="G1" s="85"/>
      <c r="H1" s="85"/>
      <c r="I1" s="85"/>
    </row>
    <row r="2" ht="6" customHeight="1">
      <c r="A2" s="87"/>
    </row>
    <row r="3" spans="1:9" ht="21.75" customHeight="1">
      <c r="A3" s="88"/>
      <c r="B3" s="336" t="s">
        <v>133</v>
      </c>
      <c r="C3" s="337"/>
      <c r="D3" s="337"/>
      <c r="E3" s="338"/>
      <c r="F3" s="90"/>
      <c r="G3" s="91"/>
      <c r="H3" s="90" t="s">
        <v>134</v>
      </c>
      <c r="I3" s="91"/>
    </row>
    <row r="4" spans="1:9" ht="21.75" customHeight="1">
      <c r="A4" s="92" t="s">
        <v>0</v>
      </c>
      <c r="B4" s="90" t="s">
        <v>32</v>
      </c>
      <c r="C4" s="91"/>
      <c r="D4" s="89" t="s">
        <v>43</v>
      </c>
      <c r="E4" s="91"/>
      <c r="F4" s="89" t="s">
        <v>44</v>
      </c>
      <c r="G4" s="91"/>
      <c r="H4" s="90" t="s">
        <v>32</v>
      </c>
      <c r="I4" s="91"/>
    </row>
    <row r="5" spans="1:9" ht="21.75" customHeight="1">
      <c r="A5" s="93"/>
      <c r="B5" s="274" t="s">
        <v>33</v>
      </c>
      <c r="C5" s="91" t="s">
        <v>45</v>
      </c>
      <c r="D5" s="285" t="s">
        <v>33</v>
      </c>
      <c r="E5" s="90" t="s">
        <v>45</v>
      </c>
      <c r="F5" s="280" t="s">
        <v>33</v>
      </c>
      <c r="G5" s="91" t="s">
        <v>45</v>
      </c>
      <c r="H5" s="274" t="s">
        <v>33</v>
      </c>
      <c r="I5" s="91" t="s">
        <v>45</v>
      </c>
    </row>
    <row r="6" spans="1:9" ht="30" customHeight="1">
      <c r="A6" s="88" t="s">
        <v>46</v>
      </c>
      <c r="B6" s="275">
        <v>641</v>
      </c>
      <c r="C6" s="295">
        <f>B6/2004*100</f>
        <v>31.98602794411178</v>
      </c>
      <c r="D6" s="286">
        <v>744</v>
      </c>
      <c r="E6" s="94">
        <v>35</v>
      </c>
      <c r="F6" s="281">
        <f aca="true" t="shared" si="0" ref="F6:F13">SUM(B6,D6)</f>
        <v>1385</v>
      </c>
      <c r="G6" s="295">
        <f>F6/4128*100</f>
        <v>33.55135658914728</v>
      </c>
      <c r="H6" s="275">
        <v>653</v>
      </c>
      <c r="I6" s="295">
        <f aca="true" t="shared" si="1" ref="I6:I12">H6/1997*100</f>
        <v>32.69904857285929</v>
      </c>
    </row>
    <row r="7" spans="1:9" ht="30" customHeight="1">
      <c r="A7" s="95" t="s">
        <v>47</v>
      </c>
      <c r="B7" s="276">
        <v>23</v>
      </c>
      <c r="C7" s="292">
        <v>1.2</v>
      </c>
      <c r="D7" s="287">
        <v>73</v>
      </c>
      <c r="E7" s="292">
        <f>D7/2078*100</f>
        <v>3.512993262752647</v>
      </c>
      <c r="F7" s="282">
        <f t="shared" si="0"/>
        <v>96</v>
      </c>
      <c r="G7" s="292">
        <f>F7/4128*100</f>
        <v>2.3255813953488373</v>
      </c>
      <c r="H7" s="276">
        <v>28</v>
      </c>
      <c r="I7" s="292">
        <f t="shared" si="1"/>
        <v>1.4021031547320981</v>
      </c>
    </row>
    <row r="8" spans="1:9" ht="30" customHeight="1">
      <c r="A8" s="95" t="s">
        <v>48</v>
      </c>
      <c r="B8" s="276">
        <v>142</v>
      </c>
      <c r="C8" s="292">
        <f>B8/2004*100</f>
        <v>7.0858283433133735</v>
      </c>
      <c r="D8" s="287">
        <v>179</v>
      </c>
      <c r="E8" s="292">
        <v>8.4</v>
      </c>
      <c r="F8" s="282">
        <f t="shared" si="0"/>
        <v>321</v>
      </c>
      <c r="G8" s="292">
        <f>F8/4128*100</f>
        <v>7.776162790697675</v>
      </c>
      <c r="H8" s="276">
        <v>124</v>
      </c>
      <c r="I8" s="292">
        <f t="shared" si="1"/>
        <v>6.209313970956434</v>
      </c>
    </row>
    <row r="9" spans="1:9" ht="30" customHeight="1">
      <c r="A9" s="95" t="s">
        <v>49</v>
      </c>
      <c r="B9" s="276">
        <v>37</v>
      </c>
      <c r="C9" s="292">
        <v>1.9</v>
      </c>
      <c r="D9" s="287">
        <v>110</v>
      </c>
      <c r="E9" s="292">
        <v>5.2</v>
      </c>
      <c r="F9" s="282">
        <f t="shared" si="0"/>
        <v>147</v>
      </c>
      <c r="G9" s="292">
        <v>3.5</v>
      </c>
      <c r="H9" s="276">
        <v>41</v>
      </c>
      <c r="I9" s="292">
        <v>2</v>
      </c>
    </row>
    <row r="10" spans="1:9" ht="30" customHeight="1">
      <c r="A10" s="95" t="s">
        <v>19</v>
      </c>
      <c r="B10" s="276">
        <v>237</v>
      </c>
      <c r="C10" s="292">
        <f>B10/2004*100</f>
        <v>11.826347305389222</v>
      </c>
      <c r="D10" s="287">
        <v>280</v>
      </c>
      <c r="E10" s="292">
        <v>13.2</v>
      </c>
      <c r="F10" s="282">
        <f t="shared" si="0"/>
        <v>517</v>
      </c>
      <c r="G10" s="292">
        <f>F10/4128*100</f>
        <v>12.52422480620155</v>
      </c>
      <c r="H10" s="276">
        <v>279</v>
      </c>
      <c r="I10" s="292">
        <f t="shared" si="1"/>
        <v>13.97095643465198</v>
      </c>
    </row>
    <row r="11" spans="1:9" ht="30" customHeight="1">
      <c r="A11" s="95" t="s">
        <v>50</v>
      </c>
      <c r="B11" s="276">
        <v>814</v>
      </c>
      <c r="C11" s="292">
        <f>B11/2004*100</f>
        <v>40.618762475049905</v>
      </c>
      <c r="D11" s="287">
        <v>625</v>
      </c>
      <c r="E11" s="292">
        <v>29.4</v>
      </c>
      <c r="F11" s="282">
        <f t="shared" si="0"/>
        <v>1439</v>
      </c>
      <c r="G11" s="292">
        <f>F11/4128*100</f>
        <v>34.85949612403101</v>
      </c>
      <c r="H11" s="276">
        <v>775</v>
      </c>
      <c r="I11" s="292">
        <f t="shared" si="1"/>
        <v>38.808212318477715</v>
      </c>
    </row>
    <row r="12" spans="1:9" ht="30" customHeight="1">
      <c r="A12" s="95" t="s">
        <v>51</v>
      </c>
      <c r="B12" s="276">
        <v>22</v>
      </c>
      <c r="C12" s="296">
        <f>B12/2004*100</f>
        <v>1.097804391217565</v>
      </c>
      <c r="D12" s="287">
        <v>9</v>
      </c>
      <c r="E12" s="96">
        <f>D12/2078*100</f>
        <v>0.43310875842155916</v>
      </c>
      <c r="F12" s="282">
        <f t="shared" si="0"/>
        <v>31</v>
      </c>
      <c r="G12" s="296">
        <v>0.7</v>
      </c>
      <c r="H12" s="276">
        <v>24</v>
      </c>
      <c r="I12" s="292">
        <f t="shared" si="1"/>
        <v>1.2018027040560841</v>
      </c>
    </row>
    <row r="13" spans="1:9" s="99" customFormat="1" ht="34.5" customHeight="1">
      <c r="A13" s="97" t="s">
        <v>52</v>
      </c>
      <c r="B13" s="277">
        <f>SUM(B6:B12)</f>
        <v>1916</v>
      </c>
      <c r="C13" s="98">
        <v>95.7</v>
      </c>
      <c r="D13" s="283">
        <f>SUM(D6:D12)</f>
        <v>2020</v>
      </c>
      <c r="E13" s="98">
        <f>SUM(E6:E12)</f>
        <v>95.14610202117419</v>
      </c>
      <c r="F13" s="283">
        <f t="shared" si="0"/>
        <v>3936</v>
      </c>
      <c r="G13" s="98">
        <v>95.3</v>
      </c>
      <c r="H13" s="277">
        <f>SUM(H6:H12)</f>
        <v>1924</v>
      </c>
      <c r="I13" s="98">
        <f>SUM(I6:I12)</f>
        <v>96.29143715573359</v>
      </c>
    </row>
    <row r="14" spans="1:9" ht="30" customHeight="1">
      <c r="A14" s="95" t="s">
        <v>53</v>
      </c>
      <c r="B14" s="278">
        <v>83</v>
      </c>
      <c r="C14" s="96">
        <f>B14/2004*100</f>
        <v>4.141716566866267</v>
      </c>
      <c r="D14" s="282">
        <v>104</v>
      </c>
      <c r="E14" s="96">
        <v>4.9</v>
      </c>
      <c r="F14" s="282">
        <f>SUM(B14,D14)</f>
        <v>187</v>
      </c>
      <c r="G14" s="96">
        <v>4.6</v>
      </c>
      <c r="H14" s="278">
        <v>73</v>
      </c>
      <c r="I14" s="96">
        <f>H14/H16*100</f>
        <v>3.655483224837256</v>
      </c>
    </row>
    <row r="15" spans="1:9" ht="30" customHeight="1">
      <c r="A15" s="93" t="s">
        <v>54</v>
      </c>
      <c r="B15" s="241">
        <v>5</v>
      </c>
      <c r="C15" s="96">
        <f>B15/2004*100</f>
        <v>0.249500998003992</v>
      </c>
      <c r="D15" s="284">
        <v>0</v>
      </c>
      <c r="E15" s="96">
        <f>D15/2078*100</f>
        <v>0</v>
      </c>
      <c r="F15" s="284">
        <f>SUM(B15,D15)</f>
        <v>5</v>
      </c>
      <c r="G15" s="96">
        <f>F15/4128*100</f>
        <v>0.12112403100775193</v>
      </c>
      <c r="H15" s="273">
        <v>0</v>
      </c>
      <c r="I15" s="96">
        <f>H15/H16*100</f>
        <v>0</v>
      </c>
    </row>
    <row r="16" spans="1:9" ht="32.25" customHeight="1">
      <c r="A16" s="100" t="s">
        <v>55</v>
      </c>
      <c r="B16" s="279">
        <f>SUM(B13,B14:B15)</f>
        <v>2004</v>
      </c>
      <c r="C16" s="98">
        <v>100</v>
      </c>
      <c r="D16" s="288">
        <f>SUM(D13,D14:D15)</f>
        <v>2124</v>
      </c>
      <c r="E16" s="98">
        <v>100</v>
      </c>
      <c r="F16" s="283">
        <f>SUM(F13:F15)</f>
        <v>4128</v>
      </c>
      <c r="G16" s="98">
        <f>SUM(G13:G15)</f>
        <v>100.02112403100774</v>
      </c>
      <c r="H16" s="283">
        <f>SUM(H13:H15)</f>
        <v>1997</v>
      </c>
      <c r="I16" s="98">
        <v>100</v>
      </c>
    </row>
    <row r="17" ht="9" customHeight="1"/>
    <row r="18" ht="12.75">
      <c r="A18" s="291" t="s">
        <v>97</v>
      </c>
    </row>
    <row r="19" ht="17.25" customHeight="1">
      <c r="A19" s="291" t="s">
        <v>109</v>
      </c>
    </row>
    <row r="20" ht="15.75">
      <c r="A20" s="291" t="s">
        <v>115</v>
      </c>
    </row>
  </sheetData>
  <sheetProtection/>
  <mergeCells count="1">
    <mergeCell ref="B3:E3"/>
  </mergeCells>
  <printOptions/>
  <pageMargins left="0.75" right="0" top="0.75" bottom="0.75" header="0.5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9" sqref="L9"/>
    </sheetView>
  </sheetViews>
  <sheetFormatPr defaultColWidth="10.66015625" defaultRowHeight="12.75"/>
  <cols>
    <col min="1" max="1" width="28.33203125" style="104" customWidth="1"/>
    <col min="2" max="2" width="11" style="104" customWidth="1"/>
    <col min="3" max="3" width="9.16015625" style="104" customWidth="1"/>
    <col min="4" max="4" width="11.5" style="104" customWidth="1"/>
    <col min="5" max="5" width="10.83203125" style="104" customWidth="1"/>
    <col min="6" max="7" width="12.83203125" style="104" customWidth="1"/>
    <col min="8" max="8" width="4.33203125" style="104" customWidth="1"/>
    <col min="9" max="16384" width="10.66015625" style="104" customWidth="1"/>
  </cols>
  <sheetData>
    <row r="1" spans="1:7" ht="16.5" customHeight="1">
      <c r="A1" s="101" t="s">
        <v>136</v>
      </c>
      <c r="B1" s="102"/>
      <c r="C1" s="102"/>
      <c r="D1" s="103"/>
      <c r="E1" s="103"/>
      <c r="F1" s="103"/>
      <c r="G1" s="103"/>
    </row>
    <row r="2" spans="1:7" ht="4.5" customHeight="1">
      <c r="A2" s="105"/>
      <c r="B2" s="105"/>
      <c r="C2" s="105"/>
      <c r="D2" s="106"/>
      <c r="E2" s="106"/>
      <c r="F2" s="106"/>
      <c r="G2" s="106"/>
    </row>
    <row r="3" ht="15.75" customHeight="1">
      <c r="F3" s="107"/>
    </row>
    <row r="4" spans="1:7" ht="33.75" customHeight="1">
      <c r="A4" s="339" t="s">
        <v>151</v>
      </c>
      <c r="B4" s="336" t="s">
        <v>137</v>
      </c>
      <c r="C4" s="337"/>
      <c r="D4" s="337"/>
      <c r="E4" s="338"/>
      <c r="F4" s="108" t="s">
        <v>138</v>
      </c>
      <c r="G4" s="109"/>
    </row>
    <row r="5" spans="1:7" s="112" customFormat="1" ht="33.75" customHeight="1">
      <c r="A5" s="340"/>
      <c r="B5" s="336" t="s">
        <v>32</v>
      </c>
      <c r="C5" s="338"/>
      <c r="D5" s="336" t="s">
        <v>43</v>
      </c>
      <c r="E5" s="338"/>
      <c r="F5" s="337" t="s">
        <v>32</v>
      </c>
      <c r="G5" s="338"/>
    </row>
    <row r="6" spans="1:7" s="112" customFormat="1" ht="33.75" customHeight="1">
      <c r="A6" s="341"/>
      <c r="B6" s="258" t="s">
        <v>33</v>
      </c>
      <c r="C6" s="111" t="s">
        <v>45</v>
      </c>
      <c r="D6" s="258" t="s">
        <v>33</v>
      </c>
      <c r="E6" s="111" t="s">
        <v>45</v>
      </c>
      <c r="F6" s="258" t="s">
        <v>33</v>
      </c>
      <c r="G6" s="111" t="s">
        <v>45</v>
      </c>
    </row>
    <row r="7" spans="1:7" ht="43.5" customHeight="1">
      <c r="A7" s="229" t="s">
        <v>56</v>
      </c>
      <c r="B7" s="268">
        <v>312</v>
      </c>
      <c r="C7" s="114">
        <f aca="true" t="shared" si="0" ref="C7:C12">B7/1693*100</f>
        <v>18.428824571766096</v>
      </c>
      <c r="D7" s="268">
        <v>286</v>
      </c>
      <c r="E7" s="114">
        <f aca="true" t="shared" si="1" ref="E7:E12">D7/1848*100</f>
        <v>15.476190476190476</v>
      </c>
      <c r="F7" s="270">
        <v>297</v>
      </c>
      <c r="G7" s="114">
        <f>F7/F12*100</f>
        <v>17.197452229299362</v>
      </c>
    </row>
    <row r="8" spans="1:7" ht="43.5" customHeight="1">
      <c r="A8" s="113" t="s">
        <v>57</v>
      </c>
      <c r="B8" s="268">
        <v>491</v>
      </c>
      <c r="C8" s="114">
        <f t="shared" si="0"/>
        <v>29.00177200236267</v>
      </c>
      <c r="D8" s="268">
        <v>497</v>
      </c>
      <c r="E8" s="114">
        <f t="shared" si="1"/>
        <v>26.89393939393939</v>
      </c>
      <c r="F8" s="270">
        <v>471</v>
      </c>
      <c r="G8" s="114">
        <f>F8/F12*100</f>
        <v>27.27272727272727</v>
      </c>
    </row>
    <row r="9" spans="1:7" ht="43.5" customHeight="1">
      <c r="A9" s="113" t="s">
        <v>58</v>
      </c>
      <c r="B9" s="268">
        <v>253</v>
      </c>
      <c r="C9" s="114">
        <f t="shared" si="0"/>
        <v>14.94388659184879</v>
      </c>
      <c r="D9" s="268">
        <v>290</v>
      </c>
      <c r="E9" s="114">
        <f t="shared" si="1"/>
        <v>15.69264069264069</v>
      </c>
      <c r="F9" s="270">
        <v>258</v>
      </c>
      <c r="G9" s="114">
        <f>F9/F12*100</f>
        <v>14.939200926462073</v>
      </c>
    </row>
    <row r="10" spans="1:7" ht="43.5" customHeight="1">
      <c r="A10" s="115" t="s">
        <v>59</v>
      </c>
      <c r="B10" s="268">
        <v>597</v>
      </c>
      <c r="C10" s="114">
        <f t="shared" si="0"/>
        <v>35.26284701712935</v>
      </c>
      <c r="D10" s="268">
        <v>689</v>
      </c>
      <c r="E10" s="114">
        <f t="shared" si="1"/>
        <v>37.28354978354979</v>
      </c>
      <c r="F10" s="270">
        <v>659</v>
      </c>
      <c r="G10" s="114">
        <f>F10/F12*100</f>
        <v>38.15865662999421</v>
      </c>
    </row>
    <row r="11" spans="1:7" ht="43.5" customHeight="1">
      <c r="A11" s="113" t="s">
        <v>60</v>
      </c>
      <c r="B11" s="268">
        <v>40</v>
      </c>
      <c r="C11" s="114">
        <f t="shared" si="0"/>
        <v>2.362669816893089</v>
      </c>
      <c r="D11" s="268">
        <v>86</v>
      </c>
      <c r="E11" s="114">
        <v>4.6</v>
      </c>
      <c r="F11" s="270">
        <v>42</v>
      </c>
      <c r="G11" s="114">
        <f>F11/F12*100</f>
        <v>2.4319629415170816</v>
      </c>
    </row>
    <row r="12" spans="1:11" s="117" customFormat="1" ht="43.5" customHeight="1">
      <c r="A12" s="116" t="s">
        <v>61</v>
      </c>
      <c r="B12" s="269">
        <f>SUM(B7:B11)</f>
        <v>1693</v>
      </c>
      <c r="C12" s="272">
        <f t="shared" si="0"/>
        <v>100</v>
      </c>
      <c r="D12" s="269">
        <f>SUM(D7:D11)</f>
        <v>1848</v>
      </c>
      <c r="E12" s="272">
        <f t="shared" si="1"/>
        <v>100</v>
      </c>
      <c r="F12" s="271">
        <f>SUM(F7:F11)</f>
        <v>1727</v>
      </c>
      <c r="G12" s="272">
        <f>F12/F12*100</f>
        <v>100</v>
      </c>
      <c r="I12" s="104"/>
      <c r="K12" s="302"/>
    </row>
    <row r="13" spans="2:3" ht="12.75">
      <c r="B13" s="118"/>
      <c r="C13" s="118"/>
    </row>
    <row r="14" spans="1:3" ht="22.5" customHeight="1">
      <c r="A14" s="291" t="s">
        <v>108</v>
      </c>
      <c r="B14" s="294" t="s">
        <v>116</v>
      </c>
      <c r="C14" s="118"/>
    </row>
    <row r="15" spans="2:3" ht="12.75">
      <c r="B15" s="118"/>
      <c r="C15" s="118"/>
    </row>
    <row r="16" spans="1:3" s="232" customFormat="1" ht="15.75" customHeight="1">
      <c r="A16" s="230" t="s">
        <v>161</v>
      </c>
      <c r="B16" s="231"/>
      <c r="C16" s="231"/>
    </row>
    <row r="17" spans="1:3" ht="4.5" customHeight="1">
      <c r="A17" s="120"/>
      <c r="B17" s="118"/>
      <c r="C17" s="118"/>
    </row>
    <row r="18" spans="1:3" ht="4.5" customHeight="1">
      <c r="A18" s="120"/>
      <c r="B18" s="118"/>
      <c r="C18" s="118"/>
    </row>
    <row r="19" spans="2:3" ht="9" customHeight="1">
      <c r="B19" s="118"/>
      <c r="C19" s="118"/>
    </row>
    <row r="20" spans="1:7" s="122" customFormat="1" ht="41.25" customHeight="1">
      <c r="A20" s="121"/>
      <c r="B20" s="336" t="s">
        <v>137</v>
      </c>
      <c r="C20" s="337"/>
      <c r="D20" s="337"/>
      <c r="E20" s="338"/>
      <c r="F20" s="336" t="s">
        <v>138</v>
      </c>
      <c r="G20" s="338"/>
    </row>
    <row r="21" spans="1:7" s="117" customFormat="1" ht="6.75" customHeight="1" hidden="1">
      <c r="A21" s="123"/>
      <c r="B21" s="123"/>
      <c r="C21" s="119"/>
      <c r="D21" s="119"/>
      <c r="E21" s="266"/>
      <c r="F21" s="119"/>
      <c r="G21" s="124"/>
    </row>
    <row r="22" spans="1:7" s="112" customFormat="1" ht="35.25" customHeight="1">
      <c r="A22" s="110" t="s">
        <v>63</v>
      </c>
      <c r="B22" s="336" t="s">
        <v>32</v>
      </c>
      <c r="C22" s="338"/>
      <c r="D22" s="336" t="s">
        <v>43</v>
      </c>
      <c r="E22" s="338"/>
      <c r="F22" s="336" t="s">
        <v>32</v>
      </c>
      <c r="G22" s="338"/>
    </row>
    <row r="23" spans="1:7" s="112" customFormat="1" ht="31.5" customHeight="1">
      <c r="A23" s="125"/>
      <c r="B23" s="258" t="s">
        <v>33</v>
      </c>
      <c r="C23" s="111" t="s">
        <v>45</v>
      </c>
      <c r="D23" s="258" t="s">
        <v>33</v>
      </c>
      <c r="E23" s="111" t="s">
        <v>45</v>
      </c>
      <c r="F23" s="111" t="s">
        <v>33</v>
      </c>
      <c r="G23" s="111" t="s">
        <v>45</v>
      </c>
    </row>
    <row r="24" spans="1:7" ht="15.75">
      <c r="A24" s="126"/>
      <c r="B24" s="259"/>
      <c r="C24" s="127"/>
      <c r="D24" s="259"/>
      <c r="E24" s="128"/>
      <c r="F24" s="128"/>
      <c r="G24" s="128"/>
    </row>
    <row r="25" spans="1:7" ht="37.5" customHeight="1">
      <c r="A25" s="228" t="s">
        <v>64</v>
      </c>
      <c r="B25" s="260">
        <v>43</v>
      </c>
      <c r="C25" s="130">
        <v>53.1</v>
      </c>
      <c r="D25" s="260">
        <v>36</v>
      </c>
      <c r="E25" s="130">
        <f>D25/D28*100</f>
        <v>70.58823529411765</v>
      </c>
      <c r="F25" s="263">
        <v>41</v>
      </c>
      <c r="G25" s="130">
        <f>F25/F28*100</f>
        <v>47.674418604651166</v>
      </c>
    </row>
    <row r="26" spans="1:7" ht="34.5" customHeight="1">
      <c r="A26" s="228" t="s">
        <v>65</v>
      </c>
      <c r="B26" s="260">
        <v>38</v>
      </c>
      <c r="C26" s="130">
        <v>46.9</v>
      </c>
      <c r="D26" s="260">
        <v>15</v>
      </c>
      <c r="E26" s="130">
        <f>D26/D28*100</f>
        <v>29.411764705882355</v>
      </c>
      <c r="F26" s="263">
        <v>45</v>
      </c>
      <c r="G26" s="130">
        <f>F26/F28*100</f>
        <v>52.32558139534884</v>
      </c>
    </row>
    <row r="27" spans="1:7" ht="15.75">
      <c r="A27" s="129"/>
      <c r="B27" s="260"/>
      <c r="C27" s="131"/>
      <c r="D27" s="260"/>
      <c r="E27" s="263"/>
      <c r="F27" s="263"/>
      <c r="G27" s="267"/>
    </row>
    <row r="28" spans="1:7" s="117" customFormat="1" ht="32.25" customHeight="1">
      <c r="A28" s="132" t="s">
        <v>66</v>
      </c>
      <c r="B28" s="261">
        <f>SUM(B25:B27)</f>
        <v>81</v>
      </c>
      <c r="C28" s="133" t="s">
        <v>62</v>
      </c>
      <c r="D28" s="261">
        <f>SUM(D25:D27)</f>
        <v>51</v>
      </c>
      <c r="E28" s="134">
        <f>SUM(E25:E27)</f>
        <v>100</v>
      </c>
      <c r="F28" s="264">
        <f>SUM(F25:F26)</f>
        <v>86</v>
      </c>
      <c r="G28" s="134">
        <f>SUM(G25:G27)</f>
        <v>100</v>
      </c>
    </row>
    <row r="29" spans="1:7" ht="9.75" customHeight="1">
      <c r="A29" s="135"/>
      <c r="B29" s="262"/>
      <c r="C29" s="136"/>
      <c r="D29" s="262"/>
      <c r="E29" s="137"/>
      <c r="F29" s="265"/>
      <c r="G29" s="137"/>
    </row>
    <row r="30" spans="1:6" ht="22.5" customHeight="1">
      <c r="A30" s="291" t="s">
        <v>108</v>
      </c>
      <c r="B30" s="294" t="s">
        <v>116</v>
      </c>
      <c r="F30" s="138"/>
    </row>
    <row r="31" ht="12.75">
      <c r="F31" s="139"/>
    </row>
    <row r="33" ht="12.75">
      <c r="F33" s="293"/>
    </row>
  </sheetData>
  <sheetProtection/>
  <mergeCells count="10">
    <mergeCell ref="A4:A6"/>
    <mergeCell ref="F22:G22"/>
    <mergeCell ref="B4:E4"/>
    <mergeCell ref="B22:C22"/>
    <mergeCell ref="D22:E22"/>
    <mergeCell ref="F5:G5"/>
    <mergeCell ref="B20:E20"/>
    <mergeCell ref="F20:G20"/>
    <mergeCell ref="B5:C5"/>
    <mergeCell ref="D5:E5"/>
  </mergeCells>
  <printOptions/>
  <pageMargins left="0.75" right="0.75" top="0.75" bottom="0.5" header="0.39" footer="0.34"/>
  <pageSetup horizontalDpi="300" verticalDpi="300" orientation="portrait" paperSize="9" scale="95" r:id="rId1"/>
  <headerFooter alignWithMargins="0">
    <oddHeader>&amp;C&amp;12- 12 -</oddHeader>
  </headerFooter>
  <ignoredErrors>
    <ignoredError sqref="G7 G9:G1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0" sqref="J10"/>
    </sheetView>
  </sheetViews>
  <sheetFormatPr defaultColWidth="9.33203125" defaultRowHeight="12.75"/>
  <cols>
    <col min="1" max="1" width="29.83203125" style="0" customWidth="1"/>
    <col min="2" max="6" width="18" style="0" customWidth="1"/>
    <col min="7" max="7" width="18.33203125" style="0" customWidth="1"/>
    <col min="9" max="9" width="5.16015625" style="0" customWidth="1"/>
  </cols>
  <sheetData>
    <row r="1" ht="40.5" customHeight="1">
      <c r="A1" s="298" t="s">
        <v>145</v>
      </c>
    </row>
    <row r="2" spans="1:7" ht="48" customHeight="1">
      <c r="A2" s="301" t="s">
        <v>148</v>
      </c>
      <c r="B2" s="344" t="s">
        <v>139</v>
      </c>
      <c r="C2" s="344" t="s">
        <v>140</v>
      </c>
      <c r="D2" s="344" t="s">
        <v>141</v>
      </c>
      <c r="E2" s="344" t="s">
        <v>142</v>
      </c>
      <c r="F2" s="344" t="s">
        <v>143</v>
      </c>
      <c r="G2" s="342" t="s">
        <v>66</v>
      </c>
    </row>
    <row r="3" spans="1:10" ht="33.75" customHeight="1">
      <c r="A3" s="314" t="s">
        <v>152</v>
      </c>
      <c r="B3" s="345"/>
      <c r="C3" s="345"/>
      <c r="D3" s="345"/>
      <c r="E3" s="345"/>
      <c r="F3" s="345"/>
      <c r="G3" s="343"/>
      <c r="J3" s="300"/>
    </row>
    <row r="4" spans="1:7" ht="42" customHeight="1">
      <c r="A4" s="303" t="s">
        <v>153</v>
      </c>
      <c r="B4" s="317" t="s">
        <v>146</v>
      </c>
      <c r="C4" s="317" t="s">
        <v>146</v>
      </c>
      <c r="D4" s="317" t="s">
        <v>146</v>
      </c>
      <c r="E4" s="318">
        <v>1</v>
      </c>
      <c r="F4" s="317" t="s">
        <v>146</v>
      </c>
      <c r="G4" s="319">
        <f>SUM(B4:F4)</f>
        <v>1</v>
      </c>
    </row>
    <row r="5" spans="1:7" ht="42" customHeight="1">
      <c r="A5" s="320" t="s">
        <v>154</v>
      </c>
      <c r="B5" s="321" t="s">
        <v>146</v>
      </c>
      <c r="C5" s="321" t="s">
        <v>146</v>
      </c>
      <c r="D5" s="321" t="s">
        <v>146</v>
      </c>
      <c r="E5" s="321" t="s">
        <v>146</v>
      </c>
      <c r="F5" s="321" t="s">
        <v>146</v>
      </c>
      <c r="G5" s="321" t="s">
        <v>146</v>
      </c>
    </row>
    <row r="6" spans="1:7" ht="42" customHeight="1">
      <c r="A6" s="320" t="s">
        <v>155</v>
      </c>
      <c r="B6" s="321" t="s">
        <v>146</v>
      </c>
      <c r="C6" s="321" t="s">
        <v>146</v>
      </c>
      <c r="D6" s="322">
        <v>1</v>
      </c>
      <c r="E6" s="321" t="s">
        <v>146</v>
      </c>
      <c r="F6" s="322">
        <v>6</v>
      </c>
      <c r="G6" s="323">
        <f aca="true" t="shared" si="0" ref="G6:G11">SUM(B6:F6)</f>
        <v>7</v>
      </c>
    </row>
    <row r="7" spans="1:7" ht="42" customHeight="1">
      <c r="A7" s="320" t="s">
        <v>156</v>
      </c>
      <c r="B7" s="322">
        <v>2</v>
      </c>
      <c r="C7" s="322">
        <v>2</v>
      </c>
      <c r="D7" s="322">
        <v>4</v>
      </c>
      <c r="E7" s="322">
        <v>5</v>
      </c>
      <c r="F7" s="322">
        <v>11</v>
      </c>
      <c r="G7" s="323">
        <f t="shared" si="0"/>
        <v>24</v>
      </c>
    </row>
    <row r="8" spans="1:7" ht="42" customHeight="1">
      <c r="A8" s="320" t="s">
        <v>157</v>
      </c>
      <c r="B8" s="321" t="s">
        <v>146</v>
      </c>
      <c r="C8" s="322">
        <v>3</v>
      </c>
      <c r="D8" s="321" t="s">
        <v>146</v>
      </c>
      <c r="E8" s="322">
        <v>3</v>
      </c>
      <c r="F8" s="322">
        <v>8</v>
      </c>
      <c r="G8" s="323">
        <f t="shared" si="0"/>
        <v>14</v>
      </c>
    </row>
    <row r="9" spans="1:7" ht="42" customHeight="1">
      <c r="A9" s="320" t="s">
        <v>158</v>
      </c>
      <c r="B9" s="321" t="s">
        <v>146</v>
      </c>
      <c r="C9" s="321" t="s">
        <v>146</v>
      </c>
      <c r="D9" s="322">
        <v>3</v>
      </c>
      <c r="E9" s="322">
        <v>5</v>
      </c>
      <c r="F9" s="322">
        <v>4</v>
      </c>
      <c r="G9" s="323">
        <f t="shared" si="0"/>
        <v>12</v>
      </c>
    </row>
    <row r="10" spans="1:7" ht="42" customHeight="1">
      <c r="A10" s="304" t="s">
        <v>159</v>
      </c>
      <c r="B10" s="324">
        <v>1</v>
      </c>
      <c r="C10" s="325" t="s">
        <v>146</v>
      </c>
      <c r="D10" s="325" t="s">
        <v>146</v>
      </c>
      <c r="E10" s="324">
        <v>7</v>
      </c>
      <c r="F10" s="324">
        <v>3</v>
      </c>
      <c r="G10" s="326">
        <f t="shared" si="0"/>
        <v>11</v>
      </c>
    </row>
    <row r="11" spans="1:7" ht="42" customHeight="1">
      <c r="A11" s="315" t="s">
        <v>144</v>
      </c>
      <c r="B11" s="299">
        <f>SUM(B4:B10)</f>
        <v>3</v>
      </c>
      <c r="C11" s="299">
        <f>SUM(C4:C10)</f>
        <v>5</v>
      </c>
      <c r="D11" s="299">
        <f>SUM(D4:D10)</f>
        <v>8</v>
      </c>
      <c r="E11" s="299">
        <f>SUM(E4:E10)</f>
        <v>21</v>
      </c>
      <c r="F11" s="299">
        <f>SUM(F4:F10)</f>
        <v>32</v>
      </c>
      <c r="G11" s="299">
        <f t="shared" si="0"/>
        <v>69</v>
      </c>
    </row>
  </sheetData>
  <sheetProtection/>
  <mergeCells count="6">
    <mergeCell ref="G2:G3"/>
    <mergeCell ref="B2:B3"/>
    <mergeCell ref="C2:C3"/>
    <mergeCell ref="D2:D3"/>
    <mergeCell ref="E2:E3"/>
    <mergeCell ref="F2:F3"/>
  </mergeCells>
  <printOptions/>
  <pageMargins left="0.75" right="0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csoit</cp:lastModifiedBy>
  <cp:lastPrinted>2012-08-28T09:07:47Z</cp:lastPrinted>
  <dcterms:created xsi:type="dcterms:W3CDTF">2001-05-14T10:05:21Z</dcterms:created>
  <dcterms:modified xsi:type="dcterms:W3CDTF">2012-08-28T09:59:06Z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16400.0000000000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