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firstSheet="3" activeTab="9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</sheets>
  <externalReferences>
    <externalReference r:id="rId13"/>
    <externalReference r:id="rId14"/>
    <externalReference r:id="rId15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'[3]Tab 1.12f'!#REF!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<sst xmlns="http://schemas.openxmlformats.org/spreadsheetml/2006/main" count="215" uniqueCount="157">
  <si>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</si>
  <si>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</si>
  <si>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</si>
  <si>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</si>
  <si>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</si>
  <si>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</si>
  <si>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</si>
  <si>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</si>
  <si>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</si>
  <si>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</si>
  <si>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</si>
  <si>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</si>
  <si>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</si>
  <si>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</si>
  <si>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</si>
  <si>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</si>
  <si>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</si>
  <si>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</si>
  <si>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</si>
  <si>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</si>
  <si>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</si>
  <si>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</si>
  <si>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</si>
  <si>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</si>
  <si>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</si>
  <si>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</si>
  <si>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</si>
  <si>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 xml:space="preserve"> Other non motor vehicles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</si>
  <si>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</si>
  <si>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</si>
  <si>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</si>
  <si>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</si>
  <si>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</si>
  <si>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</si>
  <si>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</si>
  <si>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</si>
  <si>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</si>
  <si>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</si>
  <si>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</si>
  <si>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</si>
  <si>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</si>
  <si>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</si>
  <si>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</si>
  <si>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</si>
  <si>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</si>
  <si>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</si>
  <si>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</si>
  <si>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</si>
  <si>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</si>
  <si>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>153</t>
  </si>
  <si>
    <t xml:space="preserve">      Seriously  injured</t>
  </si>
  <si>
    <t>238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</si>
  <si>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</si>
  <si>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</si>
  <si>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</si>
  <si>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</si>
  <si>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</si>
  <si>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t xml:space="preserve"> ¹ Exclude accidents involving bicycles only or bicycle and pedestrian </t>
  </si>
  <si>
    <t xml:space="preserve"> ² From 1993 to 2001 figures are based on definition of fatal accidents where death occurred  within 7 days.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</si>
  <si>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</si>
  <si>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</si>
  <si>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</si>
  <si>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</si>
  <si>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</si>
  <si>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</si>
  <si>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</si>
  <si>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</si>
  <si>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As from 2002, figures are based on definition of fatal accidents where deaths occurred within 30 days as a result of road accidents</t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</si>
  <si>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</si>
  <si>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</si>
  <si>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</si>
  <si>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</si>
  <si>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</si>
  <si>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</si>
  <si>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</si>
  <si>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</si>
  <si>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</si>
  <si>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</si>
  <si>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Number of vehicles involved</t>
  </si>
  <si>
    <t>N.A</t>
  </si>
  <si>
    <t xml:space="preserve">New vehicles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</si>
  <si>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</si>
  <si>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</t>
    </r>
  </si>
  <si>
    <t xml:space="preserve">Net addition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</si>
  <si>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</si>
  <si>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</si>
  <si>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</si>
  <si>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</si>
  <si>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</si>
  <si>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</si>
  <si>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</si>
  <si>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</si>
  <si>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</si>
  <si>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¹  excluding pedal cycles, but including government vehicles</t>
  </si>
  <si>
    <t xml:space="preserve">  ²  refers to re-registration of vehicles previously off the road</t>
  </si>
  <si>
    <t xml:space="preserve">  ³  unlicensed either temporarily or permanently</t>
  </si>
  <si>
    <t>car+DPV</t>
  </si>
  <si>
    <t>M/Autocycle</t>
  </si>
  <si>
    <t>Other</t>
  </si>
  <si>
    <t xml:space="preserve">  Type  of  vehicle</t>
  </si>
  <si>
    <t xml:space="preserve">  Car</t>
  </si>
  <si>
    <t xml:space="preserve">  Dual  Purpose  Vehicle</t>
  </si>
  <si>
    <t>Car and dual purpose vehicle</t>
  </si>
  <si>
    <t>Motor cycle and autocycle</t>
  </si>
  <si>
    <t xml:space="preserve">              Total</t>
  </si>
  <si>
    <t xml:space="preserve">   (of which taxi car )</t>
  </si>
  <si>
    <t xml:space="preserve">  Dual  purpose  vehicle</t>
  </si>
  <si>
    <t xml:space="preserve">  Heavy  motor  car</t>
  </si>
  <si>
    <t xml:space="preserve">  Motor  cycle</t>
  </si>
  <si>
    <t xml:space="preserve">  Auto  cycle</t>
  </si>
  <si>
    <t xml:space="preserve">  Lorry  and  truck</t>
  </si>
  <si>
    <t xml:space="preserve">  Van</t>
  </si>
  <si>
    <t xml:space="preserve">  Bus  </t>
  </si>
  <si>
    <t xml:space="preserve">  Tractor  and  dumper</t>
  </si>
  <si>
    <t xml:space="preserve">  Prime  mover</t>
  </si>
  <si>
    <t xml:space="preserve">  Trailer</t>
  </si>
  <si>
    <t xml:space="preserve">  Road  roller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</si>
  <si>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</si>
  <si>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</si>
  <si>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</si>
  <si>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</si>
  <si>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</si>
  <si>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</si>
  <si>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</si>
  <si>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</si>
  <si>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</si>
  <si>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</si>
  <si>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</si>
  <si>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t xml:space="preserve"> as at 31st December 1993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</si>
  <si>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</si>
  <si>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</si>
  <si>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</si>
  <si>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</si>
  <si>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18</t>
    </r>
  </si>
  <si>
    <t xml:space="preserve">    ¹ Excluding pedal cycles, but including government vehicles</t>
  </si>
  <si>
    <t xml:space="preserve">Used imported vehicles     </t>
  </si>
  <si>
    <t>No.  of vehicles at 31.12.09</t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</si>
  <si>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</si>
  <si>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</si>
  <si>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</si>
  <si>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</si>
  <si>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</si>
  <si>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</si>
  <si>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</si>
  <si>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 xml:space="preserve">     Table  1.1  -  Vehicles¹ registered in 2010</t>
  </si>
  <si>
    <t>No.  of vehicles at 31.12.10</t>
  </si>
  <si>
    <t xml:space="preserve"> Table  1.2   -   Vehicles¹ registered , 2001 - 2010</t>
  </si>
  <si>
    <t>Table 1.4  - Age composition of operational bus fleet ¹, 2009 - 2010</t>
  </si>
  <si>
    <t>Table 1.3 - Age composition of cars and dual purpose vehicles, 2009 - 2010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</si>
  <si>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2009 - 2010</t>
    </r>
  </si>
  <si>
    <r>
      <t xml:space="preserve">2009 </t>
    </r>
    <r>
      <rPr>
        <b/>
        <vertAlign val="superscript"/>
        <sz val="12"/>
        <rFont val="Times New Roman"/>
        <family val="1"/>
      </rPr>
      <t>4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</si>
  <si>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2001 - 2010</t>
    </r>
  </si>
  <si>
    <t xml:space="preserve"> Table 2.4 - Number of casualties by class of road users, 2009- 2010</t>
  </si>
  <si>
    <r>
      <t xml:space="preserve">2009 </t>
    </r>
    <r>
      <rPr>
        <b/>
        <vertAlign val="superscript"/>
        <sz val="12"/>
        <rFont val="Times New Roman"/>
        <family val="1"/>
      </rPr>
      <t>1</t>
    </r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</si>
  <si>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2009 - 2010</t>
    </r>
  </si>
  <si>
    <r>
      <t xml:space="preserve">2009 </t>
    </r>
    <r>
      <rPr>
        <b/>
        <vertAlign val="superscript"/>
        <sz val="12"/>
        <rFont val="Times New Roman"/>
        <family val="1"/>
      </rPr>
      <t>3</t>
    </r>
  </si>
  <si>
    <t>Table 2.5 - Number of accidents (causing casualties) involved in"hit and run"cases, 2009- 2010.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</si>
</sst>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\ \ \ \ "/>
    <numFmt numFmtId="181" formatCode="#,##0\ \ \ \ \ \ \ "/>
    <numFmt numFmtId="182" formatCode="\ #,##0\ \ \ \ \ \ "/>
    <numFmt numFmtId="183" formatCode="#,##0\ "/>
    <numFmt numFmtId="184" formatCode="#,##0\ \ \ \ \ \ \ \ "/>
    <numFmt numFmtId="185" formatCode="#,##0\ \ "/>
    <numFmt numFmtId="186" formatCode="0.0"/>
    <numFmt numFmtId="187" formatCode="#,##0.0_);\(#,##0.0\)"/>
    <numFmt numFmtId="188" formatCode="#,##0\ \ \ \ \ \ "/>
    <numFmt numFmtId="189" formatCode="\(#,##0\)"/>
    <numFmt numFmtId="190" formatCode="\ \+\ #,##0"/>
    <numFmt numFmtId="191" formatCode="#,##0\ \ \ \ "/>
    <numFmt numFmtId="192" formatCode="#,##0\ \ \ "/>
    <numFmt numFmtId="193" formatCode="0.0\ "/>
    <numFmt numFmtId="194" formatCode="#,##0.0\ "/>
    <numFmt numFmtId="195" formatCode="\-\ \ \ \ \ "/>
    <numFmt numFmtId="196" formatCode="\-\ \ \ \ \ \ "/>
    <numFmt numFmtId="197" formatCode="\+\ #,##0"/>
    <numFmt numFmtId="198" formatCode="\+\ 0.0"/>
    <numFmt numFmtId="199" formatCode="\ #,##0"/>
    <numFmt numFmtId="200" formatCode="\ 0.0"/>
    <numFmt numFmtId="201" formatCode="\+#,##0"/>
    <numFmt numFmtId="202" formatCode="\ \+0.0"/>
    <numFmt numFmtId="203" formatCode="\ \+\ 0.0"/>
    <numFmt numFmtId="204" formatCode="\ \+#,##0"/>
    <numFmt numFmtId="205" formatCode="0.000"/>
    <numFmt numFmtId="206" formatCode="0.0000"/>
    <numFmt numFmtId="207" formatCode="\+\ 0"/>
    <numFmt numFmtId="208" formatCode="\+"/>
    <numFmt numFmtId="209" formatCode="\ \+\ 0"/>
  </numFmts>
  <fonts count="92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2"/>
      <name val="Times New Roman"/>
      <family val="1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9.2"/>
      <color indexed="8"/>
      <name val="Times New Roman"/>
      <family val="0"/>
    </font>
    <font>
      <b/>
      <sz val="12"/>
      <color indexed="8"/>
      <name val="MS Sans Serif"/>
      <family val="0"/>
    </font>
    <font>
      <sz val="10"/>
      <color indexed="8"/>
      <name val="Symbol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.1"/>
      <color indexed="8"/>
      <name val="Times New Roman"/>
      <family val="0"/>
    </font>
    <font>
      <sz val="15.25"/>
      <color indexed="8"/>
      <name val="Arial"/>
      <family val="0"/>
    </font>
    <font>
      <sz val="9.5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9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1" applyFont="1" applyBorder="1" applyAlignment="1">
      <alignment horizontal="left"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0" fontId="6" fillId="0" borderId="0" xfId="61">
      <alignment/>
      <protection/>
    </xf>
    <xf numFmtId="12" fontId="6" fillId="0" borderId="0" xfId="61" applyNumberFormat="1">
      <alignment/>
      <protection/>
    </xf>
    <xf numFmtId="0" fontId="1" fillId="0" borderId="23" xfId="61" applyFont="1" applyBorder="1" applyAlignment="1">
      <alignment horizontal="center"/>
      <protection/>
    </xf>
    <xf numFmtId="0" fontId="1" fillId="0" borderId="14" xfId="61" applyFont="1" applyBorder="1" applyAlignment="1">
      <alignment horizontal="centerContinuous" vertical="center"/>
      <protection/>
    </xf>
    <xf numFmtId="0" fontId="1" fillId="0" borderId="24" xfId="61" applyFont="1" applyBorder="1" applyAlignment="1">
      <alignment horizontal="centerContinuous" vertical="center"/>
      <protection/>
    </xf>
    <xf numFmtId="0" fontId="1" fillId="0" borderId="12" xfId="61" applyFont="1" applyBorder="1" applyAlignment="1">
      <alignment horizontal="centerContinuous" vertical="center"/>
      <protection/>
    </xf>
    <xf numFmtId="0" fontId="22" fillId="0" borderId="0" xfId="61" applyFont="1">
      <alignment/>
      <protection/>
    </xf>
    <xf numFmtId="0" fontId="4" fillId="0" borderId="18" xfId="61" applyFont="1" applyBorder="1" applyAlignment="1">
      <alignment vertical="center"/>
      <protection/>
    </xf>
    <xf numFmtId="191" fontId="4" fillId="0" borderId="17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6" fillId="0" borderId="0" xfId="61" applyAlignment="1">
      <alignment horizontal="right"/>
      <protection/>
    </xf>
    <xf numFmtId="0" fontId="1" fillId="0" borderId="13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1" fillId="0" borderId="16" xfId="61" applyFont="1" applyBorder="1">
      <alignment/>
      <protection/>
    </xf>
    <xf numFmtId="0" fontId="1" fillId="0" borderId="0" xfId="61" applyFont="1" applyBorder="1">
      <alignment/>
      <protection/>
    </xf>
    <xf numFmtId="0" fontId="1" fillId="0" borderId="21" xfId="61" applyFont="1" applyBorder="1">
      <alignment/>
      <protection/>
    </xf>
    <xf numFmtId="0" fontId="12" fillId="0" borderId="0" xfId="61" applyFont="1">
      <alignment/>
      <protection/>
    </xf>
    <xf numFmtId="0" fontId="4" fillId="0" borderId="13" xfId="61" applyFont="1" applyBorder="1">
      <alignment/>
      <protection/>
    </xf>
    <xf numFmtId="0" fontId="4" fillId="0" borderId="23" xfId="61" applyFont="1" applyBorder="1">
      <alignment/>
      <protection/>
    </xf>
    <xf numFmtId="0" fontId="4" fillId="0" borderId="14" xfId="61" applyFont="1" applyBorder="1">
      <alignment/>
      <protection/>
    </xf>
    <xf numFmtId="0" fontId="4" fillId="0" borderId="16" xfId="61" applyFont="1" applyBorder="1">
      <alignment/>
      <protection/>
    </xf>
    <xf numFmtId="0" fontId="1" fillId="0" borderId="13" xfId="61" applyFont="1" applyBorder="1" applyAlignment="1">
      <alignment horizontal="center"/>
      <protection/>
    </xf>
    <xf numFmtId="0" fontId="4" fillId="0" borderId="19" xfId="61" applyFont="1" applyBorder="1">
      <alignment/>
      <protection/>
    </xf>
    <xf numFmtId="0" fontId="10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8" fillId="0" borderId="0" xfId="60" applyFont="1" applyAlignment="1">
      <alignment horizontal="centerContinuous"/>
      <protection/>
    </xf>
    <xf numFmtId="0" fontId="18" fillId="0" borderId="0" xfId="60" applyFont="1" applyAlignment="1">
      <alignment horizontal="centerContinuous"/>
      <protection/>
    </xf>
    <xf numFmtId="0" fontId="6" fillId="0" borderId="0" xfId="60" applyAlignment="1">
      <alignment horizontal="centerContinuous"/>
      <protection/>
    </xf>
    <xf numFmtId="0" fontId="6" fillId="0" borderId="0" xfId="60">
      <alignment/>
      <protection/>
    </xf>
    <xf numFmtId="0" fontId="4" fillId="0" borderId="13" xfId="60" applyFont="1" applyBorder="1">
      <alignment/>
      <protection/>
    </xf>
    <xf numFmtId="0" fontId="4" fillId="0" borderId="14" xfId="60" applyFont="1" applyBorder="1">
      <alignment/>
      <protection/>
    </xf>
    <xf numFmtId="0" fontId="25" fillId="0" borderId="14" xfId="60" applyFont="1" applyBorder="1" applyAlignment="1">
      <alignment/>
      <protection/>
    </xf>
    <xf numFmtId="0" fontId="1" fillId="0" borderId="10" xfId="60" applyFont="1" applyBorder="1" applyAlignment="1">
      <alignment horizontal="center"/>
      <protection/>
    </xf>
    <xf numFmtId="0" fontId="19" fillId="0" borderId="0" xfId="60" applyFont="1" applyBorder="1" applyAlignment="1">
      <alignment/>
      <protection/>
    </xf>
    <xf numFmtId="0" fontId="4" fillId="0" borderId="16" xfId="60" applyFont="1" applyBorder="1">
      <alignment/>
      <protection/>
    </xf>
    <xf numFmtId="0" fontId="4" fillId="0" borderId="0" xfId="60" applyFont="1" applyBorder="1">
      <alignment/>
      <protection/>
    </xf>
    <xf numFmtId="0" fontId="1" fillId="0" borderId="0" xfId="60" applyFont="1" applyBorder="1" applyAlignment="1">
      <alignment horizontal="right"/>
      <protection/>
    </xf>
    <xf numFmtId="0" fontId="1" fillId="0" borderId="23" xfId="60" applyFont="1" applyBorder="1" applyAlignment="1">
      <alignment horizontal="right"/>
      <protection/>
    </xf>
    <xf numFmtId="0" fontId="1" fillId="0" borderId="23" xfId="60" applyFont="1" applyBorder="1">
      <alignment/>
      <protection/>
    </xf>
    <xf numFmtId="0" fontId="6" fillId="0" borderId="0" xfId="60" applyBorder="1">
      <alignment/>
      <protection/>
    </xf>
    <xf numFmtId="0" fontId="1" fillId="0" borderId="16" xfId="60" applyFont="1" applyBorder="1">
      <alignment/>
      <protection/>
    </xf>
    <xf numFmtId="0" fontId="1" fillId="0" borderId="0" xfId="60" applyFont="1" applyBorder="1">
      <alignment/>
      <protection/>
    </xf>
    <xf numFmtId="0" fontId="4" fillId="0" borderId="18" xfId="60" applyFont="1" applyBorder="1">
      <alignment/>
      <protection/>
    </xf>
    <xf numFmtId="3" fontId="1" fillId="0" borderId="0" xfId="60" applyNumberFormat="1" applyFont="1" applyBorder="1">
      <alignment/>
      <protection/>
    </xf>
    <xf numFmtId="3" fontId="4" fillId="0" borderId="18" xfId="60" applyNumberFormat="1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18" xfId="60" applyNumberFormat="1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Border="1" applyAlignment="1">
      <alignment/>
      <protection/>
    </xf>
    <xf numFmtId="3" fontId="11" fillId="0" borderId="0" xfId="60" applyNumberFormat="1" applyFont="1" applyBorder="1" applyAlignment="1">
      <alignment/>
      <protection/>
    </xf>
    <xf numFmtId="3" fontId="11" fillId="0" borderId="18" xfId="60" applyNumberFormat="1" applyFont="1" applyBorder="1" applyAlignment="1">
      <alignment horizontal="center"/>
      <protection/>
    </xf>
    <xf numFmtId="0" fontId="26" fillId="0" borderId="0" xfId="60" applyFont="1" applyBorder="1" applyAlignment="1">
      <alignment/>
      <protection/>
    </xf>
    <xf numFmtId="0" fontId="6" fillId="0" borderId="0" xfId="60" applyAlignment="1">
      <alignment horizontal="center" vertical="top"/>
      <protection/>
    </xf>
    <xf numFmtId="0" fontId="1" fillId="0" borderId="16" xfId="60" applyFont="1" applyBorder="1" applyAlignment="1">
      <alignment horizontal="left"/>
      <protection/>
    </xf>
    <xf numFmtId="0" fontId="4" fillId="0" borderId="0" xfId="60" applyFont="1">
      <alignment/>
      <protection/>
    </xf>
    <xf numFmtId="3" fontId="11" fillId="0" borderId="0" xfId="60" applyNumberFormat="1" applyFont="1" applyBorder="1">
      <alignment/>
      <protection/>
    </xf>
    <xf numFmtId="0" fontId="26" fillId="0" borderId="0" xfId="60" applyFont="1" applyBorder="1">
      <alignment/>
      <protection/>
    </xf>
    <xf numFmtId="0" fontId="4" fillId="0" borderId="0" xfId="60" applyFont="1" applyBorder="1" applyAlignment="1">
      <alignment horizontal="left"/>
      <protection/>
    </xf>
    <xf numFmtId="0" fontId="1" fillId="0" borderId="16" xfId="60" applyFont="1" applyBorder="1" applyAlignment="1">
      <alignment/>
      <protection/>
    </xf>
    <xf numFmtId="0" fontId="1" fillId="0" borderId="0" xfId="60" applyFont="1" applyBorder="1" applyAlignment="1">
      <alignment/>
      <protection/>
    </xf>
    <xf numFmtId="186" fontId="11" fillId="0" borderId="0" xfId="60" applyNumberFormat="1" applyFont="1" applyBorder="1">
      <alignment/>
      <protection/>
    </xf>
    <xf numFmtId="186" fontId="11" fillId="0" borderId="0" xfId="60" applyNumberFormat="1" applyFont="1">
      <alignment/>
      <protection/>
    </xf>
    <xf numFmtId="186" fontId="11" fillId="0" borderId="18" xfId="60" applyNumberFormat="1" applyFont="1" applyBorder="1" applyAlignment="1">
      <alignment horizontal="center"/>
      <protection/>
    </xf>
    <xf numFmtId="186" fontId="4" fillId="0" borderId="0" xfId="60" applyNumberFormat="1" applyFont="1" applyBorder="1">
      <alignment/>
      <protection/>
    </xf>
    <xf numFmtId="186" fontId="4" fillId="0" borderId="0" xfId="60" applyNumberFormat="1" applyFont="1">
      <alignment/>
      <protection/>
    </xf>
    <xf numFmtId="186" fontId="4" fillId="0" borderId="18" xfId="60" applyNumberFormat="1" applyFont="1" applyBorder="1">
      <alignment/>
      <protection/>
    </xf>
    <xf numFmtId="186" fontId="11" fillId="0" borderId="0" xfId="60" applyNumberFormat="1" applyFont="1" applyBorder="1" applyAlignment="1">
      <alignment/>
      <protection/>
    </xf>
    <xf numFmtId="186" fontId="11" fillId="0" borderId="0" xfId="60" applyNumberFormat="1" applyFont="1" applyAlignment="1">
      <alignment/>
      <protection/>
    </xf>
    <xf numFmtId="186" fontId="11" fillId="0" borderId="18" xfId="60" applyNumberFormat="1" applyFont="1" applyBorder="1" applyAlignment="1">
      <alignment/>
      <protection/>
    </xf>
    <xf numFmtId="0" fontId="1" fillId="0" borderId="19" xfId="60" applyFont="1" applyBorder="1" applyAlignment="1">
      <alignment vertical="top"/>
      <protection/>
    </xf>
    <xf numFmtId="0" fontId="4" fillId="0" borderId="20" xfId="60" applyFont="1" applyBorder="1" applyAlignment="1">
      <alignment vertical="top"/>
      <protection/>
    </xf>
    <xf numFmtId="186" fontId="11" fillId="0" borderId="20" xfId="60" applyNumberFormat="1" applyFont="1" applyBorder="1" applyAlignment="1">
      <alignment vertical="top"/>
      <protection/>
    </xf>
    <xf numFmtId="186" fontId="11" fillId="0" borderId="22" xfId="60" applyNumberFormat="1" applyFont="1" applyBorder="1" applyAlignment="1">
      <alignment horizontal="center" vertical="top"/>
      <protection/>
    </xf>
    <xf numFmtId="3" fontId="6" fillId="0" borderId="0" xfId="60" applyNumberFormat="1" applyFont="1" applyBorder="1" applyAlignment="1">
      <alignment vertical="top"/>
      <protection/>
    </xf>
    <xf numFmtId="0" fontId="6" fillId="0" borderId="0" xfId="60" applyAlignment="1">
      <alignment vertical="top"/>
      <protection/>
    </xf>
    <xf numFmtId="0" fontId="18" fillId="0" borderId="0" xfId="60" applyFont="1">
      <alignment/>
      <protection/>
    </xf>
    <xf numFmtId="0" fontId="7" fillId="0" borderId="0" xfId="60" applyFont="1">
      <alignment/>
      <protection/>
    </xf>
    <xf numFmtId="0" fontId="16" fillId="0" borderId="0" xfId="60" applyFont="1">
      <alignment/>
      <protection/>
    </xf>
    <xf numFmtId="0" fontId="27" fillId="0" borderId="0" xfId="60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2" fillId="0" borderId="0" xfId="60" applyFont="1">
      <alignment/>
      <protection/>
    </xf>
    <xf numFmtId="0" fontId="28" fillId="0" borderId="0" xfId="0" applyFont="1" applyAlignment="1">
      <alignment/>
    </xf>
    <xf numFmtId="0" fontId="5" fillId="0" borderId="0" xfId="60" applyFont="1" applyAlignment="1">
      <alignment horizontal="left"/>
      <protection/>
    </xf>
    <xf numFmtId="0" fontId="4" fillId="0" borderId="23" xfId="61" applyFont="1" applyBorder="1" applyAlignment="1">
      <alignment vertical="center"/>
      <protection/>
    </xf>
    <xf numFmtId="192" fontId="1" fillId="0" borderId="24" xfId="61" applyNumberFormat="1" applyFont="1" applyBorder="1" applyAlignment="1">
      <alignment horizontal="right" vertical="center"/>
      <protection/>
    </xf>
    <xf numFmtId="192" fontId="1" fillId="0" borderId="10" xfId="61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190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86" fontId="1" fillId="0" borderId="23" xfId="0" applyNumberFormat="1" applyFont="1" applyBorder="1" applyAlignment="1">
      <alignment horizontal="center"/>
    </xf>
    <xf numFmtId="0" fontId="1" fillId="0" borderId="22" xfId="61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1" applyFont="1" applyBorder="1" applyAlignment="1">
      <alignment horizontal="centerContinuous" vertical="center"/>
      <protection/>
    </xf>
    <xf numFmtId="0" fontId="6" fillId="0" borderId="0" xfId="61" applyFont="1" quotePrefix="1">
      <alignment/>
      <protection/>
    </xf>
    <xf numFmtId="185" fontId="4" fillId="0" borderId="18" xfId="61" applyNumberFormat="1" applyFont="1" applyBorder="1" applyAlignment="1">
      <alignment horizontal="center"/>
      <protection/>
    </xf>
    <xf numFmtId="185" fontId="1" fillId="0" borderId="23" xfId="61" applyNumberFormat="1" applyFont="1" applyBorder="1" applyAlignment="1">
      <alignment horizont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Continuous" vertical="center"/>
      <protection/>
    </xf>
    <xf numFmtId="0" fontId="9" fillId="0" borderId="0" xfId="61" applyFont="1" applyAlignment="1">
      <alignment horizontal="right"/>
      <protection/>
    </xf>
    <xf numFmtId="0" fontId="9" fillId="0" borderId="0" xfId="61" applyFont="1">
      <alignment/>
      <protection/>
    </xf>
    <xf numFmtId="0" fontId="11" fillId="0" borderId="0" xfId="60" applyFont="1" applyBorder="1">
      <alignment/>
      <protection/>
    </xf>
    <xf numFmtId="49" fontId="11" fillId="0" borderId="18" xfId="60" applyNumberFormat="1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3" fillId="0" borderId="12" xfId="61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90" fontId="4" fillId="0" borderId="18" xfId="0" applyNumberFormat="1" applyFont="1" applyBorder="1" applyAlignment="1">
      <alignment horizontal="right"/>
    </xf>
    <xf numFmtId="190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1" fillId="0" borderId="18" xfId="0" applyNumberFormat="1" applyFont="1" applyBorder="1" applyAlignment="1">
      <alignment horizontal="right"/>
    </xf>
    <xf numFmtId="186" fontId="4" fillId="0" borderId="17" xfId="0" applyNumberFormat="1" applyFont="1" applyBorder="1" applyAlignment="1">
      <alignment horizontal="center"/>
    </xf>
    <xf numFmtId="0" fontId="1" fillId="33" borderId="16" xfId="61" applyFont="1" applyFill="1" applyBorder="1" applyAlignment="1">
      <alignment horizontal="left" vertical="center"/>
      <protection/>
    </xf>
    <xf numFmtId="0" fontId="1" fillId="0" borderId="13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Continuous" vertical="center"/>
      <protection/>
    </xf>
    <xf numFmtId="185" fontId="4" fillId="0" borderId="16" xfId="61" applyNumberFormat="1" applyFont="1" applyBorder="1" applyAlignment="1">
      <alignment horizontal="center"/>
      <protection/>
    </xf>
    <xf numFmtId="0" fontId="1" fillId="33" borderId="18" xfId="6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80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83" fontId="1" fillId="0" borderId="24" xfId="0" applyNumberFormat="1" applyFont="1" applyBorder="1" applyAlignment="1">
      <alignment horizontal="centerContinuous" vertical="center"/>
    </xf>
    <xf numFmtId="180" fontId="1" fillId="0" borderId="1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right" vertical="center"/>
    </xf>
    <xf numFmtId="183" fontId="1" fillId="0" borderId="11" xfId="0" applyNumberFormat="1" applyFont="1" applyBorder="1" applyAlignment="1">
      <alignment horizontal="centerContinuous" vertical="center"/>
    </xf>
    <xf numFmtId="182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" fillId="0" borderId="0" xfId="59">
      <alignment/>
      <protection/>
    </xf>
    <xf numFmtId="3" fontId="6" fillId="0" borderId="0" xfId="59" applyNumberFormat="1">
      <alignment/>
      <protection/>
    </xf>
    <xf numFmtId="37" fontId="6" fillId="0" borderId="0" xfId="59" applyNumberFormat="1">
      <alignment/>
      <protection/>
    </xf>
    <xf numFmtId="37" fontId="6" fillId="0" borderId="0" xfId="59" applyNumberFormat="1" applyFont="1" applyFill="1" applyBorder="1">
      <alignment/>
      <protection/>
    </xf>
    <xf numFmtId="0" fontId="1" fillId="0" borderId="10" xfId="59" applyFont="1" applyBorder="1" applyAlignment="1">
      <alignment vertical="center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1" fontId="8" fillId="0" borderId="0" xfId="59" applyNumberFormat="1" applyFont="1" applyAlignment="1">
      <alignment horizontal="centerContinuous" vertical="center" wrapText="1"/>
      <protection/>
    </xf>
    <xf numFmtId="0" fontId="9" fillId="0" borderId="0" xfId="59" applyFont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4" fillId="0" borderId="18" xfId="59" applyFont="1" applyBorder="1">
      <alignment/>
      <protection/>
    </xf>
    <xf numFmtId="0" fontId="4" fillId="0" borderId="17" xfId="59" applyFont="1" applyBorder="1">
      <alignment/>
      <protection/>
    </xf>
    <xf numFmtId="0" fontId="4" fillId="0" borderId="0" xfId="59" applyFont="1" applyBorder="1">
      <alignment/>
      <protection/>
    </xf>
    <xf numFmtId="0" fontId="1" fillId="0" borderId="18" xfId="59" applyFont="1" applyBorder="1">
      <alignment/>
      <protection/>
    </xf>
    <xf numFmtId="183" fontId="4" fillId="0" borderId="0" xfId="59" applyNumberFormat="1" applyFont="1" applyBorder="1">
      <alignment/>
      <protection/>
    </xf>
    <xf numFmtId="183" fontId="4" fillId="0" borderId="17" xfId="59" applyNumberFormat="1" applyFont="1" applyBorder="1">
      <alignment/>
      <protection/>
    </xf>
    <xf numFmtId="37" fontId="32" fillId="0" borderId="0" xfId="59" applyNumberFormat="1" applyFont="1" applyBorder="1">
      <alignment/>
      <protection/>
    </xf>
    <xf numFmtId="0" fontId="6" fillId="0" borderId="0" xfId="59" applyBorder="1">
      <alignment/>
      <protection/>
    </xf>
    <xf numFmtId="37" fontId="4" fillId="0" borderId="0" xfId="59" applyNumberFormat="1" applyFont="1" applyBorder="1">
      <alignment/>
      <protection/>
    </xf>
    <xf numFmtId="37" fontId="4" fillId="0" borderId="17" xfId="59" applyNumberFormat="1" applyFont="1" applyBorder="1">
      <alignment/>
      <protection/>
    </xf>
    <xf numFmtId="183" fontId="1" fillId="0" borderId="24" xfId="59" applyNumberFormat="1" applyFont="1" applyBorder="1" applyAlignment="1">
      <alignment vertical="center"/>
      <protection/>
    </xf>
    <xf numFmtId="183" fontId="1" fillId="0" borderId="12" xfId="59" applyNumberFormat="1" applyFont="1" applyBorder="1" applyAlignment="1">
      <alignment vertical="center"/>
      <protection/>
    </xf>
    <xf numFmtId="37" fontId="33" fillId="0" borderId="0" xfId="59" applyNumberFormat="1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  <xf numFmtId="0" fontId="34" fillId="0" borderId="0" xfId="57" applyFont="1" applyAlignment="1">
      <alignment horizontal="centerContinuous" vertical="center"/>
      <protection/>
    </xf>
    <xf numFmtId="0" fontId="6" fillId="0" borderId="0" xfId="57">
      <alignment/>
      <protection/>
    </xf>
    <xf numFmtId="0" fontId="35" fillId="0" borderId="0" xfId="57" applyFont="1" applyAlignment="1">
      <alignment vertical="center"/>
      <protection/>
    </xf>
    <xf numFmtId="0" fontId="36" fillId="0" borderId="0" xfId="57" applyFont="1" applyAlignment="1">
      <alignment horizontal="right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6" fillId="0" borderId="0" xfId="57" applyBorder="1">
      <alignment/>
      <protection/>
    </xf>
    <xf numFmtId="0" fontId="4" fillId="0" borderId="16" xfId="57" applyFont="1" applyBorder="1">
      <alignment/>
      <protection/>
    </xf>
    <xf numFmtId="37" fontId="6" fillId="0" borderId="0" xfId="57" applyNumberFormat="1">
      <alignment/>
      <protection/>
    </xf>
    <xf numFmtId="0" fontId="11" fillId="0" borderId="18" xfId="57" applyFont="1" applyBorder="1" applyAlignment="1">
      <alignment vertical="center"/>
      <protection/>
    </xf>
    <xf numFmtId="37" fontId="12" fillId="0" borderId="0" xfId="57" applyNumberFormat="1" applyFont="1" applyBorder="1" applyAlignment="1">
      <alignment vertical="center"/>
      <protection/>
    </xf>
    <xf numFmtId="0" fontId="1" fillId="0" borderId="11" xfId="57" applyFont="1" applyBorder="1" applyAlignment="1">
      <alignment vertical="center"/>
      <protection/>
    </xf>
    <xf numFmtId="37" fontId="6" fillId="0" borderId="0" xfId="57" applyNumberFormat="1" applyBorder="1">
      <alignment/>
      <protection/>
    </xf>
    <xf numFmtId="0" fontId="37" fillId="0" borderId="0" xfId="57" applyFont="1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1" fillId="0" borderId="23" xfId="58" applyFont="1" applyBorder="1" applyAlignment="1">
      <alignment horizontal="centerContinuous" vertical="center"/>
      <protection/>
    </xf>
    <xf numFmtId="0" fontId="1" fillId="0" borderId="24" xfId="58" applyFont="1" applyBorder="1" applyAlignment="1">
      <alignment horizontal="centerContinuous" vertical="center"/>
      <protection/>
    </xf>
    <xf numFmtId="0" fontId="1" fillId="0" borderId="12" xfId="58" applyFont="1" applyBorder="1" applyAlignment="1">
      <alignment horizontal="centerContinuous" vertical="center"/>
      <protection/>
    </xf>
    <xf numFmtId="0" fontId="1" fillId="0" borderId="22" xfId="58" applyFont="1" applyBorder="1" applyAlignment="1">
      <alignment horizontal="centerContinuous" vertical="center"/>
      <protection/>
    </xf>
    <xf numFmtId="37" fontId="1" fillId="0" borderId="11" xfId="58" applyNumberFormat="1" applyFont="1" applyBorder="1" applyAlignment="1">
      <alignment horizontal="centerContinuous" vertical="center"/>
      <protection/>
    </xf>
    <xf numFmtId="37" fontId="1" fillId="0" borderId="21" xfId="58" applyNumberFormat="1" applyFont="1" applyBorder="1" applyAlignment="1">
      <alignment horizontal="centerContinuous" vertical="center"/>
      <protection/>
    </xf>
    <xf numFmtId="0" fontId="39" fillId="0" borderId="23" xfId="58" applyFont="1" applyBorder="1" applyAlignment="1">
      <alignment horizontal="centerContinuous" vertical="center"/>
      <protection/>
    </xf>
    <xf numFmtId="184" fontId="4" fillId="0" borderId="0" xfId="58" applyNumberFormat="1" applyFont="1" applyBorder="1" applyAlignment="1">
      <alignment vertical="center"/>
      <protection/>
    </xf>
    <xf numFmtId="186" fontId="4" fillId="0" borderId="16" xfId="58" applyNumberFormat="1" applyFont="1" applyBorder="1" applyAlignment="1">
      <alignment horizontal="centerContinuous" vertical="center"/>
      <protection/>
    </xf>
    <xf numFmtId="37" fontId="6" fillId="0" borderId="15" xfId="58" applyNumberFormat="1" applyBorder="1" applyAlignment="1">
      <alignment horizontal="centerContinuous" vertical="center"/>
      <protection/>
    </xf>
    <xf numFmtId="0" fontId="39" fillId="0" borderId="18" xfId="58" applyFont="1" applyBorder="1" applyAlignment="1">
      <alignment horizontal="centerContinuous" vertical="center"/>
      <protection/>
    </xf>
    <xf numFmtId="37" fontId="6" fillId="0" borderId="17" xfId="58" applyNumberFormat="1" applyBorder="1" applyAlignment="1">
      <alignment horizontal="centerContinuous" vertical="center"/>
      <protection/>
    </xf>
    <xf numFmtId="0" fontId="1" fillId="0" borderId="18" xfId="58" applyFont="1" applyBorder="1" applyAlignment="1">
      <alignment horizontal="centerContinuous" vertical="center"/>
      <protection/>
    </xf>
    <xf numFmtId="0" fontId="1" fillId="0" borderId="10" xfId="58" applyFont="1" applyBorder="1" applyAlignment="1">
      <alignment horizontal="centerContinuous" vertical="center"/>
      <protection/>
    </xf>
    <xf numFmtId="184" fontId="1" fillId="0" borderId="12" xfId="58" applyNumberFormat="1" applyFont="1" applyBorder="1" applyAlignment="1">
      <alignment vertical="center"/>
      <protection/>
    </xf>
    <xf numFmtId="187" fontId="1" fillId="0" borderId="24" xfId="58" applyNumberFormat="1" applyFont="1" applyBorder="1" applyAlignment="1">
      <alignment horizontal="centerContinuous" vertical="center"/>
      <protection/>
    </xf>
    <xf numFmtId="1" fontId="6" fillId="0" borderId="12" xfId="58" applyNumberFormat="1" applyBorder="1" applyAlignment="1">
      <alignment horizontal="centerContinuous" vertical="center"/>
      <protection/>
    </xf>
    <xf numFmtId="1" fontId="6" fillId="0" borderId="0" xfId="58" applyNumberFormat="1">
      <alignment/>
      <protection/>
    </xf>
    <xf numFmtId="0" fontId="10" fillId="0" borderId="0" xfId="58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Continuous" vertical="center"/>
    </xf>
    <xf numFmtId="1" fontId="0" fillId="0" borderId="26" xfId="0" applyNumberFormat="1" applyBorder="1" applyAlignment="1">
      <alignment horizontal="centerContinuous" vertical="center"/>
    </xf>
    <xf numFmtId="187" fontId="4" fillId="0" borderId="18" xfId="0" applyNumberFormat="1" applyFont="1" applyBorder="1" applyAlignment="1">
      <alignment horizontal="centerContinuous" vertical="center"/>
    </xf>
    <xf numFmtId="37" fontId="4" fillId="0" borderId="17" xfId="0" applyNumberFormat="1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85" fontId="0" fillId="0" borderId="19" xfId="0" applyNumberFormat="1" applyBorder="1" applyAlignment="1">
      <alignment vertical="center"/>
    </xf>
    <xf numFmtId="1" fontId="0" fillId="0" borderId="27" xfId="0" applyNumberFormat="1" applyBorder="1" applyAlignment="1">
      <alignment horizontal="centerContinuous" vertical="center"/>
    </xf>
    <xf numFmtId="188" fontId="4" fillId="0" borderId="2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" fontId="0" fillId="0" borderId="24" xfId="0" applyNumberFormat="1" applyBorder="1" applyAlignment="1">
      <alignment horizontal="centerContinuous" vertical="center"/>
    </xf>
    <xf numFmtId="1" fontId="0" fillId="0" borderId="25" xfId="0" applyNumberFormat="1" applyBorder="1" applyAlignment="1">
      <alignment horizontal="centerContinuous" vertical="center"/>
    </xf>
    <xf numFmtId="187" fontId="1" fillId="0" borderId="12" xfId="0" applyNumberFormat="1" applyFont="1" applyBorder="1" applyAlignment="1">
      <alignment horizontal="centerContinuous" vertical="center"/>
    </xf>
    <xf numFmtId="37" fontId="1" fillId="0" borderId="12" xfId="0" applyNumberFormat="1" applyFont="1" applyBorder="1" applyAlignment="1">
      <alignment horizontal="centerContinuous" vertical="center"/>
    </xf>
    <xf numFmtId="188" fontId="1" fillId="0" borderId="12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38" fillId="0" borderId="0" xfId="58" applyFont="1" applyAlignment="1">
      <alignment horizontal="left"/>
      <protection/>
    </xf>
    <xf numFmtId="183" fontId="1" fillId="0" borderId="10" xfId="0" applyNumberFormat="1" applyFont="1" applyBorder="1" applyAlignment="1">
      <alignment horizontal="centerContinuous" vertical="center"/>
    </xf>
    <xf numFmtId="49" fontId="6" fillId="0" borderId="0" xfId="60" applyNumberFormat="1">
      <alignment/>
      <protection/>
    </xf>
    <xf numFmtId="0" fontId="11" fillId="0" borderId="18" xfId="60" applyNumberFormat="1" applyFont="1" applyBorder="1" applyAlignment="1">
      <alignment horizontal="center"/>
      <protection/>
    </xf>
    <xf numFmtId="0" fontId="39" fillId="0" borderId="23" xfId="0" applyFont="1" applyBorder="1" applyAlignment="1">
      <alignment horizontal="centerContinuous" vertical="center"/>
    </xf>
    <xf numFmtId="0" fontId="39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80" fontId="4" fillId="0" borderId="23" xfId="0" applyNumberFormat="1" applyFont="1" applyBorder="1" applyAlignment="1">
      <alignment vertical="center"/>
    </xf>
    <xf numFmtId="196" fontId="4" fillId="0" borderId="18" xfId="0" applyNumberFormat="1" applyFont="1" applyBorder="1" applyAlignment="1">
      <alignment vertical="center"/>
    </xf>
    <xf numFmtId="37" fontId="4" fillId="0" borderId="13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189" fontId="11" fillId="0" borderId="16" xfId="0" applyNumberFormat="1" applyFont="1" applyBorder="1" applyAlignment="1">
      <alignment vertical="center"/>
    </xf>
    <xf numFmtId="189" fontId="11" fillId="0" borderId="18" xfId="0" applyNumberFormat="1" applyFont="1" applyBorder="1" applyAlignment="1">
      <alignment vertical="center"/>
    </xf>
    <xf numFmtId="37" fontId="4" fillId="0" borderId="16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198" fontId="1" fillId="0" borderId="18" xfId="0" applyNumberFormat="1" applyFont="1" applyBorder="1" applyAlignment="1">
      <alignment horizontal="center"/>
    </xf>
    <xf numFmtId="198" fontId="0" fillId="0" borderId="0" xfId="0" applyNumberFormat="1" applyAlignment="1">
      <alignment/>
    </xf>
    <xf numFmtId="197" fontId="4" fillId="0" borderId="18" xfId="0" applyNumberFormat="1" applyFont="1" applyBorder="1" applyAlignment="1">
      <alignment horizontal="center"/>
    </xf>
    <xf numFmtId="198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98" fontId="11" fillId="0" borderId="18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0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86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0" xfId="61" applyNumberFormat="1" applyFont="1" applyBorder="1" applyAlignment="1">
      <alignment horizontal="right" vertical="center"/>
      <protection/>
    </xf>
    <xf numFmtId="0" fontId="30" fillId="0" borderId="12" xfId="61" applyFont="1" applyBorder="1" applyAlignment="1">
      <alignment horizontal="centerContinuous" vertical="center"/>
      <protection/>
    </xf>
    <xf numFmtId="193" fontId="11" fillId="0" borderId="17" xfId="61" applyNumberFormat="1" applyFont="1" applyBorder="1" applyAlignment="1">
      <alignment horizontal="right" vertical="center"/>
      <protection/>
    </xf>
    <xf numFmtId="0" fontId="13" fillId="0" borderId="10" xfId="61" applyFont="1" applyBorder="1" applyAlignment="1">
      <alignment horizontal="left" vertical="center" indent="1"/>
      <protection/>
    </xf>
    <xf numFmtId="191" fontId="4" fillId="0" borderId="18" xfId="61" applyNumberFormat="1" applyFont="1" applyBorder="1" applyAlignment="1">
      <alignment vertical="center"/>
      <protection/>
    </xf>
    <xf numFmtId="193" fontId="11" fillId="0" borderId="10" xfId="61" applyNumberFormat="1" applyFont="1" applyBorder="1" applyAlignment="1">
      <alignment horizontal="right" vertical="center"/>
      <protection/>
    </xf>
    <xf numFmtId="0" fontId="4" fillId="0" borderId="15" xfId="61" applyFont="1" applyBorder="1">
      <alignment/>
      <protection/>
    </xf>
    <xf numFmtId="194" fontId="11" fillId="0" borderId="17" xfId="61" applyNumberFormat="1" applyFont="1" applyBorder="1" applyAlignment="1">
      <alignment horizontal="center"/>
      <protection/>
    </xf>
    <xf numFmtId="194" fontId="11" fillId="0" borderId="23" xfId="61" applyNumberFormat="1" applyFont="1" applyBorder="1" applyAlignment="1">
      <alignment horizontal="center"/>
      <protection/>
    </xf>
    <xf numFmtId="3" fontId="4" fillId="0" borderId="18" xfId="60" applyNumberFormat="1" applyFont="1" applyFill="1" applyBorder="1" applyAlignment="1">
      <alignment horizontal="center"/>
      <protection/>
    </xf>
    <xf numFmtId="199" fontId="11" fillId="0" borderId="18" xfId="0" applyNumberFormat="1" applyFont="1" applyBorder="1" applyAlignment="1">
      <alignment horizontal="center"/>
    </xf>
    <xf numFmtId="200" fontId="11" fillId="0" borderId="18" xfId="0" applyNumberFormat="1" applyFont="1" applyBorder="1" applyAlignment="1">
      <alignment horizontal="center"/>
    </xf>
    <xf numFmtId="203" fontId="4" fillId="0" borderId="18" xfId="0" applyNumberFormat="1" applyFont="1" applyBorder="1" applyAlignment="1">
      <alignment horizontal="center"/>
    </xf>
    <xf numFmtId="0" fontId="11" fillId="0" borderId="18" xfId="60" applyNumberFormat="1" applyFont="1" applyFill="1" applyBorder="1" applyAlignment="1">
      <alignment horizontal="center"/>
      <protection/>
    </xf>
    <xf numFmtId="3" fontId="11" fillId="0" borderId="18" xfId="60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/>
    </xf>
    <xf numFmtId="0" fontId="6" fillId="0" borderId="0" xfId="61" applyAlignment="1">
      <alignment vertical="top"/>
      <protection/>
    </xf>
    <xf numFmtId="181" fontId="0" fillId="0" borderId="0" xfId="0" applyNumberFormat="1" applyAlignment="1">
      <alignment/>
    </xf>
    <xf numFmtId="207" fontId="11" fillId="0" borderId="18" xfId="0" applyNumberFormat="1" applyFont="1" applyBorder="1" applyAlignment="1">
      <alignment horizontal="center"/>
    </xf>
    <xf numFmtId="197" fontId="1" fillId="0" borderId="18" xfId="0" applyNumberFormat="1" applyFont="1" applyBorder="1" applyAlignment="1">
      <alignment horizontal="center"/>
    </xf>
    <xf numFmtId="209" fontId="1" fillId="0" borderId="18" xfId="0" applyNumberFormat="1" applyFont="1" applyBorder="1" applyAlignment="1">
      <alignment horizontal="center"/>
    </xf>
    <xf numFmtId="197" fontId="11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20" xfId="58" applyFont="1" applyBorder="1" applyAlignment="1">
      <alignment horizontal="center"/>
      <protection/>
    </xf>
    <xf numFmtId="0" fontId="4" fillId="0" borderId="20" xfId="0" applyFont="1" applyBorder="1" applyAlignment="1">
      <alignment horizontal="right"/>
    </xf>
    <xf numFmtId="37" fontId="1" fillId="0" borderId="11" xfId="0" applyNumberFormat="1" applyFont="1" applyBorder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 1-2 march2008" xfId="57"/>
    <cellStyle name="Normal_ind 1-3 march2008" xfId="58"/>
    <cellStyle name="Normal_ind fig 1-1 march2008" xfId="59"/>
    <cellStyle name="Normal_TMUTAB2.2" xfId="60"/>
    <cellStyle name="Normal_TMUTAB2.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2001 - 2010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 and dual purpose vehicle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88293"/>
        <c:crosses val="autoZero"/>
        <c:auto val="0"/>
        <c:lblOffset val="100"/>
        <c:tickLblSkip val="1"/>
        <c:noMultiLvlLbl val="0"/>
      </c:catAx>
      <c:valAx>
        <c:axId val="41688293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84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259"/>
          <c:w val="0.20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 and dual purpose vehicles
(as at 31st 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6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2010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'Tab1.3'!$E$5:$E$8</c:f>
              <c:numCache/>
            </c:numRef>
          </c:val>
        </c:ser>
        <c:gapWidth val="50"/>
        <c:axId val="39650318"/>
        <c:axId val="21308543"/>
      </c:barChart>
      <c:catAx>
        <c:axId val="3965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08543"/>
        <c:crosses val="autoZero"/>
        <c:auto val="0"/>
        <c:lblOffset val="100"/>
        <c:tickLblSkip val="1"/>
        <c:noMultiLvlLbl val="0"/>
      </c:catAx>
      <c:valAx>
        <c:axId val="2130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50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09525"/>
          <c:w val="0.0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 st December)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975"/>
          <c:w val="0.759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1.4'!$E$5:$E$8</c:f>
              <c:numCache/>
            </c:numRef>
          </c:val>
        </c:ser>
        <c:ser>
          <c:idx val="1"/>
          <c:order val="1"/>
          <c:tx>
            <c:v>2010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1.4'!$H$5:$H$8</c:f>
              <c:numCache/>
            </c:numRef>
          </c:val>
        </c:ser>
        <c:gapWidth val="100"/>
        <c:axId val="57559160"/>
        <c:axId val="48270393"/>
      </c:barChart>
      <c:catAx>
        <c:axId val="5755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59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161"/>
          <c:w val="0.098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2001 - 2010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'Fig2.1'!$W$4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'Fig2.1'!$V$5:$V$14</c:f>
              <c:numCache/>
            </c:numRef>
          </c:cat>
          <c:val>
            <c:numRef>
              <c:f>'Fig2.1'!$W$5:$W$14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2001 - 2010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'Fig2.1'!$Z$4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'Fig2.1'!$Y$5:$Y$14</c:f>
              <c:numCache/>
            </c:numRef>
          </c:cat>
          <c:val>
            <c:numRef>
              <c:f>'Fig2.1'!$Z$5:$Z$14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95250</xdr:rowOff>
    </xdr:from>
    <xdr:to>
      <xdr:col>9</xdr:col>
      <xdr:colOff>266700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95250"/>
          <a:ext cx="333375" cy="5715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36</xdr:row>
      <xdr:rowOff>285750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676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22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6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400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95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210300"/>
          <a:ext cx="13811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INDICATOR-2004\Ind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-march-07\ind%201-1%20march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1-2"/>
    </sheetNames>
    <sheetDataSet>
      <sheetData sheetId="0">
        <row r="4">
          <cell r="L4">
            <v>68524</v>
          </cell>
        </row>
        <row r="6">
          <cell r="L6">
            <v>39383</v>
          </cell>
        </row>
        <row r="8">
          <cell r="L8">
            <v>26744</v>
          </cell>
        </row>
        <row r="9">
          <cell r="L9">
            <v>98858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77342</v>
          </cell>
        </row>
        <row r="5">
          <cell r="G5">
            <v>40667</v>
          </cell>
        </row>
        <row r="6">
          <cell r="G6">
            <v>28646</v>
          </cell>
        </row>
        <row r="7">
          <cell r="G7">
            <v>100854</v>
          </cell>
        </row>
        <row r="8">
          <cell r="G8">
            <v>11774</v>
          </cell>
        </row>
        <row r="9">
          <cell r="G9">
            <v>23326</v>
          </cell>
        </row>
        <row r="10">
          <cell r="G10">
            <v>2457</v>
          </cell>
        </row>
        <row r="11">
          <cell r="G11">
            <v>6539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3.8515625" style="0" customWidth="1"/>
    <col min="4" max="4" width="12.7109375" style="0" customWidth="1"/>
    <col min="5" max="5" width="14.00390625" style="0" customWidth="1"/>
    <col min="6" max="6" width="13.57421875" style="0" customWidth="1"/>
    <col min="7" max="7" width="12.7109375" style="0" customWidth="1"/>
    <col min="8" max="8" width="14.7109375" style="0" customWidth="1"/>
    <col min="9" max="9" width="7.7109375" style="0" customWidth="1"/>
    <col min="10" max="10" width="5.28125" style="0" customWidth="1"/>
    <col min="12" max="13" width="10.421875" style="0" bestFit="1" customWidth="1"/>
    <col min="15" max="15" width="9.57421875" style="0" bestFit="1" customWidth="1"/>
  </cols>
  <sheetData>
    <row r="1" spans="1:9" s="189" customFormat="1" ht="21.75" customHeight="1">
      <c r="A1" s="186" t="s">
        <v>144</v>
      </c>
      <c r="B1" s="187"/>
      <c r="C1" s="187"/>
      <c r="D1" s="187"/>
      <c r="E1" s="187"/>
      <c r="F1" s="187"/>
      <c r="G1" s="187"/>
      <c r="H1" s="187"/>
      <c r="I1" s="188"/>
    </row>
    <row r="2" spans="1:9" ht="12.75" customHeight="1">
      <c r="A2" s="2"/>
      <c r="B2" s="2"/>
      <c r="C2" s="2"/>
      <c r="D2" s="2"/>
      <c r="E2" s="2"/>
      <c r="F2" s="2"/>
      <c r="G2" s="3"/>
      <c r="H2" s="3"/>
      <c r="I2" s="190"/>
    </row>
    <row r="3" spans="1:9" s="196" customFormat="1" ht="66.75" customHeight="1">
      <c r="A3" s="1" t="s">
        <v>0</v>
      </c>
      <c r="B3" s="191" t="s">
        <v>136</v>
      </c>
      <c r="C3" s="192" t="s">
        <v>80</v>
      </c>
      <c r="D3" s="193" t="s">
        <v>135</v>
      </c>
      <c r="E3" s="191" t="s">
        <v>81</v>
      </c>
      <c r="F3" s="191" t="s">
        <v>82</v>
      </c>
      <c r="G3" s="191" t="s">
        <v>145</v>
      </c>
      <c r="H3" s="194" t="s">
        <v>83</v>
      </c>
      <c r="I3" s="195"/>
    </row>
    <row r="4" spans="1:9" ht="37.5" customHeight="1">
      <c r="A4" s="197" t="s">
        <v>84</v>
      </c>
      <c r="B4" s="198">
        <v>117890</v>
      </c>
      <c r="C4" s="199">
        <v>4828</v>
      </c>
      <c r="D4" s="199">
        <v>4786</v>
      </c>
      <c r="E4" s="199">
        <v>721</v>
      </c>
      <c r="F4" s="200">
        <v>862</v>
      </c>
      <c r="G4" s="306">
        <f aca="true" t="shared" si="0" ref="G4:G11">B4+C4+D4+E4-F4</f>
        <v>127363</v>
      </c>
      <c r="H4" s="201">
        <f aca="true" t="shared" si="1" ref="H4:H12">C4+D4+E4-F4</f>
        <v>9473</v>
      </c>
      <c r="I4" s="202"/>
    </row>
    <row r="5" spans="1:15" ht="37.5" customHeight="1">
      <c r="A5" s="197" t="s">
        <v>85</v>
      </c>
      <c r="B5" s="203">
        <v>47146</v>
      </c>
      <c r="C5" s="199">
        <v>1325</v>
      </c>
      <c r="D5" s="199">
        <v>118</v>
      </c>
      <c r="E5" s="199">
        <v>165</v>
      </c>
      <c r="F5" s="200">
        <v>483</v>
      </c>
      <c r="G5" s="203">
        <f t="shared" si="0"/>
        <v>48271</v>
      </c>
      <c r="H5" s="201">
        <f t="shared" si="1"/>
        <v>1125</v>
      </c>
      <c r="I5" s="202"/>
      <c r="L5" s="212"/>
      <c r="M5" s="212"/>
      <c r="N5" s="212"/>
      <c r="O5" s="352"/>
    </row>
    <row r="6" spans="1:9" ht="37.5" customHeight="1">
      <c r="A6" s="197" t="s">
        <v>86</v>
      </c>
      <c r="B6" s="203">
        <v>44222</v>
      </c>
      <c r="C6" s="199">
        <v>4331</v>
      </c>
      <c r="D6" s="199">
        <v>52</v>
      </c>
      <c r="E6" s="199">
        <v>552</v>
      </c>
      <c r="F6" s="200">
        <v>502</v>
      </c>
      <c r="G6" s="203">
        <f t="shared" si="0"/>
        <v>48655</v>
      </c>
      <c r="H6" s="201">
        <f t="shared" si="1"/>
        <v>4433</v>
      </c>
      <c r="I6" s="202"/>
    </row>
    <row r="7" spans="1:12" ht="37.5" customHeight="1">
      <c r="A7" s="197" t="s">
        <v>87</v>
      </c>
      <c r="B7" s="203">
        <v>108713</v>
      </c>
      <c r="C7" s="199">
        <v>3019</v>
      </c>
      <c r="D7" s="199">
        <v>5</v>
      </c>
      <c r="E7" s="199">
        <v>1</v>
      </c>
      <c r="F7" s="200">
        <v>1064</v>
      </c>
      <c r="G7" s="203">
        <f t="shared" si="0"/>
        <v>110674</v>
      </c>
      <c r="H7" s="201">
        <f t="shared" si="1"/>
        <v>1961</v>
      </c>
      <c r="I7" s="202"/>
      <c r="L7" s="212"/>
    </row>
    <row r="8" spans="1:13" ht="37.5" customHeight="1">
      <c r="A8" s="197" t="s">
        <v>88</v>
      </c>
      <c r="B8" s="203">
        <v>12950</v>
      </c>
      <c r="C8" s="199">
        <v>261</v>
      </c>
      <c r="D8" s="199">
        <v>242</v>
      </c>
      <c r="E8" s="199">
        <v>98</v>
      </c>
      <c r="F8" s="200">
        <v>365</v>
      </c>
      <c r="G8" s="203">
        <f t="shared" si="0"/>
        <v>13186</v>
      </c>
      <c r="H8" s="201">
        <f t="shared" si="1"/>
        <v>236</v>
      </c>
      <c r="I8" s="202"/>
      <c r="M8" s="212"/>
    </row>
    <row r="9" spans="1:9" ht="37.5" customHeight="1">
      <c r="A9" s="197" t="s">
        <v>89</v>
      </c>
      <c r="B9" s="203">
        <v>25622</v>
      </c>
      <c r="C9" s="199">
        <v>291</v>
      </c>
      <c r="D9" s="199">
        <v>324</v>
      </c>
      <c r="E9" s="199">
        <v>106</v>
      </c>
      <c r="F9" s="200">
        <v>429</v>
      </c>
      <c r="G9" s="203">
        <f t="shared" si="0"/>
        <v>25914</v>
      </c>
      <c r="H9" s="201">
        <f t="shared" si="1"/>
        <v>292</v>
      </c>
      <c r="I9" s="202"/>
    </row>
    <row r="10" spans="1:9" ht="37.5" customHeight="1">
      <c r="A10" s="197" t="s">
        <v>90</v>
      </c>
      <c r="B10" s="203">
        <v>2803</v>
      </c>
      <c r="C10" s="199">
        <v>157</v>
      </c>
      <c r="D10" s="307">
        <v>0</v>
      </c>
      <c r="E10" s="199">
        <v>1</v>
      </c>
      <c r="F10" s="200">
        <v>116</v>
      </c>
      <c r="G10" s="203">
        <f t="shared" si="0"/>
        <v>2845</v>
      </c>
      <c r="H10" s="201">
        <f t="shared" si="1"/>
        <v>42</v>
      </c>
      <c r="I10" s="202"/>
    </row>
    <row r="11" spans="1:12" ht="37.5" customHeight="1">
      <c r="A11" s="197" t="s">
        <v>91</v>
      </c>
      <c r="B11" s="203">
        <v>7174</v>
      </c>
      <c r="C11" s="199">
        <v>155</v>
      </c>
      <c r="D11" s="199">
        <v>71</v>
      </c>
      <c r="E11" s="199">
        <v>34</v>
      </c>
      <c r="F11" s="200">
        <v>227</v>
      </c>
      <c r="G11" s="203">
        <f t="shared" si="0"/>
        <v>7207</v>
      </c>
      <c r="H11" s="201">
        <f t="shared" si="1"/>
        <v>33</v>
      </c>
      <c r="I11" s="202"/>
      <c r="L11" s="212"/>
    </row>
    <row r="12" spans="1:9" ht="37.5" customHeight="1">
      <c r="A12" s="204" t="s">
        <v>92</v>
      </c>
      <c r="B12" s="205">
        <f aca="true" t="shared" si="2" ref="B12:G12">SUM(B4:B11)</f>
        <v>366520</v>
      </c>
      <c r="C12" s="206">
        <f t="shared" si="2"/>
        <v>14367</v>
      </c>
      <c r="D12" s="207">
        <f t="shared" si="2"/>
        <v>5598</v>
      </c>
      <c r="E12" s="206">
        <f t="shared" si="2"/>
        <v>1678</v>
      </c>
      <c r="F12" s="208">
        <f t="shared" si="2"/>
        <v>4048</v>
      </c>
      <c r="G12" s="300">
        <f t="shared" si="2"/>
        <v>384115</v>
      </c>
      <c r="H12" s="209">
        <f t="shared" si="1"/>
        <v>17595</v>
      </c>
      <c r="I12" s="202"/>
    </row>
    <row r="13" spans="1:9" s="210" customFormat="1" ht="15" customHeight="1">
      <c r="A13" s="3" t="s">
        <v>93</v>
      </c>
      <c r="B13"/>
      <c r="C13"/>
      <c r="D13"/>
      <c r="E13"/>
      <c r="F13"/>
      <c r="G13"/>
      <c r="H13"/>
      <c r="I13" s="211"/>
    </row>
    <row r="14" spans="1:9" s="210" customFormat="1" ht="15" customHeight="1">
      <c r="A14" s="10" t="s">
        <v>94</v>
      </c>
      <c r="B14"/>
      <c r="C14"/>
      <c r="D14"/>
      <c r="E14" s="212"/>
      <c r="F14"/>
      <c r="G14"/>
      <c r="H14"/>
      <c r="I14" s="189"/>
    </row>
    <row r="15" spans="1:9" s="210" customFormat="1" ht="15" customHeight="1">
      <c r="A15" s="10" t="s">
        <v>95</v>
      </c>
      <c r="B15"/>
      <c r="C15"/>
      <c r="D15"/>
      <c r="E15" s="212"/>
      <c r="F15" s="213"/>
      <c r="G15"/>
      <c r="H15"/>
      <c r="I15" s="189"/>
    </row>
    <row r="16" spans="1:9" s="210" customFormat="1" ht="15" customHeight="1">
      <c r="A16"/>
      <c r="B16"/>
      <c r="C16"/>
      <c r="D16" s="212"/>
      <c r="E16" s="212"/>
      <c r="F16" s="213"/>
      <c r="G16"/>
      <c r="H16"/>
      <c r="I16"/>
    </row>
    <row r="17" spans="2:6" ht="12.75">
      <c r="B17" s="212"/>
      <c r="C17" s="212"/>
      <c r="D17" s="212"/>
      <c r="E17" s="212"/>
      <c r="F17" s="212"/>
    </row>
  </sheetData>
  <sheetProtection/>
  <printOptions/>
  <pageMargins left="0.75" right="0" top="0.75" bottom="0.75" header="0.5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N21" sqref="N20:N21"/>
    </sheetView>
  </sheetViews>
  <sheetFormatPr defaultColWidth="9.140625" defaultRowHeight="12.75"/>
  <cols>
    <col min="1" max="1" width="20.8515625" style="58" customWidth="1"/>
    <col min="2" max="2" width="8.28125" style="58" customWidth="1"/>
    <col min="3" max="3" width="8.8515625" style="58" customWidth="1"/>
    <col min="4" max="4" width="8.421875" style="58" customWidth="1"/>
    <col min="5" max="9" width="8.57421875" style="58" customWidth="1"/>
    <col min="10" max="10" width="2.00390625" style="58" customWidth="1"/>
    <col min="11" max="16384" width="9.140625" style="58" customWidth="1"/>
  </cols>
  <sheetData>
    <row r="1" spans="1:9" ht="29.25" customHeight="1">
      <c r="A1" s="55" t="s">
        <v>152</v>
      </c>
      <c r="B1" s="56"/>
      <c r="C1" s="57"/>
      <c r="D1" s="57"/>
      <c r="E1" s="57"/>
      <c r="F1" s="57"/>
      <c r="G1" s="57"/>
      <c r="H1" s="57"/>
      <c r="I1" s="57"/>
    </row>
    <row r="2" ht="7.5" customHeight="1">
      <c r="F2" s="59"/>
    </row>
    <row r="3" spans="1:9" ht="32.25" customHeight="1">
      <c r="A3" s="60" t="s">
        <v>29</v>
      </c>
      <c r="B3" s="62">
        <v>2009</v>
      </c>
      <c r="C3" s="61"/>
      <c r="D3" s="61"/>
      <c r="E3" s="63"/>
      <c r="F3" s="62">
        <v>2010</v>
      </c>
      <c r="G3" s="61"/>
      <c r="H3" s="61"/>
      <c r="I3" s="63"/>
    </row>
    <row r="4" spans="1:9" s="64" customFormat="1" ht="30" customHeight="1">
      <c r="A4" s="185" t="s">
        <v>30</v>
      </c>
      <c r="B4" s="170" t="s">
        <v>31</v>
      </c>
      <c r="C4" s="163" t="s">
        <v>32</v>
      </c>
      <c r="D4" s="338" t="s">
        <v>1</v>
      </c>
      <c r="E4" s="336" t="s">
        <v>3</v>
      </c>
      <c r="F4" s="170" t="s">
        <v>31</v>
      </c>
      <c r="G4" s="163" t="s">
        <v>32</v>
      </c>
      <c r="H4" s="338" t="s">
        <v>1</v>
      </c>
      <c r="I4" s="336" t="s">
        <v>3</v>
      </c>
    </row>
    <row r="5" spans="1:9" ht="53.25" customHeight="1">
      <c r="A5" s="147" t="s">
        <v>33</v>
      </c>
      <c r="B5" s="66">
        <v>325</v>
      </c>
      <c r="C5" s="66">
        <v>353</v>
      </c>
      <c r="D5" s="339">
        <f>SUM(B5:C5)</f>
        <v>678</v>
      </c>
      <c r="E5" s="337">
        <f>D5/D10*100</f>
        <v>18.519530183010108</v>
      </c>
      <c r="F5" s="66">
        <v>347</v>
      </c>
      <c r="G5" s="66">
        <v>325</v>
      </c>
      <c r="H5" s="339">
        <f>SUM(F5:G5)</f>
        <v>672</v>
      </c>
      <c r="I5" s="337">
        <f>H5/H10*100</f>
        <v>18.275768289366333</v>
      </c>
    </row>
    <row r="6" spans="1:9" ht="53.25" customHeight="1">
      <c r="A6" s="65" t="s">
        <v>34</v>
      </c>
      <c r="B6" s="66">
        <v>611</v>
      </c>
      <c r="C6" s="66">
        <v>505</v>
      </c>
      <c r="D6" s="339">
        <f>SUM(B6:C6)</f>
        <v>1116</v>
      </c>
      <c r="E6" s="337">
        <f>D6/D10*100</f>
        <v>30.48347446052991</v>
      </c>
      <c r="F6" s="66">
        <v>510</v>
      </c>
      <c r="G6" s="66">
        <v>536</v>
      </c>
      <c r="H6" s="339">
        <f>SUM(F6:G6)</f>
        <v>1046</v>
      </c>
      <c r="I6" s="337">
        <f>H6/H10*100</f>
        <v>28.44710361707914</v>
      </c>
    </row>
    <row r="7" spans="1:9" ht="53.25" customHeight="1">
      <c r="A7" s="65" t="s">
        <v>35</v>
      </c>
      <c r="B7" s="66">
        <v>219</v>
      </c>
      <c r="C7" s="66">
        <v>228</v>
      </c>
      <c r="D7" s="339">
        <f>SUM(B7:C7)</f>
        <v>447</v>
      </c>
      <c r="E7" s="337">
        <f>D7/D10*100</f>
        <v>12.20977874897569</v>
      </c>
      <c r="F7" s="66">
        <v>242</v>
      </c>
      <c r="G7" s="66">
        <v>277</v>
      </c>
      <c r="H7" s="339">
        <f>SUM(F7:G7)</f>
        <v>519</v>
      </c>
      <c r="I7" s="337">
        <f>H7/H10*100</f>
        <v>14.11476747348382</v>
      </c>
    </row>
    <row r="8" spans="1:9" ht="53.25" customHeight="1">
      <c r="A8" s="67" t="s">
        <v>36</v>
      </c>
      <c r="B8" s="66">
        <v>580</v>
      </c>
      <c r="C8" s="66">
        <v>664</v>
      </c>
      <c r="D8" s="339">
        <f>SUM(B8:C8)</f>
        <v>1244</v>
      </c>
      <c r="E8" s="337">
        <f>D8/D10*100</f>
        <v>33.97978694345807</v>
      </c>
      <c r="F8" s="66">
        <v>656</v>
      </c>
      <c r="G8" s="66">
        <v>620</v>
      </c>
      <c r="H8" s="339">
        <f>SUM(F8:G8)</f>
        <v>1276</v>
      </c>
      <c r="I8" s="337">
        <f>H8/H10*100</f>
        <v>34.702202882784874</v>
      </c>
    </row>
    <row r="9" spans="1:9" ht="53.25" customHeight="1">
      <c r="A9" s="65" t="s">
        <v>37</v>
      </c>
      <c r="B9" s="66">
        <v>98</v>
      </c>
      <c r="C9" s="66">
        <v>78</v>
      </c>
      <c r="D9" s="339">
        <f>SUM(B9:C9)</f>
        <v>176</v>
      </c>
      <c r="E9" s="337">
        <f>D9/D10*100</f>
        <v>4.807429664026222</v>
      </c>
      <c r="F9" s="66">
        <v>81</v>
      </c>
      <c r="G9" s="66">
        <v>83</v>
      </c>
      <c r="H9" s="339">
        <f>SUM(F9:G9)</f>
        <v>164</v>
      </c>
      <c r="I9" s="337">
        <f>H9/H10*100</f>
        <v>4.460157737285831</v>
      </c>
    </row>
    <row r="10" spans="1:9" ht="44.25" customHeight="1">
      <c r="A10" s="159" t="s">
        <v>1</v>
      </c>
      <c r="B10" s="148">
        <f>SUM(B5:B9)</f>
        <v>1833</v>
      </c>
      <c r="C10" s="335">
        <f>SUM(C5:C9)</f>
        <v>1828</v>
      </c>
      <c r="D10" s="149">
        <f>SUM(D5:D9)</f>
        <v>3661</v>
      </c>
      <c r="E10" s="340">
        <f>D10/D10*100</f>
        <v>100</v>
      </c>
      <c r="F10" s="148">
        <f>SUM(F5:F9)</f>
        <v>1836</v>
      </c>
      <c r="G10" s="335">
        <f>SUM(G5:G9)</f>
        <v>1841</v>
      </c>
      <c r="H10" s="149">
        <f>SUM(H5:H9)</f>
        <v>3677</v>
      </c>
      <c r="I10" s="340">
        <f>H10/H10*100</f>
        <v>100</v>
      </c>
    </row>
    <row r="11" ht="12.75">
      <c r="B11" s="68"/>
    </row>
    <row r="12" spans="1:2" ht="22.5" customHeight="1">
      <c r="A12" s="351" t="s">
        <v>141</v>
      </c>
      <c r="B12" s="68"/>
    </row>
    <row r="13" ht="12.75">
      <c r="B13" s="68"/>
    </row>
    <row r="14" spans="1:2" s="166" customFormat="1" ht="15.75" customHeight="1">
      <c r="A14" s="73" t="s">
        <v>156</v>
      </c>
      <c r="B14" s="165"/>
    </row>
    <row r="15" ht="12.75">
      <c r="B15" s="68"/>
    </row>
    <row r="16" spans="1:9" s="71" customFormat="1" ht="41.25" customHeight="1">
      <c r="A16" s="69" t="s">
        <v>61</v>
      </c>
      <c r="B16" s="182" t="s">
        <v>153</v>
      </c>
      <c r="C16" s="61"/>
      <c r="D16" s="61"/>
      <c r="E16" s="70"/>
      <c r="F16" s="61">
        <v>2010</v>
      </c>
      <c r="G16" s="61"/>
      <c r="H16" s="61"/>
      <c r="I16" s="70"/>
    </row>
    <row r="17" spans="1:9" s="75" customFormat="1" ht="6.75" customHeight="1">
      <c r="A17" s="72"/>
      <c r="B17" s="72"/>
      <c r="C17" s="73"/>
      <c r="D17" s="73"/>
      <c r="E17" s="74"/>
      <c r="F17" s="73"/>
      <c r="G17" s="73"/>
      <c r="H17" s="73"/>
      <c r="I17" s="74"/>
    </row>
    <row r="18" spans="1:9" s="64" customFormat="1" ht="30" customHeight="1">
      <c r="A18" s="181" t="s">
        <v>38</v>
      </c>
      <c r="B18" s="183" t="s">
        <v>31</v>
      </c>
      <c r="C18" s="163" t="s">
        <v>32</v>
      </c>
      <c r="D18" s="338" t="s">
        <v>1</v>
      </c>
      <c r="E18" s="336" t="s">
        <v>3</v>
      </c>
      <c r="F18" s="164" t="s">
        <v>31</v>
      </c>
      <c r="G18" s="163" t="s">
        <v>32</v>
      </c>
      <c r="H18" s="338" t="s">
        <v>1</v>
      </c>
      <c r="I18" s="336" t="s">
        <v>3</v>
      </c>
    </row>
    <row r="19" spans="1:9" ht="15.75">
      <c r="A19" s="76"/>
      <c r="B19" s="76"/>
      <c r="C19" s="77"/>
      <c r="D19" s="77"/>
      <c r="E19" s="341"/>
      <c r="F19" s="78"/>
      <c r="G19" s="77"/>
      <c r="H19" s="77"/>
      <c r="I19" s="341"/>
    </row>
    <row r="20" spans="1:9" ht="43.5" customHeight="1">
      <c r="A20" s="79" t="s">
        <v>139</v>
      </c>
      <c r="B20" s="161">
        <v>31</v>
      </c>
      <c r="C20" s="161">
        <v>38</v>
      </c>
      <c r="D20" s="161">
        <f>SUM(B20:C20)</f>
        <v>69</v>
      </c>
      <c r="E20" s="342">
        <f>D20/D23*100</f>
        <v>41.31736526946108</v>
      </c>
      <c r="F20" s="161">
        <v>54</v>
      </c>
      <c r="G20" s="161">
        <v>34</v>
      </c>
      <c r="H20" s="161">
        <f>SUM(F20:G20)</f>
        <v>88</v>
      </c>
      <c r="I20" s="342">
        <f>H20/H23*100</f>
        <v>54.32098765432099</v>
      </c>
    </row>
    <row r="21" spans="1:9" ht="43.5" customHeight="1">
      <c r="A21" s="79" t="s">
        <v>140</v>
      </c>
      <c r="B21" s="184">
        <v>59</v>
      </c>
      <c r="C21" s="161">
        <v>39</v>
      </c>
      <c r="D21" s="161">
        <f>SUM(B21:C21)</f>
        <v>98</v>
      </c>
      <c r="E21" s="342">
        <f>D21/D23*100</f>
        <v>58.68263473053892</v>
      </c>
      <c r="F21" s="184">
        <v>42</v>
      </c>
      <c r="G21" s="161">
        <v>32</v>
      </c>
      <c r="H21" s="161">
        <f>SUM(F21:G21)</f>
        <v>74</v>
      </c>
      <c r="I21" s="342">
        <f>H21/H23*100</f>
        <v>45.67901234567901</v>
      </c>
    </row>
    <row r="22" spans="1:9" ht="18" customHeight="1">
      <c r="A22" s="79"/>
      <c r="B22" s="184"/>
      <c r="C22" s="161"/>
      <c r="D22" s="161"/>
      <c r="E22" s="342"/>
      <c r="F22" s="184"/>
      <c r="G22" s="161"/>
      <c r="H22" s="161"/>
      <c r="I22" s="342"/>
    </row>
    <row r="23" spans="1:9" s="75" customFormat="1" ht="30.75" customHeight="1">
      <c r="A23" s="80" t="s">
        <v>1</v>
      </c>
      <c r="B23" s="162">
        <f>SUM(B20:B21)</f>
        <v>90</v>
      </c>
      <c r="C23" s="162">
        <f>SUM(C20:C21)</f>
        <v>77</v>
      </c>
      <c r="D23" s="162">
        <f>SUM(D20:D21)</f>
        <v>167</v>
      </c>
      <c r="E23" s="343">
        <f>D23/D23*100</f>
        <v>100</v>
      </c>
      <c r="F23" s="162">
        <f>SUM(F20:F21)</f>
        <v>96</v>
      </c>
      <c r="G23" s="162">
        <f>SUM(G20:G21)</f>
        <v>66</v>
      </c>
      <c r="H23" s="162">
        <f>SUM(H20:H21)</f>
        <v>162</v>
      </c>
      <c r="I23" s="343">
        <f>H23/H23*100</f>
        <v>100</v>
      </c>
    </row>
    <row r="24" spans="1:9" ht="16.5" customHeight="1">
      <c r="A24" s="81"/>
      <c r="B24" s="157"/>
      <c r="C24" s="157"/>
      <c r="D24" s="157"/>
      <c r="E24" s="74"/>
      <c r="F24" s="157"/>
      <c r="G24" s="157"/>
      <c r="H24" s="157"/>
      <c r="I24" s="74"/>
    </row>
    <row r="25" ht="8.25" customHeight="1"/>
    <row r="26" ht="18" customHeight="1">
      <c r="A26" s="58" t="s">
        <v>141</v>
      </c>
    </row>
    <row r="29" ht="12.75">
      <c r="D29" s="160"/>
    </row>
  </sheetData>
  <sheetProtection/>
  <printOptions horizontalCentered="1"/>
  <pageMargins left="0.6" right="0.53" top="0.75" bottom="0.59" header="0.5" footer="0.5"/>
  <pageSetup horizontalDpi="180" verticalDpi="180" orientation="portrait" paperSize="9" r:id="rId2"/>
  <headerFooter alignWithMargins="0">
    <oddHeader>&amp;C&amp;"Times New Roman,Regular"&amp;12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7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32.57421875" style="214" customWidth="1"/>
    <col min="2" max="7" width="9.00390625" style="214" customWidth="1"/>
    <col min="8" max="11" width="9.28125" style="214" customWidth="1"/>
    <col min="12" max="12" width="2.7109375" style="214" customWidth="1"/>
    <col min="13" max="13" width="6.7109375" style="214" customWidth="1"/>
    <col min="14" max="14" width="10.00390625" style="214" customWidth="1"/>
    <col min="15" max="16" width="10.28125" style="214" bestFit="1" customWidth="1"/>
    <col min="17" max="17" width="9.28125" style="214" bestFit="1" customWidth="1"/>
    <col min="18" max="16384" width="9.140625" style="214" customWidth="1"/>
  </cols>
  <sheetData>
    <row r="1" ht="6.75" customHeight="1"/>
    <row r="3" spans="25:28" ht="12.75">
      <c r="Y3" s="214" t="s">
        <v>96</v>
      </c>
      <c r="Z3" s="214" t="s">
        <v>97</v>
      </c>
      <c r="AA3" s="214" t="s">
        <v>98</v>
      </c>
      <c r="AB3" s="214" t="s">
        <v>1</v>
      </c>
    </row>
    <row r="4" spans="24:28" ht="12.75">
      <c r="X4" s="214">
        <v>2001</v>
      </c>
      <c r="Y4" s="215">
        <v>95066</v>
      </c>
      <c r="Z4" s="215">
        <v>119953</v>
      </c>
      <c r="AA4" s="215">
        <v>40130</v>
      </c>
      <c r="AB4" s="215">
        <v>255149</v>
      </c>
    </row>
    <row r="5" spans="24:28" ht="12.75">
      <c r="X5" s="214">
        <v>2002</v>
      </c>
      <c r="Y5" s="215">
        <v>101436</v>
      </c>
      <c r="Z5" s="215">
        <v>122801</v>
      </c>
      <c r="AA5" s="215">
        <v>41604</v>
      </c>
      <c r="AB5" s="215">
        <f aca="true" t="shared" si="0" ref="AB5:AB10">SUM(Y5:AA5)</f>
        <v>265841</v>
      </c>
    </row>
    <row r="6" spans="24:28" ht="12.75">
      <c r="X6" s="214">
        <v>2003</v>
      </c>
      <c r="Y6" s="216">
        <f>SUM('[1]IND1-2'!$L$4,'[1]IND1-2'!$L$6)</f>
        <v>107907</v>
      </c>
      <c r="Z6" s="216">
        <f>SUM('[1]IND1-2'!$L$8:$L$9)</f>
        <v>125602</v>
      </c>
      <c r="AA6" s="215">
        <v>42862</v>
      </c>
      <c r="AB6" s="215">
        <f t="shared" si="0"/>
        <v>276371</v>
      </c>
    </row>
    <row r="7" spans="24:28" ht="12.75">
      <c r="X7" s="214">
        <v>2004</v>
      </c>
      <c r="Y7" s="215">
        <f>SUM('[2]Sheet1'!$G$4:$G$5)</f>
        <v>118009</v>
      </c>
      <c r="Z7" s="214">
        <f>SUM('[2]Sheet1'!$G$6:$G$7)</f>
        <v>129500</v>
      </c>
      <c r="AA7" s="214">
        <f>SUM('[2]Sheet1'!$G$8:$G$11)</f>
        <v>44096</v>
      </c>
      <c r="AB7" s="215">
        <f t="shared" si="0"/>
        <v>291605</v>
      </c>
    </row>
    <row r="8" spans="24:28" ht="12.75">
      <c r="X8" s="214">
        <v>2005</v>
      </c>
      <c r="Y8" s="215">
        <v>126844</v>
      </c>
      <c r="Z8" s="215">
        <v>133430</v>
      </c>
      <c r="AA8" s="215">
        <v>45222</v>
      </c>
      <c r="AB8" s="215">
        <f t="shared" si="0"/>
        <v>305496</v>
      </c>
    </row>
    <row r="9" spans="24:28" ht="12.75">
      <c r="X9" s="214">
        <v>2006</v>
      </c>
      <c r="Y9" s="217">
        <v>135132</v>
      </c>
      <c r="Z9" s="217">
        <v>138174</v>
      </c>
      <c r="AA9" s="217">
        <v>46134</v>
      </c>
      <c r="AB9" s="215">
        <f t="shared" si="0"/>
        <v>319440</v>
      </c>
    </row>
    <row r="10" spans="24:28" ht="12.75">
      <c r="X10" s="214">
        <v>2007</v>
      </c>
      <c r="Y10" s="215">
        <v>144405</v>
      </c>
      <c r="Z10" s="215">
        <v>142606</v>
      </c>
      <c r="AA10" s="215">
        <v>47134</v>
      </c>
      <c r="AB10" s="215">
        <f t="shared" si="0"/>
        <v>334145</v>
      </c>
    </row>
    <row r="11" spans="24:28" ht="12.75">
      <c r="X11" s="214">
        <v>2008</v>
      </c>
      <c r="Y11" s="215">
        <v>155528</v>
      </c>
      <c r="Z11" s="215">
        <v>147988</v>
      </c>
      <c r="AA11" s="215">
        <v>47890</v>
      </c>
      <c r="AB11" s="215">
        <f>SUM(Y11:AA11)</f>
        <v>351406</v>
      </c>
    </row>
    <row r="12" spans="24:28" ht="12.75">
      <c r="X12" s="214">
        <v>2009</v>
      </c>
      <c r="Y12" s="215">
        <v>165036</v>
      </c>
      <c r="Z12" s="215">
        <v>152935</v>
      </c>
      <c r="AA12" s="215">
        <v>48549</v>
      </c>
      <c r="AB12" s="215">
        <f>SUM(Y12:AA12)</f>
        <v>366520</v>
      </c>
    </row>
    <row r="13" spans="24:28" ht="12.75">
      <c r="X13" s="214">
        <v>2010</v>
      </c>
      <c r="Y13" s="215">
        <v>175634</v>
      </c>
      <c r="Z13" s="215">
        <v>159329</v>
      </c>
      <c r="AA13" s="215">
        <v>49152</v>
      </c>
      <c r="AB13" s="215">
        <f>SUM(Y13:AA13)</f>
        <v>384115</v>
      </c>
    </row>
    <row r="20" ht="12.75">
      <c r="O20" s="215"/>
    </row>
    <row r="25" ht="41.25" customHeight="1"/>
    <row r="28" spans="1:16" s="223" customFormat="1" ht="35.25" customHeight="1">
      <c r="A28" s="218" t="s">
        <v>99</v>
      </c>
      <c r="B28" s="219">
        <v>2001</v>
      </c>
      <c r="C28" s="219">
        <v>2002</v>
      </c>
      <c r="D28" s="219">
        <v>2003</v>
      </c>
      <c r="E28" s="219">
        <v>2004</v>
      </c>
      <c r="F28" s="219">
        <v>2005</v>
      </c>
      <c r="G28" s="219">
        <v>2006</v>
      </c>
      <c r="H28" s="219">
        <v>2007</v>
      </c>
      <c r="I28" s="219">
        <v>2008</v>
      </c>
      <c r="J28" s="219">
        <v>2009</v>
      </c>
      <c r="K28" s="220">
        <v>2010</v>
      </c>
      <c r="L28" s="221"/>
      <c r="M28" s="222"/>
      <c r="N28" s="222"/>
      <c r="O28" s="222"/>
      <c r="P28" s="222"/>
    </row>
    <row r="29" spans="1:11" ht="15.75" hidden="1">
      <c r="A29" s="224"/>
      <c r="B29" s="226"/>
      <c r="C29" s="226"/>
      <c r="D29" s="226"/>
      <c r="E29" s="226"/>
      <c r="F29" s="226"/>
      <c r="G29" s="226"/>
      <c r="H29" s="226"/>
      <c r="I29" s="226"/>
      <c r="J29" s="226"/>
      <c r="K29" s="225"/>
    </row>
    <row r="30" spans="1:16" s="231" customFormat="1" ht="15.75" hidden="1">
      <c r="A30" s="227" t="s">
        <v>100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9"/>
      <c r="L30" s="230"/>
      <c r="M30" s="214"/>
      <c r="N30" s="214"/>
      <c r="O30" s="214"/>
      <c r="P30" s="214"/>
    </row>
    <row r="31" spans="1:16" s="231" customFormat="1" ht="15.75" hidden="1">
      <c r="A31" s="227" t="s">
        <v>101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9"/>
      <c r="L31" s="230"/>
      <c r="M31" s="214"/>
      <c r="N31" s="214"/>
      <c r="O31" s="214"/>
      <c r="P31" s="214"/>
    </row>
    <row r="32" spans="1:11" ht="15.75" hidden="1">
      <c r="A32" s="224"/>
      <c r="B32" s="226"/>
      <c r="C32" s="226"/>
      <c r="D32" s="226"/>
      <c r="E32" s="226"/>
      <c r="F32" s="226"/>
      <c r="G32" s="226"/>
      <c r="H32" s="226"/>
      <c r="I32" s="226"/>
      <c r="J32" s="226"/>
      <c r="K32" s="225"/>
    </row>
    <row r="33" spans="1:11" ht="15.75">
      <c r="A33" s="224" t="s">
        <v>102</v>
      </c>
      <c r="B33" s="232">
        <v>95066</v>
      </c>
      <c r="C33" s="232">
        <v>101436</v>
      </c>
      <c r="D33" s="232">
        <v>107907</v>
      </c>
      <c r="E33" s="232">
        <v>118009</v>
      </c>
      <c r="F33" s="232">
        <v>126844</v>
      </c>
      <c r="G33" s="232">
        <v>135132</v>
      </c>
      <c r="H33" s="232">
        <v>144405</v>
      </c>
      <c r="I33" s="232">
        <v>155528</v>
      </c>
      <c r="J33" s="232">
        <v>165036</v>
      </c>
      <c r="K33" s="233">
        <v>175634</v>
      </c>
    </row>
    <row r="34" spans="1:11" ht="15.75">
      <c r="A34" s="224" t="s">
        <v>103</v>
      </c>
      <c r="B34" s="232">
        <v>119953</v>
      </c>
      <c r="C34" s="232">
        <v>122801</v>
      </c>
      <c r="D34" s="232">
        <v>125602</v>
      </c>
      <c r="E34" s="232">
        <v>129500</v>
      </c>
      <c r="F34" s="232">
        <v>133430</v>
      </c>
      <c r="G34" s="232">
        <v>138174</v>
      </c>
      <c r="H34" s="232">
        <v>142606</v>
      </c>
      <c r="I34" s="232">
        <v>147988</v>
      </c>
      <c r="J34" s="232">
        <v>152935</v>
      </c>
      <c r="K34" s="233">
        <v>159329</v>
      </c>
    </row>
    <row r="35" spans="1:11" ht="15.75">
      <c r="A35" s="224" t="s">
        <v>98</v>
      </c>
      <c r="B35" s="232">
        <v>40130</v>
      </c>
      <c r="C35" s="232">
        <v>41604</v>
      </c>
      <c r="D35" s="232">
        <v>42862</v>
      </c>
      <c r="E35" s="232">
        <v>44096</v>
      </c>
      <c r="F35" s="232">
        <v>45222</v>
      </c>
      <c r="G35" s="232">
        <v>46134</v>
      </c>
      <c r="H35" s="232">
        <v>47134</v>
      </c>
      <c r="I35" s="232">
        <v>47890</v>
      </c>
      <c r="J35" s="232">
        <v>48549</v>
      </c>
      <c r="K35" s="233">
        <v>49152</v>
      </c>
    </row>
    <row r="36" spans="1:11" ht="28.5" customHeight="1" hidden="1">
      <c r="A36" s="224"/>
      <c r="B36" s="226"/>
      <c r="C36" s="226"/>
      <c r="D36" s="226"/>
      <c r="E36" s="226"/>
      <c r="F36" s="226"/>
      <c r="G36" s="226"/>
      <c r="H36" s="226"/>
      <c r="I36" s="226"/>
      <c r="J36" s="226"/>
      <c r="K36" s="225"/>
    </row>
    <row r="37" spans="1:16" s="231" customFormat="1" ht="24" customHeight="1">
      <c r="A37" s="218" t="s">
        <v>104</v>
      </c>
      <c r="B37" s="234">
        <v>255149</v>
      </c>
      <c r="C37" s="234">
        <f aca="true" t="shared" si="1" ref="C37:K37">SUM(C33:C35)</f>
        <v>265841</v>
      </c>
      <c r="D37" s="234">
        <f t="shared" si="1"/>
        <v>276371</v>
      </c>
      <c r="E37" s="234">
        <f t="shared" si="1"/>
        <v>291605</v>
      </c>
      <c r="F37" s="234">
        <f t="shared" si="1"/>
        <v>305496</v>
      </c>
      <c r="G37" s="234">
        <f t="shared" si="1"/>
        <v>319440</v>
      </c>
      <c r="H37" s="234">
        <f t="shared" si="1"/>
        <v>334145</v>
      </c>
      <c r="I37" s="234">
        <f t="shared" si="1"/>
        <v>351406</v>
      </c>
      <c r="J37" s="234">
        <f t="shared" si="1"/>
        <v>366520</v>
      </c>
      <c r="K37" s="235">
        <f t="shared" si="1"/>
        <v>384115</v>
      </c>
      <c r="L37" s="236"/>
      <c r="M37" s="214"/>
      <c r="N37" s="214"/>
      <c r="O37" s="214"/>
      <c r="P37" s="214"/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239" customWidth="1"/>
    <col min="2" max="11" width="10.7109375" style="239" customWidth="1"/>
    <col min="12" max="12" width="9.00390625" style="239" customWidth="1"/>
    <col min="13" max="16384" width="9.140625" style="239" customWidth="1"/>
  </cols>
  <sheetData>
    <row r="1" spans="1:10" ht="18.75" customHeight="1">
      <c r="A1" s="237" t="s">
        <v>146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9" customHeight="1">
      <c r="A2" s="238" t="s">
        <v>4</v>
      </c>
      <c r="B2" s="238"/>
      <c r="C2" s="238"/>
      <c r="D2" s="238"/>
      <c r="E2" s="238"/>
      <c r="F2" s="238"/>
      <c r="G2" s="240"/>
      <c r="H2" s="241"/>
      <c r="I2" s="241"/>
      <c r="J2" s="241"/>
    </row>
    <row r="3" spans="1:16" s="243" customFormat="1" ht="36" customHeight="1">
      <c r="A3" s="242" t="s">
        <v>99</v>
      </c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7">
        <v>2006</v>
      </c>
      <c r="H3" s="1">
        <v>2007</v>
      </c>
      <c r="I3" s="1">
        <v>2008</v>
      </c>
      <c r="J3" s="17">
        <v>2009</v>
      </c>
      <c r="K3" s="17">
        <v>2010</v>
      </c>
      <c r="M3" s="239"/>
      <c r="N3" s="239"/>
      <c r="O3" s="239"/>
      <c r="P3" s="239"/>
    </row>
    <row r="4" spans="1:16" s="243" customFormat="1" ht="26.25" customHeight="1">
      <c r="A4" s="244" t="s">
        <v>100</v>
      </c>
      <c r="B4" s="308">
        <v>58082</v>
      </c>
      <c r="C4" s="308">
        <v>63307</v>
      </c>
      <c r="D4" s="309">
        <v>68524</v>
      </c>
      <c r="E4" s="309">
        <v>77342</v>
      </c>
      <c r="F4" s="309">
        <v>84818</v>
      </c>
      <c r="G4" s="309">
        <v>91911</v>
      </c>
      <c r="H4" s="309">
        <v>99770</v>
      </c>
      <c r="I4" s="309">
        <v>109507</v>
      </c>
      <c r="J4" s="309">
        <v>117890</v>
      </c>
      <c r="K4" s="309">
        <v>127363</v>
      </c>
      <c r="M4" s="239"/>
      <c r="N4" s="245"/>
      <c r="O4" s="239"/>
      <c r="P4" s="239"/>
    </row>
    <row r="5" spans="1:16" s="243" customFormat="1" ht="21" customHeight="1">
      <c r="A5" s="246" t="s">
        <v>105</v>
      </c>
      <c r="B5" s="310">
        <v>5318</v>
      </c>
      <c r="C5" s="310">
        <v>5801</v>
      </c>
      <c r="D5" s="311">
        <v>5979</v>
      </c>
      <c r="E5" s="311">
        <v>6482</v>
      </c>
      <c r="F5" s="311">
        <v>6798</v>
      </c>
      <c r="G5" s="311">
        <v>6860</v>
      </c>
      <c r="H5" s="311">
        <v>6885</v>
      </c>
      <c r="I5" s="311">
        <v>6941</v>
      </c>
      <c r="J5" s="311">
        <v>6941</v>
      </c>
      <c r="K5" s="311">
        <v>6924</v>
      </c>
      <c r="M5" s="239"/>
      <c r="N5" s="239"/>
      <c r="O5" s="239"/>
      <c r="P5" s="239"/>
    </row>
    <row r="6" spans="1:16" s="243" customFormat="1" ht="25.5" customHeight="1">
      <c r="A6" s="244" t="s">
        <v>106</v>
      </c>
      <c r="B6" s="312">
        <v>36984</v>
      </c>
      <c r="C6" s="312">
        <v>38129</v>
      </c>
      <c r="D6" s="313">
        <v>39383</v>
      </c>
      <c r="E6" s="313">
        <v>40667</v>
      </c>
      <c r="F6" s="313">
        <v>42026</v>
      </c>
      <c r="G6" s="313">
        <v>43221</v>
      </c>
      <c r="H6" s="313">
        <v>44635</v>
      </c>
      <c r="I6" s="313">
        <v>46021</v>
      </c>
      <c r="J6" s="313">
        <v>47146</v>
      </c>
      <c r="K6" s="313">
        <v>48271</v>
      </c>
      <c r="M6" s="239"/>
      <c r="N6" s="245"/>
      <c r="O6" s="239"/>
      <c r="P6" s="239"/>
    </row>
    <row r="7" spans="1:16" s="243" customFormat="1" ht="25.5" customHeight="1">
      <c r="A7" s="244" t="s">
        <v>107</v>
      </c>
      <c r="B7" s="312">
        <v>923</v>
      </c>
      <c r="C7" s="312">
        <v>944</v>
      </c>
      <c r="D7" s="313">
        <v>958</v>
      </c>
      <c r="E7" s="313">
        <v>1020</v>
      </c>
      <c r="F7" s="313">
        <v>1045</v>
      </c>
      <c r="G7" s="313">
        <v>1118</v>
      </c>
      <c r="H7" s="313">
        <v>1223</v>
      </c>
      <c r="I7" s="313">
        <v>1290</v>
      </c>
      <c r="J7" s="313">
        <v>1275</v>
      </c>
      <c r="K7" s="313">
        <v>1249</v>
      </c>
      <c r="M7" s="239"/>
      <c r="N7" s="239"/>
      <c r="O7" s="239"/>
      <c r="P7" s="239"/>
    </row>
    <row r="8" spans="1:16" s="243" customFormat="1" ht="25.5" customHeight="1">
      <c r="A8" s="244" t="s">
        <v>108</v>
      </c>
      <c r="B8" s="312">
        <v>25104</v>
      </c>
      <c r="C8" s="312">
        <v>25723</v>
      </c>
      <c r="D8" s="313">
        <v>26744</v>
      </c>
      <c r="E8" s="313">
        <v>28646</v>
      </c>
      <c r="F8" s="313">
        <v>30927</v>
      </c>
      <c r="G8" s="313">
        <v>33936</v>
      </c>
      <c r="H8" s="313">
        <v>36969</v>
      </c>
      <c r="I8" s="313">
        <v>40804</v>
      </c>
      <c r="J8" s="313">
        <v>44222</v>
      </c>
      <c r="K8" s="313">
        <v>48655</v>
      </c>
      <c r="M8" s="239"/>
      <c r="N8" s="239"/>
      <c r="O8" s="245"/>
      <c r="P8" s="239"/>
    </row>
    <row r="9" spans="1:16" s="243" customFormat="1" ht="25.5" customHeight="1">
      <c r="A9" s="244" t="s">
        <v>109</v>
      </c>
      <c r="B9" s="312">
        <v>94849</v>
      </c>
      <c r="C9" s="312">
        <v>97078</v>
      </c>
      <c r="D9" s="313">
        <v>98858</v>
      </c>
      <c r="E9" s="313">
        <v>100854</v>
      </c>
      <c r="F9" s="313">
        <v>102503</v>
      </c>
      <c r="G9" s="313">
        <v>104238</v>
      </c>
      <c r="H9" s="313">
        <v>105637</v>
      </c>
      <c r="I9" s="313">
        <v>107184</v>
      </c>
      <c r="J9" s="313">
        <v>108713</v>
      </c>
      <c r="K9" s="313">
        <v>110674</v>
      </c>
      <c r="M9" s="239"/>
      <c r="N9" s="245"/>
      <c r="O9" s="239"/>
      <c r="P9" s="239"/>
    </row>
    <row r="10" spans="1:16" s="243" customFormat="1" ht="25.5" customHeight="1">
      <c r="A10" s="244" t="s">
        <v>110</v>
      </c>
      <c r="B10" s="312">
        <v>10888</v>
      </c>
      <c r="C10" s="312">
        <v>11236</v>
      </c>
      <c r="D10" s="313">
        <v>11501</v>
      </c>
      <c r="E10" s="313">
        <v>11774</v>
      </c>
      <c r="F10" s="313">
        <v>12047</v>
      </c>
      <c r="G10" s="313">
        <v>12272</v>
      </c>
      <c r="H10" s="313">
        <v>12536</v>
      </c>
      <c r="I10" s="313">
        <v>12726</v>
      </c>
      <c r="J10" s="313">
        <v>12950</v>
      </c>
      <c r="K10" s="313">
        <v>13186</v>
      </c>
      <c r="M10" s="239"/>
      <c r="N10" s="239"/>
      <c r="O10" s="239"/>
      <c r="P10" s="239"/>
    </row>
    <row r="11" spans="1:16" s="243" customFormat="1" ht="25.5" customHeight="1">
      <c r="A11" s="244" t="s">
        <v>111</v>
      </c>
      <c r="B11" s="312">
        <v>20694</v>
      </c>
      <c r="C11" s="312">
        <v>21750</v>
      </c>
      <c r="D11" s="313">
        <v>22496</v>
      </c>
      <c r="E11" s="313">
        <v>23326</v>
      </c>
      <c r="F11" s="313">
        <v>23989</v>
      </c>
      <c r="G11" s="313">
        <v>24522</v>
      </c>
      <c r="H11" s="313">
        <v>24934</v>
      </c>
      <c r="I11" s="313">
        <v>25334</v>
      </c>
      <c r="J11" s="313">
        <v>25622</v>
      </c>
      <c r="K11" s="313">
        <v>25914</v>
      </c>
      <c r="M11" s="239"/>
      <c r="N11" s="239"/>
      <c r="O11" s="239"/>
      <c r="P11" s="239"/>
    </row>
    <row r="12" spans="1:16" s="243" customFormat="1" ht="25.5" customHeight="1">
      <c r="A12" s="244" t="s">
        <v>112</v>
      </c>
      <c r="B12" s="312">
        <v>2408</v>
      </c>
      <c r="C12" s="312">
        <v>2450</v>
      </c>
      <c r="D12" s="313">
        <v>2460</v>
      </c>
      <c r="E12" s="313">
        <v>2457</v>
      </c>
      <c r="F12" s="313">
        <v>2560</v>
      </c>
      <c r="G12" s="313">
        <v>2612</v>
      </c>
      <c r="H12" s="313">
        <v>2753</v>
      </c>
      <c r="I12" s="313">
        <v>2762</v>
      </c>
      <c r="J12" s="313">
        <v>2803</v>
      </c>
      <c r="K12" s="313">
        <v>2845</v>
      </c>
      <c r="M12" s="239"/>
      <c r="N12" s="239"/>
      <c r="O12" s="239"/>
      <c r="P12" s="239"/>
    </row>
    <row r="13" spans="1:16" s="243" customFormat="1" ht="25.5" customHeight="1">
      <c r="A13" s="244" t="s">
        <v>113</v>
      </c>
      <c r="B13" s="312">
        <v>2683</v>
      </c>
      <c r="C13" s="312">
        <v>2683</v>
      </c>
      <c r="D13" s="313">
        <v>2877</v>
      </c>
      <c r="E13" s="313">
        <v>2935</v>
      </c>
      <c r="F13" s="313">
        <v>2982</v>
      </c>
      <c r="G13" s="313">
        <v>3001</v>
      </c>
      <c r="H13" s="313">
        <v>3025</v>
      </c>
      <c r="I13" s="313">
        <v>3045</v>
      </c>
      <c r="J13" s="313">
        <v>3102</v>
      </c>
      <c r="K13" s="313">
        <v>3119</v>
      </c>
      <c r="M13" s="239"/>
      <c r="N13" s="239"/>
      <c r="O13" s="239"/>
      <c r="P13" s="239"/>
    </row>
    <row r="14" spans="1:16" s="243" customFormat="1" ht="25.5" customHeight="1">
      <c r="A14" s="244" t="s">
        <v>114</v>
      </c>
      <c r="B14" s="312">
        <v>335</v>
      </c>
      <c r="C14" s="312">
        <v>349</v>
      </c>
      <c r="D14" s="313">
        <v>369</v>
      </c>
      <c r="E14" s="313">
        <v>388</v>
      </c>
      <c r="F14" s="313">
        <v>412</v>
      </c>
      <c r="G14" s="313">
        <v>436</v>
      </c>
      <c r="H14" s="313">
        <v>452</v>
      </c>
      <c r="I14" s="313">
        <v>505</v>
      </c>
      <c r="J14" s="313">
        <v>558</v>
      </c>
      <c r="K14" s="313">
        <v>596</v>
      </c>
      <c r="M14" s="239"/>
      <c r="N14" s="239"/>
      <c r="O14" s="239"/>
      <c r="P14" s="239"/>
    </row>
    <row r="15" spans="1:16" s="243" customFormat="1" ht="25.5" customHeight="1">
      <c r="A15" s="244" t="s">
        <v>115</v>
      </c>
      <c r="B15" s="312">
        <v>1776</v>
      </c>
      <c r="C15" s="312">
        <v>1770</v>
      </c>
      <c r="D15" s="313">
        <v>1772</v>
      </c>
      <c r="E15" s="313">
        <v>1771</v>
      </c>
      <c r="F15" s="313">
        <v>1765</v>
      </c>
      <c r="G15" s="313">
        <v>1756</v>
      </c>
      <c r="H15" s="313">
        <v>1795</v>
      </c>
      <c r="I15" s="313">
        <v>1809</v>
      </c>
      <c r="J15" s="313">
        <v>1823</v>
      </c>
      <c r="K15" s="313">
        <v>1821</v>
      </c>
      <c r="M15" s="239"/>
      <c r="N15" s="239"/>
      <c r="O15" s="239"/>
      <c r="P15" s="239"/>
    </row>
    <row r="16" spans="1:16" s="243" customFormat="1" ht="25.5" customHeight="1">
      <c r="A16" s="244" t="s">
        <v>116</v>
      </c>
      <c r="B16" s="312">
        <v>100</v>
      </c>
      <c r="C16" s="312">
        <v>101</v>
      </c>
      <c r="D16" s="313">
        <v>100</v>
      </c>
      <c r="E16" s="313">
        <v>99</v>
      </c>
      <c r="F16" s="313">
        <v>96</v>
      </c>
      <c r="G16" s="313">
        <v>96</v>
      </c>
      <c r="H16" s="313">
        <v>96</v>
      </c>
      <c r="I16" s="313">
        <v>96</v>
      </c>
      <c r="J16" s="313">
        <v>97</v>
      </c>
      <c r="K16" s="313">
        <v>98</v>
      </c>
      <c r="M16" s="239"/>
      <c r="N16" s="239"/>
      <c r="O16" s="247"/>
      <c r="P16" s="239"/>
    </row>
    <row r="17" spans="1:16" s="243" customFormat="1" ht="25.5" customHeight="1">
      <c r="A17" s="244" t="s">
        <v>117</v>
      </c>
      <c r="B17" s="314">
        <v>323</v>
      </c>
      <c r="C17" s="314">
        <v>321</v>
      </c>
      <c r="D17" s="315">
        <v>329</v>
      </c>
      <c r="E17" s="313">
        <v>326</v>
      </c>
      <c r="F17" s="313">
        <v>326</v>
      </c>
      <c r="G17" s="313">
        <v>321</v>
      </c>
      <c r="H17" s="313">
        <v>320</v>
      </c>
      <c r="I17" s="313">
        <v>323</v>
      </c>
      <c r="J17" s="313">
        <v>319</v>
      </c>
      <c r="K17" s="313">
        <v>324</v>
      </c>
      <c r="M17" s="239"/>
      <c r="N17" s="239"/>
      <c r="O17" s="239"/>
      <c r="P17" s="239"/>
    </row>
    <row r="18" spans="1:16" s="243" customFormat="1" ht="33.75" customHeight="1">
      <c r="A18" s="248" t="s">
        <v>118</v>
      </c>
      <c r="B18" s="316">
        <f aca="true" t="shared" si="0" ref="B18:I18">SUM(B4,B6:B17)</f>
        <v>255149</v>
      </c>
      <c r="C18" s="316">
        <f t="shared" si="0"/>
        <v>265841</v>
      </c>
      <c r="D18" s="317">
        <f t="shared" si="0"/>
        <v>276371</v>
      </c>
      <c r="E18" s="317">
        <f t="shared" si="0"/>
        <v>291605</v>
      </c>
      <c r="F18" s="317">
        <f t="shared" si="0"/>
        <v>305496</v>
      </c>
      <c r="G18" s="317">
        <f t="shared" si="0"/>
        <v>319440</v>
      </c>
      <c r="H18" s="317">
        <f t="shared" si="0"/>
        <v>334145</v>
      </c>
      <c r="I18" s="317">
        <f t="shared" si="0"/>
        <v>351406</v>
      </c>
      <c r="J18" s="317">
        <f>SUM(J4,J6:J17)</f>
        <v>366520</v>
      </c>
      <c r="K18" s="317">
        <f>SUM(K4,K6:K17)</f>
        <v>384115</v>
      </c>
      <c r="M18" s="239"/>
      <c r="N18" s="239"/>
      <c r="O18" s="239"/>
      <c r="P18" s="239"/>
    </row>
    <row r="19" spans="1:10" ht="6.75" customHeight="1">
      <c r="A19" s="243"/>
      <c r="B19" s="249"/>
      <c r="C19" s="249"/>
      <c r="D19" s="249"/>
      <c r="E19" s="249"/>
      <c r="F19" s="249"/>
      <c r="G19" s="249"/>
      <c r="H19" s="249"/>
      <c r="I19" s="249"/>
      <c r="J19" s="249"/>
    </row>
    <row r="20" spans="1:10" ht="15">
      <c r="A20" s="250" t="s">
        <v>134</v>
      </c>
      <c r="B20" s="243"/>
      <c r="C20" s="243"/>
      <c r="D20" s="243"/>
      <c r="E20" s="243"/>
      <c r="F20" s="243"/>
      <c r="G20" s="243"/>
      <c r="H20" s="243"/>
      <c r="I20" s="243"/>
      <c r="J20" s="243"/>
    </row>
    <row r="21" spans="1:10" ht="12.75">
      <c r="A21" s="243"/>
      <c r="B21" s="243"/>
      <c r="C21" s="243"/>
      <c r="D21" s="243"/>
      <c r="E21" s="243"/>
      <c r="F21" s="243"/>
      <c r="G21" s="243"/>
      <c r="H21" s="243"/>
      <c r="I21" s="243"/>
      <c r="J21" s="243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3.421875" style="252" customWidth="1"/>
    <col min="2" max="2" width="17.421875" style="252" customWidth="1"/>
    <col min="3" max="3" width="5.57421875" style="252" customWidth="1"/>
    <col min="4" max="4" width="5.00390625" style="252" customWidth="1"/>
    <col min="5" max="5" width="17.421875" style="252" customWidth="1"/>
    <col min="6" max="6" width="6.28125" style="252" customWidth="1"/>
    <col min="7" max="7" width="6.00390625" style="252" customWidth="1"/>
    <col min="8" max="16384" width="9.140625" style="252" customWidth="1"/>
  </cols>
  <sheetData>
    <row r="1" spans="1:7" ht="33" customHeight="1">
      <c r="A1" s="299" t="s">
        <v>148</v>
      </c>
      <c r="B1" s="251"/>
      <c r="C1" s="251"/>
      <c r="D1" s="251"/>
      <c r="E1" s="251"/>
      <c r="F1" s="251"/>
      <c r="G1" s="251"/>
    </row>
    <row r="2" spans="5:7" ht="25.5" customHeight="1">
      <c r="E2" s="360" t="s">
        <v>119</v>
      </c>
      <c r="F2" s="360"/>
      <c r="G2" s="360"/>
    </row>
    <row r="3" spans="1:7" ht="25.5" customHeight="1">
      <c r="A3" s="253" t="s">
        <v>120</v>
      </c>
      <c r="B3" s="254">
        <v>2009</v>
      </c>
      <c r="C3" s="254"/>
      <c r="D3" s="255"/>
      <c r="E3" s="254">
        <v>2010</v>
      </c>
      <c r="F3" s="254"/>
      <c r="G3" s="255"/>
    </row>
    <row r="4" spans="1:7" ht="25.5" customHeight="1">
      <c r="A4" s="256" t="s">
        <v>121</v>
      </c>
      <c r="B4" s="254" t="s">
        <v>2</v>
      </c>
      <c r="C4" s="257" t="s">
        <v>3</v>
      </c>
      <c r="D4" s="258"/>
      <c r="E4" s="254" t="s">
        <v>2</v>
      </c>
      <c r="F4" s="257" t="s">
        <v>3</v>
      </c>
      <c r="G4" s="258"/>
    </row>
    <row r="5" spans="1:7" ht="25.5" customHeight="1">
      <c r="A5" s="259" t="s">
        <v>123</v>
      </c>
      <c r="B5" s="260">
        <v>68794</v>
      </c>
      <c r="C5" s="261">
        <f>B5/165036*100</f>
        <v>41.68423859036816</v>
      </c>
      <c r="D5" s="262"/>
      <c r="E5" s="260">
        <v>74350</v>
      </c>
      <c r="F5" s="261">
        <f>E5/175634*100</f>
        <v>42.332350228315704</v>
      </c>
      <c r="G5" s="262"/>
    </row>
    <row r="6" spans="1:7" ht="25.5" customHeight="1">
      <c r="A6" s="263" t="s">
        <v>124</v>
      </c>
      <c r="B6" s="260">
        <v>39316</v>
      </c>
      <c r="C6" s="261">
        <f>B6/165036*100</f>
        <v>23.822681111999806</v>
      </c>
      <c r="D6" s="264"/>
      <c r="E6" s="260">
        <v>41547</v>
      </c>
      <c r="F6" s="261">
        <f>E6/175634*100</f>
        <v>23.655442568067684</v>
      </c>
      <c r="G6" s="264"/>
    </row>
    <row r="7" spans="1:7" ht="25.5" customHeight="1">
      <c r="A7" s="265" t="s">
        <v>125</v>
      </c>
      <c r="B7" s="260">
        <v>16888</v>
      </c>
      <c r="C7" s="261">
        <f>B7/165036*100</f>
        <v>10.23291887830534</v>
      </c>
      <c r="D7" s="264"/>
      <c r="E7" s="260">
        <v>17893</v>
      </c>
      <c r="F7" s="261">
        <f>E7/175634*100</f>
        <v>10.187662980971794</v>
      </c>
      <c r="G7" s="264"/>
    </row>
    <row r="8" spans="1:7" ht="25.5" customHeight="1">
      <c r="A8" s="263" t="s">
        <v>126</v>
      </c>
      <c r="B8" s="260">
        <v>40038</v>
      </c>
      <c r="C8" s="261">
        <f>B8/165036*100</f>
        <v>24.260161419326693</v>
      </c>
      <c r="D8" s="264"/>
      <c r="E8" s="260">
        <v>41844</v>
      </c>
      <c r="F8" s="261">
        <f>E8/175634*100</f>
        <v>23.82454422264482</v>
      </c>
      <c r="G8" s="264"/>
    </row>
    <row r="9" spans="1:7" ht="15.75">
      <c r="A9" s="266" t="s">
        <v>122</v>
      </c>
      <c r="B9" s="267">
        <f>SUM(B5:B8)</f>
        <v>165036</v>
      </c>
      <c r="C9" s="268">
        <v>100</v>
      </c>
      <c r="D9" s="269"/>
      <c r="E9" s="267">
        <f>SUM(E5:E8)</f>
        <v>175634</v>
      </c>
      <c r="F9" s="268">
        <v>100</v>
      </c>
      <c r="G9" s="269"/>
    </row>
    <row r="10" spans="3:4" ht="12.75">
      <c r="C10" s="270"/>
      <c r="D10" s="270"/>
    </row>
    <row r="15" spans="1:7" ht="15.75">
      <c r="A15" s="251"/>
      <c r="B15" s="251"/>
      <c r="C15" s="251"/>
      <c r="D15" s="251"/>
      <c r="E15" s="251"/>
      <c r="F15" s="251"/>
      <c r="G15" s="251"/>
    </row>
    <row r="16" spans="1:7" ht="15.75">
      <c r="A16" s="271"/>
      <c r="B16" s="251"/>
      <c r="C16" s="251"/>
      <c r="D16" s="251"/>
      <c r="E16" s="271"/>
      <c r="F16" s="271"/>
      <c r="G16" s="271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">
    <mergeCell ref="E2:G2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9.7109375" style="0" customWidth="1"/>
    <col min="2" max="2" width="4.57421875" style="0" hidden="1" customWidth="1"/>
    <col min="3" max="3" width="8.8515625" style="0" hidden="1" customWidth="1"/>
    <col min="4" max="4" width="13.140625" style="0" hidden="1" customWidth="1"/>
    <col min="5" max="5" width="15.421875" style="0" customWidth="1"/>
    <col min="6" max="6" width="6.28125" style="0" customWidth="1"/>
    <col min="7" max="7" width="4.57421875" style="0" customWidth="1"/>
    <col min="8" max="8" width="16.57421875" style="0" customWidth="1"/>
    <col min="9" max="9" width="10.00390625" style="7" customWidth="1"/>
  </cols>
  <sheetData>
    <row r="1" spans="1:9" ht="22.5" customHeight="1">
      <c r="A1" s="272" t="s">
        <v>147</v>
      </c>
      <c r="B1" s="273"/>
      <c r="C1" s="273"/>
      <c r="D1" s="273"/>
      <c r="E1" s="273"/>
      <c r="F1" s="273"/>
      <c r="G1" s="273"/>
      <c r="H1" s="273"/>
      <c r="I1" s="274"/>
    </row>
    <row r="2" spans="8:9" ht="15" customHeight="1">
      <c r="H2" s="361" t="s">
        <v>127</v>
      </c>
      <c r="I2" s="361"/>
    </row>
    <row r="3" spans="1:9" ht="25.5" customHeight="1">
      <c r="A3" s="275" t="s">
        <v>120</v>
      </c>
      <c r="B3" s="5" t="s">
        <v>128</v>
      </c>
      <c r="C3" s="276"/>
      <c r="D3" s="276"/>
      <c r="E3" s="277">
        <v>2009</v>
      </c>
      <c r="F3" s="6"/>
      <c r="G3" s="6"/>
      <c r="H3" s="277">
        <v>2010</v>
      </c>
      <c r="I3" s="6"/>
    </row>
    <row r="4" spans="1:9" ht="25.5" customHeight="1">
      <c r="A4" s="278" t="s">
        <v>121</v>
      </c>
      <c r="B4" s="5" t="s">
        <v>2</v>
      </c>
      <c r="C4" s="5" t="s">
        <v>3</v>
      </c>
      <c r="D4" s="277"/>
      <c r="E4" s="276" t="s">
        <v>2</v>
      </c>
      <c r="F4" s="362" t="s">
        <v>3</v>
      </c>
      <c r="G4" s="363"/>
      <c r="H4" s="276" t="s">
        <v>2</v>
      </c>
      <c r="I4" s="279" t="s">
        <v>3</v>
      </c>
    </row>
    <row r="5" spans="1:11" ht="25.5" customHeight="1">
      <c r="A5" s="303" t="s">
        <v>129</v>
      </c>
      <c r="B5" s="280">
        <v>21082</v>
      </c>
      <c r="C5" s="281">
        <v>36.73270259439305</v>
      </c>
      <c r="D5" s="282"/>
      <c r="E5" s="285">
        <v>668</v>
      </c>
      <c r="F5" s="283">
        <f>E5/1891*100</f>
        <v>35.32522474881015</v>
      </c>
      <c r="G5" s="284"/>
      <c r="H5" s="285">
        <v>510</v>
      </c>
      <c r="I5" s="283">
        <f>H5/1843*100</f>
        <v>27.672273467173085</v>
      </c>
      <c r="K5" s="286"/>
    </row>
    <row r="6" spans="1:11" ht="25.5" customHeight="1">
      <c r="A6" s="304" t="s">
        <v>132</v>
      </c>
      <c r="B6" s="280">
        <v>11469</v>
      </c>
      <c r="C6" s="281">
        <v>19.983273221473002</v>
      </c>
      <c r="D6" s="282"/>
      <c r="E6" s="285">
        <v>487</v>
      </c>
      <c r="F6" s="283">
        <f>E6/1891*100</f>
        <v>25.753569539925962</v>
      </c>
      <c r="G6" s="284"/>
      <c r="H6" s="285">
        <v>604</v>
      </c>
      <c r="I6" s="283">
        <f>H6/1843*100</f>
        <v>32.772653282691266</v>
      </c>
      <c r="K6" s="286"/>
    </row>
    <row r="7" spans="1:11" ht="25.5" customHeight="1">
      <c r="A7" s="305" t="s">
        <v>125</v>
      </c>
      <c r="B7" s="280">
        <v>3342</v>
      </c>
      <c r="C7" s="281">
        <v>5.823009774711202</v>
      </c>
      <c r="D7" s="282"/>
      <c r="E7" s="285">
        <v>408</v>
      </c>
      <c r="F7" s="283">
        <f>E7/1891*100</f>
        <v>21.57588577472237</v>
      </c>
      <c r="G7" s="284"/>
      <c r="H7" s="285">
        <v>356</v>
      </c>
      <c r="I7" s="283">
        <f>H7/1843*100</f>
        <v>19.316332067281607</v>
      </c>
      <c r="K7" s="286"/>
    </row>
    <row r="8" spans="1:11" ht="25.5" customHeight="1">
      <c r="A8" s="305" t="s">
        <v>133</v>
      </c>
      <c r="B8" s="287">
        <v>21500</v>
      </c>
      <c r="C8" s="281">
        <v>37.46101440942275</v>
      </c>
      <c r="D8" s="288"/>
      <c r="E8" s="289">
        <v>328</v>
      </c>
      <c r="F8" s="283">
        <f>E8/1891*100</f>
        <v>17.34531993654151</v>
      </c>
      <c r="G8" s="284"/>
      <c r="H8" s="289">
        <v>373</v>
      </c>
      <c r="I8" s="283">
        <f>H8/1843*100</f>
        <v>20.238741182854042</v>
      </c>
      <c r="K8" s="286"/>
    </row>
    <row r="9" spans="1:9" ht="25.5" customHeight="1">
      <c r="A9" s="1" t="s">
        <v>122</v>
      </c>
      <c r="B9" s="290">
        <v>57393</v>
      </c>
      <c r="C9" s="291">
        <v>100</v>
      </c>
      <c r="D9" s="292"/>
      <c r="E9" s="295">
        <f>SUM(E5:E8)</f>
        <v>1891</v>
      </c>
      <c r="F9" s="293">
        <v>100</v>
      </c>
      <c r="G9" s="294"/>
      <c r="H9" s="295">
        <f>SUM(H5:H8)</f>
        <v>1843</v>
      </c>
      <c r="I9" s="293">
        <v>100</v>
      </c>
    </row>
    <row r="10" spans="3:4" ht="12.75">
      <c r="C10" s="286"/>
      <c r="D10" s="286"/>
    </row>
    <row r="11" ht="15">
      <c r="A11" s="296" t="s">
        <v>130</v>
      </c>
    </row>
    <row r="12" ht="15">
      <c r="A12" s="296" t="s">
        <v>131</v>
      </c>
    </row>
    <row r="15" spans="1:9" ht="15.75">
      <c r="A15" s="273"/>
      <c r="B15" s="273"/>
      <c r="C15" s="273"/>
      <c r="D15" s="273"/>
      <c r="E15" s="273"/>
      <c r="F15" s="273"/>
      <c r="G15" s="273"/>
      <c r="H15" s="273"/>
      <c r="I15" s="274"/>
    </row>
    <row r="16" spans="1:9" ht="15.75">
      <c r="A16" s="297"/>
      <c r="B16" s="273"/>
      <c r="C16" s="273"/>
      <c r="D16" s="273"/>
      <c r="E16" s="297"/>
      <c r="F16" s="297"/>
      <c r="G16" s="297"/>
      <c r="H16" s="297"/>
      <c r="I16" s="298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I37"/>
    </row>
  </sheetData>
  <sheetProtection/>
  <mergeCells count="2">
    <mergeCell ref="H2:I2"/>
    <mergeCell ref="F4:G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2">
      <selection activeCell="K29" sqref="K29"/>
    </sheetView>
  </sheetViews>
  <sheetFormatPr defaultColWidth="9.140625" defaultRowHeight="12.75"/>
  <cols>
    <col min="4" max="4" width="10.140625" style="0" customWidth="1"/>
    <col min="5" max="5" width="9.2812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39" t="s">
        <v>149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64" t="s">
        <v>155</v>
      </c>
      <c r="G3" s="364">
        <v>2010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65"/>
      <c r="G4" s="365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318">
        <f>SUM(F8,F16)</f>
        <v>19542</v>
      </c>
      <c r="G6" s="318">
        <f>SUM(G8,G16)</f>
        <v>21258</v>
      </c>
      <c r="H6" s="354">
        <f>G6-F6</f>
        <v>1716</v>
      </c>
      <c r="I6" s="319">
        <f>(G6/F6*100)-100</f>
        <v>8.781086889775864</v>
      </c>
      <c r="L6" s="320"/>
    </row>
    <row r="7" spans="1:9" ht="12.75">
      <c r="A7" s="24"/>
      <c r="B7" s="23"/>
      <c r="C7" s="23"/>
      <c r="D7" s="3"/>
      <c r="E7" s="18"/>
      <c r="F7" s="172"/>
      <c r="G7" s="172"/>
      <c r="H7" s="19"/>
      <c r="I7" s="19"/>
    </row>
    <row r="8" spans="1:12" s="323" customFormat="1" ht="16.5" customHeight="1">
      <c r="A8" s="28" t="s">
        <v>62</v>
      </c>
      <c r="B8" s="25"/>
      <c r="C8" s="25"/>
      <c r="D8" s="25"/>
      <c r="E8" s="26"/>
      <c r="F8" s="176">
        <v>2480</v>
      </c>
      <c r="G8" s="176">
        <f>SUM(G10,G12,G14)</f>
        <v>2564</v>
      </c>
      <c r="H8" s="321">
        <f>G8-F8</f>
        <v>84</v>
      </c>
      <c r="I8" s="322">
        <f>(G8/F8*100)-100</f>
        <v>3.3870967741935516</v>
      </c>
      <c r="L8" s="324"/>
    </row>
    <row r="9" spans="1:9" ht="16.5" customHeight="1">
      <c r="A9" s="28"/>
      <c r="B9" s="25"/>
      <c r="C9" s="25"/>
      <c r="D9" s="25"/>
      <c r="E9" s="26"/>
      <c r="F9" s="173"/>
      <c r="G9" s="173"/>
      <c r="H9" s="325"/>
      <c r="I9" s="30"/>
    </row>
    <row r="10" spans="1:9" ht="19.5" customHeight="1">
      <c r="A10" s="151" t="s">
        <v>63</v>
      </c>
      <c r="B10" s="25"/>
      <c r="C10" s="25"/>
      <c r="D10" s="25"/>
      <c r="E10" s="26"/>
      <c r="F10" s="326">
        <v>129</v>
      </c>
      <c r="G10" s="326">
        <v>153</v>
      </c>
      <c r="H10" s="353">
        <f>G10-F10</f>
        <v>24</v>
      </c>
      <c r="I10" s="327">
        <f>(G10/F10*100)-100</f>
        <v>18.604651162790702</v>
      </c>
    </row>
    <row r="11" spans="1:12" ht="11.25" customHeight="1">
      <c r="A11" s="151"/>
      <c r="B11" s="25"/>
      <c r="C11" s="25"/>
      <c r="D11" s="25"/>
      <c r="E11" s="26"/>
      <c r="F11" s="174"/>
      <c r="G11" s="174"/>
      <c r="H11" s="154"/>
      <c r="I11" s="152"/>
      <c r="L11" s="7"/>
    </row>
    <row r="12" spans="1:12" ht="15.75" customHeight="1">
      <c r="A12" s="151" t="s">
        <v>8</v>
      </c>
      <c r="B12" s="25"/>
      <c r="C12" s="25"/>
      <c r="D12" s="25"/>
      <c r="E12" s="26"/>
      <c r="F12" s="326">
        <v>405</v>
      </c>
      <c r="G12" s="326">
        <v>474</v>
      </c>
      <c r="H12" s="353">
        <f>G12-F12</f>
        <v>69</v>
      </c>
      <c r="I12" s="327">
        <f>(G12/F12*100)-100</f>
        <v>17.037037037037024</v>
      </c>
      <c r="L12" s="328"/>
    </row>
    <row r="13" spans="1:9" ht="14.25" customHeight="1">
      <c r="A13" s="151"/>
      <c r="B13" s="25"/>
      <c r="C13" s="25"/>
      <c r="D13" s="25"/>
      <c r="E13" s="26"/>
      <c r="F13" s="174"/>
      <c r="G13" s="174"/>
      <c r="H13" s="154"/>
      <c r="I13" s="152"/>
    </row>
    <row r="14" spans="1:9" ht="13.5" customHeight="1">
      <c r="A14" s="151" t="s">
        <v>9</v>
      </c>
      <c r="B14" s="25"/>
      <c r="C14" s="25"/>
      <c r="D14" s="25"/>
      <c r="E14" s="26"/>
      <c r="F14" s="329">
        <v>1946</v>
      </c>
      <c r="G14" s="329">
        <v>1937</v>
      </c>
      <c r="H14" s="345">
        <f>G14-F14</f>
        <v>-9</v>
      </c>
      <c r="I14" s="346">
        <f>(G14/F14*100)-100</f>
        <v>-0.4624871531346457</v>
      </c>
    </row>
    <row r="15" spans="1:9" ht="15.75">
      <c r="A15" s="28"/>
      <c r="B15" s="25"/>
      <c r="C15" s="25"/>
      <c r="D15" s="25"/>
      <c r="E15" s="26"/>
      <c r="F15" s="173"/>
      <c r="G15" s="173"/>
      <c r="H15" s="29"/>
      <c r="I15" s="30"/>
    </row>
    <row r="16" spans="1:9" s="323" customFormat="1" ht="15.75">
      <c r="A16" s="28" t="s">
        <v>64</v>
      </c>
      <c r="B16" s="25"/>
      <c r="C16" s="25"/>
      <c r="D16" s="25"/>
      <c r="E16" s="26"/>
      <c r="F16" s="176">
        <v>17062</v>
      </c>
      <c r="G16" s="176">
        <v>18694</v>
      </c>
      <c r="H16" s="29">
        <f>G16-F16</f>
        <v>1632</v>
      </c>
      <c r="I16" s="322">
        <f>(G16/F16*100)-100</f>
        <v>9.565115461258927</v>
      </c>
    </row>
    <row r="17" spans="1:15" ht="15.75">
      <c r="A17" s="28" t="s">
        <v>10</v>
      </c>
      <c r="B17" s="25"/>
      <c r="C17" s="25"/>
      <c r="D17" s="25"/>
      <c r="E17" s="26"/>
      <c r="F17" s="175"/>
      <c r="G17" s="175"/>
      <c r="H17" s="30"/>
      <c r="I17" s="30"/>
      <c r="O17" s="328"/>
    </row>
    <row r="18" spans="1:9" ht="16.5" customHeight="1">
      <c r="A18" s="28" t="s">
        <v>11</v>
      </c>
      <c r="B18" s="25"/>
      <c r="C18" s="25"/>
      <c r="D18" s="25"/>
      <c r="E18" s="26"/>
      <c r="F18" s="176">
        <f>F6/1237286*100000</f>
        <v>1579.4246439384267</v>
      </c>
      <c r="G18" s="176">
        <f>G6/1243084*100000</f>
        <v>1710.1016504113963</v>
      </c>
      <c r="H18" s="30" t="s">
        <v>79</v>
      </c>
      <c r="I18" s="30" t="s">
        <v>79</v>
      </c>
    </row>
    <row r="19" spans="1:9" ht="12" customHeight="1">
      <c r="A19" s="28"/>
      <c r="B19" s="25"/>
      <c r="C19" s="25"/>
      <c r="D19" s="25"/>
      <c r="E19" s="26"/>
      <c r="F19" s="175"/>
      <c r="G19" s="175"/>
      <c r="H19" s="30"/>
      <c r="I19" s="30"/>
    </row>
    <row r="20" spans="1:9" ht="15.75">
      <c r="A20" s="32" t="s">
        <v>143</v>
      </c>
      <c r="B20" s="25"/>
      <c r="C20" s="25"/>
      <c r="D20" s="25"/>
      <c r="E20" s="26"/>
      <c r="F20" s="330">
        <f>F6/358690*1000</f>
        <v>54.48158577044244</v>
      </c>
      <c r="G20" s="330">
        <f>G6/375491*1000</f>
        <v>56.61387356820802</v>
      </c>
      <c r="H20" s="30" t="s">
        <v>79</v>
      </c>
      <c r="I20" s="30" t="s">
        <v>79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142</v>
      </c>
      <c r="B23" s="23"/>
      <c r="C23" s="23"/>
      <c r="D23" s="3"/>
      <c r="E23" s="18"/>
      <c r="F23" s="171"/>
      <c r="G23" s="171"/>
      <c r="H23" s="27"/>
      <c r="I23" s="153"/>
    </row>
    <row r="24" spans="1:9" ht="12" customHeight="1">
      <c r="A24" s="22"/>
      <c r="B24" s="23"/>
      <c r="C24" s="23"/>
      <c r="D24" s="3"/>
      <c r="E24" s="18"/>
      <c r="F24" s="171"/>
      <c r="G24" s="171"/>
      <c r="H24" s="27"/>
      <c r="I24" s="153"/>
    </row>
    <row r="25" spans="1:9" ht="17.25" customHeight="1">
      <c r="A25" s="24"/>
      <c r="B25" s="25" t="s">
        <v>78</v>
      </c>
      <c r="C25" s="25"/>
      <c r="D25" s="25"/>
      <c r="E25" s="18"/>
      <c r="F25" s="179">
        <v>38058</v>
      </c>
      <c r="G25" s="179">
        <v>41263</v>
      </c>
      <c r="H25" s="321">
        <f>G25-F25</f>
        <v>3205</v>
      </c>
      <c r="I25" s="322">
        <f>(G25/F25*100)-100</f>
        <v>8.421356876346621</v>
      </c>
    </row>
    <row r="26" spans="1:9" ht="12.75" customHeight="1">
      <c r="A26" s="14"/>
      <c r="B26" s="25" t="s">
        <v>68</v>
      </c>
      <c r="C26" s="3"/>
      <c r="D26" s="3"/>
      <c r="E26" s="18"/>
      <c r="F26" s="172"/>
      <c r="G26" s="172"/>
      <c r="H26" s="33"/>
      <c r="I26" s="33"/>
    </row>
    <row r="27" spans="1:9" ht="17.25" customHeight="1">
      <c r="A27" s="28"/>
      <c r="B27" s="150" t="s">
        <v>65</v>
      </c>
      <c r="C27" s="150"/>
      <c r="E27" s="26"/>
      <c r="F27" s="329">
        <v>37858</v>
      </c>
      <c r="G27" s="329">
        <v>41084</v>
      </c>
      <c r="H27" s="356">
        <f>G27-F27</f>
        <v>3226</v>
      </c>
      <c r="I27" s="327">
        <f>(G27/F27*100)-100</f>
        <v>8.521316498494372</v>
      </c>
    </row>
    <row r="28" spans="1:9" ht="12" customHeight="1">
      <c r="A28" s="28"/>
      <c r="B28" s="25"/>
      <c r="C28" s="25"/>
      <c r="D28" s="25"/>
      <c r="E28" s="26"/>
      <c r="F28" s="176"/>
      <c r="G28" s="176"/>
      <c r="H28" s="31"/>
      <c r="I28" s="31"/>
    </row>
    <row r="29" spans="1:9" ht="26.25" customHeight="1">
      <c r="A29" s="28" t="s">
        <v>143</v>
      </c>
      <c r="B29" s="25"/>
      <c r="C29" s="25"/>
      <c r="D29" s="25"/>
      <c r="E29" s="26"/>
      <c r="F29" s="330">
        <f>F25/358690*1000</f>
        <v>106.10276283141431</v>
      </c>
      <c r="G29" s="330">
        <f>G25/375491*1000</f>
        <v>109.89078300145675</v>
      </c>
      <c r="H29" s="30" t="s">
        <v>79</v>
      </c>
      <c r="I29" s="30" t="s">
        <v>79</v>
      </c>
    </row>
    <row r="30" spans="1:9" ht="24" customHeight="1">
      <c r="A30" s="28" t="s">
        <v>74</v>
      </c>
      <c r="B30" s="25"/>
      <c r="C30" s="25"/>
      <c r="D30" s="25"/>
      <c r="E30" s="26"/>
      <c r="F30" s="176">
        <v>3734</v>
      </c>
      <c r="G30" s="176">
        <v>3858</v>
      </c>
      <c r="H30" s="321">
        <f>G30-F30</f>
        <v>124</v>
      </c>
      <c r="I30" s="347">
        <f>(G30/F30*100)-100</f>
        <v>3.3208355650776724</v>
      </c>
    </row>
    <row r="31" spans="1:9" ht="15.75">
      <c r="A31" s="28" t="s">
        <v>75</v>
      </c>
      <c r="B31" s="25"/>
      <c r="C31" s="25"/>
      <c r="D31" s="25"/>
      <c r="E31" s="26"/>
      <c r="F31" s="175"/>
      <c r="G31" s="175"/>
      <c r="H31" s="30"/>
      <c r="I31" s="30"/>
    </row>
    <row r="32" spans="1:9" ht="15.75">
      <c r="A32" s="28"/>
      <c r="B32" s="25"/>
      <c r="C32" s="25"/>
      <c r="D32" s="25"/>
      <c r="E32" s="26"/>
      <c r="F32" s="175"/>
      <c r="G32" s="175"/>
      <c r="H32" s="30"/>
      <c r="I32" s="30"/>
    </row>
    <row r="33" spans="1:9" ht="26.25" customHeight="1">
      <c r="A33" s="22" t="s">
        <v>72</v>
      </c>
      <c r="B33" s="2"/>
      <c r="C33" s="25"/>
      <c r="D33" s="25"/>
      <c r="E33" s="26"/>
      <c r="F33" s="318">
        <f>SUM(F35,F37,F39)</f>
        <v>3661</v>
      </c>
      <c r="G33" s="318">
        <f>SUM(G35,G37,G39)</f>
        <v>3677</v>
      </c>
      <c r="H33" s="355">
        <f>G33-F33</f>
        <v>16</v>
      </c>
      <c r="I33" s="319">
        <f>(G33/F33*100)-100</f>
        <v>0.4370390603660326</v>
      </c>
    </row>
    <row r="34" spans="1:9" ht="12.75" customHeight="1">
      <c r="A34" s="22"/>
      <c r="B34" s="2"/>
      <c r="C34" s="25"/>
      <c r="D34" s="25"/>
      <c r="E34" s="26"/>
      <c r="F34" s="175"/>
      <c r="G34" s="175"/>
      <c r="H34" s="30"/>
      <c r="I34" s="30"/>
    </row>
    <row r="35" spans="1:9" ht="17.25" customHeight="1">
      <c r="A35" s="151" t="s">
        <v>66</v>
      </c>
      <c r="B35" s="25"/>
      <c r="C35" s="25"/>
      <c r="D35" s="25"/>
      <c r="E35" s="26"/>
      <c r="F35" s="326">
        <v>140</v>
      </c>
      <c r="G35" s="326">
        <v>160</v>
      </c>
      <c r="H35" s="353">
        <f>G35-F35</f>
        <v>20</v>
      </c>
      <c r="I35" s="327">
        <f>(G35/F35*100)-100</f>
        <v>14.285714285714278</v>
      </c>
    </row>
    <row r="36" spans="1:9" ht="12.75" customHeight="1">
      <c r="A36" s="151"/>
      <c r="B36" s="25"/>
      <c r="C36" s="25"/>
      <c r="D36" s="25"/>
      <c r="E36" s="26"/>
      <c r="F36" s="177"/>
      <c r="G36" s="177"/>
      <c r="H36" s="154"/>
      <c r="I36" s="155"/>
    </row>
    <row r="37" spans="1:9" ht="15" customHeight="1">
      <c r="A37" s="151" t="s">
        <v>12</v>
      </c>
      <c r="B37" s="25"/>
      <c r="C37" s="25"/>
      <c r="D37" s="25"/>
      <c r="E37" s="26"/>
      <c r="F37" s="326">
        <v>516</v>
      </c>
      <c r="G37" s="326">
        <v>587</v>
      </c>
      <c r="H37" s="353">
        <f>G37-F37</f>
        <v>71</v>
      </c>
      <c r="I37" s="327">
        <f>(G37/F37*100)-100</f>
        <v>13.759689922480618</v>
      </c>
    </row>
    <row r="38" spans="1:9" ht="15.75">
      <c r="A38" s="151"/>
      <c r="B38" s="25"/>
      <c r="C38" s="25"/>
      <c r="D38" s="25"/>
      <c r="E38" s="26"/>
      <c r="F38" s="177"/>
      <c r="G38" s="177"/>
      <c r="H38" s="154"/>
      <c r="I38" s="155"/>
    </row>
    <row r="39" spans="1:9" ht="15.75">
      <c r="A39" s="151" t="s">
        <v>13</v>
      </c>
      <c r="B39" s="25"/>
      <c r="C39" s="25"/>
      <c r="D39" s="25"/>
      <c r="E39" s="26"/>
      <c r="F39" s="329">
        <v>3005</v>
      </c>
      <c r="G39" s="329">
        <v>2930</v>
      </c>
      <c r="H39" s="345">
        <f>G39-F39</f>
        <v>-75</v>
      </c>
      <c r="I39" s="346">
        <f>(G39/F39*100)-100</f>
        <v>-2.495840266222956</v>
      </c>
    </row>
    <row r="40" spans="1:9" ht="12.75">
      <c r="A40" s="35"/>
      <c r="B40" s="36"/>
      <c r="C40" s="36"/>
      <c r="D40" s="36"/>
      <c r="E40" s="37"/>
      <c r="F40" s="178"/>
      <c r="G40" s="178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8.75" customHeight="1">
      <c r="A42" s="4" t="s">
        <v>69</v>
      </c>
      <c r="B42" s="39"/>
      <c r="C42" s="39"/>
      <c r="D42" s="39"/>
      <c r="E42" s="39"/>
      <c r="F42" s="39"/>
      <c r="G42" s="10"/>
      <c r="H42" s="10"/>
      <c r="I42" s="10"/>
    </row>
    <row r="43" spans="1:9" ht="18.75" customHeight="1">
      <c r="A43" s="40" t="s">
        <v>14</v>
      </c>
      <c r="B43" s="39"/>
      <c r="C43" s="39"/>
      <c r="D43" s="39"/>
      <c r="E43" s="39"/>
      <c r="F43" s="39"/>
      <c r="G43" s="10" t="s">
        <v>137</v>
      </c>
      <c r="H43" s="10"/>
      <c r="I43" s="10"/>
    </row>
    <row r="44" spans="1:9" ht="19.5" customHeight="1">
      <c r="A44" s="4" t="s">
        <v>73</v>
      </c>
      <c r="B44" s="10"/>
      <c r="D44" s="10"/>
      <c r="E44" s="10"/>
      <c r="F44" s="10"/>
      <c r="G44" s="10"/>
      <c r="H44" s="10"/>
      <c r="I44" s="10"/>
    </row>
    <row r="45" spans="1:9" ht="18" customHeight="1">
      <c r="A45" s="41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300" verticalDpi="300" orientation="portrait" paperSize="9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V4:Z14"/>
  <sheetViews>
    <sheetView zoomScalePageLayoutView="0" workbookViewId="0" topLeftCell="A1">
      <selection activeCell="Z15" sqref="Z15"/>
    </sheetView>
  </sheetViews>
  <sheetFormatPr defaultColWidth="9.140625" defaultRowHeight="12.75"/>
  <cols>
    <col min="21" max="21" width="12.7109375" style="0" customWidth="1"/>
    <col min="23" max="23" width="10.140625" style="0" bestFit="1" customWidth="1"/>
  </cols>
  <sheetData>
    <row r="1" ht="16.5" customHeight="1"/>
    <row r="4" spans="23:26" ht="12.75">
      <c r="W4" t="s">
        <v>70</v>
      </c>
      <c r="Z4" t="s">
        <v>71</v>
      </c>
    </row>
    <row r="5" spans="22:26" ht="12.75">
      <c r="V5">
        <v>2001</v>
      </c>
      <c r="W5" s="158">
        <v>255149</v>
      </c>
      <c r="Y5">
        <v>2001</v>
      </c>
      <c r="Z5" s="158">
        <v>18517</v>
      </c>
    </row>
    <row r="6" spans="22:26" ht="12.75">
      <c r="V6">
        <v>2002</v>
      </c>
      <c r="W6" s="158">
        <v>265841</v>
      </c>
      <c r="Y6">
        <v>2002</v>
      </c>
      <c r="Z6" s="158">
        <v>18022</v>
      </c>
    </row>
    <row r="7" spans="22:26" ht="12.75">
      <c r="V7">
        <v>2003</v>
      </c>
      <c r="W7" s="158">
        <v>276371</v>
      </c>
      <c r="Y7">
        <v>2003</v>
      </c>
      <c r="Z7" s="158">
        <v>19178</v>
      </c>
    </row>
    <row r="8" spans="22:26" ht="12.75">
      <c r="V8">
        <v>2004</v>
      </c>
      <c r="W8" s="158">
        <v>291605</v>
      </c>
      <c r="Y8">
        <v>2004</v>
      </c>
      <c r="Z8" s="158">
        <v>19495</v>
      </c>
    </row>
    <row r="9" spans="22:26" ht="12.75">
      <c r="V9">
        <v>2005</v>
      </c>
      <c r="W9" s="158">
        <v>305496</v>
      </c>
      <c r="Y9">
        <v>2005</v>
      </c>
      <c r="Z9" s="158">
        <v>22554</v>
      </c>
    </row>
    <row r="10" spans="22:26" ht="12.75">
      <c r="V10">
        <v>2006</v>
      </c>
      <c r="W10" s="158">
        <v>319440</v>
      </c>
      <c r="Y10">
        <v>2006</v>
      </c>
      <c r="Z10" s="158">
        <v>20242</v>
      </c>
    </row>
    <row r="11" spans="22:26" ht="12.75">
      <c r="V11">
        <v>2007</v>
      </c>
      <c r="W11" s="158">
        <v>334145</v>
      </c>
      <c r="Y11">
        <v>2007</v>
      </c>
      <c r="Z11" s="158">
        <v>20519</v>
      </c>
    </row>
    <row r="12" spans="22:26" ht="12.75">
      <c r="V12">
        <v>2008</v>
      </c>
      <c r="W12" s="158">
        <v>351406</v>
      </c>
      <c r="Y12">
        <v>2008</v>
      </c>
      <c r="Z12" s="158">
        <v>20873</v>
      </c>
    </row>
    <row r="13" spans="22:26" ht="12.75">
      <c r="V13">
        <v>2009</v>
      </c>
      <c r="W13" s="158">
        <v>366520</v>
      </c>
      <c r="Y13">
        <v>2009</v>
      </c>
      <c r="Z13" s="158">
        <v>19571</v>
      </c>
    </row>
    <row r="14" spans="22:26" ht="12.75">
      <c r="V14">
        <v>2010</v>
      </c>
      <c r="W14" s="158">
        <v>384115</v>
      </c>
      <c r="Y14">
        <v>2010</v>
      </c>
      <c r="Z14" s="158">
        <v>21258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6.7109375" style="87" customWidth="1"/>
    <col min="2" max="2" width="27.140625" style="87" customWidth="1"/>
    <col min="3" max="3" width="9.140625" style="87" hidden="1" customWidth="1"/>
    <col min="4" max="5" width="7.140625" style="87" hidden="1" customWidth="1"/>
    <col min="6" max="6" width="8.421875" style="87" hidden="1" customWidth="1"/>
    <col min="7" max="7" width="0.13671875" style="87" customWidth="1"/>
    <col min="8" max="8" width="9.00390625" style="87" hidden="1" customWidth="1"/>
    <col min="9" max="18" width="9.00390625" style="87" customWidth="1"/>
    <col min="19" max="19" width="10.28125" style="87" customWidth="1"/>
    <col min="20" max="20" width="7.00390625" style="87" customWidth="1"/>
    <col min="21" max="16384" width="9.140625" style="87" customWidth="1"/>
  </cols>
  <sheetData>
    <row r="1" spans="1:19" s="83" customFormat="1" ht="16.5" customHeight="1">
      <c r="A1" s="146" t="s">
        <v>151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9" customHeight="1">
      <c r="A2" s="84"/>
      <c r="B2" s="82"/>
      <c r="C2" s="82"/>
      <c r="D2" s="82"/>
      <c r="E2" s="82"/>
      <c r="F2" s="82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26.25" customHeight="1">
      <c r="A3" s="88"/>
      <c r="B3" s="89"/>
      <c r="C3" s="90">
        <v>1984</v>
      </c>
      <c r="D3" s="90">
        <f>C3+1</f>
        <v>1985</v>
      </c>
      <c r="E3" s="90">
        <f>D3+1</f>
        <v>1986</v>
      </c>
      <c r="F3" s="90">
        <v>1989</v>
      </c>
      <c r="G3" s="90">
        <f>F3+1</f>
        <v>1990</v>
      </c>
      <c r="H3" s="91">
        <v>1996</v>
      </c>
      <c r="I3" s="91">
        <v>2001</v>
      </c>
      <c r="J3" s="91">
        <v>2002</v>
      </c>
      <c r="K3" s="91">
        <v>2003</v>
      </c>
      <c r="L3" s="91">
        <v>2004</v>
      </c>
      <c r="M3" s="91">
        <v>2005</v>
      </c>
      <c r="N3" s="91">
        <v>2006</v>
      </c>
      <c r="O3" s="91">
        <v>2007</v>
      </c>
      <c r="P3" s="91">
        <v>2008</v>
      </c>
      <c r="Q3" s="91" t="s">
        <v>150</v>
      </c>
      <c r="R3" s="91">
        <v>2010</v>
      </c>
      <c r="S3" s="92"/>
    </row>
    <row r="4" spans="1:19" ht="10.5" customHeight="1">
      <c r="A4" s="93"/>
      <c r="B4" s="94"/>
      <c r="C4" s="95"/>
      <c r="D4" s="95"/>
      <c r="E4" s="95"/>
      <c r="F4" s="95"/>
      <c r="G4" s="95"/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</row>
    <row r="5" spans="1:19" ht="15" customHeight="1">
      <c r="A5" s="99" t="s">
        <v>39</v>
      </c>
      <c r="B5" s="100"/>
      <c r="C5" s="94"/>
      <c r="D5" s="94"/>
      <c r="E5" s="94"/>
      <c r="F5" s="94"/>
      <c r="G5" s="94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98"/>
    </row>
    <row r="6" spans="1:19" ht="15.75" customHeight="1">
      <c r="A6" s="99"/>
      <c r="B6" s="94" t="s">
        <v>2</v>
      </c>
      <c r="C6" s="102">
        <v>4681</v>
      </c>
      <c r="D6" s="102">
        <v>5035</v>
      </c>
      <c r="E6" s="102">
        <v>5707</v>
      </c>
      <c r="F6" s="102">
        <v>9085</v>
      </c>
      <c r="G6" s="102">
        <v>10316</v>
      </c>
      <c r="H6" s="103">
        <v>14845</v>
      </c>
      <c r="I6" s="103">
        <v>18517</v>
      </c>
      <c r="J6" s="103">
        <v>18022</v>
      </c>
      <c r="K6" s="103">
        <v>19178</v>
      </c>
      <c r="L6" s="103">
        <v>19495</v>
      </c>
      <c r="M6" s="103">
        <v>22554</v>
      </c>
      <c r="N6" s="103">
        <v>20242</v>
      </c>
      <c r="O6" s="103">
        <v>20519</v>
      </c>
      <c r="P6" s="103">
        <v>20873</v>
      </c>
      <c r="Q6" s="344">
        <v>19542</v>
      </c>
      <c r="R6" s="344">
        <v>21258</v>
      </c>
      <c r="S6" s="104"/>
    </row>
    <row r="7" spans="1:19" ht="15.75" customHeight="1">
      <c r="A7" s="99"/>
      <c r="B7" s="94" t="s">
        <v>40</v>
      </c>
      <c r="C7" s="105" t="s">
        <v>4</v>
      </c>
      <c r="D7" s="105"/>
      <c r="E7" s="105"/>
      <c r="F7" s="105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1:19" ht="13.5" customHeight="1">
      <c r="A8" s="99"/>
      <c r="B8" s="108" t="s">
        <v>41</v>
      </c>
      <c r="C8" s="109">
        <v>479</v>
      </c>
      <c r="D8" s="109">
        <v>511</v>
      </c>
      <c r="E8" s="109">
        <v>574</v>
      </c>
      <c r="F8" s="109">
        <v>893</v>
      </c>
      <c r="G8" s="109">
        <v>1007</v>
      </c>
      <c r="H8" s="110">
        <v>1351</v>
      </c>
      <c r="I8" s="110">
        <v>1591</v>
      </c>
      <c r="J8" s="110">
        <v>1535</v>
      </c>
      <c r="K8" s="110">
        <v>1616</v>
      </c>
      <c r="L8" s="110">
        <v>1629</v>
      </c>
      <c r="M8" s="110">
        <v>1869</v>
      </c>
      <c r="N8" s="110">
        <v>1665</v>
      </c>
      <c r="O8" s="110">
        <v>1678</v>
      </c>
      <c r="P8" s="110">
        <f>P6/1230975*100000</f>
        <v>1695.6477588903103</v>
      </c>
      <c r="Q8" s="110">
        <f>Q6/1237283*100000</f>
        <v>1579.4284735181845</v>
      </c>
      <c r="R8" s="110">
        <f>R6/1243084*100000</f>
        <v>1710.1016504113963</v>
      </c>
      <c r="S8" s="111"/>
    </row>
    <row r="9" spans="1:19" ht="14.25" customHeight="1">
      <c r="A9" s="99"/>
      <c r="B9" s="94" t="s">
        <v>42</v>
      </c>
      <c r="C9" s="105"/>
      <c r="D9" s="105"/>
      <c r="E9" s="105"/>
      <c r="F9" s="105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</row>
    <row r="10" spans="1:19" ht="15.75" customHeight="1">
      <c r="A10" s="99"/>
      <c r="B10" s="108" t="s">
        <v>43</v>
      </c>
      <c r="C10" s="109">
        <v>63</v>
      </c>
      <c r="D10" s="109">
        <v>67</v>
      </c>
      <c r="E10" s="109">
        <v>74</v>
      </c>
      <c r="F10" s="109">
        <v>89</v>
      </c>
      <c r="G10" s="109">
        <v>94</v>
      </c>
      <c r="H10" s="110">
        <v>77</v>
      </c>
      <c r="I10" s="110">
        <v>75</v>
      </c>
      <c r="J10" s="110">
        <v>69</v>
      </c>
      <c r="K10" s="110">
        <v>72</v>
      </c>
      <c r="L10" s="110">
        <v>69</v>
      </c>
      <c r="M10" s="110">
        <v>76</v>
      </c>
      <c r="N10" s="110">
        <v>65</v>
      </c>
      <c r="O10" s="110">
        <v>63</v>
      </c>
      <c r="P10" s="110">
        <f>P6/342344*1000</f>
        <v>60.97083635173977</v>
      </c>
      <c r="Q10" s="110">
        <f>Q6/358690*1000</f>
        <v>54.48158577044244</v>
      </c>
      <c r="R10" s="110">
        <f>R6/375491*1000</f>
        <v>56.61387356820802</v>
      </c>
      <c r="S10" s="111"/>
    </row>
    <row r="11" spans="1:20" ht="10.5" customHeight="1">
      <c r="A11" s="99"/>
      <c r="B11" s="100"/>
      <c r="C11" s="105"/>
      <c r="D11" s="105"/>
      <c r="E11" s="105"/>
      <c r="F11" s="105"/>
      <c r="G11" s="10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12"/>
    </row>
    <row r="12" spans="1:19" ht="15" customHeight="1">
      <c r="A12" s="113" t="s">
        <v>44</v>
      </c>
      <c r="B12" s="100"/>
      <c r="C12" s="105"/>
      <c r="D12" s="105"/>
      <c r="E12" s="105"/>
      <c r="F12" s="105"/>
      <c r="G12" s="10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7"/>
    </row>
    <row r="13" spans="1:19" ht="16.5" customHeight="1">
      <c r="A13" s="99"/>
      <c r="B13" s="94" t="s">
        <v>45</v>
      </c>
      <c r="C13" s="102">
        <v>7538</v>
      </c>
      <c r="D13" s="102">
        <v>8235</v>
      </c>
      <c r="E13" s="102">
        <v>9410</v>
      </c>
      <c r="F13" s="102">
        <v>15489</v>
      </c>
      <c r="G13" s="102">
        <v>17562</v>
      </c>
      <c r="H13" s="103">
        <v>26270</v>
      </c>
      <c r="I13" s="103">
        <v>33988</v>
      </c>
      <c r="J13" s="103">
        <v>33119</v>
      </c>
      <c r="K13" s="103">
        <v>35239</v>
      </c>
      <c r="L13" s="103">
        <v>35506</v>
      </c>
      <c r="M13" s="103">
        <v>43741</v>
      </c>
      <c r="N13" s="103">
        <v>40023</v>
      </c>
      <c r="O13" s="103">
        <v>41178</v>
      </c>
      <c r="P13" s="103">
        <v>42910</v>
      </c>
      <c r="Q13" s="344">
        <v>38058</v>
      </c>
      <c r="R13" s="344">
        <v>41263</v>
      </c>
      <c r="S13" s="104"/>
    </row>
    <row r="14" spans="1:19" ht="9" customHeight="1">
      <c r="A14" s="99"/>
      <c r="B14" s="94" t="s">
        <v>4</v>
      </c>
      <c r="C14" s="94"/>
      <c r="D14" s="114"/>
      <c r="E14" s="114"/>
      <c r="F14" s="114"/>
      <c r="G14" s="114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7"/>
    </row>
    <row r="15" spans="1:19" ht="13.5" customHeight="1">
      <c r="A15" s="99"/>
      <c r="B15" s="94" t="s">
        <v>42</v>
      </c>
      <c r="C15" s="115">
        <v>102</v>
      </c>
      <c r="D15" s="115">
        <v>110</v>
      </c>
      <c r="E15" s="115">
        <v>123</v>
      </c>
      <c r="F15" s="115">
        <v>152</v>
      </c>
      <c r="G15" s="115">
        <v>160</v>
      </c>
      <c r="H15" s="110">
        <v>135</v>
      </c>
      <c r="I15" s="110">
        <v>137</v>
      </c>
      <c r="J15" s="110">
        <v>127</v>
      </c>
      <c r="K15" s="110">
        <v>133</v>
      </c>
      <c r="L15" s="110">
        <v>126</v>
      </c>
      <c r="M15" s="110">
        <v>148</v>
      </c>
      <c r="N15" s="110">
        <v>129</v>
      </c>
      <c r="O15" s="110">
        <v>127</v>
      </c>
      <c r="P15" s="110">
        <f>P13/342344*1000</f>
        <v>125.34176150304957</v>
      </c>
      <c r="Q15" s="110">
        <f>Q13/358690*1000</f>
        <v>106.10276283141431</v>
      </c>
      <c r="R15" s="110">
        <f>R13/375491*1000</f>
        <v>109.89078300145675</v>
      </c>
      <c r="S15" s="116"/>
    </row>
    <row r="16" spans="1:19" ht="12" customHeight="1">
      <c r="A16" s="99"/>
      <c r="B16" s="108" t="s">
        <v>43</v>
      </c>
      <c r="C16" s="105"/>
      <c r="D16" s="105"/>
      <c r="E16" s="105"/>
      <c r="F16" s="105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</row>
    <row r="17" spans="1:19" ht="15" customHeight="1">
      <c r="A17" s="99" t="s">
        <v>46</v>
      </c>
      <c r="B17" s="100"/>
      <c r="C17" s="105"/>
      <c r="D17" s="105"/>
      <c r="E17" s="105"/>
      <c r="F17" s="105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</row>
    <row r="18" spans="1:22" ht="16.5" customHeight="1">
      <c r="A18" s="93"/>
      <c r="B18" s="117" t="s">
        <v>47</v>
      </c>
      <c r="C18" s="102">
        <v>2329</v>
      </c>
      <c r="D18" s="102">
        <v>2685</v>
      </c>
      <c r="E18" s="102">
        <v>2834</v>
      </c>
      <c r="F18" s="102">
        <v>3141</v>
      </c>
      <c r="G18" s="102">
        <v>3575</v>
      </c>
      <c r="H18" s="103">
        <v>3774</v>
      </c>
      <c r="I18" s="103">
        <v>3264</v>
      </c>
      <c r="J18" s="103">
        <v>2904</v>
      </c>
      <c r="K18" s="103">
        <v>2698</v>
      </c>
      <c r="L18" s="103">
        <v>2951</v>
      </c>
      <c r="M18" s="103">
        <v>2760</v>
      </c>
      <c r="N18" s="103">
        <v>2522</v>
      </c>
      <c r="O18" s="103">
        <v>3055</v>
      </c>
      <c r="P18" s="103">
        <f>SUM(P20:P22)</f>
        <v>3435</v>
      </c>
      <c r="Q18" s="103">
        <f>SUM(Q20:Q22)</f>
        <v>3661</v>
      </c>
      <c r="R18" s="103">
        <f>SUM(R20:R22)</f>
        <v>3677</v>
      </c>
      <c r="S18" s="104"/>
      <c r="V18" s="331"/>
    </row>
    <row r="19" spans="1:19" ht="13.5" customHeight="1">
      <c r="A19" s="113" t="s">
        <v>4</v>
      </c>
      <c r="B19" s="94" t="s">
        <v>48</v>
      </c>
      <c r="C19" s="105"/>
      <c r="D19" s="105"/>
      <c r="E19" s="105"/>
      <c r="F19" s="105"/>
      <c r="G19" s="105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7"/>
    </row>
    <row r="20" spans="1:21" ht="16.5" customHeight="1">
      <c r="A20" s="99"/>
      <c r="B20" s="167" t="s">
        <v>76</v>
      </c>
      <c r="C20" s="115">
        <v>82</v>
      </c>
      <c r="D20" s="115">
        <v>104</v>
      </c>
      <c r="E20" s="115">
        <v>109</v>
      </c>
      <c r="F20" s="115">
        <v>130</v>
      </c>
      <c r="G20" s="115">
        <v>144</v>
      </c>
      <c r="H20" s="168" t="s">
        <v>49</v>
      </c>
      <c r="I20" s="302">
        <v>126</v>
      </c>
      <c r="J20" s="302">
        <v>158</v>
      </c>
      <c r="K20" s="302">
        <v>131</v>
      </c>
      <c r="L20" s="302">
        <v>144</v>
      </c>
      <c r="M20" s="302">
        <v>136</v>
      </c>
      <c r="N20" s="302">
        <v>134</v>
      </c>
      <c r="O20" s="302">
        <v>140</v>
      </c>
      <c r="P20" s="302">
        <v>168</v>
      </c>
      <c r="Q20" s="348">
        <v>140</v>
      </c>
      <c r="R20" s="348">
        <v>160</v>
      </c>
      <c r="S20" s="107"/>
      <c r="U20" s="301"/>
    </row>
    <row r="21" spans="1:19" ht="16.5" customHeight="1">
      <c r="A21" s="99"/>
      <c r="B21" s="167" t="s">
        <v>50</v>
      </c>
      <c r="C21" s="115">
        <v>253</v>
      </c>
      <c r="D21" s="115">
        <v>266</v>
      </c>
      <c r="E21" s="115">
        <v>226</v>
      </c>
      <c r="F21" s="115">
        <v>250</v>
      </c>
      <c r="G21" s="115">
        <v>315</v>
      </c>
      <c r="H21" s="168" t="s">
        <v>51</v>
      </c>
      <c r="I21" s="302">
        <v>288</v>
      </c>
      <c r="J21" s="302">
        <v>216</v>
      </c>
      <c r="K21" s="302">
        <v>291</v>
      </c>
      <c r="L21" s="302">
        <v>245</v>
      </c>
      <c r="M21" s="302">
        <v>358</v>
      </c>
      <c r="N21" s="302">
        <v>348</v>
      </c>
      <c r="O21" s="302">
        <v>500</v>
      </c>
      <c r="P21" s="302">
        <v>512</v>
      </c>
      <c r="Q21" s="348">
        <v>516</v>
      </c>
      <c r="R21" s="348">
        <v>587</v>
      </c>
      <c r="S21" s="107"/>
    </row>
    <row r="22" spans="1:19" ht="17.25" customHeight="1">
      <c r="A22" s="99"/>
      <c r="B22" s="167" t="s">
        <v>52</v>
      </c>
      <c r="C22" s="115">
        <v>1994</v>
      </c>
      <c r="D22" s="115">
        <v>2315</v>
      </c>
      <c r="E22" s="115">
        <v>2499</v>
      </c>
      <c r="F22" s="115">
        <v>2761</v>
      </c>
      <c r="G22" s="115">
        <v>3116</v>
      </c>
      <c r="H22" s="110">
        <v>3383</v>
      </c>
      <c r="I22" s="110">
        <v>2850</v>
      </c>
      <c r="J22" s="110">
        <v>2530</v>
      </c>
      <c r="K22" s="110">
        <v>2276</v>
      </c>
      <c r="L22" s="110">
        <v>2562</v>
      </c>
      <c r="M22" s="110">
        <v>2266</v>
      </c>
      <c r="N22" s="110">
        <v>2040</v>
      </c>
      <c r="O22" s="110">
        <v>2415</v>
      </c>
      <c r="P22" s="110">
        <v>2755</v>
      </c>
      <c r="Q22" s="349">
        <v>3005</v>
      </c>
      <c r="R22" s="349">
        <v>2930</v>
      </c>
      <c r="S22" s="107"/>
    </row>
    <row r="23" spans="1:19" ht="13.5" customHeight="1">
      <c r="A23" s="99"/>
      <c r="B23" s="100"/>
      <c r="C23" s="105"/>
      <c r="D23" s="105"/>
      <c r="E23" s="105"/>
      <c r="F23" s="105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</row>
    <row r="24" spans="1:19" ht="18.75" customHeight="1">
      <c r="A24" s="118" t="s">
        <v>53</v>
      </c>
      <c r="B24" s="119"/>
      <c r="C24" s="105"/>
      <c r="D24" s="105"/>
      <c r="E24" s="105"/>
      <c r="F24" s="105"/>
      <c r="G24" s="105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</row>
    <row r="25" spans="1:19" ht="15.75" customHeight="1">
      <c r="A25" s="93" t="s">
        <v>4</v>
      </c>
      <c r="B25" s="117" t="s">
        <v>54</v>
      </c>
      <c r="C25" s="120">
        <v>8.4</v>
      </c>
      <c r="D25" s="121">
        <v>10.6</v>
      </c>
      <c r="E25" s="121">
        <v>11</v>
      </c>
      <c r="F25" s="121">
        <v>12.6</v>
      </c>
      <c r="G25" s="121">
        <v>14.1</v>
      </c>
      <c r="H25" s="122">
        <v>13.9</v>
      </c>
      <c r="I25" s="122">
        <v>10.8</v>
      </c>
      <c r="J25" s="122">
        <v>13.5</v>
      </c>
      <c r="K25" s="122">
        <v>11</v>
      </c>
      <c r="L25" s="122">
        <v>12</v>
      </c>
      <c r="M25" s="122">
        <v>11.3</v>
      </c>
      <c r="N25" s="122">
        <v>11</v>
      </c>
      <c r="O25" s="122">
        <v>11.4</v>
      </c>
      <c r="P25" s="122">
        <f>P20/1230975*100000</f>
        <v>13.647718272101383</v>
      </c>
      <c r="Q25" s="122">
        <f>Q20/1237283*100000</f>
        <v>11.315115458629919</v>
      </c>
      <c r="R25" s="122">
        <f>R20/1243084*100000</f>
        <v>12.871213852000347</v>
      </c>
      <c r="S25" s="116"/>
    </row>
    <row r="26" spans="1:19" ht="15" customHeight="1">
      <c r="A26" s="99"/>
      <c r="B26" s="94" t="s">
        <v>42</v>
      </c>
      <c r="C26" s="123"/>
      <c r="D26" s="124"/>
      <c r="E26" s="124"/>
      <c r="F26" s="124"/>
      <c r="G26" s="124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07"/>
    </row>
    <row r="27" spans="1:19" ht="15" customHeight="1">
      <c r="A27" s="99"/>
      <c r="B27" s="108" t="s">
        <v>55</v>
      </c>
      <c r="C27" s="126">
        <v>1.1</v>
      </c>
      <c r="D27" s="127">
        <v>1.4</v>
      </c>
      <c r="E27" s="127">
        <v>1.4</v>
      </c>
      <c r="F27" s="127">
        <v>1.3</v>
      </c>
      <c r="G27" s="127">
        <v>1.3</v>
      </c>
      <c r="H27" s="122">
        <v>0.8</v>
      </c>
      <c r="I27" s="122">
        <v>0.5</v>
      </c>
      <c r="J27" s="122">
        <v>0.6</v>
      </c>
      <c r="K27" s="122">
        <v>0.5</v>
      </c>
      <c r="L27" s="122">
        <v>0.5</v>
      </c>
      <c r="M27" s="122">
        <v>0.4</v>
      </c>
      <c r="N27" s="122">
        <v>0.4</v>
      </c>
      <c r="O27" s="122">
        <v>0.4</v>
      </c>
      <c r="P27" s="122">
        <f>P20/342344*1000</f>
        <v>0.4907344659173229</v>
      </c>
      <c r="Q27" s="122">
        <f>Q20/358690*1000</f>
        <v>0.390309180629513</v>
      </c>
      <c r="R27" s="122">
        <f>R20/375491*1000</f>
        <v>0.42610874827892015</v>
      </c>
      <c r="S27" s="111"/>
    </row>
    <row r="28" spans="1:19" ht="13.5" customHeight="1">
      <c r="A28" s="99"/>
      <c r="B28" s="119"/>
      <c r="C28" s="126"/>
      <c r="D28" s="127"/>
      <c r="E28" s="127"/>
      <c r="F28" s="127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11"/>
    </row>
    <row r="29" spans="1:19" s="134" customFormat="1" ht="18.75" customHeight="1">
      <c r="A29" s="129"/>
      <c r="B29" s="130" t="s">
        <v>77</v>
      </c>
      <c r="C29" s="131">
        <v>3.5</v>
      </c>
      <c r="D29" s="131">
        <f>(D20/D18)*100</f>
        <v>3.8733705772811917</v>
      </c>
      <c r="E29" s="131">
        <f>(E20/E18)*100</f>
        <v>3.8461538461538463</v>
      </c>
      <c r="F29" s="131">
        <v>4.1</v>
      </c>
      <c r="G29" s="131">
        <v>4</v>
      </c>
      <c r="H29" s="132">
        <v>4.1</v>
      </c>
      <c r="I29" s="132">
        <v>3.9</v>
      </c>
      <c r="J29" s="132">
        <v>5.4</v>
      </c>
      <c r="K29" s="132">
        <v>4.8</v>
      </c>
      <c r="L29" s="132">
        <v>4.9</v>
      </c>
      <c r="M29" s="132">
        <v>4.9</v>
      </c>
      <c r="N29" s="132">
        <v>5.3</v>
      </c>
      <c r="O29" s="132">
        <v>4.6</v>
      </c>
      <c r="P29" s="132">
        <f>P20/P18*100</f>
        <v>4.890829694323144</v>
      </c>
      <c r="Q29" s="132">
        <f>Q20/Q18*100</f>
        <v>3.824091778202677</v>
      </c>
      <c r="R29" s="132">
        <f>R20/R18*100</f>
        <v>4.351373402230079</v>
      </c>
      <c r="S29" s="133"/>
    </row>
    <row r="30" spans="1:18" ht="0.75" customHeight="1">
      <c r="A30" s="114" t="s">
        <v>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35"/>
    </row>
    <row r="31" spans="1:18" ht="17.25" customHeight="1">
      <c r="A31" s="136" t="s">
        <v>57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5"/>
    </row>
    <row r="32" spans="1:17" ht="15" customHeight="1">
      <c r="A32" s="136" t="s">
        <v>58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5" customHeight="1">
      <c r="A33" s="136" t="s">
        <v>67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15" customHeight="1">
      <c r="A34" s="137" t="s">
        <v>59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 t="s">
        <v>138</v>
      </c>
      <c r="L34" s="136"/>
      <c r="M34" s="136"/>
      <c r="N34" s="136"/>
      <c r="O34" s="136"/>
      <c r="P34" s="136"/>
      <c r="Q34" s="136"/>
    </row>
    <row r="35" spans="1:2" ht="15" customHeight="1">
      <c r="A35" s="138"/>
      <c r="B35" s="138"/>
    </row>
    <row r="36" spans="1:2" ht="12.75">
      <c r="A36" s="138"/>
      <c r="B36" s="138"/>
    </row>
    <row r="37" spans="1:2" ht="12.75">
      <c r="A37" s="138"/>
      <c r="B37" s="138"/>
    </row>
  </sheetData>
  <sheetProtection/>
  <printOptions horizontalCentered="1" verticalCentered="1"/>
  <pageMargins left="0.75" right="0" top="0.75" bottom="0.236220472440945" header="0.5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0">
      <selection activeCell="J32" sqref="J32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154</v>
      </c>
      <c r="M1"/>
    </row>
    <row r="2" ht="9" customHeight="1"/>
    <row r="3" spans="1:12" ht="18.75" customHeight="1">
      <c r="A3" s="366" t="s">
        <v>0</v>
      </c>
      <c r="B3" s="367"/>
      <c r="C3" s="372">
        <v>2009</v>
      </c>
      <c r="D3" s="372"/>
      <c r="E3" s="372"/>
      <c r="F3" s="372"/>
      <c r="G3" s="373"/>
      <c r="H3" s="372">
        <v>2010</v>
      </c>
      <c r="I3" s="372"/>
      <c r="J3" s="372"/>
      <c r="K3" s="372"/>
      <c r="L3" s="373"/>
    </row>
    <row r="4" spans="1:12" ht="18.75" customHeight="1">
      <c r="A4" s="368"/>
      <c r="B4" s="369"/>
      <c r="C4" s="140" t="s">
        <v>56</v>
      </c>
      <c r="D4" s="140"/>
      <c r="E4" s="140"/>
      <c r="F4" s="140"/>
      <c r="G4" s="143"/>
      <c r="H4" s="140" t="s">
        <v>56</v>
      </c>
      <c r="I4" s="140"/>
      <c r="J4" s="140"/>
      <c r="K4" s="140"/>
      <c r="L4" s="143"/>
    </row>
    <row r="5" spans="1:12" ht="17.25" customHeight="1">
      <c r="A5" s="370"/>
      <c r="B5" s="371"/>
      <c r="C5" s="42" t="s">
        <v>15</v>
      </c>
      <c r="D5" s="43" t="s">
        <v>16</v>
      </c>
      <c r="E5" s="43" t="s">
        <v>17</v>
      </c>
      <c r="F5" s="43" t="s">
        <v>1</v>
      </c>
      <c r="G5" s="42" t="s">
        <v>3</v>
      </c>
      <c r="H5" s="42" t="s">
        <v>15</v>
      </c>
      <c r="I5" s="43" t="s">
        <v>16</v>
      </c>
      <c r="J5" s="43" t="s">
        <v>17</v>
      </c>
      <c r="K5" s="43" t="s">
        <v>1</v>
      </c>
      <c r="L5" s="42" t="s">
        <v>3</v>
      </c>
    </row>
    <row r="6" spans="1:12" ht="14.25" customHeight="1">
      <c r="A6" s="22"/>
      <c r="B6" s="44"/>
      <c r="C6" s="46"/>
      <c r="D6" s="45"/>
      <c r="E6" s="45"/>
      <c r="F6" s="45"/>
      <c r="G6" s="46"/>
      <c r="H6" s="46"/>
      <c r="I6" s="45"/>
      <c r="J6" s="45"/>
      <c r="K6" s="45"/>
      <c r="L6" s="46"/>
    </row>
    <row r="7" spans="1:12" ht="15" customHeight="1">
      <c r="A7" s="28" t="s">
        <v>18</v>
      </c>
      <c r="B7" s="26"/>
      <c r="C7" s="357">
        <v>32</v>
      </c>
      <c r="D7" s="34">
        <v>185</v>
      </c>
      <c r="E7" s="34">
        <v>1074</v>
      </c>
      <c r="F7" s="142">
        <v>1291</v>
      </c>
      <c r="G7" s="34">
        <f>F7/F27*100</f>
        <v>32.816471784443316</v>
      </c>
      <c r="H7" s="357">
        <v>66</v>
      </c>
      <c r="I7" s="34">
        <v>263</v>
      </c>
      <c r="J7" s="34">
        <v>998</v>
      </c>
      <c r="K7" s="34">
        <f>SUM(H7:J7)</f>
        <v>1327</v>
      </c>
      <c r="L7" s="34">
        <f>K7/K27*100</f>
        <v>32.87094377012633</v>
      </c>
    </row>
    <row r="8" spans="1:12" ht="14.25" customHeight="1">
      <c r="A8" s="28"/>
      <c r="B8" s="26"/>
      <c r="C8" s="358"/>
      <c r="D8" s="359"/>
      <c r="E8" s="359"/>
      <c r="F8" s="359"/>
      <c r="G8" s="358"/>
      <c r="H8" s="358"/>
      <c r="I8" s="359"/>
      <c r="J8" s="359"/>
      <c r="K8" s="359"/>
      <c r="L8" s="358"/>
    </row>
    <row r="9" spans="1:12" ht="15" customHeight="1">
      <c r="A9" s="28" t="s">
        <v>19</v>
      </c>
      <c r="B9" s="26"/>
      <c r="C9" s="357">
        <v>2</v>
      </c>
      <c r="D9" s="34">
        <v>13</v>
      </c>
      <c r="E9" s="34">
        <v>84</v>
      </c>
      <c r="F9" s="34">
        <f>SUM(C9:E9)</f>
        <v>99</v>
      </c>
      <c r="G9" s="34">
        <f>F9/F27*100</f>
        <v>2.516522623284189</v>
      </c>
      <c r="H9" s="357">
        <v>5</v>
      </c>
      <c r="I9" s="34">
        <v>9</v>
      </c>
      <c r="J9" s="34">
        <v>71</v>
      </c>
      <c r="K9" s="34">
        <f>SUM(H9:J9)</f>
        <v>85</v>
      </c>
      <c r="L9" s="34">
        <f>K9/K27*100</f>
        <v>2.1055239038890265</v>
      </c>
    </row>
    <row r="10" spans="1:12" ht="14.25" customHeight="1">
      <c r="A10" s="28"/>
      <c r="B10" s="26"/>
      <c r="C10" s="358"/>
      <c r="D10" s="359"/>
      <c r="E10" s="359"/>
      <c r="F10" s="34"/>
      <c r="G10" s="358"/>
      <c r="H10" s="358"/>
      <c r="I10" s="359"/>
      <c r="J10" s="359"/>
      <c r="K10" s="34"/>
      <c r="L10" s="358"/>
    </row>
    <row r="11" spans="1:12" ht="15" customHeight="1">
      <c r="A11" s="28" t="s">
        <v>20</v>
      </c>
      <c r="B11" s="26"/>
      <c r="C11" s="357">
        <v>21</v>
      </c>
      <c r="D11" s="34">
        <v>40</v>
      </c>
      <c r="E11" s="34">
        <v>253</v>
      </c>
      <c r="F11" s="34">
        <f>SUM(C11:E11)</f>
        <v>314</v>
      </c>
      <c r="G11" s="34">
        <f>F11/F27*100</f>
        <v>7.981698017285206</v>
      </c>
      <c r="H11" s="357">
        <v>28</v>
      </c>
      <c r="I11" s="34">
        <v>41</v>
      </c>
      <c r="J11" s="34">
        <v>228</v>
      </c>
      <c r="K11" s="34">
        <f>SUM(H11:J11)</f>
        <v>297</v>
      </c>
      <c r="L11" s="34">
        <f>K11/K27*100</f>
        <v>7.3569482288828345</v>
      </c>
    </row>
    <row r="12" spans="1:12" ht="13.5" customHeight="1">
      <c r="A12" s="28"/>
      <c r="B12" s="26"/>
      <c r="C12" s="358"/>
      <c r="D12" s="359"/>
      <c r="E12" s="359"/>
      <c r="F12" s="359"/>
      <c r="G12" s="358"/>
      <c r="H12" s="358"/>
      <c r="I12" s="359"/>
      <c r="J12" s="359"/>
      <c r="K12" s="359"/>
      <c r="L12" s="358"/>
    </row>
    <row r="13" spans="1:12" ht="15" customHeight="1">
      <c r="A13" s="28" t="s">
        <v>21</v>
      </c>
      <c r="B13" s="26"/>
      <c r="C13" s="357">
        <v>6</v>
      </c>
      <c r="D13" s="34">
        <v>25</v>
      </c>
      <c r="E13" s="34">
        <v>72</v>
      </c>
      <c r="F13" s="34">
        <f>SUM(C13:E13)</f>
        <v>103</v>
      </c>
      <c r="G13" s="34">
        <f>F13/F27*100</f>
        <v>2.6182003050330453</v>
      </c>
      <c r="H13" s="357">
        <v>6</v>
      </c>
      <c r="I13" s="34">
        <v>27</v>
      </c>
      <c r="J13" s="34">
        <v>82</v>
      </c>
      <c r="K13" s="34">
        <f>SUM(H13:J13)</f>
        <v>115</v>
      </c>
      <c r="L13" s="34">
        <f>K13/K27*100</f>
        <v>2.8486499876145652</v>
      </c>
    </row>
    <row r="14" spans="1:12" ht="13.5" customHeight="1">
      <c r="A14" s="28"/>
      <c r="B14" s="26"/>
      <c r="C14" s="358"/>
      <c r="D14" s="359"/>
      <c r="E14" s="359"/>
      <c r="F14" s="359"/>
      <c r="G14" s="358"/>
      <c r="H14" s="358"/>
      <c r="I14" s="359"/>
      <c r="J14" s="359"/>
      <c r="K14" s="359"/>
      <c r="L14" s="358"/>
    </row>
    <row r="15" spans="1:12" ht="15" customHeight="1">
      <c r="A15" s="28" t="s">
        <v>22</v>
      </c>
      <c r="B15" s="26"/>
      <c r="C15" s="357">
        <v>26</v>
      </c>
      <c r="D15" s="34">
        <v>68</v>
      </c>
      <c r="E15" s="34">
        <v>402</v>
      </c>
      <c r="F15" s="34">
        <f>SUM(C15:E15)</f>
        <v>496</v>
      </c>
      <c r="G15" s="34">
        <f>F15/F27*100</f>
        <v>12.608032536858161</v>
      </c>
      <c r="H15" s="357">
        <v>31</v>
      </c>
      <c r="I15" s="34">
        <v>89</v>
      </c>
      <c r="J15" s="34">
        <v>386</v>
      </c>
      <c r="K15" s="34">
        <f>SUM(H15:J15)</f>
        <v>506</v>
      </c>
      <c r="L15" s="34">
        <f>K15/K27*100</f>
        <v>12.534059945504087</v>
      </c>
    </row>
    <row r="16" spans="1:12" ht="14.25" customHeight="1">
      <c r="A16" s="28"/>
      <c r="B16" s="26"/>
      <c r="C16" s="358"/>
      <c r="D16" s="359"/>
      <c r="E16" s="359"/>
      <c r="F16" s="359"/>
      <c r="G16" s="358"/>
      <c r="H16" s="358"/>
      <c r="I16" s="359"/>
      <c r="J16" s="359"/>
      <c r="K16" s="359"/>
      <c r="L16" s="358"/>
    </row>
    <row r="17" spans="1:12" ht="15" customHeight="1">
      <c r="A17" s="28" t="s">
        <v>23</v>
      </c>
      <c r="B17" s="26"/>
      <c r="C17" s="357">
        <v>46</v>
      </c>
      <c r="D17" s="34">
        <v>238</v>
      </c>
      <c r="E17" s="34">
        <v>1133</v>
      </c>
      <c r="F17" s="34">
        <f>SUM(C17:E17)</f>
        <v>1417</v>
      </c>
      <c r="G17" s="34">
        <f>F17/F27*100</f>
        <v>36.01931875953228</v>
      </c>
      <c r="H17" s="357">
        <v>73</v>
      </c>
      <c r="I17" s="34">
        <v>283</v>
      </c>
      <c r="J17" s="34">
        <v>1145</v>
      </c>
      <c r="K17" s="34">
        <f>SUM(H17:J17)</f>
        <v>1501</v>
      </c>
      <c r="L17" s="34">
        <f>K17/K27*100</f>
        <v>37.18107505573446</v>
      </c>
    </row>
    <row r="18" spans="1:12" ht="15" customHeight="1">
      <c r="A18" s="28"/>
      <c r="B18" s="26"/>
      <c r="C18" s="358"/>
      <c r="D18" s="359"/>
      <c r="E18" s="359"/>
      <c r="F18" s="359"/>
      <c r="G18" s="358"/>
      <c r="H18" s="358"/>
      <c r="I18" s="359"/>
      <c r="J18" s="359"/>
      <c r="K18" s="359"/>
      <c r="L18" s="358"/>
    </row>
    <row r="19" spans="1:12" ht="15" customHeight="1">
      <c r="A19" s="28" t="s">
        <v>24</v>
      </c>
      <c r="B19" s="26"/>
      <c r="C19" s="357">
        <v>2</v>
      </c>
      <c r="D19" s="34">
        <v>2</v>
      </c>
      <c r="E19" s="34">
        <v>10</v>
      </c>
      <c r="F19" s="34">
        <f>SUM(C19:E19)</f>
        <v>14</v>
      </c>
      <c r="G19" s="34">
        <f>F19/F27*100</f>
        <v>0.3558718861209964</v>
      </c>
      <c r="H19" s="357">
        <v>2</v>
      </c>
      <c r="I19" s="34">
        <v>5</v>
      </c>
      <c r="J19" s="34">
        <v>20</v>
      </c>
      <c r="K19" s="34">
        <f>SUM(H19:J19)</f>
        <v>27</v>
      </c>
      <c r="L19" s="34">
        <f>K19/K27*100</f>
        <v>0.6688134753529849</v>
      </c>
    </row>
    <row r="20" spans="1:16" ht="12" customHeight="1">
      <c r="A20" s="28"/>
      <c r="B20" s="26"/>
      <c r="C20" s="50"/>
      <c r="D20" s="49"/>
      <c r="E20" s="49"/>
      <c r="F20" s="49"/>
      <c r="G20" s="50"/>
      <c r="H20" s="50"/>
      <c r="I20" s="49"/>
      <c r="J20" s="49"/>
      <c r="K20" s="49"/>
      <c r="L20" s="50"/>
      <c r="O20" s="350"/>
      <c r="P20" s="350"/>
    </row>
    <row r="21" spans="1:15" ht="27" customHeight="1">
      <c r="A21" s="51" t="s">
        <v>25</v>
      </c>
      <c r="B21" s="52"/>
      <c r="C21" s="53">
        <f>SUM(C7:C20)</f>
        <v>135</v>
      </c>
      <c r="D21" s="53">
        <f>SUM(D7:D20)</f>
        <v>571</v>
      </c>
      <c r="E21" s="332">
        <f>SUM(E7:E20)</f>
        <v>3028</v>
      </c>
      <c r="F21" s="141">
        <f>SUM(C21:E21)</f>
        <v>3734</v>
      </c>
      <c r="G21" s="333">
        <f>SUM(G7:G19)</f>
        <v>94.91611591255719</v>
      </c>
      <c r="H21" s="53">
        <f>SUM(H7:H20)</f>
        <v>211</v>
      </c>
      <c r="I21" s="53">
        <f>SUM(I7:I20)</f>
        <v>717</v>
      </c>
      <c r="J21" s="332">
        <f>SUM(J7:J20)</f>
        <v>2930</v>
      </c>
      <c r="K21" s="141">
        <f>SUM(H21:J21)</f>
        <v>3858</v>
      </c>
      <c r="L21" s="333">
        <f>SUM(L7:L19)</f>
        <v>95.5660143671043</v>
      </c>
      <c r="O21" s="350"/>
    </row>
    <row r="22" spans="1:12" ht="15" customHeight="1">
      <c r="A22" s="28"/>
      <c r="B22" s="26"/>
      <c r="C22" s="46"/>
      <c r="D22" s="45"/>
      <c r="E22" s="45"/>
      <c r="F22" s="45"/>
      <c r="G22" s="46"/>
      <c r="H22" s="46"/>
      <c r="I22" s="45"/>
      <c r="J22" s="45"/>
      <c r="K22" s="45"/>
      <c r="L22" s="46"/>
    </row>
    <row r="23" spans="1:12" ht="15" customHeight="1">
      <c r="A23" s="28" t="s">
        <v>26</v>
      </c>
      <c r="B23" s="26"/>
      <c r="C23" s="48">
        <v>13</v>
      </c>
      <c r="D23" s="30">
        <v>26</v>
      </c>
      <c r="E23" s="30">
        <v>161</v>
      </c>
      <c r="F23" s="30">
        <f>SUM(C23:E23)</f>
        <v>200</v>
      </c>
      <c r="G23" s="180">
        <f>F23/F27*100</f>
        <v>5.083884087442806</v>
      </c>
      <c r="H23" s="48">
        <v>9</v>
      </c>
      <c r="I23" s="30">
        <v>22</v>
      </c>
      <c r="J23" s="30">
        <v>148</v>
      </c>
      <c r="K23" s="30">
        <f>SUM(H23:J23)</f>
        <v>179</v>
      </c>
      <c r="L23" s="180">
        <f>K23/K27*100</f>
        <v>4.433985632895714</v>
      </c>
    </row>
    <row r="24" spans="1:12" ht="15" customHeight="1">
      <c r="A24" s="28"/>
      <c r="B24" s="26"/>
      <c r="C24" s="26"/>
      <c r="D24" s="47"/>
      <c r="E24" s="47"/>
      <c r="F24" s="47"/>
      <c r="G24" s="26"/>
      <c r="H24" s="26"/>
      <c r="I24" s="47"/>
      <c r="J24" s="47"/>
      <c r="K24" s="47"/>
      <c r="L24" s="26"/>
    </row>
    <row r="25" spans="1:12" ht="15" customHeight="1">
      <c r="A25" s="28" t="s">
        <v>27</v>
      </c>
      <c r="B25" s="26"/>
      <c r="C25" s="48">
        <v>0</v>
      </c>
      <c r="D25" s="30">
        <v>0</v>
      </c>
      <c r="E25" s="30">
        <v>0</v>
      </c>
      <c r="F25" s="30">
        <f>SUM(C25:E25)</f>
        <v>0</v>
      </c>
      <c r="G25" s="48">
        <v>0</v>
      </c>
      <c r="H25" s="48">
        <v>0</v>
      </c>
      <c r="I25" s="30">
        <v>0</v>
      </c>
      <c r="J25" s="30">
        <v>0</v>
      </c>
      <c r="K25" s="30">
        <f>SUM(H25:J25)</f>
        <v>0</v>
      </c>
      <c r="L25" s="48">
        <v>0</v>
      </c>
    </row>
    <row r="26" spans="1:12" ht="15" customHeight="1">
      <c r="A26" s="22"/>
      <c r="B26" s="44"/>
      <c r="C26" s="26"/>
      <c r="D26" s="47"/>
      <c r="E26" s="47"/>
      <c r="F26" s="47"/>
      <c r="G26" s="26"/>
      <c r="H26" s="26"/>
      <c r="I26" s="47"/>
      <c r="J26" s="47"/>
      <c r="K26" s="47"/>
      <c r="L26" s="26"/>
    </row>
    <row r="27" spans="1:12" ht="21.75" customHeight="1">
      <c r="A27" s="374" t="s">
        <v>28</v>
      </c>
      <c r="B27" s="375"/>
      <c r="C27" s="169">
        <f>SUM(C21,C23,C25)</f>
        <v>148</v>
      </c>
      <c r="D27" s="169">
        <f>SUM(D21,D23,D25)</f>
        <v>597</v>
      </c>
      <c r="E27" s="334">
        <f>SUM(E21,E23,E25)</f>
        <v>3189</v>
      </c>
      <c r="F27" s="334">
        <f>SUM(F21,F23,F25)</f>
        <v>3934</v>
      </c>
      <c r="G27" s="156">
        <f>SUM(G21,G23)</f>
        <v>100</v>
      </c>
      <c r="H27" s="169">
        <f>SUM(H21,H23,H25)</f>
        <v>220</v>
      </c>
      <c r="I27" s="169">
        <f>SUM(I21,I23,I25)</f>
        <v>739</v>
      </c>
      <c r="J27" s="334">
        <f>SUM(J21,J23,J25)</f>
        <v>3078</v>
      </c>
      <c r="K27" s="334">
        <f>SUM(K21,K23,K25)</f>
        <v>4037</v>
      </c>
      <c r="L27" s="156">
        <f>SUM(L21,L23)</f>
        <v>100.00000000000001</v>
      </c>
    </row>
    <row r="28" spans="1:12" ht="18.75" customHeight="1">
      <c r="A28" s="54"/>
      <c r="B28" s="50"/>
      <c r="C28" s="50"/>
      <c r="D28" s="49"/>
      <c r="E28" s="49"/>
      <c r="F28" s="49"/>
      <c r="G28" s="49"/>
      <c r="H28" s="50"/>
      <c r="I28" s="49"/>
      <c r="J28" s="49"/>
      <c r="K28" s="49"/>
      <c r="L28" s="49"/>
    </row>
    <row r="29" spans="1:13" s="4" customFormat="1" ht="18.75" customHeight="1">
      <c r="A29" s="40" t="s">
        <v>60</v>
      </c>
      <c r="M29" s="145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csoit</cp:lastModifiedBy>
  <cp:lastPrinted>2011-03-31T11:43:03Z</cp:lastPrinted>
  <dcterms:created xsi:type="dcterms:W3CDTF">2005-02-21T06:18:41Z</dcterms:created>
  <dcterms:modified xsi:type="dcterms:W3CDTF">2011-03-31T11:47:56Z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7ee85daa-0e2d-48bf-83ea-44b0f2933383</vt:lpwstr>
  </property>
  <property fmtid="{D5CDD505-2E9C-101B-9397-08002B2CF9AE}" pid="5" name="PublishingVariationRelationshipLinkField">
    <vt:lpwstr>http://statsmauritius.gov.mu/Relationships List/4571_.000, /Relationships List/4571_.000</vt:lpwstr>
  </property>
</Properties>
</file>