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firstSheet="15" activeTab="18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2 cont'd" sheetId="19" r:id="rId19"/>
    <sheet name="Table 13 " sheetId="20" r:id="rId20"/>
    <sheet name="Table 14" sheetId="21" r:id="rId21"/>
  </sheets>
  <externalReferences>
    <externalReference r:id="rId24"/>
  </externalReferences>
  <definedNames>
    <definedName name="DATABASE">'Table-1'!#REF!</definedName>
    <definedName name="_xlnm.Print_Area" localSheetId="17">'Table 12'!$A:$IV</definedName>
    <definedName name="_xlnm.Print_Area" localSheetId="19">'Table 13 '!$A:$IV</definedName>
    <definedName name="_xlnm.Print_Area" localSheetId="5">'Table 4 cont''d'!$A:$IV</definedName>
    <definedName name="_xlnm.Print_Area" localSheetId="10">'Table 8'!$A:$IV</definedName>
  </definedNames>
  <calcPr fullCalcOnLoad="1"/>
</workbook>
</file>

<file path=xl/sharedStrings.xml><?xml version="1.0" encoding="utf-8"?>
<sst xmlns="http://schemas.openxmlformats.org/spreadsheetml/2006/main" count="941" uniqueCount="428">
  <si>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</si>
  <si>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</si>
  <si>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</si>
  <si>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</si>
  <si>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</si>
  <si>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</si>
  <si>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</si>
  <si>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</si>
  <si>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</si>
  <si>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</si>
  <si>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</si>
  <si>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</si>
  <si>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</si>
  <si>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</si>
  <si>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</si>
  <si>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</si>
  <si>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</si>
  <si>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</si>
  <si>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</si>
  <si>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</si>
  <si>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</si>
  <si>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</si>
  <si>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</si>
  <si>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</si>
  <si>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</si>
  <si>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</si>
  <si>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</si>
  <si>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</si>
  <si>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</si>
  <si>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</si>
  <si>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</si>
  <si>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</si>
  <si>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</si>
  <si>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</si>
  <si>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</si>
  <si>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</si>
  <si>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</si>
  <si>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</si>
  <si>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</si>
  <si>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</si>
  <si>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</si>
  <si>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</si>
  <si>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</si>
  <si>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</si>
  <si>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</si>
  <si>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</si>
  <si>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</si>
  <si>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</si>
  <si>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</si>
  <si>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</si>
  <si>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</si>
  <si>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</si>
  <si>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</si>
  <si>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</si>
  <si>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</si>
  <si>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</si>
  <si>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</si>
  <si>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</si>
  <si>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</si>
  <si>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</si>
  <si>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</si>
  <si>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</si>
  <si>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</si>
  <si>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</si>
  <si>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</si>
  <si>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</si>
  <si>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</si>
  <si>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</si>
  <si>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</si>
  <si>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</si>
  <si>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</si>
  <si>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</si>
  <si>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</si>
  <si>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</si>
  <si>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</si>
  <si>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</si>
  <si>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</si>
  <si>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</si>
  <si>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</si>
  <si>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</si>
  <si>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</si>
  <si>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</si>
  <si>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</si>
  <si>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</si>
  <si>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</si>
  <si>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</si>
  <si>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</si>
  <si>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</si>
  <si>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</si>
  <si>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</si>
  <si>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</si>
  <si>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</si>
  <si>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</si>
  <si>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</si>
  <si>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</si>
  <si>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</si>
  <si>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</si>
  <si>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</si>
  <si>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</si>
  <si>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</si>
  <si>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</si>
  <si>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</si>
  <si>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</si>
  <si>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</si>
  <si>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</si>
  <si>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</si>
  <si>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</si>
  <si>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</si>
  <si>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</si>
  <si>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</si>
  <si>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</si>
  <si>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</si>
  <si>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</si>
  <si>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</si>
  <si>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</si>
  <si>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</si>
  <si>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</si>
  <si>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</si>
  <si>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</si>
  <si>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</si>
  <si>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</si>
  <si>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</si>
  <si>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</si>
  <si>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</si>
  <si>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</si>
  <si>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</si>
  <si>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</si>
  <si>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</si>
  <si>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</si>
  <si>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</si>
  <si>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</si>
  <si>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</si>
  <si>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</si>
  <si>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</si>
  <si>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</si>
  <si>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</si>
  <si>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</si>
  <si>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</si>
  <si>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</si>
  <si>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</si>
  <si>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</si>
  <si>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</si>
  <si>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</si>
  <si>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</si>
  <si>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</si>
  <si>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</si>
  <si>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</si>
  <si>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</si>
  <si>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</si>
  <si>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</si>
  <si>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</si>
  <si>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</si>
  <si>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</si>
  <si>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</si>
  <si>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</si>
  <si>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</si>
  <si>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</si>
  <si>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</si>
  <si>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</si>
  <si>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</si>
  <si>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</si>
  <si>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</si>
  <si>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</si>
  <si>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</si>
  <si>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</si>
  <si>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</si>
  <si>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</si>
  <si>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</si>
  <si>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</si>
  <si>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</si>
  <si>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</si>
  <si>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</si>
  <si>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</si>
  <si>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</si>
  <si>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</si>
  <si>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</si>
  <si>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</si>
  <si>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</si>
  <si>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</si>
  <si>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</si>
  <si>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</si>
  <si>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</si>
  <si>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</si>
  <si>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</si>
  <si>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</si>
  <si>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</si>
  <si>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</si>
  <si>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</si>
  <si>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</si>
  <si>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</si>
  <si>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</si>
  <si>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</si>
  <si>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</si>
  <si>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</si>
  <si>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</si>
  <si>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</si>
  <si>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</si>
  <si>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</si>
  <si>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</si>
  <si>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</si>
  <si>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</si>
  <si>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 xml:space="preserve"> 4th Qr 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</si>
  <si>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</si>
  <si>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</si>
  <si>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</si>
  <si>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</si>
  <si>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</si>
  <si>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</si>
  <si>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</si>
  <si>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</si>
  <si>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</si>
  <si>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</si>
  <si>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</si>
  <si>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</si>
  <si>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</si>
  <si>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</si>
  <si>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</si>
  <si>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</si>
  <si>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</si>
  <si>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</si>
  <si>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</si>
  <si>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</si>
  <si>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</si>
  <si>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</si>
  <si>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</si>
  <si>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</si>
  <si>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</si>
  <si>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</si>
  <si>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</si>
  <si>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</si>
  <si>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</si>
  <si>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- 21 -</t>
  </si>
  <si>
    <t>- 22 -</t>
  </si>
  <si>
    <t xml:space="preserve">          Hungary</t>
  </si>
  <si>
    <t>Value (c.i.f Rs Mn)</t>
  </si>
  <si>
    <t>Value (f.o.b Rs Mn)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</si>
  <si>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</si>
  <si>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</si>
  <si>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</si>
  <si>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</si>
  <si>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</si>
  <si>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</si>
  <si>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</si>
  <si>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</si>
  <si>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</si>
  <si>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</si>
  <si>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</si>
  <si>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</si>
  <si>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</si>
  <si>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</si>
  <si>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</si>
  <si>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</si>
  <si>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</si>
  <si>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</si>
  <si>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t xml:space="preserve">          Madagascar</t>
  </si>
  <si>
    <t xml:space="preserve">          South Africa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</si>
  <si>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</si>
  <si>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</si>
  <si>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</si>
  <si>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</si>
  <si>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</si>
  <si>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</si>
  <si>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</si>
  <si>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</si>
  <si>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</si>
  <si>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t xml:space="preserve">          Poland</t>
  </si>
  <si>
    <r>
      <t xml:space="preserve">2006 </t>
    </r>
    <r>
      <rPr>
        <b/>
        <vertAlign val="superscript"/>
        <sz val="10"/>
        <rFont val="Times New Roman"/>
        <family val="1"/>
      </rPr>
      <t>1</t>
    </r>
  </si>
  <si>
    <r>
      <t xml:space="preserve">2006 </t>
    </r>
    <r>
      <rPr>
        <b/>
        <vertAlign val="superscript"/>
        <sz val="10"/>
        <rFont val="CG Times"/>
        <family val="1"/>
      </rPr>
      <t>1</t>
    </r>
  </si>
  <si>
    <r>
      <t xml:space="preserve">2006 </t>
    </r>
    <r>
      <rPr>
        <b/>
        <vertAlign val="superscript"/>
        <sz val="10"/>
        <rFont val="CG Times (W1)"/>
        <family val="0"/>
      </rPr>
      <t>1</t>
    </r>
  </si>
  <si>
    <r>
      <t>3</t>
    </r>
    <r>
      <rPr>
        <sz val="10"/>
        <rFont val="Times New Roman"/>
        <family val="1"/>
      </rPr>
      <t xml:space="preserve"> Special Administrative Region of China</t>
    </r>
  </si>
  <si>
    <r>
      <t xml:space="preserve">2006 </t>
    </r>
    <r>
      <rPr>
        <b/>
        <vertAlign val="superscript"/>
        <sz val="9"/>
        <rFont val="CG Times"/>
        <family val="1"/>
      </rPr>
      <t>1</t>
    </r>
  </si>
  <si>
    <t xml:space="preserve">  Source : Customs Department</t>
  </si>
  <si>
    <t xml:space="preserve">  Value (f.o.b.) : Million Rupees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</si>
  <si>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</si>
  <si>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</si>
  <si>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</si>
  <si>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t xml:space="preserve">            -</t>
  </si>
  <si>
    <r>
      <t xml:space="preserve">2007 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</si>
  <si>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Revised            </t>
    </r>
  </si>
  <si>
    <r>
      <t xml:space="preserve">2007 </t>
    </r>
    <r>
      <rPr>
        <b/>
        <vertAlign val="superscript"/>
        <sz val="10"/>
        <rFont val="CG Times"/>
        <family val="1"/>
      </rPr>
      <t>2</t>
    </r>
  </si>
  <si>
    <r>
      <t xml:space="preserve">2007 </t>
    </r>
    <r>
      <rPr>
        <b/>
        <vertAlign val="superscript"/>
        <sz val="10"/>
        <rFont val="CG Times (W1)"/>
        <family val="0"/>
      </rPr>
      <t>3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</si>
  <si>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</si>
  <si>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</si>
  <si>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</si>
  <si>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</si>
  <si>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>3</t>
    </r>
    <r>
      <rPr>
        <sz val="10"/>
        <rFont val="CG Times (W1)"/>
        <family val="0"/>
      </rPr>
      <t xml:space="preserve"> Provisional</t>
    </r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</si>
  <si>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</si>
  <si>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</si>
  <si>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</si>
  <si>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 xml:space="preserve">2007 </t>
    </r>
    <r>
      <rPr>
        <b/>
        <vertAlign val="superscript"/>
        <sz val="9"/>
        <rFont val="Times New Roman"/>
        <family val="1"/>
      </rPr>
      <t>2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</si>
  <si>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</si>
  <si>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</si>
  <si>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 xml:space="preserve">2007 </t>
    </r>
    <r>
      <rPr>
        <b/>
        <vertAlign val="superscript"/>
        <sz val="9"/>
        <rFont val="CG Times"/>
        <family val="1"/>
      </rPr>
      <t>2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</si>
  <si>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</si>
  <si>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>-</t>
  </si>
  <si>
    <t xml:space="preserve">     -</t>
  </si>
  <si>
    <t xml:space="preserve">       -</t>
  </si>
  <si>
    <r>
      <t xml:space="preserve">Hong Kong  (S.A.R) </t>
    </r>
    <r>
      <rPr>
        <vertAlign val="superscript"/>
        <sz val="10"/>
        <rFont val="CG Times (W1)"/>
        <family val="1"/>
      </rPr>
      <t>4</t>
    </r>
  </si>
  <si>
    <t xml:space="preserve">          -</t>
  </si>
  <si>
    <t xml:space="preserve">         -</t>
  </si>
  <si>
    <t xml:space="preserve">      -</t>
  </si>
  <si>
    <r>
      <t xml:space="preserve"> 3</t>
    </r>
    <r>
      <rPr>
        <sz val="10"/>
        <rFont val="Times New Roman"/>
        <family val="1"/>
      </rPr>
      <t xml:space="preserve"> Special Administrative Region of China</t>
    </r>
  </si>
  <si>
    <t xml:space="preserve">      of which :</t>
  </si>
  <si>
    <t xml:space="preserve">       of which :</t>
  </si>
  <si>
    <t xml:space="preserve">        of which :</t>
  </si>
  <si>
    <t xml:space="preserve">Manufactures of metal, n.e.s. 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</si>
  <si>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</si>
  <si>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 xml:space="preserve">    Value (f.o.b): Million Rupees</t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</si>
  <si>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</si>
  <si>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CG Times (W1)"/>
        <family val="0"/>
      </rPr>
      <t xml:space="preserve"> Provisional</t>
    </r>
  </si>
  <si>
    <r>
      <t xml:space="preserve">3 </t>
    </r>
    <r>
      <rPr>
        <sz val="9"/>
        <rFont val="Times New Roman"/>
        <family val="1"/>
      </rPr>
      <t xml:space="preserve">Excluding Ship's stores and Bunkers </t>
    </r>
    <r>
      <rPr>
        <vertAlign val="superscript"/>
        <sz val="9"/>
        <rFont val="Times New Roman"/>
        <family val="1"/>
      </rPr>
      <t xml:space="preserve">            </t>
    </r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</si>
  <si>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</si>
  <si>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</si>
  <si>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</si>
  <si>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</si>
  <si>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</si>
  <si>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Provisioanl</t>
    </r>
  </si>
  <si>
    <t>Table 12 - Trade with African, Caribbean and Pacific (ACP) States, 2006 - 2007</t>
  </si>
  <si>
    <t>Table 13 - Trade with COMESA States, 2006-2007</t>
  </si>
  <si>
    <t>Table 14 - Trade with SADC States, 2006 - 2007</t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</si>
  <si>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</si>
  <si>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</si>
  <si>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</si>
  <si>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>Table 1 -  Summary of External Trade, 2006 - 2007</t>
  </si>
  <si>
    <t>Table 2 - Imports and exports of the Freeport Zone, 2006-2007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</si>
  <si>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2006 - 2007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</si>
  <si>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2006 - 2007</t>
    </r>
  </si>
  <si>
    <t>Table 4 - Domestic  exports of main commodities by section, 2006 - 2007</t>
  </si>
  <si>
    <t>Table 4 (cont'd) - Domestic  exports of main commodities by section, 2006 - 2007</t>
  </si>
  <si>
    <t>Table 5 - Re-exports of main commodities by section, 2006 - 2007</t>
  </si>
  <si>
    <t>Table 5 (cont'd) - Re-exports of main commodities by section, 2006 - 2007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</si>
  <si>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2006 - 2007</t>
    </r>
  </si>
  <si>
    <t>Table 7 - Domestic exports by country of destination, 2006 - 2007</t>
  </si>
  <si>
    <t>Table 8 - Re-exports by country of destination, 2006 - 2007</t>
  </si>
  <si>
    <t>Table 9 - Total imports of main commodities by section, 2006 - 2007</t>
  </si>
  <si>
    <t>Table 9 (cont'd) - Total imports of main commodities by section, 2006 - 2007</t>
  </si>
  <si>
    <t>Table 9 (cont'd) - Total imports of main commodities by section, 2006  - 2007</t>
  </si>
  <si>
    <t>Table 10 - Imports of selected commodities, 2006  - 2007</t>
  </si>
  <si>
    <t>Table 11 (Cont'd) - Imports by country of origin, 2006 - 2007</t>
  </si>
  <si>
    <t>- 24 -</t>
  </si>
  <si>
    <t>- 25 -</t>
  </si>
  <si>
    <t>- 26 -</t>
  </si>
  <si>
    <t>- 27 -</t>
  </si>
  <si>
    <r>
      <t>3</t>
    </r>
    <r>
      <rPr>
        <vertAlign val="superscript"/>
        <sz val="10"/>
        <rFont val="Helv"/>
        <family val="0"/>
      </rPr>
      <t xml:space="preserve"> </t>
    </r>
    <r>
      <rPr>
        <sz val="10"/>
        <rFont val="Helv"/>
        <family val="0"/>
      </rPr>
      <t>Provisional</t>
    </r>
  </si>
  <si>
    <r>
      <t>2007</t>
    </r>
    <r>
      <rPr>
        <b/>
        <vertAlign val="superscript"/>
        <sz val="10"/>
        <rFont val="CG Times (W1)"/>
        <family val="0"/>
      </rPr>
      <t xml:space="preserve"> 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</si>
  <si>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</si>
  <si>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</si>
  <si>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</t>
    </r>
  </si>
  <si>
    <t xml:space="preserve">        Cane Sugar </t>
  </si>
  <si>
    <t xml:space="preserve">        Cane Molasses  </t>
  </si>
  <si>
    <t xml:space="preserve">        Fish and fish preparations  </t>
  </si>
  <si>
    <t xml:space="preserve">       Cut flowers and foliage   </t>
  </si>
  <si>
    <t xml:space="preserve">        Textile yarns, fabrics, and made up articles 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</si>
  <si>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</si>
  <si>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</si>
  <si>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</si>
  <si>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Optical goods, n.e.s. 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</si>
  <si>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</si>
  <si>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</si>
  <si>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</si>
  <si>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Jewellery, goldsmiths' &amp; silversmiths' wares  </t>
  </si>
  <si>
    <t xml:space="preserve">       Miscellaneous manufactured articles n.e.s.  </t>
  </si>
  <si>
    <t xml:space="preserve">       Cane Sugar </t>
  </si>
  <si>
    <t xml:space="preserve">        Cane Molasses </t>
  </si>
  <si>
    <t xml:space="preserve">        Fish and fish preparations </t>
  </si>
  <si>
    <t xml:space="preserve">      Cut flowers and foliage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</si>
  <si>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</si>
  <si>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</si>
  <si>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</si>
  <si>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</si>
  <si>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</si>
  <si>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Miscellaneous manufactured articles n.e.s. </t>
  </si>
  <si>
    <t xml:space="preserve">Meat and meat preparations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</si>
  <si>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</si>
  <si>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</si>
  <si>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</si>
  <si>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</si>
  <si>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</si>
  <si>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</t>
  </si>
  <si>
    <t xml:space="preserve">Vegetables and fruits  </t>
  </si>
  <si>
    <t xml:space="preserve">Beverages  </t>
  </si>
  <si>
    <t xml:space="preserve">Tobacco &amp; tobacco manufactures  </t>
  </si>
  <si>
    <t xml:space="preserve">Cork and wood </t>
  </si>
  <si>
    <t xml:space="preserve">Textile fibres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</si>
  <si>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</si>
  <si>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</si>
  <si>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</si>
  <si>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</si>
  <si>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</si>
  <si>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</si>
  <si>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</si>
  <si>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</si>
  <si>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</si>
  <si>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</si>
  <si>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</si>
  <si>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</si>
  <si>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</si>
  <si>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</si>
  <si>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</si>
  <si>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Power generating machinery &amp; equipment   </t>
  </si>
  <si>
    <t xml:space="preserve">Machinery specialised for particular industries </t>
  </si>
  <si>
    <t xml:space="preserve">General industrial machinery &amp; equipment, n.e.s., &amp; machine parts, n.e.s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</si>
  <si>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</si>
  <si>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</si>
  <si>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</si>
  <si>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</si>
  <si>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</si>
  <si>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</si>
  <si>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 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</si>
  <si>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</si>
  <si>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</si>
  <si>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</si>
  <si>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</si>
  <si>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</si>
  <si>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</si>
  <si>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Rice :   </t>
  </si>
  <si>
    <t xml:space="preserve">    Wheaten flour :  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</si>
  <si>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</si>
  <si>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</si>
  <si>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</si>
  <si>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</si>
  <si>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</si>
  <si>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Fertilisers manufactured :  </t>
  </si>
  <si>
    <t xml:space="preserve">    Cotton fabrics :  </t>
  </si>
  <si>
    <t xml:space="preserve">    Cement :  </t>
  </si>
  <si>
    <t xml:space="preserve">    Iron and steel :   </t>
  </si>
  <si>
    <t>Table 12 (cont'd)  - Trade with African, Caribbean and Pacific (ACP) States, 2006 - 2007</t>
  </si>
  <si>
    <t>Table 11 - Imports by country of origin, 2006 - 2007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</si>
</sst>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</numFmts>
  <fonts count="7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10"/>
      <name val="CG Times"/>
      <family val="1"/>
    </font>
    <font>
      <b/>
      <sz val="10"/>
      <color indexed="8"/>
      <name val="Helv"/>
      <family val="0"/>
    </font>
    <font>
      <b/>
      <u val="single"/>
      <sz val="10"/>
      <color indexed="8"/>
      <name val="CG Times (W1)"/>
      <family val="0"/>
    </font>
    <font>
      <b/>
      <sz val="10"/>
      <color indexed="8"/>
      <name val="CG Times (W1)"/>
      <family val="0"/>
    </font>
    <font>
      <sz val="10"/>
      <color indexed="8"/>
      <name val="Helv"/>
      <family val="0"/>
    </font>
    <font>
      <i/>
      <sz val="10"/>
      <color indexed="8"/>
      <name val="CG Times (W1)"/>
      <family val="0"/>
    </font>
    <font>
      <vertAlign val="superscript"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3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7" borderId="1" applyNumberFormat="0" applyAlignment="0" applyProtection="0"/>
    <xf numFmtId="0" fontId="66" fillId="0" borderId="6" applyNumberFormat="0" applyFill="0" applyAlignment="0" applyProtection="0"/>
    <xf numFmtId="0" fontId="67" fillId="22" borderId="0" applyNumberFormat="0" applyBorder="0" applyAlignment="0" applyProtection="0"/>
    <xf numFmtId="0" fontId="0" fillId="23" borderId="7" applyNumberFormat="0" applyFont="0" applyAlignment="0" applyProtection="0"/>
    <xf numFmtId="0" fontId="68" fillId="20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 quotePrefix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9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2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9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1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165" fontId="1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13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168" fontId="12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9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168" fontId="8" fillId="0" borderId="13" xfId="0" applyNumberFormat="1" applyFont="1" applyBorder="1" applyAlignment="1">
      <alignment/>
    </xf>
    <xf numFmtId="167" fontId="7" fillId="0" borderId="19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/>
    </xf>
    <xf numFmtId="167" fontId="10" fillId="0" borderId="19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 vertical="center"/>
    </xf>
    <xf numFmtId="167" fontId="5" fillId="0" borderId="19" xfId="0" applyNumberFormat="1" applyFont="1" applyBorder="1" applyAlignment="1">
      <alignment vertical="center"/>
    </xf>
    <xf numFmtId="167" fontId="7" fillId="0" borderId="19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167" fontId="15" fillId="0" borderId="11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167" fontId="12" fillId="0" borderId="11" xfId="0" applyNumberFormat="1" applyFont="1" applyBorder="1" applyAlignment="1">
      <alignment/>
    </xf>
    <xf numFmtId="167" fontId="10" fillId="0" borderId="19" xfId="0" applyNumberFormat="1" applyFont="1" applyBorder="1" applyAlignment="1" quotePrefix="1">
      <alignment/>
    </xf>
    <xf numFmtId="0" fontId="12" fillId="0" borderId="0" xfId="0" applyFont="1" applyAlignment="1" quotePrefix="1">
      <alignment/>
    </xf>
    <xf numFmtId="3" fontId="9" fillId="0" borderId="1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165" fontId="7" fillId="0" borderId="13" xfId="0" applyNumberFormat="1" applyFont="1" applyBorder="1" applyAlignment="1">
      <alignment vertical="center"/>
    </xf>
    <xf numFmtId="0" fontId="10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68" fontId="7" fillId="0" borderId="11" xfId="0" applyNumberFormat="1" applyFont="1" applyBorder="1" applyAlignment="1">
      <alignment/>
    </xf>
    <xf numFmtId="168" fontId="7" fillId="0" borderId="19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9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9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3" fontId="42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Alignment="1">
      <alignment/>
    </xf>
    <xf numFmtId="168" fontId="19" fillId="0" borderId="0" xfId="0" applyNumberFormat="1" applyFont="1" applyAlignment="1">
      <alignment/>
    </xf>
    <xf numFmtId="165" fontId="12" fillId="0" borderId="19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7" fillId="0" borderId="19" xfId="0" applyNumberFormat="1" applyFont="1" applyBorder="1" applyAlignment="1" quotePrefix="1">
      <alignment/>
    </xf>
    <xf numFmtId="165" fontId="10" fillId="0" borderId="11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9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5" fontId="41" fillId="0" borderId="11" xfId="0" applyNumberFormat="1" applyFont="1" applyBorder="1" applyAlignment="1" quotePrefix="1">
      <alignment/>
    </xf>
    <xf numFmtId="165" fontId="41" fillId="0" borderId="11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5" fillId="0" borderId="19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5" fillId="0" borderId="19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8" fillId="0" borderId="2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1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27" fillId="0" borderId="13" xfId="0" applyNumberFormat="1" applyFont="1" applyBorder="1" applyAlignment="1">
      <alignment vertical="center"/>
    </xf>
    <xf numFmtId="165" fontId="20" fillId="0" borderId="22" xfId="0" applyNumberFormat="1" applyFont="1" applyBorder="1" applyAlignment="1">
      <alignment vertical="center"/>
    </xf>
    <xf numFmtId="165" fontId="7" fillId="0" borderId="19" xfId="0" applyNumberFormat="1" applyFont="1" applyBorder="1" applyAlignment="1">
      <alignment/>
    </xf>
    <xf numFmtId="0" fontId="31" fillId="0" borderId="0" xfId="0" applyFont="1" applyAlignment="1">
      <alignment horizontal="left"/>
    </xf>
    <xf numFmtId="180" fontId="10" fillId="0" borderId="19" xfId="0" applyNumberFormat="1" applyFont="1" applyBorder="1" applyAlignment="1">
      <alignment/>
    </xf>
    <xf numFmtId="0" fontId="21" fillId="0" borderId="0" xfId="0" applyFont="1" applyAlignment="1">
      <alignment/>
    </xf>
    <xf numFmtId="168" fontId="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175" fontId="10" fillId="0" borderId="11" xfId="0" applyNumberFormat="1" applyFont="1" applyBorder="1" applyAlignment="1" quotePrefix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75" fontId="15" fillId="0" borderId="11" xfId="0" applyNumberFormat="1" applyFont="1" applyBorder="1" applyAlignment="1" quotePrefix="1">
      <alignment/>
    </xf>
    <xf numFmtId="165" fontId="9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7" fontId="5" fillId="0" borderId="11" xfId="0" applyNumberFormat="1" applyFont="1" applyBorder="1" applyAlignment="1">
      <alignment vertic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166" fontId="12" fillId="0" borderId="2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165" fontId="10" fillId="0" borderId="19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6" fontId="10" fillId="0" borderId="13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5" fontId="8" fillId="0" borderId="19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4" fontId="1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5" fontId="27" fillId="0" borderId="19" xfId="0" applyNumberFormat="1" applyFont="1" applyBorder="1" applyAlignment="1" quotePrefix="1">
      <alignment/>
    </xf>
    <xf numFmtId="178" fontId="14" fillId="0" borderId="11" xfId="0" applyNumberFormat="1" applyFont="1" applyBorder="1" applyAlignment="1">
      <alignment/>
    </xf>
    <xf numFmtId="165" fontId="9" fillId="0" borderId="21" xfId="0" applyNumberFormat="1" applyFont="1" applyBorder="1" applyAlignment="1">
      <alignment vertical="center"/>
    </xf>
    <xf numFmtId="165" fontId="20" fillId="0" borderId="19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7" fontId="5" fillId="0" borderId="13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168" fontId="14" fillId="0" borderId="14" xfId="0" applyNumberFormat="1" applyFont="1" applyBorder="1" applyAlignment="1">
      <alignment/>
    </xf>
    <xf numFmtId="175" fontId="48" fillId="0" borderId="11" xfId="0" applyNumberFormat="1" applyFont="1" applyBorder="1" applyAlignment="1" quotePrefix="1">
      <alignment/>
    </xf>
    <xf numFmtId="165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80" fontId="14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8" fontId="1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8" fontId="7" fillId="0" borderId="19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5" fontId="7" fillId="0" borderId="19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5" fontId="7" fillId="0" borderId="19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20" fillId="0" borderId="23" xfId="0" applyNumberFormat="1" applyFont="1" applyBorder="1" applyAlignment="1">
      <alignment vertical="center"/>
    </xf>
    <xf numFmtId="167" fontId="12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71" fontId="10" fillId="0" borderId="11" xfId="0" applyNumberFormat="1" applyFont="1" applyBorder="1" applyAlignment="1">
      <alignment/>
    </xf>
    <xf numFmtId="171" fontId="10" fillId="0" borderId="1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8" fontId="10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74" fontId="10" fillId="0" borderId="11" xfId="0" applyNumberFormat="1" applyFont="1" applyBorder="1" applyAlignment="1">
      <alignment/>
    </xf>
    <xf numFmtId="3" fontId="15" fillId="0" borderId="11" xfId="0" applyNumberFormat="1" applyFont="1" applyBorder="1" applyAlignment="1" quotePrefix="1">
      <alignment/>
    </xf>
    <xf numFmtId="176" fontId="41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 vertical="center"/>
    </xf>
    <xf numFmtId="165" fontId="19" fillId="0" borderId="0" xfId="0" applyNumberFormat="1" applyFont="1" applyAlignment="1">
      <alignment/>
    </xf>
    <xf numFmtId="186" fontId="5" fillId="0" borderId="19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/>
    </xf>
    <xf numFmtId="164" fontId="10" fillId="0" borderId="11" xfId="0" applyNumberFormat="1" applyFont="1" applyBorder="1" applyAlignment="1">
      <alignment/>
    </xf>
    <xf numFmtId="164" fontId="5" fillId="0" borderId="0" xfId="0" applyNumberFormat="1" applyFont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10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7" fillId="0" borderId="0" xfId="0" applyNumberFormat="1" applyFont="1" applyAlignment="1" quotePrefix="1">
      <alignment vertical="center"/>
    </xf>
    <xf numFmtId="178" fontId="5" fillId="0" borderId="11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right" vertical="center"/>
    </xf>
    <xf numFmtId="175" fontId="48" fillId="0" borderId="11" xfId="0" applyNumberFormat="1" applyFont="1" applyBorder="1" applyAlignment="1" quotePrefix="1">
      <alignment horizontal="center"/>
    </xf>
    <xf numFmtId="0" fontId="49" fillId="0" borderId="0" xfId="0" applyFont="1" applyAlignment="1">
      <alignment/>
    </xf>
    <xf numFmtId="0" fontId="40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0" fillId="0" borderId="13" xfId="0" applyFont="1" applyBorder="1" applyAlignment="1">
      <alignment horizontal="center"/>
    </xf>
    <xf numFmtId="3" fontId="50" fillId="0" borderId="21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/>
    </xf>
    <xf numFmtId="165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165" fontId="0" fillId="0" borderId="0" xfId="0" applyNumberFormat="1" applyAlignment="1">
      <alignment/>
    </xf>
    <xf numFmtId="178" fontId="5" fillId="0" borderId="11" xfId="0" applyNumberFormat="1" applyFont="1" applyBorder="1" applyAlignment="1">
      <alignment/>
    </xf>
    <xf numFmtId="166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51" fillId="0" borderId="10" xfId="0" applyFont="1" applyBorder="1" applyAlignment="1">
      <alignment/>
    </xf>
    <xf numFmtId="0" fontId="40" fillId="0" borderId="19" xfId="0" applyFont="1" applyBorder="1" applyAlignment="1">
      <alignment/>
    </xf>
    <xf numFmtId="165" fontId="53" fillId="0" borderId="19" xfId="0" applyNumberFormat="1" applyFont="1" applyBorder="1" applyAlignment="1">
      <alignment/>
    </xf>
    <xf numFmtId="165" fontId="53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165" fontId="53" fillId="0" borderId="19" xfId="0" applyNumberFormat="1" applyFont="1" applyBorder="1" applyAlignment="1">
      <alignment/>
    </xf>
    <xf numFmtId="175" fontId="53" fillId="0" borderId="11" xfId="0" applyNumberFormat="1" applyFont="1" applyBorder="1" applyAlignment="1" quotePrefix="1">
      <alignment horizontal="center"/>
    </xf>
    <xf numFmtId="165" fontId="10" fillId="0" borderId="11" xfId="0" applyNumberFormat="1" applyFont="1" applyFill="1" applyBorder="1" applyAlignment="1">
      <alignment/>
    </xf>
    <xf numFmtId="165" fontId="53" fillId="0" borderId="0" xfId="0" applyNumberFormat="1" applyFont="1" applyBorder="1" applyAlignment="1">
      <alignment/>
    </xf>
    <xf numFmtId="165" fontId="53" fillId="0" borderId="10" xfId="0" applyNumberFormat="1" applyFont="1" applyBorder="1" applyAlignment="1">
      <alignment/>
    </xf>
    <xf numFmtId="172" fontId="10" fillId="0" borderId="11" xfId="0" applyNumberFormat="1" applyFont="1" applyBorder="1" applyAlignment="1" quotePrefix="1">
      <alignment/>
    </xf>
    <xf numFmtId="165" fontId="10" fillId="0" borderId="13" xfId="0" applyNumberFormat="1" applyFont="1" applyBorder="1" applyAlignment="1">
      <alignment/>
    </xf>
    <xf numFmtId="165" fontId="53" fillId="0" borderId="12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181" fontId="10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65" fontId="10" fillId="0" borderId="11" xfId="0" applyNumberFormat="1" applyFont="1" applyBorder="1" applyAlignment="1" quotePrefix="1">
      <alignment/>
    </xf>
    <xf numFmtId="165" fontId="7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20" fillId="0" borderId="11" xfId="0" applyNumberFormat="1" applyFont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 quotePrefix="1">
      <alignment/>
    </xf>
    <xf numFmtId="164" fontId="7" fillId="0" borderId="0" xfId="0" applyNumberFormat="1" applyFont="1" applyAlignment="1" quotePrefix="1">
      <alignment/>
    </xf>
    <xf numFmtId="165" fontId="42" fillId="0" borderId="11" xfId="0" applyNumberFormat="1" applyFont="1" applyBorder="1" applyAlignment="1">
      <alignment/>
    </xf>
    <xf numFmtId="166" fontId="44" fillId="0" borderId="21" xfId="0" applyNumberFormat="1" applyFont="1" applyBorder="1" applyAlignment="1">
      <alignment/>
    </xf>
    <xf numFmtId="166" fontId="44" fillId="0" borderId="18" xfId="0" applyNumberFormat="1" applyFont="1" applyBorder="1" applyAlignment="1">
      <alignment/>
    </xf>
    <xf numFmtId="174" fontId="47" fillId="0" borderId="11" xfId="0" applyNumberFormat="1" applyFont="1" applyBorder="1" applyAlignment="1">
      <alignment/>
    </xf>
    <xf numFmtId="165" fontId="47" fillId="0" borderId="19" xfId="0" applyNumberFormat="1" applyFont="1" applyBorder="1" applyAlignment="1">
      <alignment/>
    </xf>
    <xf numFmtId="174" fontId="41" fillId="0" borderId="11" xfId="0" applyNumberFormat="1" applyFont="1" applyBorder="1" applyAlignment="1">
      <alignment/>
    </xf>
    <xf numFmtId="165" fontId="47" fillId="0" borderId="11" xfId="0" applyNumberFormat="1" applyFont="1" applyBorder="1" applyAlignment="1">
      <alignment/>
    </xf>
    <xf numFmtId="172" fontId="4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left"/>
    </xf>
    <xf numFmtId="174" fontId="47" fillId="0" borderId="19" xfId="0" applyNumberFormat="1" applyFont="1" applyBorder="1" applyAlignment="1">
      <alignment/>
    </xf>
    <xf numFmtId="165" fontId="47" fillId="0" borderId="13" xfId="0" applyNumberFormat="1" applyFont="1" applyBorder="1" applyAlignment="1">
      <alignment/>
    </xf>
    <xf numFmtId="165" fontId="47" fillId="0" borderId="14" xfId="0" applyNumberFormat="1" applyFont="1" applyBorder="1" applyAlignment="1">
      <alignment/>
    </xf>
    <xf numFmtId="0" fontId="33" fillId="0" borderId="0" xfId="0" applyFont="1" applyAlignment="1">
      <alignment/>
    </xf>
    <xf numFmtId="3" fontId="42" fillId="0" borderId="11" xfId="0" applyNumberFormat="1" applyFont="1" applyBorder="1" applyAlignment="1">
      <alignment horizontal="center"/>
    </xf>
    <xf numFmtId="166" fontId="42" fillId="0" borderId="11" xfId="0" applyNumberFormat="1" applyFont="1" applyBorder="1" applyAlignment="1">
      <alignment/>
    </xf>
    <xf numFmtId="166" fontId="42" fillId="0" borderId="18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1" fillId="0" borderId="19" xfId="0" applyNumberFormat="1" applyFont="1" applyBorder="1" applyAlignment="1">
      <alignment/>
    </xf>
    <xf numFmtId="166" fontId="41" fillId="0" borderId="10" xfId="0" applyNumberFormat="1" applyFont="1" applyBorder="1" applyAlignment="1">
      <alignment/>
    </xf>
    <xf numFmtId="166" fontId="41" fillId="0" borderId="11" xfId="0" applyNumberFormat="1" applyFont="1" applyBorder="1" applyAlignment="1" quotePrefix="1">
      <alignment/>
    </xf>
    <xf numFmtId="166" fontId="41" fillId="0" borderId="10" xfId="0" applyNumberFormat="1" applyFont="1" applyBorder="1" applyAlignment="1" quotePrefix="1">
      <alignment/>
    </xf>
    <xf numFmtId="166" fontId="41" fillId="0" borderId="19" xfId="0" applyNumberFormat="1" applyFont="1" applyBorder="1" applyAlignment="1" quotePrefix="1">
      <alignment/>
    </xf>
    <xf numFmtId="3" fontId="17" fillId="0" borderId="13" xfId="0" applyNumberFormat="1" applyFont="1" applyBorder="1" applyAlignment="1">
      <alignment/>
    </xf>
    <xf numFmtId="166" fontId="41" fillId="0" borderId="14" xfId="0" applyNumberFormat="1" applyFont="1" applyBorder="1" applyAlignment="1">
      <alignment/>
    </xf>
    <xf numFmtId="166" fontId="41" fillId="0" borderId="12" xfId="0" applyNumberFormat="1" applyFont="1" applyBorder="1" applyAlignment="1">
      <alignment/>
    </xf>
    <xf numFmtId="166" fontId="46" fillId="0" borderId="0" xfId="0" applyNumberFormat="1" applyFont="1" applyAlignment="1">
      <alignment/>
    </xf>
    <xf numFmtId="166" fontId="41" fillId="0" borderId="11" xfId="0" applyNumberFormat="1" applyFont="1" applyBorder="1" applyAlignment="1">
      <alignment/>
    </xf>
    <xf numFmtId="165" fontId="41" fillId="0" borderId="19" xfId="0" applyNumberFormat="1" applyFont="1" applyBorder="1" applyAlignment="1" quotePrefix="1">
      <alignment/>
    </xf>
    <xf numFmtId="165" fontId="41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164" fontId="5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/>
    </xf>
    <xf numFmtId="166" fontId="10" fillId="0" borderId="19" xfId="0" applyNumberFormat="1" applyFont="1" applyBorder="1" applyAlignment="1" quotePrefix="1">
      <alignment/>
    </xf>
    <xf numFmtId="165" fontId="53" fillId="0" borderId="11" xfId="0" applyNumberFormat="1" applyFont="1" applyBorder="1" applyAlignment="1" quotePrefix="1">
      <alignment/>
    </xf>
    <xf numFmtId="166" fontId="41" fillId="0" borderId="19" xfId="0" applyNumberFormat="1" applyFont="1" applyBorder="1" applyAlignment="1">
      <alignment/>
    </xf>
    <xf numFmtId="165" fontId="20" fillId="0" borderId="12" xfId="0" applyNumberFormat="1" applyFont="1" applyBorder="1" applyAlignment="1">
      <alignment vertical="center"/>
    </xf>
    <xf numFmtId="165" fontId="27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10" xfId="0" applyNumberFormat="1" applyFont="1" applyBorder="1" applyAlignment="1" quotePrefix="1">
      <alignment/>
    </xf>
    <xf numFmtId="164" fontId="7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6" fontId="41" fillId="0" borderId="14" xfId="0" applyNumberFormat="1" applyFont="1" applyBorder="1" applyAlignment="1">
      <alignment/>
    </xf>
    <xf numFmtId="166" fontId="41" fillId="0" borderId="13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8" fontId="20" fillId="0" borderId="11" xfId="0" applyNumberFormat="1" applyFont="1" applyBorder="1" applyAlignment="1" quotePrefix="1">
      <alignment vertical="center"/>
    </xf>
    <xf numFmtId="168" fontId="20" fillId="0" borderId="19" xfId="0" applyNumberFormat="1" applyFont="1" applyBorder="1" applyAlignment="1" quotePrefix="1">
      <alignment vertical="center"/>
    </xf>
    <xf numFmtId="165" fontId="8" fillId="0" borderId="11" xfId="0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177" fontId="41" fillId="0" borderId="11" xfId="0" applyNumberFormat="1" applyFont="1" applyBorder="1" applyAlignment="1">
      <alignment horizontal="right"/>
    </xf>
    <xf numFmtId="181" fontId="47" fillId="0" borderId="11" xfId="0" applyNumberFormat="1" applyFont="1" applyBorder="1" applyAlignment="1">
      <alignment/>
    </xf>
    <xf numFmtId="166" fontId="47" fillId="0" borderId="11" xfId="0" applyNumberFormat="1" applyFont="1" applyBorder="1" applyAlignment="1">
      <alignment/>
    </xf>
    <xf numFmtId="166" fontId="47" fillId="0" borderId="13" xfId="0" applyNumberFormat="1" applyFont="1" applyBorder="1" applyAlignment="1">
      <alignment/>
    </xf>
    <xf numFmtId="172" fontId="41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textRotation="180"/>
    </xf>
    <xf numFmtId="0" fontId="12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 vertical="center" textRotation="180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 textRotation="180"/>
    </xf>
    <xf numFmtId="0" fontId="0" fillId="0" borderId="0" xfId="0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3" fontId="17" fillId="0" borderId="12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42" fillId="0" borderId="2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1" fontId="42" fillId="0" borderId="20" xfId="0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42" fillId="0" borderId="2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vertical="center" wrapText="1"/>
    </xf>
    <xf numFmtId="3" fontId="17" fillId="0" borderId="13" xfId="0" applyNumberFormat="1" applyFont="1" applyBorder="1" applyAlignment="1">
      <alignment horizontal="center"/>
    </xf>
    <xf numFmtId="0" fontId="42" fillId="0" borderId="23" xfId="0" applyNumberFormat="1" applyFont="1" applyBorder="1" applyAlignment="1">
      <alignment horizontal="center"/>
    </xf>
    <xf numFmtId="0" fontId="42" fillId="0" borderId="24" xfId="0" applyNumberFormat="1" applyFont="1" applyBorder="1" applyAlignment="1">
      <alignment horizontal="center"/>
    </xf>
    <xf numFmtId="0" fontId="42" fillId="0" borderId="16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7622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686050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686050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0480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48000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6222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56222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95475" y="526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o%20publications\digest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Sheet1"/>
      <sheetName val="Sheet2"/>
      <sheetName val="Sheet3"/>
    </sheetNames>
    <sheetDataSet>
      <sheetData sheetId="10">
        <row r="7">
          <cell r="C7">
            <v>47638</v>
          </cell>
        </row>
        <row r="8">
          <cell r="C8">
            <v>17876</v>
          </cell>
        </row>
        <row r="19">
          <cell r="C19">
            <v>52</v>
          </cell>
        </row>
        <row r="20">
          <cell r="C20">
            <v>475</v>
          </cell>
        </row>
        <row r="25">
          <cell r="C25">
            <v>0</v>
          </cell>
        </row>
        <row r="26">
          <cell r="C26">
            <v>3</v>
          </cell>
        </row>
        <row r="27">
          <cell r="C27">
            <v>341</v>
          </cell>
        </row>
        <row r="28">
          <cell r="C28">
            <v>3739</v>
          </cell>
        </row>
      </sheetData>
      <sheetData sheetId="11">
        <row r="7">
          <cell r="C7">
            <v>140</v>
          </cell>
        </row>
        <row r="8">
          <cell r="C8">
            <v>24970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5">
      <selection activeCell="M12" sqref="M12"/>
    </sheetView>
  </sheetViews>
  <sheetFormatPr defaultColWidth="9.140625" defaultRowHeight="12.75"/>
  <cols>
    <col min="1" max="1" width="41.421875" style="151" customWidth="1"/>
    <col min="2" max="11" width="8.28125" style="151" customWidth="1"/>
    <col min="12" max="12" width="4.00390625" style="151" customWidth="1"/>
    <col min="13" max="14" width="8.7109375" style="151" customWidth="1"/>
    <col min="15" max="16384" width="9.140625" style="151" customWidth="1"/>
  </cols>
  <sheetData>
    <row r="1" spans="1:12" ht="18" customHeight="1">
      <c r="A1" s="90" t="s">
        <v>323</v>
      </c>
      <c r="L1" s="522" t="s">
        <v>247</v>
      </c>
    </row>
    <row r="2" spans="4:12" ht="20.25" customHeight="1">
      <c r="D2" s="152"/>
      <c r="F2" s="152"/>
      <c r="G2" s="359"/>
      <c r="H2" s="360"/>
      <c r="I2" s="359"/>
      <c r="J2" s="359"/>
      <c r="K2" s="360" t="s">
        <v>152</v>
      </c>
      <c r="L2" s="523"/>
    </row>
    <row r="3" spans="1:12" ht="24" customHeight="1">
      <c r="A3" s="153"/>
      <c r="B3" s="527" t="s">
        <v>266</v>
      </c>
      <c r="C3" s="527" t="s">
        <v>277</v>
      </c>
      <c r="D3" s="524" t="s">
        <v>266</v>
      </c>
      <c r="E3" s="525"/>
      <c r="F3" s="525"/>
      <c r="G3" s="526"/>
      <c r="H3" s="524" t="s">
        <v>277</v>
      </c>
      <c r="I3" s="525"/>
      <c r="J3" s="525"/>
      <c r="K3" s="526"/>
      <c r="L3" s="523"/>
    </row>
    <row r="4" spans="1:12" ht="45" customHeight="1">
      <c r="A4" s="154" t="s">
        <v>9</v>
      </c>
      <c r="B4" s="528"/>
      <c r="C4" s="528"/>
      <c r="D4" s="129" t="s">
        <v>0</v>
      </c>
      <c r="E4" s="161" t="s">
        <v>153</v>
      </c>
      <c r="F4" s="161" t="s">
        <v>2</v>
      </c>
      <c r="G4" s="114" t="s">
        <v>3</v>
      </c>
      <c r="H4" s="129" t="s">
        <v>0</v>
      </c>
      <c r="I4" s="161" t="s">
        <v>153</v>
      </c>
      <c r="J4" s="161" t="s">
        <v>156</v>
      </c>
      <c r="K4" s="114" t="s">
        <v>199</v>
      </c>
      <c r="L4" s="523"/>
    </row>
    <row r="5" spans="1:12" ht="36" customHeight="1">
      <c r="A5" s="155" t="s">
        <v>4</v>
      </c>
      <c r="B5" s="280">
        <f>SUM(B6:B7)</f>
        <v>68966</v>
      </c>
      <c r="C5" s="280">
        <f>SUM(H5:K5)</f>
        <v>64042</v>
      </c>
      <c r="D5" s="281">
        <f>D6+D7</f>
        <v>14610</v>
      </c>
      <c r="E5" s="280">
        <f>E6+E7</f>
        <v>16250</v>
      </c>
      <c r="F5" s="280">
        <f>F6+F7</f>
        <v>17825</v>
      </c>
      <c r="G5" s="281">
        <v>20281</v>
      </c>
      <c r="H5" s="281">
        <f>H6+H7</f>
        <v>14224</v>
      </c>
      <c r="I5" s="281">
        <f>I6+I7</f>
        <v>15342</v>
      </c>
      <c r="J5" s="281">
        <f>J6+J7</f>
        <v>15991</v>
      </c>
      <c r="K5" s="281">
        <f>K6+K7</f>
        <v>18485</v>
      </c>
      <c r="L5" s="523"/>
    </row>
    <row r="6" spans="1:12" ht="36" customHeight="1">
      <c r="A6" s="156" t="s">
        <v>5</v>
      </c>
      <c r="B6" s="450">
        <v>47638</v>
      </c>
      <c r="C6" s="451">
        <f aca="true" t="shared" si="0" ref="C6:C16">SUM(H6:K6)</f>
        <v>50289</v>
      </c>
      <c r="D6" s="451">
        <v>9811</v>
      </c>
      <c r="E6" s="450">
        <v>9851</v>
      </c>
      <c r="F6" s="450">
        <v>13602</v>
      </c>
      <c r="G6" s="282">
        <v>14374</v>
      </c>
      <c r="H6" s="282">
        <v>10820</v>
      </c>
      <c r="I6" s="282">
        <v>11618</v>
      </c>
      <c r="J6" s="282">
        <v>12947</v>
      </c>
      <c r="K6" s="282">
        <v>14904</v>
      </c>
      <c r="L6" s="523"/>
    </row>
    <row r="7" spans="1:12" ht="36" customHeight="1">
      <c r="A7" s="156" t="s">
        <v>159</v>
      </c>
      <c r="B7" s="450">
        <v>21328</v>
      </c>
      <c r="C7" s="451">
        <f t="shared" si="0"/>
        <v>13753</v>
      </c>
      <c r="D7" s="451">
        <v>4799</v>
      </c>
      <c r="E7" s="450">
        <v>6399</v>
      </c>
      <c r="F7" s="450">
        <v>4223</v>
      </c>
      <c r="G7" s="282">
        <v>5907</v>
      </c>
      <c r="H7" s="282">
        <v>3404</v>
      </c>
      <c r="I7" s="282">
        <v>3724</v>
      </c>
      <c r="J7" s="282">
        <v>3044</v>
      </c>
      <c r="K7" s="282">
        <v>3581</v>
      </c>
      <c r="L7" s="523"/>
    </row>
    <row r="8" spans="1:13" ht="36" customHeight="1">
      <c r="A8" s="155" t="s">
        <v>127</v>
      </c>
      <c r="B8" s="448">
        <v>5071</v>
      </c>
      <c r="C8" s="448">
        <f t="shared" si="0"/>
        <v>5440</v>
      </c>
      <c r="D8" s="448">
        <v>1323</v>
      </c>
      <c r="E8" s="448">
        <v>1106</v>
      </c>
      <c r="F8" s="448">
        <v>1312</v>
      </c>
      <c r="G8" s="283">
        <v>1330</v>
      </c>
      <c r="H8" s="284">
        <v>1236</v>
      </c>
      <c r="I8" s="283">
        <v>1205</v>
      </c>
      <c r="J8" s="283">
        <v>1419</v>
      </c>
      <c r="K8" s="283">
        <v>1580</v>
      </c>
      <c r="L8" s="523"/>
      <c r="M8" s="241"/>
    </row>
    <row r="9" spans="1:12" s="158" customFormat="1" ht="36" customHeight="1">
      <c r="A9" s="157" t="s">
        <v>6</v>
      </c>
      <c r="B9" s="284">
        <f>B5+B8</f>
        <v>74037</v>
      </c>
      <c r="C9" s="280">
        <f t="shared" si="0"/>
        <v>69482</v>
      </c>
      <c r="D9" s="286">
        <f>D5+D8</f>
        <v>15933</v>
      </c>
      <c r="E9" s="284">
        <f>E5+E8</f>
        <v>17356</v>
      </c>
      <c r="F9" s="280">
        <f>F5+F8</f>
        <v>19137</v>
      </c>
      <c r="G9" s="281">
        <v>21611</v>
      </c>
      <c r="H9" s="281">
        <f>H5+H8</f>
        <v>15460</v>
      </c>
      <c r="I9" s="281">
        <f>I5+I8</f>
        <v>16547</v>
      </c>
      <c r="J9" s="281">
        <f>J5+J8</f>
        <v>17410</v>
      </c>
      <c r="K9" s="280">
        <f>K5+K8</f>
        <v>20065</v>
      </c>
      <c r="L9" s="523"/>
    </row>
    <row r="10" spans="1:12" s="158" customFormat="1" ht="15" customHeight="1">
      <c r="A10" s="156" t="s">
        <v>129</v>
      </c>
      <c r="B10" s="285"/>
      <c r="C10" s="285"/>
      <c r="D10" s="494"/>
      <c r="E10" s="282"/>
      <c r="F10" s="282"/>
      <c r="G10" s="282"/>
      <c r="H10" s="282"/>
      <c r="I10" s="282"/>
      <c r="J10" s="282"/>
      <c r="K10" s="284"/>
      <c r="L10" s="523"/>
    </row>
    <row r="11" spans="1:12" s="158" customFormat="1" ht="25.5" customHeight="1">
      <c r="A11" s="156" t="s">
        <v>320</v>
      </c>
      <c r="B11" s="267">
        <v>33610</v>
      </c>
      <c r="C11" s="267">
        <f t="shared" si="0"/>
        <v>37798</v>
      </c>
      <c r="D11" s="370">
        <v>6628</v>
      </c>
      <c r="E11" s="267">
        <v>8840</v>
      </c>
      <c r="F11" s="267">
        <v>8584</v>
      </c>
      <c r="G11" s="282">
        <v>9558</v>
      </c>
      <c r="H11" s="282">
        <f>8154+4</f>
        <v>8158</v>
      </c>
      <c r="I11" s="282">
        <f>10353+4</f>
        <v>10357</v>
      </c>
      <c r="J11" s="282">
        <f>9450+9</f>
        <v>9459</v>
      </c>
      <c r="K11" s="282">
        <v>9824</v>
      </c>
      <c r="L11" s="523"/>
    </row>
    <row r="12" spans="1:12" s="158" customFormat="1" ht="36" customHeight="1">
      <c r="A12" s="155" t="s">
        <v>194</v>
      </c>
      <c r="B12" s="447">
        <v>115502</v>
      </c>
      <c r="C12" s="447">
        <f t="shared" si="0"/>
        <v>121081</v>
      </c>
      <c r="D12" s="449">
        <v>23617</v>
      </c>
      <c r="E12" s="447">
        <v>27167</v>
      </c>
      <c r="F12" s="447">
        <v>27664</v>
      </c>
      <c r="G12" s="284">
        <v>37054</v>
      </c>
      <c r="H12" s="284">
        <v>24373</v>
      </c>
      <c r="I12" s="284">
        <v>28687</v>
      </c>
      <c r="J12" s="284">
        <v>31424</v>
      </c>
      <c r="K12" s="284">
        <v>36597</v>
      </c>
      <c r="L12" s="523"/>
    </row>
    <row r="13" spans="1:12" s="158" customFormat="1" ht="15.75" customHeight="1">
      <c r="A13" s="156" t="s">
        <v>129</v>
      </c>
      <c r="B13" s="284"/>
      <c r="C13" s="284"/>
      <c r="D13" s="495"/>
      <c r="E13" s="287"/>
      <c r="F13" s="287"/>
      <c r="G13" s="287"/>
      <c r="H13" s="287"/>
      <c r="I13" s="287"/>
      <c r="J13" s="287"/>
      <c r="K13" s="284"/>
      <c r="L13" s="523"/>
    </row>
    <row r="14" spans="1:12" s="158" customFormat="1" ht="26.25" customHeight="1">
      <c r="A14" s="156" t="s">
        <v>320</v>
      </c>
      <c r="B14" s="399">
        <v>19026</v>
      </c>
      <c r="C14" s="399">
        <f t="shared" si="0"/>
        <v>20789</v>
      </c>
      <c r="D14" s="370">
        <v>4080</v>
      </c>
      <c r="E14" s="267">
        <v>4915</v>
      </c>
      <c r="F14" s="267">
        <v>4872</v>
      </c>
      <c r="G14" s="288">
        <v>5159</v>
      </c>
      <c r="H14" s="282">
        <v>4544</v>
      </c>
      <c r="I14" s="282">
        <v>5402</v>
      </c>
      <c r="J14" s="282">
        <v>5773</v>
      </c>
      <c r="K14" s="282">
        <v>5070</v>
      </c>
      <c r="L14" s="523"/>
    </row>
    <row r="15" spans="1:12" s="158" customFormat="1" ht="36" customHeight="1">
      <c r="A15" s="159" t="s">
        <v>7</v>
      </c>
      <c r="B15" s="283">
        <f>B9+B12</f>
        <v>189539</v>
      </c>
      <c r="C15" s="493">
        <f t="shared" si="0"/>
        <v>190563</v>
      </c>
      <c r="D15" s="371">
        <f>D9+D12</f>
        <v>39550</v>
      </c>
      <c r="E15" s="289">
        <f>E9+E12</f>
        <v>44523</v>
      </c>
      <c r="F15" s="289">
        <f>F9+F12</f>
        <v>46801</v>
      </c>
      <c r="G15" s="289">
        <v>58665</v>
      </c>
      <c r="H15" s="289">
        <f>H9+H12</f>
        <v>39833</v>
      </c>
      <c r="I15" s="289">
        <f>I9+I12</f>
        <v>45234</v>
      </c>
      <c r="J15" s="289">
        <f>J9+J12</f>
        <v>48834</v>
      </c>
      <c r="K15" s="289">
        <f>K9+K12</f>
        <v>56662</v>
      </c>
      <c r="L15" s="523"/>
    </row>
    <row r="16" spans="1:12" s="158" customFormat="1" ht="36" customHeight="1">
      <c r="A16" s="160" t="s">
        <v>8</v>
      </c>
      <c r="B16" s="283">
        <f>B9-B12</f>
        <v>-41465</v>
      </c>
      <c r="C16" s="493">
        <f t="shared" si="0"/>
        <v>-51599</v>
      </c>
      <c r="D16" s="371">
        <f>D9-D12</f>
        <v>-7684</v>
      </c>
      <c r="E16" s="289">
        <f>E9-E12</f>
        <v>-9811</v>
      </c>
      <c r="F16" s="289">
        <f>F9-F12</f>
        <v>-8527</v>
      </c>
      <c r="G16" s="289">
        <v>-15443</v>
      </c>
      <c r="H16" s="289">
        <f>H9-H12</f>
        <v>-8913</v>
      </c>
      <c r="I16" s="289">
        <f>I9-I12</f>
        <v>-12140</v>
      </c>
      <c r="J16" s="289">
        <f>J9-J12</f>
        <v>-14014</v>
      </c>
      <c r="K16" s="283">
        <f>K9-K12</f>
        <v>-16532</v>
      </c>
      <c r="L16" s="523"/>
    </row>
    <row r="17" ht="18.75" customHeight="1">
      <c r="A17" s="293" t="s">
        <v>278</v>
      </c>
    </row>
    <row r="18" ht="15.75">
      <c r="A18" s="293" t="s">
        <v>260</v>
      </c>
    </row>
    <row r="19" ht="12.75">
      <c r="J19" s="400"/>
    </row>
  </sheetData>
  <sheetProtection/>
  <mergeCells count="5">
    <mergeCell ref="L1:L16"/>
    <mergeCell ref="D3:G3"/>
    <mergeCell ref="B3:B4"/>
    <mergeCell ref="H3:K3"/>
    <mergeCell ref="C3:C4"/>
  </mergeCells>
  <printOptions horizontalCentered="1"/>
  <pageMargins left="0.44" right="0.24" top="0.75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9" sqref="H49"/>
    </sheetView>
  </sheetViews>
  <sheetFormatPr defaultColWidth="9.140625" defaultRowHeight="12.75"/>
  <cols>
    <col min="1" max="1" width="5.00390625" style="3" customWidth="1"/>
    <col min="2" max="2" width="36.8515625" style="3" customWidth="1"/>
    <col min="3" max="12" width="9.28125" style="3" customWidth="1"/>
    <col min="13" max="13" width="3.00390625" style="3" customWidth="1"/>
    <col min="14" max="14" width="17.7109375" style="3" customWidth="1"/>
    <col min="15" max="16384" width="9.140625" style="3" customWidth="1"/>
  </cols>
  <sheetData>
    <row r="1" spans="1:13" s="82" customFormat="1" ht="18" customHeight="1">
      <c r="A1" s="34" t="s">
        <v>332</v>
      </c>
      <c r="M1" s="529" t="s">
        <v>246</v>
      </c>
    </row>
    <row r="2" spans="1:13" ht="11.25" customHeight="1">
      <c r="A2" s="12"/>
      <c r="E2" s="58"/>
      <c r="F2" s="58"/>
      <c r="I2" s="58"/>
      <c r="J2" s="328"/>
      <c r="K2" s="328"/>
      <c r="L2" s="328" t="s">
        <v>307</v>
      </c>
      <c r="M2" s="529"/>
    </row>
    <row r="3" spans="1:13" ht="6" customHeight="1">
      <c r="A3" s="12"/>
      <c r="E3" s="58"/>
      <c r="F3" s="58"/>
      <c r="I3" s="58"/>
      <c r="J3" s="328"/>
      <c r="K3" s="328"/>
      <c r="L3" s="328"/>
      <c r="M3" s="529"/>
    </row>
    <row r="4" spans="1:13" ht="16.5" customHeight="1">
      <c r="A4" s="517" t="s">
        <v>10</v>
      </c>
      <c r="B4" s="518"/>
      <c r="C4" s="537" t="s">
        <v>268</v>
      </c>
      <c r="D4" s="537" t="s">
        <v>264</v>
      </c>
      <c r="E4" s="545" t="s">
        <v>268</v>
      </c>
      <c r="F4" s="546"/>
      <c r="G4" s="546"/>
      <c r="H4" s="547"/>
      <c r="I4" s="545" t="s">
        <v>264</v>
      </c>
      <c r="J4" s="546"/>
      <c r="K4" s="546"/>
      <c r="L4" s="547"/>
      <c r="M4" s="529"/>
    </row>
    <row r="5" spans="1:13" ht="15.75" customHeight="1">
      <c r="A5" s="543"/>
      <c r="B5" s="544"/>
      <c r="C5" s="548"/>
      <c r="D5" s="548"/>
      <c r="E5" s="41" t="s">
        <v>151</v>
      </c>
      <c r="F5" s="41" t="s">
        <v>153</v>
      </c>
      <c r="G5" s="41" t="s">
        <v>156</v>
      </c>
      <c r="H5" s="41" t="s">
        <v>199</v>
      </c>
      <c r="I5" s="41" t="s">
        <v>151</v>
      </c>
      <c r="J5" s="41" t="s">
        <v>153</v>
      </c>
      <c r="K5" s="41" t="s">
        <v>156</v>
      </c>
      <c r="L5" s="41" t="s">
        <v>199</v>
      </c>
      <c r="M5" s="529"/>
    </row>
    <row r="6" spans="1:14" ht="12.75" customHeight="1">
      <c r="A6" s="22" t="s">
        <v>204</v>
      </c>
      <c r="B6" s="128" t="s">
        <v>210</v>
      </c>
      <c r="C6" s="203">
        <f>C7+C20+C28+C40+C44</f>
        <v>47638</v>
      </c>
      <c r="D6" s="203">
        <f>D7+D20+D28+D40+D44</f>
        <v>50289</v>
      </c>
      <c r="E6" s="204">
        <f>E7+E20+E28+E40+E44</f>
        <v>9811</v>
      </c>
      <c r="F6" s="204">
        <f>F7+F20+F28+F40+F44</f>
        <v>9851</v>
      </c>
      <c r="G6" s="204">
        <f>G7+G20+G28+G40+G44</f>
        <v>13602</v>
      </c>
      <c r="H6" s="204">
        <v>14374</v>
      </c>
      <c r="I6" s="204">
        <f>I7+I20+I28+I40+I44</f>
        <v>10820</v>
      </c>
      <c r="J6" s="204">
        <f>J7+J20+J28+J40+J44</f>
        <v>11618</v>
      </c>
      <c r="K6" s="204">
        <f>K7+K20+K28+K40+K44</f>
        <v>12947</v>
      </c>
      <c r="L6" s="204">
        <f>L7+L20+L28+L40+L44</f>
        <v>14904</v>
      </c>
      <c r="M6" s="529"/>
      <c r="N6" s="30"/>
    </row>
    <row r="7" spans="1:13" ht="10.5" customHeight="1">
      <c r="A7" s="22" t="s">
        <v>162</v>
      </c>
      <c r="B7" s="29"/>
      <c r="C7" s="329">
        <v>37644</v>
      </c>
      <c r="D7" s="329">
        <f>SUM(I7:L7)</f>
        <v>39409</v>
      </c>
      <c r="E7" s="253">
        <v>7720</v>
      </c>
      <c r="F7" s="253">
        <v>7416</v>
      </c>
      <c r="G7" s="253">
        <v>10833</v>
      </c>
      <c r="H7" s="253">
        <v>11675</v>
      </c>
      <c r="I7" s="253">
        <v>8242</v>
      </c>
      <c r="J7" s="253">
        <v>8812</v>
      </c>
      <c r="K7" s="253">
        <v>10152</v>
      </c>
      <c r="L7" s="253">
        <v>12203</v>
      </c>
      <c r="M7" s="529"/>
    </row>
    <row r="8" spans="1:13" ht="10.5" customHeight="1">
      <c r="A8" s="22"/>
      <c r="B8" s="29" t="s">
        <v>42</v>
      </c>
      <c r="C8" s="330">
        <v>135</v>
      </c>
      <c r="D8" s="330">
        <f aca="true" t="shared" si="0" ref="D8:D47">SUM(I8:L8)</f>
        <v>186</v>
      </c>
      <c r="E8" s="92">
        <v>33</v>
      </c>
      <c r="F8" s="92">
        <v>39</v>
      </c>
      <c r="G8" s="92">
        <v>40</v>
      </c>
      <c r="H8" s="92">
        <v>23</v>
      </c>
      <c r="I8" s="92">
        <v>36</v>
      </c>
      <c r="J8" s="92">
        <v>52</v>
      </c>
      <c r="K8" s="92">
        <v>58</v>
      </c>
      <c r="L8" s="92">
        <v>40</v>
      </c>
      <c r="M8" s="529"/>
    </row>
    <row r="9" spans="1:13" ht="10.5" customHeight="1">
      <c r="A9" s="10"/>
      <c r="B9" s="29" t="s">
        <v>11</v>
      </c>
      <c r="C9" s="330">
        <v>1582</v>
      </c>
      <c r="D9" s="330">
        <f t="shared" si="0"/>
        <v>1911</v>
      </c>
      <c r="E9" s="92">
        <v>291</v>
      </c>
      <c r="F9" s="92">
        <v>412</v>
      </c>
      <c r="G9" s="92">
        <v>438</v>
      </c>
      <c r="H9" s="92">
        <v>441</v>
      </c>
      <c r="I9" s="92">
        <v>417</v>
      </c>
      <c r="J9" s="92">
        <v>517</v>
      </c>
      <c r="K9" s="92">
        <v>449</v>
      </c>
      <c r="L9" s="92">
        <v>528</v>
      </c>
      <c r="M9" s="529"/>
    </row>
    <row r="10" spans="1:13" ht="10.5" customHeight="1">
      <c r="A10" s="10"/>
      <c r="B10" s="29" t="s">
        <v>12</v>
      </c>
      <c r="C10" s="330">
        <v>6909</v>
      </c>
      <c r="D10" s="330">
        <f t="shared" si="0"/>
        <v>7021</v>
      </c>
      <c r="E10" s="92">
        <v>1335</v>
      </c>
      <c r="F10" s="92">
        <v>1880</v>
      </c>
      <c r="G10" s="92">
        <v>1623</v>
      </c>
      <c r="H10" s="92">
        <v>2071</v>
      </c>
      <c r="I10" s="92">
        <v>1430</v>
      </c>
      <c r="J10" s="92">
        <v>1999</v>
      </c>
      <c r="K10" s="92">
        <v>1496</v>
      </c>
      <c r="L10" s="92">
        <v>2096</v>
      </c>
      <c r="M10" s="529"/>
    </row>
    <row r="11" spans="1:13" ht="10.5" customHeight="1">
      <c r="A11" s="10"/>
      <c r="B11" s="29" t="s">
        <v>13</v>
      </c>
      <c r="C11" s="330">
        <v>1076</v>
      </c>
      <c r="D11" s="330">
        <f t="shared" si="0"/>
        <v>1638</v>
      </c>
      <c r="E11" s="92">
        <v>181</v>
      </c>
      <c r="F11" s="92">
        <v>255</v>
      </c>
      <c r="G11" s="92">
        <v>270</v>
      </c>
      <c r="H11" s="92">
        <v>370</v>
      </c>
      <c r="I11" s="92">
        <v>313</v>
      </c>
      <c r="J11" s="92">
        <v>452</v>
      </c>
      <c r="K11" s="92">
        <v>452</v>
      </c>
      <c r="L11" s="92">
        <v>421</v>
      </c>
      <c r="M11" s="529"/>
    </row>
    <row r="12" spans="1:13" ht="10.5" customHeight="1">
      <c r="A12" s="10"/>
      <c r="B12" s="29" t="s">
        <v>14</v>
      </c>
      <c r="C12" s="330">
        <v>1956</v>
      </c>
      <c r="D12" s="330">
        <f t="shared" si="0"/>
        <v>2670</v>
      </c>
      <c r="E12" s="92">
        <v>412</v>
      </c>
      <c r="F12" s="92">
        <v>530</v>
      </c>
      <c r="G12" s="92">
        <v>408</v>
      </c>
      <c r="H12" s="92">
        <v>606</v>
      </c>
      <c r="I12" s="92">
        <v>467</v>
      </c>
      <c r="J12" s="92">
        <v>755</v>
      </c>
      <c r="K12" s="92">
        <v>706</v>
      </c>
      <c r="L12" s="92">
        <v>742</v>
      </c>
      <c r="M12" s="529"/>
    </row>
    <row r="13" spans="1:13" ht="10.5" customHeight="1">
      <c r="A13" s="10"/>
      <c r="B13" s="29" t="s">
        <v>15</v>
      </c>
      <c r="C13" s="330">
        <v>851</v>
      </c>
      <c r="D13" s="330">
        <f t="shared" si="0"/>
        <v>934</v>
      </c>
      <c r="E13" s="92">
        <v>177</v>
      </c>
      <c r="F13" s="92">
        <v>163</v>
      </c>
      <c r="G13" s="92">
        <v>167</v>
      </c>
      <c r="H13" s="92">
        <v>344</v>
      </c>
      <c r="I13" s="92">
        <v>217</v>
      </c>
      <c r="J13" s="92">
        <v>248</v>
      </c>
      <c r="K13" s="92">
        <v>198</v>
      </c>
      <c r="L13" s="92">
        <v>271</v>
      </c>
      <c r="M13" s="529"/>
    </row>
    <row r="14" spans="1:13" ht="10.5" customHeight="1">
      <c r="A14" s="10"/>
      <c r="B14" s="29" t="s">
        <v>16</v>
      </c>
      <c r="C14" s="330">
        <v>142</v>
      </c>
      <c r="D14" s="330">
        <f t="shared" si="0"/>
        <v>651</v>
      </c>
      <c r="E14" s="92">
        <v>26</v>
      </c>
      <c r="F14" s="92">
        <v>36</v>
      </c>
      <c r="G14" s="92">
        <v>31</v>
      </c>
      <c r="H14" s="92">
        <v>49</v>
      </c>
      <c r="I14" s="92">
        <v>452</v>
      </c>
      <c r="J14" s="92">
        <v>59</v>
      </c>
      <c r="K14" s="92">
        <v>56</v>
      </c>
      <c r="L14" s="92">
        <v>84</v>
      </c>
      <c r="M14" s="529"/>
    </row>
    <row r="15" spans="1:13" ht="10.5" customHeight="1">
      <c r="A15" s="10"/>
      <c r="B15" s="29" t="s">
        <v>19</v>
      </c>
      <c r="C15" s="330">
        <v>1810</v>
      </c>
      <c r="D15" s="330">
        <f t="shared" si="0"/>
        <v>1586</v>
      </c>
      <c r="E15" s="92">
        <v>325</v>
      </c>
      <c r="F15" s="92">
        <v>475</v>
      </c>
      <c r="G15" s="92">
        <v>483</v>
      </c>
      <c r="H15" s="92">
        <v>527</v>
      </c>
      <c r="I15" s="92">
        <v>337</v>
      </c>
      <c r="J15" s="92">
        <v>436</v>
      </c>
      <c r="K15" s="92">
        <v>355</v>
      </c>
      <c r="L15" s="92">
        <v>458</v>
      </c>
      <c r="M15" s="529"/>
    </row>
    <row r="16" spans="1:13" ht="10.5" customHeight="1">
      <c r="A16" s="10"/>
      <c r="B16" s="29" t="s">
        <v>27</v>
      </c>
      <c r="C16" s="330">
        <v>14</v>
      </c>
      <c r="D16" s="330">
        <f t="shared" si="0"/>
        <v>13</v>
      </c>
      <c r="E16" s="92">
        <v>5</v>
      </c>
      <c r="F16" s="92">
        <v>3</v>
      </c>
      <c r="G16" s="92">
        <v>2</v>
      </c>
      <c r="H16" s="92">
        <v>4</v>
      </c>
      <c r="I16" s="92">
        <v>3</v>
      </c>
      <c r="J16" s="92">
        <v>3</v>
      </c>
      <c r="K16" s="92">
        <v>3</v>
      </c>
      <c r="L16" s="92">
        <v>4</v>
      </c>
      <c r="M16" s="529"/>
    </row>
    <row r="17" spans="1:13" ht="10.5" customHeight="1">
      <c r="A17" s="10"/>
      <c r="B17" s="29" t="s">
        <v>32</v>
      </c>
      <c r="C17" s="330">
        <v>606</v>
      </c>
      <c r="D17" s="330">
        <f t="shared" si="0"/>
        <v>730</v>
      </c>
      <c r="E17" s="92">
        <v>162</v>
      </c>
      <c r="F17" s="92">
        <v>175</v>
      </c>
      <c r="G17" s="92">
        <v>137</v>
      </c>
      <c r="H17" s="92">
        <v>132</v>
      </c>
      <c r="I17" s="92">
        <v>171</v>
      </c>
      <c r="J17" s="92">
        <v>222</v>
      </c>
      <c r="K17" s="92">
        <v>175</v>
      </c>
      <c r="L17" s="92">
        <v>162</v>
      </c>
      <c r="M17" s="529"/>
    </row>
    <row r="18" spans="1:13" ht="10.5" customHeight="1">
      <c r="A18" s="10"/>
      <c r="B18" s="29" t="s">
        <v>18</v>
      </c>
      <c r="C18" s="330">
        <v>21875</v>
      </c>
      <c r="D18" s="330">
        <f t="shared" si="0"/>
        <v>21421</v>
      </c>
      <c r="E18" s="92">
        <v>4618</v>
      </c>
      <c r="F18" s="92">
        <v>3238</v>
      </c>
      <c r="G18" s="92">
        <v>7097</v>
      </c>
      <c r="H18" s="92">
        <v>6922</v>
      </c>
      <c r="I18" s="92">
        <v>4210</v>
      </c>
      <c r="J18" s="92">
        <v>3892</v>
      </c>
      <c r="K18" s="92">
        <v>6059</v>
      </c>
      <c r="L18" s="92">
        <v>7260</v>
      </c>
      <c r="M18" s="529"/>
    </row>
    <row r="19" spans="1:13" ht="10.5" customHeight="1">
      <c r="A19" s="10"/>
      <c r="B19" s="27" t="s">
        <v>20</v>
      </c>
      <c r="C19" s="43">
        <f>C7-SUM(C8:C18)</f>
        <v>688</v>
      </c>
      <c r="D19" s="43">
        <f t="shared" si="0"/>
        <v>648</v>
      </c>
      <c r="E19" s="43">
        <f>E7-SUM(E8:E18)</f>
        <v>155</v>
      </c>
      <c r="F19" s="43">
        <f>F7-SUM(F8:F18)</f>
        <v>210</v>
      </c>
      <c r="G19" s="43">
        <f>G7-SUM(G8:G18)</f>
        <v>137</v>
      </c>
      <c r="H19" s="43">
        <v>186</v>
      </c>
      <c r="I19" s="43">
        <f>I7-SUM(I8:I18)</f>
        <v>189</v>
      </c>
      <c r="J19" s="43">
        <f>J7-SUM(J8:J18)</f>
        <v>177</v>
      </c>
      <c r="K19" s="43">
        <f>K7-SUM(K8:K18)</f>
        <v>145</v>
      </c>
      <c r="L19" s="43">
        <f>L7-SUM(L8:L18)</f>
        <v>137</v>
      </c>
      <c r="M19" s="529"/>
    </row>
    <row r="20" spans="1:13" ht="10.5" customHeight="1">
      <c r="A20" s="22" t="s">
        <v>163</v>
      </c>
      <c r="B20" s="27"/>
      <c r="C20" s="329">
        <v>659</v>
      </c>
      <c r="D20" s="329">
        <f t="shared" si="0"/>
        <v>693</v>
      </c>
      <c r="E20" s="253">
        <v>147</v>
      </c>
      <c r="F20" s="253">
        <v>149</v>
      </c>
      <c r="G20" s="253">
        <v>163</v>
      </c>
      <c r="H20" s="253">
        <v>200</v>
      </c>
      <c r="I20" s="253">
        <v>159</v>
      </c>
      <c r="J20" s="253">
        <v>200</v>
      </c>
      <c r="K20" s="253">
        <v>145</v>
      </c>
      <c r="L20" s="253">
        <v>189</v>
      </c>
      <c r="M20" s="529"/>
    </row>
    <row r="21" spans="1:13" ht="10.5" customHeight="1">
      <c r="A21" s="22"/>
      <c r="B21" s="27" t="s">
        <v>205</v>
      </c>
      <c r="C21" s="330">
        <v>58</v>
      </c>
      <c r="D21" s="330">
        <f t="shared" si="0"/>
        <v>29</v>
      </c>
      <c r="E21" s="92">
        <v>11</v>
      </c>
      <c r="F21" s="92">
        <v>14</v>
      </c>
      <c r="G21" s="92">
        <v>14</v>
      </c>
      <c r="H21" s="92">
        <v>19</v>
      </c>
      <c r="I21" s="92">
        <v>12</v>
      </c>
      <c r="J21" s="92">
        <v>12</v>
      </c>
      <c r="K21" s="92">
        <v>5</v>
      </c>
      <c r="L21" s="413">
        <v>0</v>
      </c>
      <c r="M21" s="529"/>
    </row>
    <row r="22" spans="1:13" ht="15" customHeight="1">
      <c r="A22" s="10"/>
      <c r="B22" s="27" t="s">
        <v>286</v>
      </c>
      <c r="C22" s="330">
        <v>127</v>
      </c>
      <c r="D22" s="330">
        <f t="shared" si="0"/>
        <v>170</v>
      </c>
      <c r="E22" s="92">
        <v>18</v>
      </c>
      <c r="F22" s="92">
        <v>21</v>
      </c>
      <c r="G22" s="92">
        <v>35</v>
      </c>
      <c r="H22" s="92">
        <v>53</v>
      </c>
      <c r="I22" s="92">
        <v>30</v>
      </c>
      <c r="J22" s="92">
        <v>40</v>
      </c>
      <c r="K22" s="92">
        <v>35</v>
      </c>
      <c r="L22" s="92">
        <v>65</v>
      </c>
      <c r="M22" s="529"/>
    </row>
    <row r="23" spans="1:13" ht="10.5" customHeight="1">
      <c r="A23" s="10"/>
      <c r="B23" s="27" t="s">
        <v>23</v>
      </c>
      <c r="C23" s="330">
        <v>130</v>
      </c>
      <c r="D23" s="330">
        <f t="shared" si="0"/>
        <v>137</v>
      </c>
      <c r="E23" s="92">
        <v>30</v>
      </c>
      <c r="F23" s="92">
        <v>32</v>
      </c>
      <c r="G23" s="92">
        <v>36</v>
      </c>
      <c r="H23" s="92">
        <v>32</v>
      </c>
      <c r="I23" s="92">
        <v>28</v>
      </c>
      <c r="J23" s="92">
        <v>51</v>
      </c>
      <c r="K23" s="92">
        <v>29</v>
      </c>
      <c r="L23" s="92">
        <v>29</v>
      </c>
      <c r="M23" s="529"/>
    </row>
    <row r="24" spans="1:13" ht="10.5" customHeight="1">
      <c r="A24" s="10"/>
      <c r="B24" s="27" t="s">
        <v>31</v>
      </c>
      <c r="C24" s="330">
        <v>53</v>
      </c>
      <c r="D24" s="330">
        <f t="shared" si="0"/>
        <v>54</v>
      </c>
      <c r="E24" s="92">
        <v>21</v>
      </c>
      <c r="F24" s="92">
        <v>9</v>
      </c>
      <c r="G24" s="92">
        <v>9</v>
      </c>
      <c r="H24" s="92">
        <v>14</v>
      </c>
      <c r="I24" s="92">
        <v>14</v>
      </c>
      <c r="J24" s="92">
        <v>11</v>
      </c>
      <c r="K24" s="92">
        <v>19</v>
      </c>
      <c r="L24" s="92">
        <v>10</v>
      </c>
      <c r="M24" s="529"/>
    </row>
    <row r="25" spans="1:13" ht="10.5" customHeight="1">
      <c r="A25" s="10"/>
      <c r="B25" s="27" t="s">
        <v>26</v>
      </c>
      <c r="C25" s="330">
        <v>39</v>
      </c>
      <c r="D25" s="330">
        <f t="shared" si="0"/>
        <v>45</v>
      </c>
      <c r="E25" s="92">
        <v>14</v>
      </c>
      <c r="F25" s="92">
        <v>12</v>
      </c>
      <c r="G25" s="92">
        <v>5</v>
      </c>
      <c r="H25" s="92">
        <v>8</v>
      </c>
      <c r="I25" s="92">
        <v>8</v>
      </c>
      <c r="J25" s="92">
        <v>17</v>
      </c>
      <c r="K25" s="92">
        <v>10</v>
      </c>
      <c r="L25" s="92">
        <v>10</v>
      </c>
      <c r="M25" s="529"/>
    </row>
    <row r="26" spans="1:13" ht="10.5" customHeight="1">
      <c r="A26" s="10"/>
      <c r="B26" s="27" t="s">
        <v>83</v>
      </c>
      <c r="C26" s="330">
        <v>33</v>
      </c>
      <c r="D26" s="330">
        <f t="shared" si="0"/>
        <v>25</v>
      </c>
      <c r="E26" s="92">
        <v>7</v>
      </c>
      <c r="F26" s="92">
        <v>11</v>
      </c>
      <c r="G26" s="92">
        <v>6</v>
      </c>
      <c r="H26" s="92">
        <v>9</v>
      </c>
      <c r="I26" s="92">
        <v>6</v>
      </c>
      <c r="J26" s="92">
        <v>8</v>
      </c>
      <c r="K26" s="92">
        <v>5</v>
      </c>
      <c r="L26" s="92">
        <v>6</v>
      </c>
      <c r="M26" s="529"/>
    </row>
    <row r="27" spans="1:13" ht="10.5" customHeight="1">
      <c r="A27" s="10"/>
      <c r="B27" s="27" t="s">
        <v>20</v>
      </c>
      <c r="C27" s="92">
        <f>C20-SUM(C21:C26)</f>
        <v>219</v>
      </c>
      <c r="D27" s="92">
        <f t="shared" si="0"/>
        <v>233</v>
      </c>
      <c r="E27" s="92">
        <f>E20-SUM(E21:E26)</f>
        <v>46</v>
      </c>
      <c r="F27" s="92">
        <f>F20-SUM(F21:F26)</f>
        <v>50</v>
      </c>
      <c r="G27" s="92">
        <f>G20-SUM(G21:G26)</f>
        <v>58</v>
      </c>
      <c r="H27" s="92">
        <v>65</v>
      </c>
      <c r="I27" s="92">
        <f>I20-SUM(I21:I26)</f>
        <v>61</v>
      </c>
      <c r="J27" s="92">
        <f>J20-SUM(J21:J26)</f>
        <v>61</v>
      </c>
      <c r="K27" s="92">
        <f>K20-SUM(K21:K26)</f>
        <v>42</v>
      </c>
      <c r="L27" s="92">
        <f>L20-SUM(L21:L26)</f>
        <v>69</v>
      </c>
      <c r="M27" s="529"/>
    </row>
    <row r="28" spans="1:13" ht="10.5" customHeight="1">
      <c r="A28" s="22" t="s">
        <v>164</v>
      </c>
      <c r="B28" s="27"/>
      <c r="C28" s="329">
        <v>4104</v>
      </c>
      <c r="D28" s="329">
        <f t="shared" si="0"/>
        <v>5278</v>
      </c>
      <c r="E28" s="253">
        <v>874</v>
      </c>
      <c r="F28" s="253">
        <v>928</v>
      </c>
      <c r="G28" s="253">
        <v>1105</v>
      </c>
      <c r="H28" s="253">
        <v>1197</v>
      </c>
      <c r="I28" s="253">
        <v>1158</v>
      </c>
      <c r="J28" s="253">
        <v>1317</v>
      </c>
      <c r="K28" s="253">
        <v>1306</v>
      </c>
      <c r="L28" s="253">
        <v>1497</v>
      </c>
      <c r="M28" s="529"/>
    </row>
    <row r="29" spans="1:13" ht="10.5" customHeight="1">
      <c r="A29" s="10"/>
      <c r="B29" s="27" t="s">
        <v>92</v>
      </c>
      <c r="C29" s="330">
        <v>32</v>
      </c>
      <c r="D29" s="330">
        <f t="shared" si="0"/>
        <v>28</v>
      </c>
      <c r="E29" s="92">
        <v>7</v>
      </c>
      <c r="F29" s="92">
        <v>8</v>
      </c>
      <c r="G29" s="92">
        <v>8</v>
      </c>
      <c r="H29" s="92">
        <v>9</v>
      </c>
      <c r="I29" s="92">
        <v>4</v>
      </c>
      <c r="J29" s="92">
        <v>8</v>
      </c>
      <c r="K29" s="92">
        <v>11</v>
      </c>
      <c r="L29" s="92">
        <v>5</v>
      </c>
      <c r="M29" s="529"/>
    </row>
    <row r="30" spans="1:13" ht="10.5" customHeight="1">
      <c r="A30" s="10"/>
      <c r="B30" s="27" t="s">
        <v>237</v>
      </c>
      <c r="C30" s="330">
        <v>92</v>
      </c>
      <c r="D30" s="330">
        <f t="shared" si="0"/>
        <v>29</v>
      </c>
      <c r="E30" s="92">
        <v>8</v>
      </c>
      <c r="F30" s="92">
        <v>20</v>
      </c>
      <c r="G30" s="92">
        <v>44</v>
      </c>
      <c r="H30" s="92">
        <v>20</v>
      </c>
      <c r="I30" s="92">
        <v>17</v>
      </c>
      <c r="J30" s="92">
        <v>7</v>
      </c>
      <c r="K30" s="92">
        <v>3</v>
      </c>
      <c r="L30" s="92">
        <v>2</v>
      </c>
      <c r="M30" s="529"/>
    </row>
    <row r="31" spans="1:14" ht="10.5" customHeight="1">
      <c r="A31" s="10"/>
      <c r="B31" s="27" t="s">
        <v>24</v>
      </c>
      <c r="C31" s="330">
        <v>130</v>
      </c>
      <c r="D31" s="330">
        <f t="shared" si="0"/>
        <v>194</v>
      </c>
      <c r="E31" s="92">
        <v>43</v>
      </c>
      <c r="F31" s="92">
        <v>16</v>
      </c>
      <c r="G31" s="92">
        <v>28</v>
      </c>
      <c r="H31" s="92">
        <v>43</v>
      </c>
      <c r="I31" s="92">
        <v>53</v>
      </c>
      <c r="J31" s="92">
        <v>41</v>
      </c>
      <c r="K31" s="92">
        <v>46</v>
      </c>
      <c r="L31" s="92">
        <v>54</v>
      </c>
      <c r="M31" s="529"/>
      <c r="N31" s="30"/>
    </row>
    <row r="32" spans="1:13" ht="10.5" customHeight="1">
      <c r="A32" s="10"/>
      <c r="B32" s="27" t="s">
        <v>239</v>
      </c>
      <c r="C32" s="330">
        <v>1397</v>
      </c>
      <c r="D32" s="330">
        <f t="shared" si="0"/>
        <v>1779</v>
      </c>
      <c r="E32" s="92">
        <v>270</v>
      </c>
      <c r="F32" s="92">
        <v>326</v>
      </c>
      <c r="G32" s="92">
        <v>334</v>
      </c>
      <c r="H32" s="92">
        <v>467</v>
      </c>
      <c r="I32" s="92">
        <v>434</v>
      </c>
      <c r="J32" s="92">
        <v>486</v>
      </c>
      <c r="K32" s="92">
        <v>419</v>
      </c>
      <c r="L32" s="92">
        <v>440</v>
      </c>
      <c r="M32" s="529"/>
    </row>
    <row r="33" spans="1:13" ht="10.5" customHeight="1">
      <c r="A33" s="10"/>
      <c r="B33" s="27" t="s">
        <v>95</v>
      </c>
      <c r="C33" s="330">
        <v>4</v>
      </c>
      <c r="D33" s="330">
        <f t="shared" si="0"/>
        <v>11</v>
      </c>
      <c r="E33" s="92">
        <v>1</v>
      </c>
      <c r="F33" s="92">
        <v>1</v>
      </c>
      <c r="G33" s="92">
        <v>1</v>
      </c>
      <c r="H33" s="92">
        <v>1</v>
      </c>
      <c r="I33" s="92">
        <v>1</v>
      </c>
      <c r="J33" s="361">
        <v>0</v>
      </c>
      <c r="K33" s="92">
        <v>3</v>
      </c>
      <c r="L33" s="92">
        <v>7</v>
      </c>
      <c r="M33" s="529"/>
    </row>
    <row r="34" spans="1:13" ht="10.5" customHeight="1">
      <c r="A34" s="10"/>
      <c r="B34" s="27" t="s">
        <v>17</v>
      </c>
      <c r="C34" s="330">
        <v>784</v>
      </c>
      <c r="D34" s="330">
        <f t="shared" si="0"/>
        <v>889</v>
      </c>
      <c r="E34" s="92">
        <v>153</v>
      </c>
      <c r="F34" s="92">
        <v>196</v>
      </c>
      <c r="G34" s="92">
        <v>196</v>
      </c>
      <c r="H34" s="92">
        <v>239</v>
      </c>
      <c r="I34" s="92">
        <v>208</v>
      </c>
      <c r="J34" s="92">
        <v>209</v>
      </c>
      <c r="K34" s="92">
        <v>206</v>
      </c>
      <c r="L34" s="92">
        <v>266</v>
      </c>
      <c r="M34" s="529"/>
    </row>
    <row r="35" spans="1:13" ht="10.5" customHeight="1">
      <c r="A35" s="10"/>
      <c r="B35" s="27" t="s">
        <v>25</v>
      </c>
      <c r="C35" s="330">
        <v>187</v>
      </c>
      <c r="D35" s="330">
        <f t="shared" si="0"/>
        <v>228</v>
      </c>
      <c r="E35" s="92">
        <v>40</v>
      </c>
      <c r="F35" s="92">
        <v>55</v>
      </c>
      <c r="G35" s="92">
        <v>46</v>
      </c>
      <c r="H35" s="92">
        <v>46</v>
      </c>
      <c r="I35" s="92">
        <v>31</v>
      </c>
      <c r="J35" s="92">
        <v>67</v>
      </c>
      <c r="K35" s="92">
        <v>58</v>
      </c>
      <c r="L35" s="92">
        <v>72</v>
      </c>
      <c r="M35" s="529"/>
    </row>
    <row r="36" spans="1:13" ht="10.5" customHeight="1">
      <c r="A36" s="10"/>
      <c r="B36" s="27" t="s">
        <v>223</v>
      </c>
      <c r="C36" s="330">
        <v>1144</v>
      </c>
      <c r="D36" s="330">
        <f t="shared" si="0"/>
        <v>1658</v>
      </c>
      <c r="E36" s="92">
        <v>292</v>
      </c>
      <c r="F36" s="92">
        <v>236</v>
      </c>
      <c r="G36" s="92">
        <v>351</v>
      </c>
      <c r="H36" s="92">
        <v>265</v>
      </c>
      <c r="I36" s="92">
        <v>347</v>
      </c>
      <c r="J36" s="92">
        <v>355</v>
      </c>
      <c r="K36" s="92">
        <v>430</v>
      </c>
      <c r="L36" s="92">
        <v>526</v>
      </c>
      <c r="M36" s="529"/>
    </row>
    <row r="37" spans="1:13" ht="10.5" customHeight="1">
      <c r="A37" s="10"/>
      <c r="B37" s="27" t="s">
        <v>43</v>
      </c>
      <c r="C37" s="330">
        <v>31</v>
      </c>
      <c r="D37" s="330">
        <f t="shared" si="0"/>
        <v>26</v>
      </c>
      <c r="E37" s="92">
        <v>13</v>
      </c>
      <c r="F37" s="92">
        <v>6</v>
      </c>
      <c r="G37" s="92">
        <v>5</v>
      </c>
      <c r="H37" s="92">
        <v>7</v>
      </c>
      <c r="I37" s="92">
        <v>4</v>
      </c>
      <c r="J37" s="92">
        <v>3</v>
      </c>
      <c r="K37" s="92">
        <v>12</v>
      </c>
      <c r="L37" s="92">
        <v>7</v>
      </c>
      <c r="M37" s="529"/>
    </row>
    <row r="38" spans="1:13" ht="10.5" customHeight="1">
      <c r="A38" s="10"/>
      <c r="B38" s="27" t="s">
        <v>30</v>
      </c>
      <c r="C38" s="330">
        <v>32</v>
      </c>
      <c r="D38" s="330">
        <f t="shared" si="0"/>
        <v>26</v>
      </c>
      <c r="E38" s="92">
        <v>7</v>
      </c>
      <c r="F38" s="92">
        <v>6</v>
      </c>
      <c r="G38" s="92">
        <v>10</v>
      </c>
      <c r="H38" s="92">
        <v>9</v>
      </c>
      <c r="I38" s="92">
        <v>10</v>
      </c>
      <c r="J38" s="92">
        <v>7</v>
      </c>
      <c r="K38" s="92">
        <v>5</v>
      </c>
      <c r="L38" s="92">
        <v>4</v>
      </c>
      <c r="M38" s="529"/>
    </row>
    <row r="39" spans="1:13" ht="10.5" customHeight="1">
      <c r="A39" s="10"/>
      <c r="B39" s="27" t="s">
        <v>20</v>
      </c>
      <c r="C39" s="43">
        <f>C28-SUM(C29:C38)</f>
        <v>271</v>
      </c>
      <c r="D39" s="43">
        <f t="shared" si="0"/>
        <v>410</v>
      </c>
      <c r="E39" s="43">
        <f>E28-SUM(E29:E38)</f>
        <v>40</v>
      </c>
      <c r="F39" s="43">
        <f>F28-SUM(F29:F38)</f>
        <v>58</v>
      </c>
      <c r="G39" s="43">
        <f>G28-SUM(G29:G38)</f>
        <v>82</v>
      </c>
      <c r="H39" s="43">
        <v>91</v>
      </c>
      <c r="I39" s="43">
        <f>I28-SUM(I29:I38)</f>
        <v>49</v>
      </c>
      <c r="J39" s="43">
        <f>J28-SUM(J29:J38)</f>
        <v>134</v>
      </c>
      <c r="K39" s="43">
        <f>K28-SUM(K29:K38)</f>
        <v>113</v>
      </c>
      <c r="L39" s="43">
        <f>L28-SUM(L29:L38)</f>
        <v>114</v>
      </c>
      <c r="M39" s="529"/>
    </row>
    <row r="40" spans="1:13" ht="10.5" customHeight="1">
      <c r="A40" s="22" t="s">
        <v>165</v>
      </c>
      <c r="B40" s="27"/>
      <c r="C40" s="329">
        <v>5122</v>
      </c>
      <c r="D40" s="329">
        <f t="shared" si="0"/>
        <v>4796</v>
      </c>
      <c r="E40" s="253">
        <v>1047</v>
      </c>
      <c r="F40" s="253">
        <v>1322</v>
      </c>
      <c r="G40" s="253">
        <v>1473</v>
      </c>
      <c r="H40" s="253">
        <v>1280</v>
      </c>
      <c r="I40" s="253">
        <v>1243</v>
      </c>
      <c r="J40" s="253">
        <v>1271</v>
      </c>
      <c r="K40" s="253">
        <v>1315</v>
      </c>
      <c r="L40" s="253">
        <v>967</v>
      </c>
      <c r="M40" s="529"/>
    </row>
    <row r="41" spans="1:13" ht="10.5" customHeight="1">
      <c r="A41" s="10"/>
      <c r="B41" s="27" t="s">
        <v>22</v>
      </c>
      <c r="C41" s="330">
        <v>123</v>
      </c>
      <c r="D41" s="330">
        <f t="shared" si="0"/>
        <v>119</v>
      </c>
      <c r="E41" s="92">
        <v>16</v>
      </c>
      <c r="F41" s="92">
        <v>29</v>
      </c>
      <c r="G41" s="92">
        <v>33</v>
      </c>
      <c r="H41" s="92">
        <v>45</v>
      </c>
      <c r="I41" s="92">
        <v>19</v>
      </c>
      <c r="J41" s="92">
        <v>37</v>
      </c>
      <c r="K41" s="92">
        <v>32</v>
      </c>
      <c r="L41" s="92">
        <v>31</v>
      </c>
      <c r="M41" s="529"/>
    </row>
    <row r="42" spans="1:13" ht="10.5" customHeight="1">
      <c r="A42" s="10"/>
      <c r="B42" s="27" t="s">
        <v>29</v>
      </c>
      <c r="C42" s="330">
        <v>4831</v>
      </c>
      <c r="D42" s="330">
        <f t="shared" si="0"/>
        <v>4501</v>
      </c>
      <c r="E42" s="92">
        <v>1000</v>
      </c>
      <c r="F42" s="92">
        <v>1250</v>
      </c>
      <c r="G42" s="92">
        <v>1402</v>
      </c>
      <c r="H42" s="92">
        <v>1179</v>
      </c>
      <c r="I42" s="92">
        <v>1186</v>
      </c>
      <c r="J42" s="92">
        <v>1184</v>
      </c>
      <c r="K42" s="92">
        <v>1258</v>
      </c>
      <c r="L42" s="92">
        <v>873</v>
      </c>
      <c r="M42" s="529"/>
    </row>
    <row r="43" spans="1:13" ht="10.5" customHeight="1">
      <c r="A43" s="10"/>
      <c r="B43" s="27" t="s">
        <v>20</v>
      </c>
      <c r="C43" s="43">
        <f>C40-SUM(C41:C42)</f>
        <v>168</v>
      </c>
      <c r="D43" s="43">
        <f t="shared" si="0"/>
        <v>176</v>
      </c>
      <c r="E43" s="43">
        <f>E40-SUM(E41:E42)</f>
        <v>31</v>
      </c>
      <c r="F43" s="43">
        <f>F40-SUM(F41:F42)</f>
        <v>43</v>
      </c>
      <c r="G43" s="43">
        <f>G40-SUM(G41:G42)</f>
        <v>38</v>
      </c>
      <c r="H43" s="43">
        <v>56</v>
      </c>
      <c r="I43" s="43">
        <f>I40-SUM(I41:I42)</f>
        <v>38</v>
      </c>
      <c r="J43" s="43">
        <f>J40-SUM(J41:J42)</f>
        <v>50</v>
      </c>
      <c r="K43" s="43">
        <f>K40-SUM(K41:K42)</f>
        <v>25</v>
      </c>
      <c r="L43" s="43">
        <f>L40-SUM(L41:L42)</f>
        <v>63</v>
      </c>
      <c r="M43" s="529"/>
    </row>
    <row r="44" spans="1:13" ht="10.5" customHeight="1">
      <c r="A44" s="22" t="s">
        <v>166</v>
      </c>
      <c r="B44" s="27"/>
      <c r="C44" s="329">
        <v>109</v>
      </c>
      <c r="D44" s="329">
        <f t="shared" si="0"/>
        <v>113</v>
      </c>
      <c r="E44" s="253">
        <v>23</v>
      </c>
      <c r="F44" s="253">
        <v>36</v>
      </c>
      <c r="G44" s="253">
        <v>28</v>
      </c>
      <c r="H44" s="253">
        <v>22</v>
      </c>
      <c r="I44" s="253">
        <v>18</v>
      </c>
      <c r="J44" s="253">
        <v>18</v>
      </c>
      <c r="K44" s="253">
        <v>29</v>
      </c>
      <c r="L44" s="253">
        <v>48</v>
      </c>
      <c r="M44" s="529"/>
    </row>
    <row r="45" spans="1:13" ht="10.5" customHeight="1">
      <c r="A45" s="10"/>
      <c r="B45" s="27" t="s">
        <v>21</v>
      </c>
      <c r="C45" s="330">
        <v>103</v>
      </c>
      <c r="D45" s="330">
        <f t="shared" si="0"/>
        <v>109</v>
      </c>
      <c r="E45" s="92">
        <v>22</v>
      </c>
      <c r="F45" s="92">
        <v>34</v>
      </c>
      <c r="G45" s="92">
        <v>27</v>
      </c>
      <c r="H45" s="92">
        <v>20</v>
      </c>
      <c r="I45" s="92">
        <v>17</v>
      </c>
      <c r="J45" s="92">
        <v>17</v>
      </c>
      <c r="K45" s="92">
        <v>28</v>
      </c>
      <c r="L45" s="92">
        <v>47</v>
      </c>
      <c r="M45" s="529"/>
    </row>
    <row r="46" spans="1:13" ht="10.5" customHeight="1">
      <c r="A46" s="10"/>
      <c r="B46" s="168" t="s">
        <v>221</v>
      </c>
      <c r="C46" s="331">
        <v>0</v>
      </c>
      <c r="D46" s="331">
        <f t="shared" si="0"/>
        <v>0</v>
      </c>
      <c r="E46" s="331">
        <v>0</v>
      </c>
      <c r="F46" s="331">
        <v>0</v>
      </c>
      <c r="G46" s="331">
        <v>0</v>
      </c>
      <c r="H46" s="331">
        <v>0</v>
      </c>
      <c r="I46" s="331">
        <v>0</v>
      </c>
      <c r="J46" s="331">
        <v>0</v>
      </c>
      <c r="K46" s="331">
        <v>0</v>
      </c>
      <c r="L46" s="331">
        <v>0</v>
      </c>
      <c r="M46" s="529"/>
    </row>
    <row r="47" spans="1:13" ht="10.5" customHeight="1">
      <c r="A47" s="35"/>
      <c r="B47" s="175" t="s">
        <v>20</v>
      </c>
      <c r="C47" s="263">
        <f>C44-SUM(C45:C45)</f>
        <v>6</v>
      </c>
      <c r="D47" s="263">
        <f t="shared" si="0"/>
        <v>4</v>
      </c>
      <c r="E47" s="263">
        <f>E44-SUM(E45:E45)</f>
        <v>1</v>
      </c>
      <c r="F47" s="263">
        <f>F44-SUM(F45:F45)</f>
        <v>2</v>
      </c>
      <c r="G47" s="263">
        <f>G44-SUM(G45:G45)</f>
        <v>1</v>
      </c>
      <c r="H47" s="263">
        <v>2</v>
      </c>
      <c r="I47" s="263">
        <f>I44-SUM(I45:I45)</f>
        <v>1</v>
      </c>
      <c r="J47" s="263">
        <f>J44-SUM(J45:J46)</f>
        <v>1</v>
      </c>
      <c r="K47" s="263">
        <f>K44-SUM(K45:K46)</f>
        <v>1</v>
      </c>
      <c r="L47" s="263">
        <f>L44-SUM(L45:L46)</f>
        <v>1</v>
      </c>
      <c r="M47" s="529"/>
    </row>
    <row r="48" spans="1:13" ht="8.25" customHeight="1">
      <c r="A48" s="29"/>
      <c r="B48" s="29"/>
      <c r="C48" s="296"/>
      <c r="D48" s="296"/>
      <c r="E48" s="296"/>
      <c r="F48" s="296"/>
      <c r="G48" s="296"/>
      <c r="H48" s="296"/>
      <c r="I48" s="296"/>
      <c r="J48" s="296"/>
      <c r="K48" s="296"/>
      <c r="L48" s="346"/>
      <c r="M48" s="529"/>
    </row>
    <row r="49" spans="1:13" ht="15" customHeight="1">
      <c r="A49" s="295" t="s">
        <v>287</v>
      </c>
      <c r="B49" s="295"/>
      <c r="C49" s="3" t="s">
        <v>347</v>
      </c>
      <c r="M49" s="529"/>
    </row>
    <row r="50" spans="1:2" ht="16.5" customHeight="1">
      <c r="A50" s="57" t="s">
        <v>269</v>
      </c>
      <c r="B50" s="72"/>
    </row>
    <row r="51" spans="3:4" ht="16.5" customHeight="1">
      <c r="C51" s="72"/>
      <c r="D51" s="72"/>
    </row>
  </sheetData>
  <sheetProtection/>
  <mergeCells count="6">
    <mergeCell ref="M1:M49"/>
    <mergeCell ref="A4:B5"/>
    <mergeCell ref="E4:H4"/>
    <mergeCell ref="C4:C5"/>
    <mergeCell ref="I4:L4"/>
    <mergeCell ref="D4:D5"/>
  </mergeCells>
  <printOptions/>
  <pageMargins left="0.47" right="0.25" top="0" bottom="0" header="0.18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5.7109375" style="116" customWidth="1"/>
    <col min="2" max="2" width="35.7109375" style="116" customWidth="1"/>
    <col min="3" max="12" width="9.28125" style="116" customWidth="1"/>
    <col min="13" max="13" width="3.140625" style="116" customWidth="1"/>
    <col min="14" max="16384" width="9.140625" style="116" customWidth="1"/>
  </cols>
  <sheetData>
    <row r="1" spans="1:13" s="115" customFormat="1" ht="15" customHeight="1">
      <c r="A1" s="34" t="s">
        <v>333</v>
      </c>
      <c r="M1" s="549" t="s">
        <v>230</v>
      </c>
    </row>
    <row r="2" spans="1:13" ht="15.75" customHeight="1">
      <c r="A2" s="12"/>
      <c r="B2" s="3"/>
      <c r="C2" s="3"/>
      <c r="D2" s="3"/>
      <c r="E2" s="58"/>
      <c r="F2" s="58"/>
      <c r="I2" s="58"/>
      <c r="J2" s="328"/>
      <c r="K2" s="328"/>
      <c r="L2" s="58" t="s">
        <v>128</v>
      </c>
      <c r="M2" s="549"/>
    </row>
    <row r="3" spans="1:13" ht="6" customHeight="1">
      <c r="A3" s="12"/>
      <c r="B3" s="3"/>
      <c r="C3" s="3"/>
      <c r="D3" s="3"/>
      <c r="E3" s="58"/>
      <c r="F3" s="58"/>
      <c r="I3" s="58"/>
      <c r="J3" s="328"/>
      <c r="K3" s="328"/>
      <c r="L3" s="328"/>
      <c r="M3" s="549"/>
    </row>
    <row r="4" spans="1:13" ht="15" customHeight="1">
      <c r="A4" s="517" t="s">
        <v>10</v>
      </c>
      <c r="B4" s="518"/>
      <c r="C4" s="537" t="s">
        <v>268</v>
      </c>
      <c r="D4" s="537" t="s">
        <v>264</v>
      </c>
      <c r="E4" s="545" t="s">
        <v>268</v>
      </c>
      <c r="F4" s="546"/>
      <c r="G4" s="546"/>
      <c r="H4" s="547"/>
      <c r="I4" s="545" t="s">
        <v>264</v>
      </c>
      <c r="J4" s="546"/>
      <c r="K4" s="546"/>
      <c r="L4" s="547"/>
      <c r="M4" s="549"/>
    </row>
    <row r="5" spans="1:13" ht="13.5" customHeight="1">
      <c r="A5" s="540"/>
      <c r="B5" s="541"/>
      <c r="C5" s="542"/>
      <c r="D5" s="542"/>
      <c r="E5" s="41" t="s">
        <v>0</v>
      </c>
      <c r="F5" s="41" t="s">
        <v>153</v>
      </c>
      <c r="G5" s="41" t="s">
        <v>156</v>
      </c>
      <c r="H5" s="41" t="s">
        <v>199</v>
      </c>
      <c r="I5" s="41" t="s">
        <v>0</v>
      </c>
      <c r="J5" s="41" t="s">
        <v>153</v>
      </c>
      <c r="K5" s="41" t="s">
        <v>156</v>
      </c>
      <c r="L5" s="41" t="s">
        <v>199</v>
      </c>
      <c r="M5" s="549"/>
    </row>
    <row r="6" spans="1:13" ht="12" customHeight="1">
      <c r="A6" s="22" t="s">
        <v>203</v>
      </c>
      <c r="B6" s="128" t="s">
        <v>210</v>
      </c>
      <c r="C6" s="203">
        <f>'Table 6'!C6-'Table 7'!C6</f>
        <v>21328</v>
      </c>
      <c r="D6" s="203">
        <f>'Table 6'!D6-'Table 7'!D6</f>
        <v>13753</v>
      </c>
      <c r="E6" s="203">
        <f>'Table 6'!E6-'Table 7'!E6</f>
        <v>4799</v>
      </c>
      <c r="F6" s="203">
        <f>'Table 6'!F6-'Table 7'!F6</f>
        <v>6399</v>
      </c>
      <c r="G6" s="203">
        <f>'Table 6'!G6-'Table 7'!G6</f>
        <v>4223</v>
      </c>
      <c r="H6" s="203">
        <f>'Table 6'!H6-'Table 7'!H6</f>
        <v>5907</v>
      </c>
      <c r="I6" s="203">
        <f>'Table 6'!I6-'Table 7'!I6</f>
        <v>3404</v>
      </c>
      <c r="J6" s="204">
        <f>'Table 6'!J6-'Table 7'!J6</f>
        <v>3724</v>
      </c>
      <c r="K6" s="353">
        <f>'Table 6'!K6-'Table 7'!K6</f>
        <v>3044</v>
      </c>
      <c r="L6" s="353">
        <f>'Table 6'!L6-'Table 7'!L6</f>
        <v>3581</v>
      </c>
      <c r="M6" s="549"/>
    </row>
    <row r="7" spans="1:13" ht="10.5" customHeight="1">
      <c r="A7" s="22" t="s">
        <v>162</v>
      </c>
      <c r="B7" s="29"/>
      <c r="C7" s="225">
        <f>'Table 6'!C7-'Table 7'!C7</f>
        <v>4942</v>
      </c>
      <c r="D7" s="225">
        <f>'Table 6'!D7-'Table 7'!D7</f>
        <v>4544</v>
      </c>
      <c r="E7" s="226">
        <f>'Table 6'!E7-'Table 7'!E7</f>
        <v>1473</v>
      </c>
      <c r="F7" s="225">
        <f>'Table 6'!F7-'Table 7'!F7</f>
        <v>1135</v>
      </c>
      <c r="G7" s="225">
        <f>'Table 6'!G7-'Table 7'!G7</f>
        <v>1018</v>
      </c>
      <c r="H7" s="225">
        <f>'Table 6'!H7-'Table 7'!H7</f>
        <v>1316</v>
      </c>
      <c r="I7" s="225">
        <f>'Table 6'!I7-'Table 7'!I7</f>
        <v>1205</v>
      </c>
      <c r="J7" s="225">
        <f>'Table 6'!J7-'Table 7'!J7</f>
        <v>1027</v>
      </c>
      <c r="K7" s="226">
        <f>'Table 6'!K7-'Table 7'!K7</f>
        <v>1024</v>
      </c>
      <c r="L7" s="226">
        <f>'Table 6'!L7-'Table 7'!L7</f>
        <v>1288</v>
      </c>
      <c r="M7" s="549"/>
    </row>
    <row r="8" spans="1:13" ht="10.5" customHeight="1">
      <c r="A8" s="22"/>
      <c r="B8" s="27" t="s">
        <v>42</v>
      </c>
      <c r="C8" s="228">
        <f>'Table 6'!C8-'Table 7'!C8</f>
        <v>3</v>
      </c>
      <c r="D8" s="228">
        <f>'Table 6'!D8-'Table 7'!D8</f>
        <v>10</v>
      </c>
      <c r="E8" s="230">
        <f>'Table 6'!E8-'Table 7'!E8</f>
        <v>0</v>
      </c>
      <c r="F8" s="227">
        <f>'Table 6'!F8-'Table 7'!F8</f>
        <v>3</v>
      </c>
      <c r="G8" s="230">
        <f>'Table 6'!G8-'Table 7'!G8</f>
        <v>0</v>
      </c>
      <c r="H8" s="230">
        <f>'Table 6'!H8-'Table 7'!H8</f>
        <v>0</v>
      </c>
      <c r="I8" s="230">
        <f>'Table 6'!I8-'Table 7'!I8</f>
        <v>0</v>
      </c>
      <c r="J8" s="227">
        <f>'Table 6'!J8-'Table 7'!J8</f>
        <v>3</v>
      </c>
      <c r="K8" s="228">
        <f>'Table 6'!K8-'Table 7'!K8</f>
        <v>1</v>
      </c>
      <c r="L8" s="228">
        <f>'Table 6'!L8-'Table 7'!L8</f>
        <v>6</v>
      </c>
      <c r="M8" s="549"/>
    </row>
    <row r="9" spans="1:13" ht="11.25" customHeight="1">
      <c r="A9" s="10"/>
      <c r="B9" s="29" t="s">
        <v>11</v>
      </c>
      <c r="C9" s="227">
        <f>'Table 6'!C9-'Table 7'!C9</f>
        <v>269</v>
      </c>
      <c r="D9" s="227">
        <f>'Table 6'!D9-'Table 7'!D9</f>
        <v>178</v>
      </c>
      <c r="E9" s="228">
        <f>'Table 6'!E9-'Table 7'!E9</f>
        <v>83</v>
      </c>
      <c r="F9" s="227">
        <f>'Table 6'!F9-'Table 7'!F9</f>
        <v>35</v>
      </c>
      <c r="G9" s="227">
        <f>'Table 6'!G9-'Table 7'!G9</f>
        <v>89</v>
      </c>
      <c r="H9" s="227">
        <f>'Table 6'!H9-'Table 7'!H9</f>
        <v>62</v>
      </c>
      <c r="I9" s="227">
        <f>'Table 6'!I9-'Table 7'!I9</f>
        <v>55</v>
      </c>
      <c r="J9" s="227">
        <f>'Table 6'!J9-'Table 7'!J9</f>
        <v>40</v>
      </c>
      <c r="K9" s="228">
        <f>'Table 6'!K9-'Table 7'!K9</f>
        <v>26</v>
      </c>
      <c r="L9" s="228">
        <f>'Table 6'!L9-'Table 7'!L9</f>
        <v>57</v>
      </c>
      <c r="M9" s="549"/>
    </row>
    <row r="10" spans="1:13" ht="10.5" customHeight="1">
      <c r="A10" s="10"/>
      <c r="B10" s="29" t="s">
        <v>12</v>
      </c>
      <c r="C10" s="227">
        <f>'Table 6'!C10-'Table 7'!C10</f>
        <v>1795</v>
      </c>
      <c r="D10" s="227">
        <f>'Table 6'!D10-'Table 7'!D10</f>
        <v>1843</v>
      </c>
      <c r="E10" s="228">
        <f>'Table 6'!E10-'Table 7'!E10</f>
        <v>483</v>
      </c>
      <c r="F10" s="227">
        <f>'Table 6'!F10-'Table 7'!F10</f>
        <v>374</v>
      </c>
      <c r="G10" s="227">
        <f>'Table 6'!G10-'Table 7'!G10</f>
        <v>484</v>
      </c>
      <c r="H10" s="227">
        <f>'Table 6'!H10-'Table 7'!H10</f>
        <v>454</v>
      </c>
      <c r="I10" s="227">
        <f>'Table 6'!I10-'Table 7'!I10</f>
        <v>428</v>
      </c>
      <c r="J10" s="227">
        <f>'Table 6'!J10-'Table 7'!J10</f>
        <v>536</v>
      </c>
      <c r="K10" s="228">
        <f>'Table 6'!K10-'Table 7'!K10</f>
        <v>459</v>
      </c>
      <c r="L10" s="228">
        <f>'Table 6'!L10-'Table 7'!L10</f>
        <v>420</v>
      </c>
      <c r="M10" s="549"/>
    </row>
    <row r="11" spans="1:13" ht="10.5" customHeight="1">
      <c r="A11" s="10"/>
      <c r="B11" s="29" t="s">
        <v>13</v>
      </c>
      <c r="C11" s="227">
        <f>'Table 6'!C11-'Table 7'!C11</f>
        <v>219</v>
      </c>
      <c r="D11" s="227">
        <f>'Table 6'!D11-'Table 7'!D11</f>
        <v>60</v>
      </c>
      <c r="E11" s="228">
        <f>'Table 6'!E11-'Table 7'!E11</f>
        <v>70</v>
      </c>
      <c r="F11" s="227">
        <f>'Table 6'!F11-'Table 7'!F11</f>
        <v>93</v>
      </c>
      <c r="G11" s="227">
        <f>'Table 6'!G11-'Table 7'!G11</f>
        <v>14</v>
      </c>
      <c r="H11" s="227">
        <f>'Table 6'!H11-'Table 7'!H11</f>
        <v>42</v>
      </c>
      <c r="I11" s="227">
        <f>'Table 6'!I11-'Table 7'!I11</f>
        <v>23</v>
      </c>
      <c r="J11" s="227">
        <f>'Table 6'!J11-'Table 7'!J11</f>
        <v>10</v>
      </c>
      <c r="K11" s="228">
        <f>'Table 6'!K11-'Table 7'!K11</f>
        <v>12</v>
      </c>
      <c r="L11" s="228">
        <f>'Table 6'!L11-'Table 7'!L11</f>
        <v>15</v>
      </c>
      <c r="M11" s="549"/>
    </row>
    <row r="12" spans="1:13" ht="10.5" customHeight="1">
      <c r="A12" s="10"/>
      <c r="B12" s="29" t="s">
        <v>14</v>
      </c>
      <c r="C12" s="227">
        <f>'Table 6'!C12-'Table 7'!C12</f>
        <v>798</v>
      </c>
      <c r="D12" s="227">
        <f>'Table 6'!D12-'Table 7'!D12</f>
        <v>901</v>
      </c>
      <c r="E12" s="228">
        <f>'Table 6'!E12-'Table 7'!E12</f>
        <v>209</v>
      </c>
      <c r="F12" s="227">
        <f>'Table 6'!F12-'Table 7'!F12</f>
        <v>163</v>
      </c>
      <c r="G12" s="227">
        <f>'Table 6'!G12-'Table 7'!G12</f>
        <v>208</v>
      </c>
      <c r="H12" s="227">
        <f>'Table 6'!H12-'Table 7'!H12</f>
        <v>218</v>
      </c>
      <c r="I12" s="227">
        <f>'Table 6'!I12-'Table 7'!I12</f>
        <v>287</v>
      </c>
      <c r="J12" s="227">
        <f>'Table 6'!J12-'Table 7'!J12</f>
        <v>144</v>
      </c>
      <c r="K12" s="228">
        <f>'Table 6'!K12-'Table 7'!K12</f>
        <v>244</v>
      </c>
      <c r="L12" s="228">
        <f>'Table 6'!L12-'Table 7'!L12</f>
        <v>226</v>
      </c>
      <c r="M12" s="549"/>
    </row>
    <row r="13" spans="1:13" ht="10.5" customHeight="1">
      <c r="A13" s="10"/>
      <c r="B13" s="29" t="s">
        <v>15</v>
      </c>
      <c r="C13" s="227">
        <f>'Table 6'!C13-'Table 7'!C13</f>
        <v>19</v>
      </c>
      <c r="D13" s="227">
        <f>'Table 6'!D13-'Table 7'!D13</f>
        <v>155</v>
      </c>
      <c r="E13" s="228">
        <f>'Table 6'!E13-'Table 7'!E13</f>
        <v>2</v>
      </c>
      <c r="F13" s="227">
        <f>'Table 6'!F13-'Table 7'!F13</f>
        <v>1</v>
      </c>
      <c r="G13" s="227">
        <f>'Table 6'!G13-'Table 7'!G13</f>
        <v>7</v>
      </c>
      <c r="H13" s="227">
        <f>'Table 6'!H13-'Table 7'!H13</f>
        <v>9</v>
      </c>
      <c r="I13" s="227">
        <f>'Table 6'!I13-'Table 7'!I13</f>
        <v>1</v>
      </c>
      <c r="J13" s="227">
        <f>'Table 6'!J13-'Table 7'!J13</f>
        <v>17</v>
      </c>
      <c r="K13" s="228">
        <f>'Table 6'!K13-'Table 7'!K13</f>
        <v>33</v>
      </c>
      <c r="L13" s="228">
        <f>'Table 6'!L13-'Table 7'!L13</f>
        <v>104</v>
      </c>
      <c r="M13" s="549"/>
    </row>
    <row r="14" spans="1:13" ht="10.5" customHeight="1">
      <c r="A14" s="10"/>
      <c r="B14" s="29" t="s">
        <v>16</v>
      </c>
      <c r="C14" s="227">
        <f>'Table 6'!C14-'Table 7'!C14</f>
        <v>45</v>
      </c>
      <c r="D14" s="227">
        <f>'Table 6'!D14-'Table 7'!D14</f>
        <v>68</v>
      </c>
      <c r="E14" s="228">
        <f>'Table 6'!E14-'Table 7'!E14</f>
        <v>3</v>
      </c>
      <c r="F14" s="230">
        <f>'Table 6'!F14-'Table 7'!F14</f>
        <v>0</v>
      </c>
      <c r="G14" s="227">
        <f>'Table 6'!G14-'Table 7'!G14</f>
        <v>4</v>
      </c>
      <c r="H14" s="227">
        <f>'Table 6'!H14-'Table 7'!H14</f>
        <v>38</v>
      </c>
      <c r="I14" s="227">
        <f>'Table 6'!I14-'Table 7'!I14</f>
        <v>33</v>
      </c>
      <c r="J14" s="227">
        <f>'Table 6'!J14-'Table 7'!J14</f>
        <v>10</v>
      </c>
      <c r="K14" s="228">
        <f>'Table 6'!K14-'Table 7'!K14</f>
        <v>1</v>
      </c>
      <c r="L14" s="228">
        <f>'Table 6'!L14-'Table 7'!L14</f>
        <v>24</v>
      </c>
      <c r="M14" s="549"/>
    </row>
    <row r="15" spans="1:13" ht="10.5" customHeight="1">
      <c r="A15" s="10"/>
      <c r="B15" s="29" t="s">
        <v>19</v>
      </c>
      <c r="C15" s="227">
        <f>'Table 6'!C15-'Table 7'!C15</f>
        <v>637</v>
      </c>
      <c r="D15" s="227">
        <f>'Table 6'!D15-'Table 7'!D15</f>
        <v>464</v>
      </c>
      <c r="E15" s="228">
        <f>'Table 6'!E15-'Table 7'!E15</f>
        <v>137</v>
      </c>
      <c r="F15" s="227">
        <f>'Table 6'!F15-'Table 7'!F15</f>
        <v>64</v>
      </c>
      <c r="G15" s="227">
        <f>'Table 6'!G15-'Table 7'!G15</f>
        <v>125</v>
      </c>
      <c r="H15" s="227">
        <f>'Table 6'!H15-'Table 7'!H15</f>
        <v>311</v>
      </c>
      <c r="I15" s="227">
        <f>'Table 6'!I15-'Table 7'!I15</f>
        <v>113</v>
      </c>
      <c r="J15" s="227">
        <f>'Table 6'!J15-'Table 7'!J15</f>
        <v>111</v>
      </c>
      <c r="K15" s="228">
        <f>'Table 6'!K15-'Table 7'!K15</f>
        <v>99</v>
      </c>
      <c r="L15" s="228">
        <f>'Table 6'!L15-'Table 7'!L15</f>
        <v>141</v>
      </c>
      <c r="M15" s="549"/>
    </row>
    <row r="16" spans="1:13" ht="10.5" customHeight="1">
      <c r="A16" s="10"/>
      <c r="B16" s="29" t="s">
        <v>27</v>
      </c>
      <c r="C16" s="227">
        <f>'Table 6'!C16-'Table 7'!C16</f>
        <v>114</v>
      </c>
      <c r="D16" s="227">
        <f>'Table 6'!D16-'Table 7'!D16</f>
        <v>3</v>
      </c>
      <c r="E16" s="227">
        <f>'Table 6'!E16-'Table 7'!E16</f>
        <v>111</v>
      </c>
      <c r="F16" s="227">
        <f>'Table 6'!F16-'Table 7'!F16</f>
        <v>3</v>
      </c>
      <c r="G16" s="230">
        <f>'Table 6'!G16-'Table 7'!G16</f>
        <v>0</v>
      </c>
      <c r="H16" s="230">
        <f>'Table 6'!H16-'Table 7'!H16</f>
        <v>0</v>
      </c>
      <c r="I16" s="227">
        <f>'Table 6'!I16-'Table 7'!I16</f>
        <v>1</v>
      </c>
      <c r="J16" s="227">
        <f>'Table 6'!J16-'Table 7'!J16</f>
        <v>1</v>
      </c>
      <c r="K16" s="228">
        <f>'Table 6'!K16-'Table 7'!K16</f>
        <v>1</v>
      </c>
      <c r="L16" s="402">
        <f>'Table 6'!L16-'Table 7'!L16</f>
        <v>0</v>
      </c>
      <c r="M16" s="549"/>
    </row>
    <row r="17" spans="1:13" ht="10.5" customHeight="1">
      <c r="A17" s="10"/>
      <c r="B17" s="29" t="s">
        <v>32</v>
      </c>
      <c r="C17" s="227">
        <f>'Table 6'!C17-'Table 7'!C17</f>
        <v>56</v>
      </c>
      <c r="D17" s="227">
        <f>'Table 6'!D17-'Table 7'!D17</f>
        <v>103</v>
      </c>
      <c r="E17" s="228">
        <f>'Table 6'!E17-'Table 7'!E17</f>
        <v>28</v>
      </c>
      <c r="F17" s="227">
        <f>'Table 6'!F17-'Table 7'!F17</f>
        <v>12</v>
      </c>
      <c r="G17" s="227">
        <f>'Table 6'!G17-'Table 7'!G17</f>
        <v>6</v>
      </c>
      <c r="H17" s="227">
        <f>'Table 6'!H17-'Table 7'!H17</f>
        <v>10</v>
      </c>
      <c r="I17" s="227">
        <f>'Table 6'!I17-'Table 7'!I17</f>
        <v>15</v>
      </c>
      <c r="J17" s="227">
        <f>'Table 6'!J17-'Table 7'!J17</f>
        <v>26</v>
      </c>
      <c r="K17" s="228">
        <f>'Table 6'!K17-'Table 7'!K17</f>
        <v>26</v>
      </c>
      <c r="L17" s="228">
        <f>'Table 6'!L17-'Table 7'!L17</f>
        <v>36</v>
      </c>
      <c r="M17" s="549"/>
    </row>
    <row r="18" spans="1:13" ht="10.5" customHeight="1">
      <c r="A18" s="10"/>
      <c r="B18" s="29" t="s">
        <v>18</v>
      </c>
      <c r="C18" s="227">
        <f>'Table 6'!C18-'Table 7'!C18</f>
        <v>487</v>
      </c>
      <c r="D18" s="227">
        <f>'Table 6'!D18-'Table 7'!D18</f>
        <v>252</v>
      </c>
      <c r="E18" s="228">
        <f>'Table 6'!E18-'Table 7'!E18</f>
        <v>229</v>
      </c>
      <c r="F18" s="227">
        <f>'Table 6'!F18-'Table 7'!F18</f>
        <v>148</v>
      </c>
      <c r="G18" s="227">
        <f>'Table 6'!G18-'Table 7'!G18</f>
        <v>53</v>
      </c>
      <c r="H18" s="227">
        <f>'Table 6'!H18-'Table 7'!H18</f>
        <v>57</v>
      </c>
      <c r="I18" s="227">
        <f>'Table 6'!I18-'Table 7'!I18</f>
        <v>62</v>
      </c>
      <c r="J18" s="227">
        <f>'Table 6'!J18-'Table 7'!J18</f>
        <v>47</v>
      </c>
      <c r="K18" s="228">
        <f>'Table 6'!K18-'Table 7'!K18</f>
        <v>37</v>
      </c>
      <c r="L18" s="228">
        <f>'Table 6'!L18-'Table 7'!L18</f>
        <v>106</v>
      </c>
      <c r="M18" s="549"/>
    </row>
    <row r="19" spans="1:13" ht="10.5" customHeight="1">
      <c r="A19" s="10"/>
      <c r="B19" s="29" t="s">
        <v>20</v>
      </c>
      <c r="C19" s="227">
        <f>'Table 6'!C19-'Table 7'!C19</f>
        <v>500</v>
      </c>
      <c r="D19" s="227">
        <f>'Table 6'!D19-'Table 7'!D19</f>
        <v>507</v>
      </c>
      <c r="E19" s="228">
        <f>'Table 6'!E19-'Table 7'!E19</f>
        <v>118</v>
      </c>
      <c r="F19" s="227">
        <f>'Table 6'!F19-'Table 7'!F19</f>
        <v>239</v>
      </c>
      <c r="G19" s="227">
        <f>'Table 6'!G19-'Table 7'!G19</f>
        <v>28</v>
      </c>
      <c r="H19" s="227">
        <f>'Table 6'!H19-'Table 7'!H19</f>
        <v>115</v>
      </c>
      <c r="I19" s="227">
        <f>'Table 6'!I19-'Table 7'!I19</f>
        <v>187</v>
      </c>
      <c r="J19" s="227">
        <f>'Table 6'!J19-'Table 7'!J19</f>
        <v>82</v>
      </c>
      <c r="K19" s="228">
        <f>'Table 6'!K19-'Table 7'!K19</f>
        <v>85</v>
      </c>
      <c r="L19" s="228">
        <f>'Table 6'!L19-'Table 7'!L19</f>
        <v>153</v>
      </c>
      <c r="M19" s="549"/>
    </row>
    <row r="20" spans="1:13" ht="11.25" customHeight="1">
      <c r="A20" s="22" t="s">
        <v>163</v>
      </c>
      <c r="B20" s="29"/>
      <c r="C20" s="225">
        <f>'Table 6'!C20-'Table 7'!C20</f>
        <v>10848</v>
      </c>
      <c r="D20" s="225">
        <f>'Table 6'!D20-'Table 7'!D20</f>
        <v>4249</v>
      </c>
      <c r="E20" s="226">
        <f>'Table 6'!E20-'Table 7'!E20</f>
        <v>2343</v>
      </c>
      <c r="F20" s="225">
        <f>'Table 6'!F20-'Table 7'!F20</f>
        <v>3246</v>
      </c>
      <c r="G20" s="225">
        <f>'Table 6'!G20-'Table 7'!G20</f>
        <v>2134</v>
      </c>
      <c r="H20" s="225">
        <f>'Table 6'!H20-'Table 7'!H20</f>
        <v>3125</v>
      </c>
      <c r="I20" s="225">
        <f>'Table 6'!I20-'Table 7'!I20</f>
        <v>1122</v>
      </c>
      <c r="J20" s="225">
        <f>'Table 6'!J20-'Table 7'!J20</f>
        <v>1285</v>
      </c>
      <c r="K20" s="226">
        <f>'Table 6'!K20-'Table 7'!K20</f>
        <v>931</v>
      </c>
      <c r="L20" s="226">
        <f>'Table 6'!L20-'Table 7'!L20</f>
        <v>911</v>
      </c>
      <c r="M20" s="549"/>
    </row>
    <row r="21" spans="1:13" ht="10.5" customHeight="1">
      <c r="A21" s="22"/>
      <c r="B21" s="29" t="s">
        <v>205</v>
      </c>
      <c r="C21" s="227">
        <f>'Table 6'!C21-'Table 7'!C21</f>
        <v>108</v>
      </c>
      <c r="D21" s="227">
        <f>'Table 6'!D21-'Table 7'!D21</f>
        <v>101</v>
      </c>
      <c r="E21" s="228">
        <f>'Table 6'!E21-'Table 7'!E21</f>
        <v>21</v>
      </c>
      <c r="F21" s="227">
        <f>'Table 6'!F21-'Table 7'!F21</f>
        <v>29</v>
      </c>
      <c r="G21" s="227">
        <f>'Table 6'!G21-'Table 7'!G21</f>
        <v>37</v>
      </c>
      <c r="H21" s="227">
        <f>'Table 6'!H21-'Table 7'!H21</f>
        <v>21</v>
      </c>
      <c r="I21" s="227">
        <f>'Table 6'!I21-'Table 7'!I21</f>
        <v>15</v>
      </c>
      <c r="J21" s="227">
        <f>'Table 6'!J21-'Table 7'!J21</f>
        <v>23</v>
      </c>
      <c r="K21" s="228">
        <f>'Table 6'!K21-'Table 7'!K21</f>
        <v>43</v>
      </c>
      <c r="L21" s="228">
        <f>'Table 6'!L21-'Table 7'!L21</f>
        <v>20</v>
      </c>
      <c r="M21" s="549"/>
    </row>
    <row r="22" spans="1:13" ht="15" customHeight="1">
      <c r="A22" s="10"/>
      <c r="B22" s="29" t="s">
        <v>286</v>
      </c>
      <c r="C22" s="227">
        <f>'Table 6'!C22-'Table 7'!C22</f>
        <v>98</v>
      </c>
      <c r="D22" s="227">
        <f>'Table 6'!D22-'Table 7'!D22</f>
        <v>96</v>
      </c>
      <c r="E22" s="228">
        <f>'Table 6'!E22-'Table 7'!E22</f>
        <v>23</v>
      </c>
      <c r="F22" s="227">
        <f>'Table 6'!F22-'Table 7'!F22</f>
        <v>20</v>
      </c>
      <c r="G22" s="227">
        <f>'Table 6'!G22-'Table 7'!G22</f>
        <v>31</v>
      </c>
      <c r="H22" s="227">
        <f>'Table 6'!H22-'Table 7'!H22</f>
        <v>24</v>
      </c>
      <c r="I22" s="227">
        <f>'Table 6'!I22-'Table 7'!I22</f>
        <v>7</v>
      </c>
      <c r="J22" s="227">
        <f>'Table 6'!J22-'Table 7'!J22</f>
        <v>71</v>
      </c>
      <c r="K22" s="228">
        <f>'Table 6'!K22-'Table 7'!K22</f>
        <v>9</v>
      </c>
      <c r="L22" s="228">
        <f>'Table 6'!L22-'Table 7'!L22</f>
        <v>9</v>
      </c>
      <c r="M22" s="549"/>
    </row>
    <row r="23" spans="1:13" ht="10.5" customHeight="1">
      <c r="A23" s="10"/>
      <c r="B23" s="29" t="s">
        <v>23</v>
      </c>
      <c r="C23" s="227">
        <f>'Table 6'!C23-'Table 7'!C23</f>
        <v>252</v>
      </c>
      <c r="D23" s="227">
        <f>'Table 6'!D23-'Table 7'!D23</f>
        <v>194</v>
      </c>
      <c r="E23" s="228">
        <f>'Table 6'!E23-'Table 7'!E23</f>
        <v>60</v>
      </c>
      <c r="F23" s="227">
        <f>'Table 6'!F23-'Table 7'!F23</f>
        <v>67</v>
      </c>
      <c r="G23" s="227">
        <f>'Table 6'!G23-'Table 7'!G23</f>
        <v>46</v>
      </c>
      <c r="H23" s="227">
        <f>'Table 6'!H23-'Table 7'!H23</f>
        <v>79</v>
      </c>
      <c r="I23" s="227">
        <f>'Table 6'!I23-'Table 7'!I23</f>
        <v>51</v>
      </c>
      <c r="J23" s="227">
        <f>'Table 6'!J23-'Table 7'!J23</f>
        <v>62</v>
      </c>
      <c r="K23" s="228">
        <f>'Table 6'!K23-'Table 7'!K23</f>
        <v>31</v>
      </c>
      <c r="L23" s="228">
        <f>'Table 6'!L23-'Table 7'!L23</f>
        <v>50</v>
      </c>
      <c r="M23" s="549"/>
    </row>
    <row r="24" spans="1:13" ht="10.5" customHeight="1">
      <c r="A24" s="10"/>
      <c r="B24" s="29" t="s">
        <v>31</v>
      </c>
      <c r="C24" s="227">
        <f>'Table 6'!C24-'Table 7'!C24</f>
        <v>488</v>
      </c>
      <c r="D24" s="227">
        <f>'Table 6'!D24-'Table 7'!D24</f>
        <v>255</v>
      </c>
      <c r="E24" s="228">
        <f>'Table 6'!E24-'Table 7'!E24</f>
        <v>255</v>
      </c>
      <c r="F24" s="227">
        <f>'Table 6'!F24-'Table 7'!F24</f>
        <v>66</v>
      </c>
      <c r="G24" s="227">
        <f>'Table 6'!G24-'Table 7'!G24</f>
        <v>137</v>
      </c>
      <c r="H24" s="227">
        <f>'Table 6'!H24-'Table 7'!H24</f>
        <v>30</v>
      </c>
      <c r="I24" s="227">
        <f>'Table 6'!I24-'Table 7'!I24</f>
        <v>18</v>
      </c>
      <c r="J24" s="227">
        <f>'Table 6'!J24-'Table 7'!J24</f>
        <v>60</v>
      </c>
      <c r="K24" s="228">
        <f>'Table 6'!K24-'Table 7'!K24</f>
        <v>119</v>
      </c>
      <c r="L24" s="228">
        <f>'Table 6'!L24-'Table 7'!L24</f>
        <v>58</v>
      </c>
      <c r="M24" s="549"/>
    </row>
    <row r="25" spans="1:13" ht="10.5" customHeight="1">
      <c r="A25" s="10"/>
      <c r="B25" s="29" t="s">
        <v>26</v>
      </c>
      <c r="C25" s="227">
        <f>'Table 6'!C25-'Table 7'!C25</f>
        <v>102</v>
      </c>
      <c r="D25" s="227">
        <f>'Table 6'!D25-'Table 7'!D25</f>
        <v>235</v>
      </c>
      <c r="E25" s="228">
        <f>'Table 6'!E25-'Table 7'!E25</f>
        <v>17</v>
      </c>
      <c r="F25" s="227">
        <f>'Table 6'!F25-'Table 7'!F25</f>
        <v>22</v>
      </c>
      <c r="G25" s="227">
        <f>'Table 6'!G25-'Table 7'!G25</f>
        <v>33</v>
      </c>
      <c r="H25" s="227">
        <f>'Table 6'!H25-'Table 7'!H25</f>
        <v>30</v>
      </c>
      <c r="I25" s="227">
        <f>'Table 6'!I25-'Table 7'!I25</f>
        <v>41</v>
      </c>
      <c r="J25" s="227">
        <f>'Table 6'!J25-'Table 7'!J25</f>
        <v>82</v>
      </c>
      <c r="K25" s="228">
        <f>'Table 6'!K25-'Table 7'!K25</f>
        <v>65</v>
      </c>
      <c r="L25" s="228">
        <f>'Table 6'!L25-'Table 7'!L25</f>
        <v>47</v>
      </c>
      <c r="M25" s="549"/>
    </row>
    <row r="26" spans="1:13" ht="10.5" customHeight="1">
      <c r="A26" s="10"/>
      <c r="B26" s="29" t="s">
        <v>83</v>
      </c>
      <c r="C26" s="227">
        <f>'Table 6'!C26-'Table 7'!C26</f>
        <v>7849</v>
      </c>
      <c r="D26" s="227">
        <f>'Table 6'!D26-'Table 7'!D26</f>
        <v>2428</v>
      </c>
      <c r="E26" s="228">
        <f>'Table 6'!E26-'Table 7'!E26</f>
        <v>1338</v>
      </c>
      <c r="F26" s="227">
        <f>'Table 6'!F26-'Table 7'!F26</f>
        <v>2815</v>
      </c>
      <c r="G26" s="227">
        <f>'Table 6'!G26-'Table 7'!G26</f>
        <v>1619</v>
      </c>
      <c r="H26" s="227">
        <f>'Table 6'!H26-'Table 7'!H26</f>
        <v>2077</v>
      </c>
      <c r="I26" s="227">
        <f>'Table 6'!I26-'Table 7'!I26</f>
        <v>724</v>
      </c>
      <c r="J26" s="227">
        <f>'Table 6'!J26-'Table 7'!J26</f>
        <v>771</v>
      </c>
      <c r="K26" s="228">
        <f>'Table 6'!K26-'Table 7'!K26</f>
        <v>467</v>
      </c>
      <c r="L26" s="228">
        <f>'Table 6'!L26-'Table 7'!L26</f>
        <v>466</v>
      </c>
      <c r="M26" s="549"/>
    </row>
    <row r="27" spans="1:13" ht="10.5" customHeight="1">
      <c r="A27" s="10"/>
      <c r="B27" s="27" t="s">
        <v>20</v>
      </c>
      <c r="C27" s="227">
        <f>'Table 6'!C27-'Table 7'!C27</f>
        <v>1951</v>
      </c>
      <c r="D27" s="227">
        <f>'Table 6'!D27-'Table 7'!D27</f>
        <v>940</v>
      </c>
      <c r="E27" s="228">
        <f>'Table 6'!E27-'Table 7'!E27</f>
        <v>629</v>
      </c>
      <c r="F27" s="227">
        <f>'Table 6'!F27-'Table 7'!F27</f>
        <v>227</v>
      </c>
      <c r="G27" s="227">
        <f>'Table 6'!G27-'Table 7'!G27</f>
        <v>231</v>
      </c>
      <c r="H27" s="227">
        <f>'Table 6'!H27-'Table 7'!H27</f>
        <v>864</v>
      </c>
      <c r="I27" s="227">
        <f>'Table 6'!I27-'Table 7'!I27</f>
        <v>266</v>
      </c>
      <c r="J27" s="227">
        <f>'Table 6'!J27-'Table 7'!J27</f>
        <v>216</v>
      </c>
      <c r="K27" s="228">
        <f>'Table 6'!K27-'Table 7'!K27</f>
        <v>197</v>
      </c>
      <c r="L27" s="228">
        <f>'Table 6'!L27-'Table 7'!L27</f>
        <v>261</v>
      </c>
      <c r="M27" s="549"/>
    </row>
    <row r="28" spans="1:13" ht="10.5" customHeight="1">
      <c r="A28" s="22" t="s">
        <v>164</v>
      </c>
      <c r="B28" s="29"/>
      <c r="C28" s="225">
        <f>'Table 6'!C28-'Table 7'!C28</f>
        <v>4051</v>
      </c>
      <c r="D28" s="225">
        <f>'Table 6'!D28-'Table 7'!D28</f>
        <v>4384</v>
      </c>
      <c r="E28" s="226">
        <f>'Table 6'!E28-'Table 7'!E28</f>
        <v>880</v>
      </c>
      <c r="F28" s="225">
        <f>'Table 6'!F28-'Table 7'!F28</f>
        <v>1068</v>
      </c>
      <c r="G28" s="225">
        <f>'Table 6'!G28-'Table 7'!G28</f>
        <v>957</v>
      </c>
      <c r="H28" s="225">
        <f>'Table 6'!H28-'Table 7'!H28</f>
        <v>1146</v>
      </c>
      <c r="I28" s="225">
        <f>'Table 6'!I28-'Table 7'!I28</f>
        <v>967</v>
      </c>
      <c r="J28" s="225">
        <f>'Table 6'!J28-'Table 7'!J28</f>
        <v>1213</v>
      </c>
      <c r="K28" s="226">
        <f>'Table 6'!K28-'Table 7'!K28</f>
        <v>1005</v>
      </c>
      <c r="L28" s="226">
        <f>'Table 6'!L28-'Table 7'!L28</f>
        <v>1199</v>
      </c>
      <c r="M28" s="549"/>
    </row>
    <row r="29" spans="1:13" ht="10.5" customHeight="1">
      <c r="A29" s="10"/>
      <c r="B29" s="29" t="s">
        <v>92</v>
      </c>
      <c r="C29" s="227">
        <f>'Table 6'!C29-'Table 7'!C29</f>
        <v>103</v>
      </c>
      <c r="D29" s="227">
        <f>'Table 6'!D29-'Table 7'!D29</f>
        <v>144</v>
      </c>
      <c r="E29" s="228">
        <f>'Table 6'!E29-'Table 7'!E29</f>
        <v>19</v>
      </c>
      <c r="F29" s="227">
        <f>'Table 6'!F29-'Table 7'!F29</f>
        <v>19</v>
      </c>
      <c r="G29" s="227">
        <f>'Table 6'!G29-'Table 7'!G29</f>
        <v>32</v>
      </c>
      <c r="H29" s="227">
        <f>'Table 6'!H29-'Table 7'!H29</f>
        <v>33</v>
      </c>
      <c r="I29" s="227">
        <f>'Table 6'!I29-'Table 7'!I29</f>
        <v>40</v>
      </c>
      <c r="J29" s="227">
        <f>'Table 6'!J29-'Table 7'!J29</f>
        <v>36</v>
      </c>
      <c r="K29" s="228">
        <f>'Table 6'!K29-'Table 7'!K29</f>
        <v>43</v>
      </c>
      <c r="L29" s="228">
        <f>'Table 6'!L29-'Table 7'!L29</f>
        <v>25</v>
      </c>
      <c r="M29" s="549"/>
    </row>
    <row r="30" spans="1:13" ht="10.5" customHeight="1">
      <c r="A30" s="10"/>
      <c r="B30" s="27" t="s">
        <v>237</v>
      </c>
      <c r="C30" s="227">
        <f>'Table 6'!C30-'Table 7'!C30</f>
        <v>232</v>
      </c>
      <c r="D30" s="227">
        <f>'Table 6'!D30-'Table 7'!D30</f>
        <v>58</v>
      </c>
      <c r="E30" s="228">
        <f>'Table 6'!E30-'Table 7'!E30</f>
        <v>72</v>
      </c>
      <c r="F30" s="227">
        <f>'Table 6'!F30-'Table 7'!F30</f>
        <v>68</v>
      </c>
      <c r="G30" s="227">
        <f>'Table 6'!G30-'Table 7'!G30</f>
        <v>65</v>
      </c>
      <c r="H30" s="227">
        <f>'Table 6'!H30-'Table 7'!H30</f>
        <v>27</v>
      </c>
      <c r="I30" s="227">
        <f>'Table 6'!I30-'Table 7'!I30</f>
        <v>42</v>
      </c>
      <c r="J30" s="227">
        <f>'Table 6'!J30-'Table 7'!J30</f>
        <v>8</v>
      </c>
      <c r="K30" s="228">
        <f>'Table 6'!K30-'Table 7'!K30</f>
        <v>7</v>
      </c>
      <c r="L30" s="228">
        <f>'Table 6'!L30-'Table 7'!L30</f>
        <v>1</v>
      </c>
      <c r="M30" s="549"/>
    </row>
    <row r="31" spans="1:13" ht="10.5" customHeight="1">
      <c r="A31" s="10"/>
      <c r="B31" s="29" t="s">
        <v>24</v>
      </c>
      <c r="C31" s="227">
        <f>'Table 6'!C31-'Table 7'!C31</f>
        <v>8</v>
      </c>
      <c r="D31" s="227">
        <f>'Table 6'!D31-'Table 7'!D31</f>
        <v>46</v>
      </c>
      <c r="E31" s="228">
        <f>'Table 6'!E31-'Table 7'!E31</f>
        <v>3</v>
      </c>
      <c r="F31" s="227">
        <f>'Table 6'!F31-'Table 7'!F31</f>
        <v>1</v>
      </c>
      <c r="G31" s="227">
        <f>'Table 6'!G31-'Table 7'!G31</f>
        <v>4</v>
      </c>
      <c r="H31" s="230">
        <f>'Table 6'!H31-'Table 7'!H31</f>
        <v>0</v>
      </c>
      <c r="I31" s="227">
        <f>'Table 6'!I31-'Table 7'!I31</f>
        <v>1</v>
      </c>
      <c r="J31" s="227">
        <f>'Table 6'!J31-'Table 7'!J31</f>
        <v>3</v>
      </c>
      <c r="K31" s="228">
        <f>'Table 6'!K31-'Table 7'!K31</f>
        <v>32</v>
      </c>
      <c r="L31" s="228">
        <f>'Table 6'!L31-'Table 7'!L31</f>
        <v>10</v>
      </c>
      <c r="M31" s="549"/>
    </row>
    <row r="32" spans="1:13" ht="10.5" customHeight="1">
      <c r="A32" s="10"/>
      <c r="B32" s="27" t="s">
        <v>239</v>
      </c>
      <c r="C32" s="227">
        <f>'Table 6'!C32-'Table 7'!C32</f>
        <v>1891</v>
      </c>
      <c r="D32" s="227">
        <f>'Table 6'!D32-'Table 7'!D32</f>
        <v>2087</v>
      </c>
      <c r="E32" s="228">
        <f>'Table 6'!E32-'Table 7'!E32</f>
        <v>466</v>
      </c>
      <c r="F32" s="227">
        <f>'Table 6'!F32-'Table 7'!F32</f>
        <v>543</v>
      </c>
      <c r="G32" s="227">
        <f>'Table 6'!G32-'Table 7'!G32</f>
        <v>469</v>
      </c>
      <c r="H32" s="227">
        <f>'Table 6'!H32-'Table 7'!H32</f>
        <v>413</v>
      </c>
      <c r="I32" s="227">
        <f>'Table 6'!I32-'Table 7'!I32</f>
        <v>455</v>
      </c>
      <c r="J32" s="227">
        <f>'Table 6'!J32-'Table 7'!J32</f>
        <v>566</v>
      </c>
      <c r="K32" s="228">
        <f>'Table 6'!K32-'Table 7'!K32</f>
        <v>435</v>
      </c>
      <c r="L32" s="228">
        <f>'Table 6'!L32-'Table 7'!L32</f>
        <v>631</v>
      </c>
      <c r="M32" s="549"/>
    </row>
    <row r="33" spans="1:13" ht="10.5" customHeight="1">
      <c r="A33" s="10"/>
      <c r="B33" s="27" t="s">
        <v>95</v>
      </c>
      <c r="C33" s="227">
        <f>'Table 6'!C33-'Table 7'!C33</f>
        <v>31</v>
      </c>
      <c r="D33" s="227">
        <f>'Table 6'!D33-'Table 7'!D33</f>
        <v>7</v>
      </c>
      <c r="E33" s="228">
        <f>'Table 6'!E33-'Table 7'!E33</f>
        <v>1</v>
      </c>
      <c r="F33" s="230">
        <f>'Table 6'!F33-'Table 7'!F33</f>
        <v>0</v>
      </c>
      <c r="G33" s="227">
        <f>'Table 6'!G33-'Table 7'!G33</f>
        <v>5</v>
      </c>
      <c r="H33" s="227">
        <f>'Table 6'!H33-'Table 7'!H33</f>
        <v>25</v>
      </c>
      <c r="I33" s="227">
        <f>'Table 6'!I33-'Table 7'!I33</f>
        <v>2</v>
      </c>
      <c r="J33" s="227">
        <f>'Table 6'!J33-'Table 7'!J33</f>
        <v>3</v>
      </c>
      <c r="K33" s="228">
        <f>'Table 6'!K33-'Table 7'!K33</f>
        <v>1</v>
      </c>
      <c r="L33" s="228">
        <f>'Table 6'!L33-'Table 7'!L33</f>
        <v>1</v>
      </c>
      <c r="M33" s="549"/>
    </row>
    <row r="34" spans="1:13" ht="10.5" customHeight="1">
      <c r="A34" s="10"/>
      <c r="B34" s="29" t="s">
        <v>17</v>
      </c>
      <c r="C34" s="227">
        <f>'Table 6'!C34-'Table 7'!C34</f>
        <v>868</v>
      </c>
      <c r="D34" s="227">
        <f>'Table 6'!D34-'Table 7'!D34</f>
        <v>951</v>
      </c>
      <c r="E34" s="228">
        <f>'Table 6'!E34-'Table 7'!E34</f>
        <v>130</v>
      </c>
      <c r="F34" s="227">
        <f>'Table 6'!F34-'Table 7'!F34</f>
        <v>212</v>
      </c>
      <c r="G34" s="227">
        <f>'Table 6'!G34-'Table 7'!G34</f>
        <v>211</v>
      </c>
      <c r="H34" s="227">
        <f>'Table 6'!H34-'Table 7'!H34</f>
        <v>315</v>
      </c>
      <c r="I34" s="227">
        <f>'Table 6'!I34-'Table 7'!I34</f>
        <v>253</v>
      </c>
      <c r="J34" s="227">
        <f>'Table 6'!J34-'Table 7'!J34</f>
        <v>234</v>
      </c>
      <c r="K34" s="228">
        <f>'Table 6'!K34-'Table 7'!K34</f>
        <v>196</v>
      </c>
      <c r="L34" s="228">
        <f>'Table 6'!L34-'Table 7'!L34</f>
        <v>268</v>
      </c>
      <c r="M34" s="549"/>
    </row>
    <row r="35" spans="1:13" ht="10.5" customHeight="1">
      <c r="A35" s="10"/>
      <c r="B35" s="29" t="s">
        <v>25</v>
      </c>
      <c r="C35" s="227">
        <f>'Table 6'!C35-'Table 7'!C35</f>
        <v>287</v>
      </c>
      <c r="D35" s="227">
        <f>'Table 6'!D35-'Table 7'!D35</f>
        <v>351</v>
      </c>
      <c r="E35" s="228">
        <f>'Table 6'!E35-'Table 7'!E35</f>
        <v>58</v>
      </c>
      <c r="F35" s="227">
        <f>'Table 6'!F35-'Table 7'!F35</f>
        <v>83</v>
      </c>
      <c r="G35" s="227">
        <f>'Table 6'!G35-'Table 7'!G35</f>
        <v>65</v>
      </c>
      <c r="H35" s="227">
        <f>'Table 6'!H35-'Table 7'!H35</f>
        <v>81</v>
      </c>
      <c r="I35" s="227">
        <f>'Table 6'!I35-'Table 7'!I35</f>
        <v>65</v>
      </c>
      <c r="J35" s="227">
        <f>'Table 6'!J35-'Table 7'!J35</f>
        <v>108</v>
      </c>
      <c r="K35" s="228">
        <f>'Table 6'!K35-'Table 7'!K35</f>
        <v>87</v>
      </c>
      <c r="L35" s="228">
        <f>'Table 6'!L35-'Table 7'!L35</f>
        <v>91</v>
      </c>
      <c r="M35" s="549"/>
    </row>
    <row r="36" spans="1:13" ht="10.5" customHeight="1">
      <c r="A36" s="10"/>
      <c r="B36" s="29" t="s">
        <v>223</v>
      </c>
      <c r="C36" s="227">
        <f>'Table 6'!C36-'Table 7'!C36</f>
        <v>344</v>
      </c>
      <c r="D36" s="227">
        <f>'Table 6'!D36-'Table 7'!D36</f>
        <v>350</v>
      </c>
      <c r="E36" s="228">
        <f>'Table 6'!E36-'Table 7'!E36</f>
        <v>44</v>
      </c>
      <c r="F36" s="227">
        <f>'Table 6'!F36-'Table 7'!F36</f>
        <v>88</v>
      </c>
      <c r="G36" s="227">
        <f>'Table 6'!G36-'Table 7'!G36</f>
        <v>69</v>
      </c>
      <c r="H36" s="227">
        <f>'Table 6'!H36-'Table 7'!H36</f>
        <v>143</v>
      </c>
      <c r="I36" s="227">
        <f>'Table 6'!I36-'Table 7'!I36</f>
        <v>41</v>
      </c>
      <c r="J36" s="227">
        <f>'Table 6'!J36-'Table 7'!J36</f>
        <v>155</v>
      </c>
      <c r="K36" s="228">
        <f>'Table 6'!K36-'Table 7'!K36</f>
        <v>81</v>
      </c>
      <c r="L36" s="228">
        <f>'Table 6'!L36-'Table 7'!L36</f>
        <v>73</v>
      </c>
      <c r="M36" s="549"/>
    </row>
    <row r="37" spans="1:13" ht="10.5" customHeight="1">
      <c r="A37" s="10"/>
      <c r="B37" s="29" t="s">
        <v>43</v>
      </c>
      <c r="C37" s="227">
        <f>'Table 6'!C37-'Table 7'!C37</f>
        <v>8</v>
      </c>
      <c r="D37" s="227">
        <f>'Table 6'!D37-'Table 7'!D37</f>
        <v>1</v>
      </c>
      <c r="E37" s="228">
        <f>'Table 6'!E37-'Table 7'!E37</f>
        <v>4</v>
      </c>
      <c r="F37" s="227">
        <f>'Table 6'!F37-'Table 7'!F37</f>
        <v>2</v>
      </c>
      <c r="G37" s="227">
        <f>'Table 6'!G37-'Table 7'!G37</f>
        <v>1</v>
      </c>
      <c r="H37" s="227">
        <f>'Table 6'!H37-'Table 7'!H37</f>
        <v>1</v>
      </c>
      <c r="I37" s="230">
        <f>'Table 6'!I37-'Table 7'!I37</f>
        <v>0</v>
      </c>
      <c r="J37" s="227">
        <f>'Table 6'!J37-'Table 7'!J37</f>
        <v>1</v>
      </c>
      <c r="K37" s="402">
        <f>'Table 6'!K37-'Table 7'!K37</f>
        <v>0</v>
      </c>
      <c r="L37" s="402">
        <f>'Table 6'!L37-'Table 7'!L37</f>
        <v>0</v>
      </c>
      <c r="M37" s="549"/>
    </row>
    <row r="38" spans="1:13" ht="10.5" customHeight="1">
      <c r="A38" s="10"/>
      <c r="B38" s="29" t="s">
        <v>30</v>
      </c>
      <c r="C38" s="227">
        <f>'Table 6'!C38-'Table 7'!C38</f>
        <v>19</v>
      </c>
      <c r="D38" s="227">
        <f>'Table 6'!D38-'Table 7'!D38</f>
        <v>15</v>
      </c>
      <c r="E38" s="228">
        <f>'Table 6'!E38-'Table 7'!E38</f>
        <v>4</v>
      </c>
      <c r="F38" s="227">
        <f>'Table 6'!F38-'Table 7'!F38</f>
        <v>11</v>
      </c>
      <c r="G38" s="227">
        <f>'Table 6'!G38-'Table 7'!G38</f>
        <v>1</v>
      </c>
      <c r="H38" s="227">
        <f>'Table 6'!H38-'Table 7'!H38</f>
        <v>3</v>
      </c>
      <c r="I38" s="227">
        <f>'Table 6'!I38-'Table 7'!I38</f>
        <v>3</v>
      </c>
      <c r="J38" s="227">
        <f>'Table 6'!J38-'Table 7'!J38</f>
        <v>3</v>
      </c>
      <c r="K38" s="402">
        <f>'Table 6'!K38-'Table 7'!K38</f>
        <v>0</v>
      </c>
      <c r="L38" s="228">
        <f>'Table 6'!L38-'Table 7'!L38</f>
        <v>9</v>
      </c>
      <c r="M38" s="549"/>
    </row>
    <row r="39" spans="1:13" ht="10.5" customHeight="1">
      <c r="A39" s="10"/>
      <c r="B39" s="29" t="s">
        <v>20</v>
      </c>
      <c r="C39" s="227">
        <f>'Table 6'!C39-'Table 7'!C39</f>
        <v>260</v>
      </c>
      <c r="D39" s="227">
        <f>'Table 6'!D39-'Table 7'!D39</f>
        <v>374</v>
      </c>
      <c r="E39" s="228">
        <f>'Table 6'!E39-'Table 7'!E39</f>
        <v>79</v>
      </c>
      <c r="F39" s="227">
        <f>'Table 6'!F39-'Table 7'!F39</f>
        <v>41</v>
      </c>
      <c r="G39" s="227">
        <f>'Table 6'!G39-'Table 7'!G39</f>
        <v>35</v>
      </c>
      <c r="H39" s="227">
        <f>'Table 6'!H39-'Table 7'!H39</f>
        <v>105</v>
      </c>
      <c r="I39" s="227">
        <f>'Table 6'!I39-'Table 7'!I39</f>
        <v>65</v>
      </c>
      <c r="J39" s="227">
        <f>'Table 6'!J39-'Table 7'!J39</f>
        <v>96</v>
      </c>
      <c r="K39" s="228">
        <f>'Table 6'!K39-'Table 7'!K39</f>
        <v>123</v>
      </c>
      <c r="L39" s="228">
        <f>'Table 6'!L39-'Table 7'!L39</f>
        <v>90</v>
      </c>
      <c r="M39" s="549"/>
    </row>
    <row r="40" spans="1:13" ht="10.5" customHeight="1">
      <c r="A40" s="22" t="s">
        <v>165</v>
      </c>
      <c r="B40" s="29"/>
      <c r="C40" s="225">
        <f>'Table 6'!C40-'Table 7'!C40</f>
        <v>953</v>
      </c>
      <c r="D40" s="225">
        <f>'Table 6'!D40-'Table 7'!D40</f>
        <v>386</v>
      </c>
      <c r="E40" s="226">
        <f>'Table 6'!E40-'Table 7'!E40</f>
        <v>73</v>
      </c>
      <c r="F40" s="225">
        <f>'Table 6'!F40-'Table 7'!F40</f>
        <v>716</v>
      </c>
      <c r="G40" s="225">
        <f>'Table 6'!G40-'Table 7'!G40</f>
        <v>105</v>
      </c>
      <c r="H40" s="225">
        <f>'Table 6'!H40-'Table 7'!H40</f>
        <v>59</v>
      </c>
      <c r="I40" s="225">
        <f>'Table 6'!I40-'Table 7'!I40</f>
        <v>97</v>
      </c>
      <c r="J40" s="225">
        <f>'Table 6'!J40-'Table 7'!J40</f>
        <v>88</v>
      </c>
      <c r="K40" s="226">
        <f>'Table 6'!K40-'Table 7'!K40</f>
        <v>70</v>
      </c>
      <c r="L40" s="226">
        <f>'Table 6'!L40-'Table 7'!L40</f>
        <v>131</v>
      </c>
      <c r="M40" s="549"/>
    </row>
    <row r="41" spans="1:13" ht="10.5" customHeight="1">
      <c r="A41" s="10"/>
      <c r="B41" s="29" t="s">
        <v>22</v>
      </c>
      <c r="C41" s="227">
        <f>'Table 6'!C41-'Table 7'!C41</f>
        <v>15</v>
      </c>
      <c r="D41" s="227">
        <f>'Table 6'!D41-'Table 7'!D41</f>
        <v>4</v>
      </c>
      <c r="E41" s="228">
        <f>'Table 6'!E41-'Table 7'!E41</f>
        <v>10</v>
      </c>
      <c r="F41" s="227">
        <f>'Table 6'!F41-'Table 7'!F41</f>
        <v>4</v>
      </c>
      <c r="G41" s="227">
        <f>'Table 6'!G41-'Table 7'!G41</f>
        <v>1</v>
      </c>
      <c r="H41" s="230">
        <f>'Table 6'!H41-'Table 7'!H41</f>
        <v>0</v>
      </c>
      <c r="I41" s="230">
        <f>'Table 6'!I41-'Table 7'!I41</f>
        <v>0</v>
      </c>
      <c r="J41" s="227">
        <f>'Table 6'!J41-'Table 7'!J41</f>
        <v>1</v>
      </c>
      <c r="K41" s="402">
        <f>'Table 6'!K41-'Table 7'!K41</f>
        <v>0</v>
      </c>
      <c r="L41" s="228">
        <f>'Table 6'!L41-'Table 7'!L41</f>
        <v>3</v>
      </c>
      <c r="M41" s="549"/>
    </row>
    <row r="42" spans="1:13" ht="10.5" customHeight="1">
      <c r="A42" s="10"/>
      <c r="B42" s="29" t="s">
        <v>29</v>
      </c>
      <c r="C42" s="227">
        <f>'Table 6'!C42-'Table 7'!C42</f>
        <v>923</v>
      </c>
      <c r="D42" s="227">
        <f>'Table 6'!D42-'Table 7'!D42</f>
        <v>277</v>
      </c>
      <c r="E42" s="228">
        <f>'Table 6'!E42-'Table 7'!E42</f>
        <v>61</v>
      </c>
      <c r="F42" s="227">
        <f>'Table 6'!F42-'Table 7'!F42</f>
        <v>709</v>
      </c>
      <c r="G42" s="227">
        <f>'Table 6'!G42-'Table 7'!G42</f>
        <v>98</v>
      </c>
      <c r="H42" s="227">
        <f>'Table 6'!H42-'Table 7'!H42</f>
        <v>55</v>
      </c>
      <c r="I42" s="227">
        <f>'Table 6'!I42-'Table 7'!I42</f>
        <v>56</v>
      </c>
      <c r="J42" s="227">
        <f>'Table 6'!J42-'Table 7'!J42</f>
        <v>58</v>
      </c>
      <c r="K42" s="228">
        <f>'Table 6'!K42-'Table 7'!K42</f>
        <v>63</v>
      </c>
      <c r="L42" s="228">
        <f>'Table 6'!L42-'Table 7'!L42</f>
        <v>100</v>
      </c>
      <c r="M42" s="549"/>
    </row>
    <row r="43" spans="1:13" ht="10.5" customHeight="1">
      <c r="A43" s="10"/>
      <c r="B43" s="27" t="s">
        <v>20</v>
      </c>
      <c r="C43" s="227">
        <f>'Table 6'!C43-'Table 7'!C43</f>
        <v>15</v>
      </c>
      <c r="D43" s="227">
        <f>'Table 6'!D43-'Table 7'!D43</f>
        <v>105</v>
      </c>
      <c r="E43" s="228">
        <f>'Table 6'!E43-'Table 7'!E43</f>
        <v>2</v>
      </c>
      <c r="F43" s="227">
        <f>'Table 6'!F43-'Table 7'!F43</f>
        <v>3</v>
      </c>
      <c r="G43" s="227">
        <f>'Table 6'!G43-'Table 7'!G43</f>
        <v>6</v>
      </c>
      <c r="H43" s="227">
        <f>'Table 6'!H43-'Table 7'!H43</f>
        <v>4</v>
      </c>
      <c r="I43" s="227">
        <f>'Table 6'!I43-'Table 7'!I43</f>
        <v>41</v>
      </c>
      <c r="J43" s="227">
        <f>'Table 6'!J43-'Table 7'!J43</f>
        <v>29</v>
      </c>
      <c r="K43" s="228">
        <f>'Table 6'!K43-'Table 7'!K43</f>
        <v>7</v>
      </c>
      <c r="L43" s="228">
        <f>'Table 6'!L43-'Table 7'!L43</f>
        <v>28</v>
      </c>
      <c r="M43" s="549"/>
    </row>
    <row r="44" spans="1:13" ht="10.5" customHeight="1">
      <c r="A44" s="22" t="s">
        <v>166</v>
      </c>
      <c r="B44" s="29"/>
      <c r="C44" s="225">
        <f>'Table 6'!C44-'Table 7'!C44</f>
        <v>534</v>
      </c>
      <c r="D44" s="225">
        <f>'Table 6'!D44-'Table 7'!D44</f>
        <v>190</v>
      </c>
      <c r="E44" s="226">
        <f>'Table 6'!E44-'Table 7'!E44</f>
        <v>30</v>
      </c>
      <c r="F44" s="225">
        <f>'Table 6'!F44-'Table 7'!F44</f>
        <v>234</v>
      </c>
      <c r="G44" s="225">
        <f>'Table 6'!G44-'Table 7'!G44</f>
        <v>9</v>
      </c>
      <c r="H44" s="225">
        <f>'Table 6'!H44-'Table 7'!H44</f>
        <v>261</v>
      </c>
      <c r="I44" s="225">
        <f>'Table 6'!I44-'Table 7'!I44</f>
        <v>13</v>
      </c>
      <c r="J44" s="225">
        <f>'Table 6'!J44-'Table 7'!J44</f>
        <v>111</v>
      </c>
      <c r="K44" s="226">
        <f>'Table 6'!K44-'Table 7'!K44</f>
        <v>14</v>
      </c>
      <c r="L44" s="226">
        <f>'Table 6'!L44-'Table 7'!L44</f>
        <v>52</v>
      </c>
      <c r="M44" s="549"/>
    </row>
    <row r="45" spans="1:13" ht="10.5" customHeight="1">
      <c r="A45" s="10"/>
      <c r="B45" s="29" t="s">
        <v>21</v>
      </c>
      <c r="C45" s="227">
        <f>'Table 6'!C45-'Table 7'!C45</f>
        <v>22</v>
      </c>
      <c r="D45" s="227">
        <f>'Table 6'!D45-'Table 7'!D45</f>
        <v>28</v>
      </c>
      <c r="E45" s="228">
        <f>'Table 6'!E45-'Table 7'!E45</f>
        <v>4</v>
      </c>
      <c r="F45" s="227">
        <f>'Table 6'!F45-'Table 7'!F45</f>
        <v>3</v>
      </c>
      <c r="G45" s="227">
        <f>'Table 6'!G45-'Table 7'!G45</f>
        <v>7</v>
      </c>
      <c r="H45" s="227">
        <f>'Table 6'!H45-'Table 7'!H45</f>
        <v>8</v>
      </c>
      <c r="I45" s="227">
        <f>'Table 6'!I45-'Table 7'!I45</f>
        <v>5</v>
      </c>
      <c r="J45" s="227">
        <f>'Table 6'!J45-'Table 7'!J45</f>
        <v>6</v>
      </c>
      <c r="K45" s="228">
        <f>'Table 6'!K45-'Table 7'!K45</f>
        <v>6</v>
      </c>
      <c r="L45" s="228">
        <f>'Table 6'!L45-'Table 7'!L45</f>
        <v>11</v>
      </c>
      <c r="M45" s="549"/>
    </row>
    <row r="46" spans="1:13" ht="10.5" customHeight="1">
      <c r="A46" s="10"/>
      <c r="B46" s="29" t="s">
        <v>221</v>
      </c>
      <c r="C46" s="227">
        <f>'Table 6'!C46-'Table 7'!C46</f>
        <v>23</v>
      </c>
      <c r="D46" s="227">
        <f>'Table 6'!D46-'Table 7'!D46</f>
        <v>58</v>
      </c>
      <c r="E46" s="228">
        <f>'Table 6'!E46-'Table 7'!E46</f>
        <v>23</v>
      </c>
      <c r="F46" s="230">
        <f>'Table 6'!F46-'Table 7'!F46</f>
        <v>0</v>
      </c>
      <c r="G46" s="230">
        <f>'Table 6'!G46-'Table 7'!G46</f>
        <v>0</v>
      </c>
      <c r="H46" s="230">
        <f>'Table 6'!H46-'Table 7'!H46</f>
        <v>0</v>
      </c>
      <c r="I46" s="230">
        <f>'Table 6'!I46-'Table 7'!I46</f>
        <v>0</v>
      </c>
      <c r="J46" s="227">
        <f>'Table 6'!J46-'Table 7'!J46</f>
        <v>33</v>
      </c>
      <c r="K46" s="402">
        <f>'Table 6'!K46-'Table 7'!K46</f>
        <v>0</v>
      </c>
      <c r="L46" s="228">
        <f>'Table 6'!L46-'Table 7'!L46</f>
        <v>25</v>
      </c>
      <c r="M46" s="549"/>
    </row>
    <row r="47" spans="1:13" ht="10.5" customHeight="1">
      <c r="A47" s="35"/>
      <c r="B47" s="87" t="s">
        <v>20</v>
      </c>
      <c r="C47" s="229">
        <f>'Table 6'!C47-'Table 7'!C47</f>
        <v>489</v>
      </c>
      <c r="D47" s="229">
        <f>'Table 6'!D47-'Table 7'!D47</f>
        <v>104</v>
      </c>
      <c r="E47" s="229">
        <f>'Table 6'!E47-'Table 7'!E47</f>
        <v>3</v>
      </c>
      <c r="F47" s="229">
        <f>'Table 6'!F47-'Table 7'!F47</f>
        <v>231</v>
      </c>
      <c r="G47" s="229">
        <f>'Table 6'!G47-'Table 7'!G47</f>
        <v>2</v>
      </c>
      <c r="H47" s="229">
        <f>'Table 6'!H47-'Table 7'!H47</f>
        <v>253</v>
      </c>
      <c r="I47" s="229">
        <f>'Table 6'!I47-'Table 7'!I47</f>
        <v>8</v>
      </c>
      <c r="J47" s="229">
        <f>'Table 6'!J47-'Table 7'!J47</f>
        <v>72</v>
      </c>
      <c r="K47" s="368">
        <f>'Table 6'!K47-'Table 7'!K47</f>
        <v>8</v>
      </c>
      <c r="L47" s="368">
        <f>'Table 6'!L47-'Table 7'!L47</f>
        <v>16</v>
      </c>
      <c r="M47" s="549"/>
    </row>
    <row r="48" spans="1:13" ht="15.75" customHeight="1">
      <c r="A48" s="295" t="s">
        <v>287</v>
      </c>
      <c r="C48" s="3" t="s">
        <v>347</v>
      </c>
      <c r="D48" s="3"/>
      <c r="E48" s="3"/>
      <c r="F48" s="3"/>
      <c r="G48" s="3"/>
      <c r="H48" s="3"/>
      <c r="I48" s="3"/>
      <c r="J48" s="3"/>
      <c r="K48" s="3"/>
      <c r="L48" s="3"/>
      <c r="M48" s="549"/>
    </row>
    <row r="49" spans="1:13" ht="5.25" customHeight="1" hidden="1">
      <c r="A49" s="295" t="s">
        <v>263</v>
      </c>
      <c r="M49" s="170"/>
    </row>
    <row r="50" spans="1:13" ht="14.25" customHeight="1">
      <c r="A50" s="57" t="s">
        <v>269</v>
      </c>
      <c r="M50" s="170"/>
    </row>
    <row r="51" spans="3:4" ht="12">
      <c r="C51" s="118"/>
      <c r="D51" s="118"/>
    </row>
  </sheetData>
  <sheetProtection/>
  <mergeCells count="6">
    <mergeCell ref="M1:M48"/>
    <mergeCell ref="A4:B5"/>
    <mergeCell ref="E4:H4"/>
    <mergeCell ref="C4:C5"/>
    <mergeCell ref="I4:L4"/>
    <mergeCell ref="D4:D5"/>
  </mergeCells>
  <printOptions/>
  <pageMargins left="0.52" right="0.25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5.140625" style="3" customWidth="1"/>
    <col min="2" max="2" width="40.28125" style="3" customWidth="1"/>
    <col min="3" max="4" width="9.28125" style="3" customWidth="1"/>
    <col min="5" max="12" width="9.28125" style="50" customWidth="1"/>
    <col min="13" max="13" width="3.140625" style="3" customWidth="1"/>
    <col min="14" max="14" width="9.57421875" style="3" bestFit="1" customWidth="1"/>
    <col min="15" max="16384" width="9.140625" style="3" customWidth="1"/>
  </cols>
  <sheetData>
    <row r="1" spans="1:13" ht="22.5" customHeight="1">
      <c r="A1" s="34" t="s">
        <v>334</v>
      </c>
      <c r="B1" s="2"/>
      <c r="M1" s="550" t="s">
        <v>124</v>
      </c>
    </row>
    <row r="2" spans="5:13" ht="15" customHeight="1">
      <c r="E2" s="58"/>
      <c r="J2" s="58"/>
      <c r="K2" s="58"/>
      <c r="L2" s="58" t="s">
        <v>33</v>
      </c>
      <c r="M2" s="551"/>
    </row>
    <row r="3" ht="8.25" customHeight="1">
      <c r="M3" s="551"/>
    </row>
    <row r="4" spans="1:13" ht="21.75" customHeight="1">
      <c r="A4" s="517" t="s">
        <v>121</v>
      </c>
      <c r="B4" s="552"/>
      <c r="C4" s="537" t="s">
        <v>268</v>
      </c>
      <c r="D4" s="537" t="s">
        <v>264</v>
      </c>
      <c r="E4" s="539" t="s">
        <v>268</v>
      </c>
      <c r="F4" s="519"/>
      <c r="G4" s="519"/>
      <c r="H4" s="520"/>
      <c r="I4" s="539" t="s">
        <v>264</v>
      </c>
      <c r="J4" s="519"/>
      <c r="K4" s="519"/>
      <c r="L4" s="520"/>
      <c r="M4" s="551"/>
    </row>
    <row r="5" spans="1:13" ht="24" customHeight="1">
      <c r="A5" s="543"/>
      <c r="B5" s="544"/>
      <c r="C5" s="538"/>
      <c r="D5" s="538"/>
      <c r="E5" s="88" t="s">
        <v>151</v>
      </c>
      <c r="F5" s="88" t="s">
        <v>259</v>
      </c>
      <c r="G5" s="88" t="s">
        <v>156</v>
      </c>
      <c r="H5" s="88" t="s">
        <v>199</v>
      </c>
      <c r="I5" s="88" t="s">
        <v>151</v>
      </c>
      <c r="J5" s="88" t="s">
        <v>259</v>
      </c>
      <c r="K5" s="88" t="s">
        <v>284</v>
      </c>
      <c r="L5" s="88" t="s">
        <v>322</v>
      </c>
      <c r="M5" s="551"/>
    </row>
    <row r="6" spans="1:13" s="47" customFormat="1" ht="21" customHeight="1">
      <c r="A6" s="46"/>
      <c r="B6" s="125" t="s">
        <v>209</v>
      </c>
      <c r="C6" s="305">
        <f>C7+C17+C20+'Table 9 cont''d'!C6+'Table 9 cont''d'!C10+'Table 9 cont''d'!C13+'Table 9 cont''d'!C20+'Table 9 cont''d(sec 7-9)'!C6+'Table 9 cont''d(sec 7-9)'!C16+'Table 9 cont''d(sec 7-9)'!C26</f>
        <v>115502</v>
      </c>
      <c r="D6" s="305">
        <f>SUM(I6:L6)</f>
        <v>121081</v>
      </c>
      <c r="E6" s="305">
        <f>E7+E17+E20+'Table 9 cont''d'!E6+'Table 9 cont''d'!E10+'Table 9 cont''d'!E13+'Table 9 cont''d'!E20+'Table 9 cont''d(sec 7-9)'!E6+'Table 9 cont''d(sec 7-9)'!E16+'Table 9 cont''d(sec 7-9)'!E26</f>
        <v>23617</v>
      </c>
      <c r="F6" s="305">
        <f>F7+F17+F20+'Table 9 cont''d'!F6+'Table 9 cont''d'!F10+'Table 9 cont''d'!F13+'Table 9 cont''d'!F20+'Table 9 cont''d(sec 7-9)'!F6+'Table 9 cont''d(sec 7-9)'!F16+'Table 9 cont''d(sec 7-9)'!F26</f>
        <v>27167</v>
      </c>
      <c r="G6" s="305">
        <f>G7+G17+G20+'Table 9 cont''d'!G6+'Table 9 cont''d'!G10+'Table 9 cont''d'!G13+'Table 9 cont''d'!G20+'Table 9 cont''d(sec 7-9)'!G6+'Table 9 cont''d(sec 7-9)'!G16+'Table 9 cont''d(sec 7-9)'!G26</f>
        <v>27664</v>
      </c>
      <c r="H6" s="305">
        <v>37054</v>
      </c>
      <c r="I6" s="305">
        <f>I7+I17+I20+'Table 9 cont''d'!I6+'Table 9 cont''d'!I10+'Table 9 cont''d'!I13+'Table 9 cont''d'!I20+'Table 9 cont''d(sec 7-9)'!I6+'Table 9 cont''d(sec 7-9)'!I16+'Table 9 cont''d(sec 7-9)'!I26</f>
        <v>24373</v>
      </c>
      <c r="J6" s="305">
        <f>J7+J17+J20+'Table 9 cont''d'!J6+'Table 9 cont''d'!J10+'Table 9 cont''d'!J13+'Table 9 cont''d'!J20+'Table 9 cont''d(sec 7-9)'!J6+'Table 9 cont''d(sec 7-9)'!J16+'Table 9 cont''d(sec 7-9)'!J26</f>
        <v>28687</v>
      </c>
      <c r="K6" s="305">
        <f>K7+K17+K20+'Table 9 cont''d'!K6+'Table 9 cont''d'!K10+'Table 9 cont''d'!K13+'Table 9 cont''d'!K20+'Table 9 cont''d(sec 7-9)'!K6+'Table 9 cont''d(sec 7-9)'!K16+'Table 9 cont''d(sec 7-9)'!K26</f>
        <v>31424</v>
      </c>
      <c r="L6" s="305">
        <f>L7+L17+L20+'Table 9 cont''d'!L6+'Table 9 cont''d'!L10+'Table 9 cont''d'!L13+'Table 9 cont''d'!L20+'Table 9 cont''d(sec 7-9)'!L6+'Table 9 cont''d(sec 7-9)'!L16+'Table 9 cont''d(sec 7-9)'!L26</f>
        <v>36597</v>
      </c>
      <c r="M6" s="551"/>
    </row>
    <row r="7" spans="1:13" s="47" customFormat="1" ht="19.5" customHeight="1">
      <c r="A7" s="24" t="s">
        <v>40</v>
      </c>
      <c r="B7" s="26"/>
      <c r="C7" s="252">
        <v>17276</v>
      </c>
      <c r="D7" s="252">
        <f aca="true" t="shared" si="0" ref="D7:D23">SUM(I7:L7)</f>
        <v>20037</v>
      </c>
      <c r="E7" s="79">
        <v>3582</v>
      </c>
      <c r="F7" s="79">
        <v>3969</v>
      </c>
      <c r="G7" s="79">
        <v>4436</v>
      </c>
      <c r="H7" s="300">
        <v>5289</v>
      </c>
      <c r="I7" s="300">
        <v>4001</v>
      </c>
      <c r="J7" s="300">
        <v>4940</v>
      </c>
      <c r="K7" s="369">
        <v>4928</v>
      </c>
      <c r="L7" s="59">
        <v>6168</v>
      </c>
      <c r="M7" s="551"/>
    </row>
    <row r="8" spans="1:13" ht="19.5" customHeight="1">
      <c r="A8" s="44"/>
      <c r="B8" s="27" t="s">
        <v>372</v>
      </c>
      <c r="C8" s="251">
        <v>1192</v>
      </c>
      <c r="D8" s="251">
        <f t="shared" si="0"/>
        <v>1354</v>
      </c>
      <c r="E8" s="92">
        <v>228</v>
      </c>
      <c r="F8" s="92">
        <v>208</v>
      </c>
      <c r="G8" s="92">
        <v>325</v>
      </c>
      <c r="H8" s="92">
        <v>431</v>
      </c>
      <c r="I8" s="92">
        <v>253</v>
      </c>
      <c r="J8" s="92">
        <v>292</v>
      </c>
      <c r="K8" s="43">
        <v>342</v>
      </c>
      <c r="L8" s="43">
        <v>467</v>
      </c>
      <c r="M8" s="551"/>
    </row>
    <row r="9" spans="1:13" ht="19.5" customHeight="1">
      <c r="A9" s="45"/>
      <c r="B9" s="27" t="s">
        <v>373</v>
      </c>
      <c r="C9" s="251">
        <v>1870</v>
      </c>
      <c r="D9" s="251">
        <f t="shared" si="0"/>
        <v>2444</v>
      </c>
      <c r="E9" s="92">
        <v>485</v>
      </c>
      <c r="F9" s="92">
        <v>423</v>
      </c>
      <c r="G9" s="92">
        <v>392</v>
      </c>
      <c r="H9" s="92">
        <v>570</v>
      </c>
      <c r="I9" s="92">
        <v>456</v>
      </c>
      <c r="J9" s="92">
        <v>566</v>
      </c>
      <c r="K9" s="43">
        <v>544</v>
      </c>
      <c r="L9" s="43">
        <v>878</v>
      </c>
      <c r="M9" s="551"/>
    </row>
    <row r="10" spans="1:13" ht="19.5" customHeight="1">
      <c r="A10" s="44"/>
      <c r="B10" s="27" t="s">
        <v>374</v>
      </c>
      <c r="C10" s="251">
        <v>6687</v>
      </c>
      <c r="D10" s="251">
        <f t="shared" si="0"/>
        <v>7068</v>
      </c>
      <c r="E10" s="92">
        <v>1247</v>
      </c>
      <c r="F10" s="92">
        <v>1501</v>
      </c>
      <c r="G10" s="92">
        <v>1961</v>
      </c>
      <c r="H10" s="92">
        <v>1978</v>
      </c>
      <c r="I10" s="92">
        <v>1291</v>
      </c>
      <c r="J10" s="92">
        <v>1899</v>
      </c>
      <c r="K10" s="43">
        <v>1902</v>
      </c>
      <c r="L10" s="43">
        <v>1976</v>
      </c>
      <c r="M10" s="551"/>
    </row>
    <row r="11" spans="1:13" ht="19.5" customHeight="1">
      <c r="A11" s="45"/>
      <c r="B11" s="27" t="s">
        <v>375</v>
      </c>
      <c r="C11" s="251">
        <v>869</v>
      </c>
      <c r="D11" s="251">
        <f t="shared" si="0"/>
        <v>1588</v>
      </c>
      <c r="E11" s="92">
        <v>141</v>
      </c>
      <c r="F11" s="92">
        <v>267</v>
      </c>
      <c r="G11" s="92">
        <v>149</v>
      </c>
      <c r="H11" s="92">
        <v>312</v>
      </c>
      <c r="I11" s="92">
        <v>447</v>
      </c>
      <c r="J11" s="92">
        <v>250</v>
      </c>
      <c r="K11" s="43">
        <v>335</v>
      </c>
      <c r="L11" s="43">
        <v>556</v>
      </c>
      <c r="M11" s="551"/>
    </row>
    <row r="12" spans="1:13" ht="19.5" customHeight="1">
      <c r="A12" s="45"/>
      <c r="B12" s="27" t="s">
        <v>376</v>
      </c>
      <c r="C12" s="251">
        <v>986</v>
      </c>
      <c r="D12" s="251">
        <f t="shared" si="0"/>
        <v>1211</v>
      </c>
      <c r="E12" s="92">
        <v>208</v>
      </c>
      <c r="F12" s="92">
        <v>193</v>
      </c>
      <c r="G12" s="92">
        <v>269</v>
      </c>
      <c r="H12" s="92">
        <v>316</v>
      </c>
      <c r="I12" s="92">
        <v>226</v>
      </c>
      <c r="J12" s="92">
        <v>316</v>
      </c>
      <c r="K12" s="43">
        <v>358</v>
      </c>
      <c r="L12" s="43">
        <v>311</v>
      </c>
      <c r="M12" s="551"/>
    </row>
    <row r="13" spans="1:13" ht="19.5" customHeight="1">
      <c r="A13" s="45"/>
      <c r="B13" s="27" t="s">
        <v>377</v>
      </c>
      <c r="C13" s="251">
        <v>1</v>
      </c>
      <c r="D13" s="251">
        <f t="shared" si="0"/>
        <v>3</v>
      </c>
      <c r="E13" s="301">
        <v>0</v>
      </c>
      <c r="F13" s="301">
        <v>0</v>
      </c>
      <c r="G13" s="301">
        <v>0</v>
      </c>
      <c r="H13" s="251">
        <v>1</v>
      </c>
      <c r="I13" s="301">
        <v>0</v>
      </c>
      <c r="J13" s="92">
        <v>1</v>
      </c>
      <c r="K13" s="43">
        <v>1</v>
      </c>
      <c r="L13" s="490">
        <v>1</v>
      </c>
      <c r="M13" s="551"/>
    </row>
    <row r="14" spans="1:13" ht="19.5" customHeight="1">
      <c r="A14" s="53" t="s">
        <v>9</v>
      </c>
      <c r="B14" s="27" t="s">
        <v>378</v>
      </c>
      <c r="C14" s="251">
        <v>505</v>
      </c>
      <c r="D14" s="251">
        <f t="shared" si="0"/>
        <v>617</v>
      </c>
      <c r="E14" s="92">
        <v>99</v>
      </c>
      <c r="F14" s="92">
        <v>110</v>
      </c>
      <c r="G14" s="92">
        <v>135</v>
      </c>
      <c r="H14" s="92">
        <v>161</v>
      </c>
      <c r="I14" s="92">
        <v>121</v>
      </c>
      <c r="J14" s="92">
        <v>132</v>
      </c>
      <c r="K14" s="43">
        <v>159</v>
      </c>
      <c r="L14" s="43">
        <v>205</v>
      </c>
      <c r="M14" s="551"/>
    </row>
    <row r="15" spans="1:13" ht="19.5" customHeight="1">
      <c r="A15" s="52"/>
      <c r="B15" s="27" t="s">
        <v>379</v>
      </c>
      <c r="C15" s="251">
        <v>1581</v>
      </c>
      <c r="D15" s="251">
        <f t="shared" si="0"/>
        <v>1967</v>
      </c>
      <c r="E15" s="92">
        <v>439</v>
      </c>
      <c r="F15" s="92">
        <v>414</v>
      </c>
      <c r="G15" s="92">
        <v>341</v>
      </c>
      <c r="H15" s="92">
        <v>387</v>
      </c>
      <c r="I15" s="92">
        <v>471</v>
      </c>
      <c r="J15" s="92">
        <v>594</v>
      </c>
      <c r="K15" s="43">
        <v>422</v>
      </c>
      <c r="L15" s="43">
        <v>480</v>
      </c>
      <c r="M15" s="551"/>
    </row>
    <row r="16" spans="1:14" ht="19.5" customHeight="1">
      <c r="A16" s="10"/>
      <c r="B16" s="25" t="s">
        <v>20</v>
      </c>
      <c r="C16" s="43">
        <f>C7-SUM(C8:C15)</f>
        <v>3585</v>
      </c>
      <c r="D16" s="43">
        <f t="shared" si="0"/>
        <v>3785</v>
      </c>
      <c r="E16" s="43">
        <f>E7-SUM(E8:E15)</f>
        <v>735</v>
      </c>
      <c r="F16" s="43">
        <f>F7-SUM(F8:F15)</f>
        <v>853</v>
      </c>
      <c r="G16" s="43">
        <f>G7-SUM(G8:G15)</f>
        <v>864</v>
      </c>
      <c r="H16" s="43">
        <v>1133</v>
      </c>
      <c r="I16" s="43">
        <f>I7-SUM(I8:I15)</f>
        <v>736</v>
      </c>
      <c r="J16" s="43">
        <f>J7-SUM(J8:J15)</f>
        <v>890</v>
      </c>
      <c r="K16" s="43">
        <f>K7-SUM(K8:K15)</f>
        <v>865</v>
      </c>
      <c r="L16" s="43">
        <f>L7-SUM(L8:L15)</f>
        <v>1294</v>
      </c>
      <c r="M16" s="551"/>
      <c r="N16" s="72"/>
    </row>
    <row r="17" spans="1:13" s="47" customFormat="1" ht="19.5" customHeight="1">
      <c r="A17" s="24" t="s">
        <v>44</v>
      </c>
      <c r="B17" s="26"/>
      <c r="C17" s="252">
        <v>952</v>
      </c>
      <c r="D17" s="252">
        <f t="shared" si="0"/>
        <v>1558</v>
      </c>
      <c r="E17" s="253">
        <v>213</v>
      </c>
      <c r="F17" s="253">
        <v>194</v>
      </c>
      <c r="G17" s="253">
        <v>187</v>
      </c>
      <c r="H17" s="253">
        <v>358</v>
      </c>
      <c r="I17" s="253">
        <v>250</v>
      </c>
      <c r="J17" s="253">
        <v>234</v>
      </c>
      <c r="K17" s="290">
        <v>305</v>
      </c>
      <c r="L17" s="290">
        <v>769</v>
      </c>
      <c r="M17" s="551"/>
    </row>
    <row r="18" spans="1:13" ht="19.5" customHeight="1">
      <c r="A18" s="10"/>
      <c r="B18" s="27" t="s">
        <v>380</v>
      </c>
      <c r="C18" s="251">
        <v>669</v>
      </c>
      <c r="D18" s="251">
        <f t="shared" si="0"/>
        <v>931</v>
      </c>
      <c r="E18" s="92">
        <v>149</v>
      </c>
      <c r="F18" s="92">
        <v>118</v>
      </c>
      <c r="G18" s="92">
        <v>143</v>
      </c>
      <c r="H18" s="92">
        <v>259</v>
      </c>
      <c r="I18" s="92">
        <v>174</v>
      </c>
      <c r="J18" s="92">
        <v>167</v>
      </c>
      <c r="K18" s="43">
        <v>179</v>
      </c>
      <c r="L18" s="43">
        <v>411</v>
      </c>
      <c r="M18" s="551"/>
    </row>
    <row r="19" spans="1:13" ht="19.5" customHeight="1">
      <c r="A19" s="10"/>
      <c r="B19" s="27" t="s">
        <v>381</v>
      </c>
      <c r="C19" s="43">
        <f>C17-C18</f>
        <v>283</v>
      </c>
      <c r="D19" s="43">
        <f t="shared" si="0"/>
        <v>627</v>
      </c>
      <c r="E19" s="43">
        <f>E17-E18</f>
        <v>64</v>
      </c>
      <c r="F19" s="43">
        <f>F17-F18</f>
        <v>76</v>
      </c>
      <c r="G19" s="43">
        <f>G17-G18</f>
        <v>44</v>
      </c>
      <c r="H19" s="43">
        <v>99</v>
      </c>
      <c r="I19" s="43">
        <f>I17-I18</f>
        <v>76</v>
      </c>
      <c r="J19" s="92">
        <f>J17-J18</f>
        <v>67</v>
      </c>
      <c r="K19" s="43">
        <v>126</v>
      </c>
      <c r="L19" s="43">
        <v>358</v>
      </c>
      <c r="M19" s="551"/>
    </row>
    <row r="20" spans="1:13" s="47" customFormat="1" ht="19.5" customHeight="1">
      <c r="A20" s="24" t="s">
        <v>41</v>
      </c>
      <c r="B20" s="26"/>
      <c r="C20" s="252">
        <v>2769</v>
      </c>
      <c r="D20" s="252">
        <f t="shared" si="0"/>
        <v>3368</v>
      </c>
      <c r="E20" s="79">
        <v>802</v>
      </c>
      <c r="F20" s="79">
        <v>686</v>
      </c>
      <c r="G20" s="79">
        <v>632</v>
      </c>
      <c r="H20" s="79">
        <v>649</v>
      </c>
      <c r="I20" s="79">
        <v>855</v>
      </c>
      <c r="J20" s="79">
        <v>803</v>
      </c>
      <c r="K20" s="59">
        <v>848</v>
      </c>
      <c r="L20" s="59">
        <v>862</v>
      </c>
      <c r="M20" s="551"/>
    </row>
    <row r="21" spans="1:13" ht="19.5" customHeight="1">
      <c r="A21" s="6"/>
      <c r="B21" s="25" t="s">
        <v>382</v>
      </c>
      <c r="C21" s="251">
        <v>563</v>
      </c>
      <c r="D21" s="251">
        <f t="shared" si="0"/>
        <v>980</v>
      </c>
      <c r="E21" s="92">
        <v>144</v>
      </c>
      <c r="F21" s="92">
        <v>175</v>
      </c>
      <c r="G21" s="92">
        <v>110</v>
      </c>
      <c r="H21" s="92">
        <v>134</v>
      </c>
      <c r="I21" s="92">
        <v>235</v>
      </c>
      <c r="J21" s="92">
        <v>206</v>
      </c>
      <c r="K21" s="43">
        <v>294</v>
      </c>
      <c r="L21" s="43">
        <v>245</v>
      </c>
      <c r="M21" s="551"/>
    </row>
    <row r="22" spans="1:13" ht="19.5" customHeight="1">
      <c r="A22" s="10"/>
      <c r="B22" s="27" t="s">
        <v>383</v>
      </c>
      <c r="C22" s="251">
        <v>1669</v>
      </c>
      <c r="D22" s="251">
        <f t="shared" si="0"/>
        <v>1737</v>
      </c>
      <c r="E22" s="92">
        <v>558</v>
      </c>
      <c r="F22" s="92">
        <v>391</v>
      </c>
      <c r="G22" s="92">
        <v>358</v>
      </c>
      <c r="H22" s="92">
        <v>362</v>
      </c>
      <c r="I22" s="92">
        <v>509</v>
      </c>
      <c r="J22" s="92">
        <v>409</v>
      </c>
      <c r="K22" s="43">
        <v>390</v>
      </c>
      <c r="L22" s="43">
        <v>429</v>
      </c>
      <c r="M22" s="551"/>
    </row>
    <row r="23" spans="1:13" ht="19.5" customHeight="1">
      <c r="A23" s="10"/>
      <c r="B23" s="25" t="s">
        <v>20</v>
      </c>
      <c r="C23" s="43">
        <f>C20-SUM(C21:C22)</f>
        <v>537</v>
      </c>
      <c r="D23" s="43">
        <f t="shared" si="0"/>
        <v>651</v>
      </c>
      <c r="E23" s="43">
        <f>E20-SUM(E21:E22)</f>
        <v>100</v>
      </c>
      <c r="F23" s="43">
        <f>F20-SUM(F21:F22)</f>
        <v>120</v>
      </c>
      <c r="G23" s="43">
        <f>G20-SUM(G21:G22)</f>
        <v>164</v>
      </c>
      <c r="H23" s="43">
        <v>153</v>
      </c>
      <c r="I23" s="43">
        <f>I20-SUM(I21:I22)</f>
        <v>111</v>
      </c>
      <c r="J23" s="43">
        <f>J20-SUM(J21:J22)</f>
        <v>188</v>
      </c>
      <c r="K23" s="43">
        <f>K20-SUM(K21:K22)</f>
        <v>164</v>
      </c>
      <c r="L23" s="43">
        <f>L20-SUM(L21:L22)</f>
        <v>188</v>
      </c>
      <c r="M23" s="551"/>
    </row>
    <row r="24" spans="1:13" ht="3" customHeight="1">
      <c r="A24" s="35"/>
      <c r="B24" s="11"/>
      <c r="C24" s="231"/>
      <c r="D24" s="231"/>
      <c r="E24" s="232"/>
      <c r="F24" s="232"/>
      <c r="G24" s="232"/>
      <c r="H24" s="232"/>
      <c r="I24" s="232"/>
      <c r="J24" s="232"/>
      <c r="K24" s="354"/>
      <c r="L24" s="354">
        <f>SUM(I24:J24)</f>
        <v>0</v>
      </c>
      <c r="M24" s="551"/>
    </row>
    <row r="25" spans="1:13" ht="8.25" customHeight="1" hidden="1">
      <c r="A25" s="29"/>
      <c r="B25" s="15"/>
      <c r="C25" s="33"/>
      <c r="D25" s="33"/>
      <c r="M25" s="551"/>
    </row>
    <row r="26" ht="2.25" customHeight="1" hidden="1"/>
    <row r="27" ht="21" customHeight="1">
      <c r="A27" s="295" t="s">
        <v>287</v>
      </c>
    </row>
    <row r="28" ht="21" customHeight="1">
      <c r="A28" s="295" t="s">
        <v>263</v>
      </c>
    </row>
  </sheetData>
  <sheetProtection/>
  <mergeCells count="6">
    <mergeCell ref="M1:M25"/>
    <mergeCell ref="A4:B5"/>
    <mergeCell ref="E4:H4"/>
    <mergeCell ref="C4:C5"/>
    <mergeCell ref="I4:L4"/>
    <mergeCell ref="D4:D5"/>
  </mergeCells>
  <printOptions/>
  <pageMargins left="0.54" right="0" top="0.75" bottom="0" header="0.5" footer="0.2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.00390625" style="3" customWidth="1"/>
    <col min="2" max="2" width="42.140625" style="3" customWidth="1"/>
    <col min="3" max="4" width="7.7109375" style="3" customWidth="1"/>
    <col min="5" max="12" width="9.28125" style="50" customWidth="1"/>
    <col min="13" max="13" width="3.57421875" style="3" customWidth="1"/>
    <col min="14" max="14" width="10.28125" style="3" customWidth="1"/>
    <col min="15" max="16384" width="9.140625" style="3" customWidth="1"/>
  </cols>
  <sheetData>
    <row r="1" spans="1:13" ht="18" customHeight="1">
      <c r="A1" s="42" t="s">
        <v>335</v>
      </c>
      <c r="B1" s="12"/>
      <c r="C1" s="33"/>
      <c r="D1" s="33"/>
      <c r="M1" s="550" t="s">
        <v>126</v>
      </c>
    </row>
    <row r="2" spans="1:13" ht="17.25" customHeight="1">
      <c r="A2" s="29"/>
      <c r="B2" s="12"/>
      <c r="C2" s="33"/>
      <c r="D2" s="33"/>
      <c r="E2" s="58"/>
      <c r="I2" s="58"/>
      <c r="J2" s="58"/>
      <c r="K2" s="58"/>
      <c r="L2" s="58" t="s">
        <v>33</v>
      </c>
      <c r="M2" s="551"/>
    </row>
    <row r="3" spans="1:13" ht="6.75" customHeight="1">
      <c r="A3" s="29"/>
      <c r="B3" s="12"/>
      <c r="C3" s="33"/>
      <c r="D3" s="33"/>
      <c r="M3" s="551"/>
    </row>
    <row r="4" spans="1:13" ht="14.25" customHeight="1">
      <c r="A4" s="517" t="s">
        <v>122</v>
      </c>
      <c r="B4" s="518"/>
      <c r="C4" s="537" t="s">
        <v>268</v>
      </c>
      <c r="D4" s="537" t="s">
        <v>264</v>
      </c>
      <c r="E4" s="539" t="s">
        <v>268</v>
      </c>
      <c r="F4" s="519"/>
      <c r="G4" s="519"/>
      <c r="H4" s="520"/>
      <c r="I4" s="539" t="s">
        <v>264</v>
      </c>
      <c r="J4" s="519"/>
      <c r="K4" s="519"/>
      <c r="L4" s="520"/>
      <c r="M4" s="551"/>
    </row>
    <row r="5" spans="1:13" ht="14.25" customHeight="1">
      <c r="A5" s="543"/>
      <c r="B5" s="544"/>
      <c r="C5" s="538"/>
      <c r="D5" s="538"/>
      <c r="E5" s="60" t="s">
        <v>35</v>
      </c>
      <c r="F5" s="60" t="s">
        <v>154</v>
      </c>
      <c r="G5" s="60" t="s">
        <v>157</v>
      </c>
      <c r="H5" s="60" t="s">
        <v>160</v>
      </c>
      <c r="I5" s="60" t="s">
        <v>35</v>
      </c>
      <c r="J5" s="60" t="s">
        <v>154</v>
      </c>
      <c r="K5" s="60" t="s">
        <v>157</v>
      </c>
      <c r="L5" s="60" t="s">
        <v>160</v>
      </c>
      <c r="M5" s="551"/>
    </row>
    <row r="6" spans="1:13" s="47" customFormat="1" ht="16.5" customHeight="1">
      <c r="A6" s="48" t="s">
        <v>45</v>
      </c>
      <c r="B6" s="49"/>
      <c r="C6" s="250">
        <v>19321</v>
      </c>
      <c r="D6" s="250">
        <f>SUM(I6:L6)</f>
        <v>22184</v>
      </c>
      <c r="E6" s="81">
        <v>4589</v>
      </c>
      <c r="F6" s="81">
        <v>4762</v>
      </c>
      <c r="G6" s="163">
        <v>5120</v>
      </c>
      <c r="H6" s="163">
        <v>4850</v>
      </c>
      <c r="I6" s="81">
        <v>4923</v>
      </c>
      <c r="J6" s="81">
        <v>5634</v>
      </c>
      <c r="K6" s="163">
        <v>6100</v>
      </c>
      <c r="L6" s="163">
        <v>5527</v>
      </c>
      <c r="M6" s="551"/>
    </row>
    <row r="7" spans="1:13" ht="18" customHeight="1">
      <c r="A7" s="6"/>
      <c r="B7" s="27" t="s">
        <v>384</v>
      </c>
      <c r="C7" s="251">
        <v>17025</v>
      </c>
      <c r="D7" s="251">
        <f aca="true" t="shared" si="0" ref="D7:D29">SUM(I7:L7)</f>
        <v>18972</v>
      </c>
      <c r="E7" s="92">
        <v>4042</v>
      </c>
      <c r="F7" s="92">
        <v>4275</v>
      </c>
      <c r="G7" s="43">
        <v>4557</v>
      </c>
      <c r="H7" s="43">
        <v>4151</v>
      </c>
      <c r="I7" s="92">
        <v>4244</v>
      </c>
      <c r="J7" s="92">
        <v>4798</v>
      </c>
      <c r="K7" s="43">
        <v>5408</v>
      </c>
      <c r="L7" s="43">
        <v>4522</v>
      </c>
      <c r="M7" s="551"/>
    </row>
    <row r="8" spans="1:13" ht="18" customHeight="1">
      <c r="A8" s="6"/>
      <c r="B8" s="27" t="s">
        <v>385</v>
      </c>
      <c r="C8" s="251">
        <v>1249</v>
      </c>
      <c r="D8" s="251">
        <f t="shared" si="0"/>
        <v>1483</v>
      </c>
      <c r="E8" s="92">
        <v>290</v>
      </c>
      <c r="F8" s="92">
        <v>198</v>
      </c>
      <c r="G8" s="43">
        <v>396</v>
      </c>
      <c r="H8" s="43">
        <v>365</v>
      </c>
      <c r="I8" s="92">
        <v>254</v>
      </c>
      <c r="J8" s="92">
        <v>409</v>
      </c>
      <c r="K8" s="43">
        <v>332</v>
      </c>
      <c r="L8" s="43">
        <v>488</v>
      </c>
      <c r="M8" s="551"/>
    </row>
    <row r="9" spans="1:13" ht="18" customHeight="1">
      <c r="A9" s="6"/>
      <c r="B9" s="27" t="s">
        <v>20</v>
      </c>
      <c r="C9" s="43">
        <f>C6-SUM(C7:C8)</f>
        <v>1047</v>
      </c>
      <c r="D9" s="43">
        <f t="shared" si="0"/>
        <v>1729</v>
      </c>
      <c r="E9" s="43">
        <f>E6-SUM(E7:E8)</f>
        <v>257</v>
      </c>
      <c r="F9" s="43">
        <f>F6-SUM(F7:F8)</f>
        <v>289</v>
      </c>
      <c r="G9" s="43">
        <f>G6-SUM(G7:G8)</f>
        <v>167</v>
      </c>
      <c r="H9" s="43">
        <v>334</v>
      </c>
      <c r="I9" s="43">
        <f>I6-SUM(I7:I8)</f>
        <v>425</v>
      </c>
      <c r="J9" s="43">
        <f>J6-SUM(J7:J8)</f>
        <v>427</v>
      </c>
      <c r="K9" s="43">
        <f>K6-SUM(K7:K8)</f>
        <v>360</v>
      </c>
      <c r="L9" s="43">
        <f>L6-SUM(L7:L8)</f>
        <v>517</v>
      </c>
      <c r="M9" s="551"/>
    </row>
    <row r="10" spans="1:13" s="47" customFormat="1" ht="16.5" customHeight="1">
      <c r="A10" s="24" t="s">
        <v>46</v>
      </c>
      <c r="B10" s="26"/>
      <c r="C10" s="252">
        <v>711</v>
      </c>
      <c r="D10" s="252">
        <f t="shared" si="0"/>
        <v>1147</v>
      </c>
      <c r="E10" s="79">
        <v>76</v>
      </c>
      <c r="F10" s="79">
        <v>263</v>
      </c>
      <c r="G10" s="59">
        <v>154</v>
      </c>
      <c r="H10" s="59">
        <v>218</v>
      </c>
      <c r="I10" s="79">
        <v>209</v>
      </c>
      <c r="J10" s="79">
        <v>188</v>
      </c>
      <c r="K10" s="59">
        <v>404</v>
      </c>
      <c r="L10" s="59">
        <v>346</v>
      </c>
      <c r="M10" s="551"/>
    </row>
    <row r="11" spans="1:13" ht="18" customHeight="1">
      <c r="A11" s="6"/>
      <c r="B11" s="27" t="s">
        <v>386</v>
      </c>
      <c r="C11" s="251">
        <v>594</v>
      </c>
      <c r="D11" s="251">
        <f t="shared" si="0"/>
        <v>1009</v>
      </c>
      <c r="E11" s="92">
        <v>50</v>
      </c>
      <c r="F11" s="92">
        <v>233</v>
      </c>
      <c r="G11" s="43">
        <v>122</v>
      </c>
      <c r="H11" s="43">
        <v>189</v>
      </c>
      <c r="I11" s="92">
        <v>184</v>
      </c>
      <c r="J11" s="92">
        <v>157</v>
      </c>
      <c r="K11" s="43">
        <v>361</v>
      </c>
      <c r="L11" s="43">
        <v>307</v>
      </c>
      <c r="M11" s="551"/>
    </row>
    <row r="12" spans="1:13" ht="15" customHeight="1">
      <c r="A12" s="6"/>
      <c r="B12" s="27" t="s">
        <v>20</v>
      </c>
      <c r="C12" s="43">
        <f>C10-C11</f>
        <v>117</v>
      </c>
      <c r="D12" s="43">
        <f t="shared" si="0"/>
        <v>138</v>
      </c>
      <c r="E12" s="43">
        <f>E10-E11</f>
        <v>26</v>
      </c>
      <c r="F12" s="43">
        <f>F10-F11</f>
        <v>30</v>
      </c>
      <c r="G12" s="43">
        <f>G10-G11</f>
        <v>32</v>
      </c>
      <c r="H12" s="43">
        <v>29</v>
      </c>
      <c r="I12" s="43">
        <f>I10-I11</f>
        <v>25</v>
      </c>
      <c r="J12" s="43">
        <f>J10-J11</f>
        <v>31</v>
      </c>
      <c r="K12" s="43">
        <f>K10-K11</f>
        <v>43</v>
      </c>
      <c r="L12" s="43">
        <f>L10-L11</f>
        <v>39</v>
      </c>
      <c r="M12" s="551"/>
    </row>
    <row r="13" spans="1:13" s="47" customFormat="1" ht="15" customHeight="1">
      <c r="A13" s="24" t="s">
        <v>47</v>
      </c>
      <c r="B13" s="26"/>
      <c r="C13" s="252">
        <v>8157</v>
      </c>
      <c r="D13" s="252">
        <f t="shared" si="0"/>
        <v>9416</v>
      </c>
      <c r="E13" s="79">
        <v>1881</v>
      </c>
      <c r="F13" s="79">
        <v>1870</v>
      </c>
      <c r="G13" s="59">
        <v>2144</v>
      </c>
      <c r="H13" s="59">
        <v>2262</v>
      </c>
      <c r="I13" s="79">
        <v>1954</v>
      </c>
      <c r="J13" s="79">
        <v>2183</v>
      </c>
      <c r="K13" s="59">
        <v>2649</v>
      </c>
      <c r="L13" s="59">
        <v>2630</v>
      </c>
      <c r="M13" s="551"/>
    </row>
    <row r="14" spans="1:13" ht="15" customHeight="1">
      <c r="A14" s="6"/>
      <c r="B14" s="27" t="s">
        <v>387</v>
      </c>
      <c r="C14" s="251">
        <v>623</v>
      </c>
      <c r="D14" s="251">
        <f t="shared" si="0"/>
        <v>764</v>
      </c>
      <c r="E14" s="92">
        <v>131</v>
      </c>
      <c r="F14" s="92">
        <v>152</v>
      </c>
      <c r="G14" s="43">
        <v>152</v>
      </c>
      <c r="H14" s="43">
        <v>188</v>
      </c>
      <c r="I14" s="92">
        <v>141</v>
      </c>
      <c r="J14" s="92">
        <v>171</v>
      </c>
      <c r="K14" s="43">
        <v>238</v>
      </c>
      <c r="L14" s="43">
        <v>214</v>
      </c>
      <c r="M14" s="551"/>
    </row>
    <row r="15" spans="1:13" ht="15" customHeight="1">
      <c r="A15" s="6"/>
      <c r="B15" s="27" t="s">
        <v>388</v>
      </c>
      <c r="C15" s="251">
        <v>1890</v>
      </c>
      <c r="D15" s="251">
        <f t="shared" si="0"/>
        <v>2176</v>
      </c>
      <c r="E15" s="92">
        <v>452</v>
      </c>
      <c r="F15" s="92">
        <v>523</v>
      </c>
      <c r="G15" s="43">
        <v>489</v>
      </c>
      <c r="H15" s="43">
        <v>426</v>
      </c>
      <c r="I15" s="92">
        <v>509</v>
      </c>
      <c r="J15" s="92">
        <v>565</v>
      </c>
      <c r="K15" s="43">
        <v>555</v>
      </c>
      <c r="L15" s="43">
        <v>547</v>
      </c>
      <c r="M15" s="551"/>
    </row>
    <row r="16" spans="1:13" ht="15" customHeight="1">
      <c r="A16" s="6"/>
      <c r="B16" s="27" t="s">
        <v>389</v>
      </c>
      <c r="C16" s="251">
        <v>471</v>
      </c>
      <c r="D16" s="251">
        <f t="shared" si="0"/>
        <v>476</v>
      </c>
      <c r="E16" s="92">
        <v>27</v>
      </c>
      <c r="F16" s="92">
        <v>88</v>
      </c>
      <c r="G16" s="43">
        <v>245</v>
      </c>
      <c r="H16" s="43">
        <v>111</v>
      </c>
      <c r="I16" s="92">
        <v>6</v>
      </c>
      <c r="J16" s="92">
        <v>58</v>
      </c>
      <c r="K16" s="43">
        <v>300</v>
      </c>
      <c r="L16" s="43">
        <v>112</v>
      </c>
      <c r="M16" s="551"/>
    </row>
    <row r="17" spans="1:13" ht="15" customHeight="1">
      <c r="A17" s="6"/>
      <c r="B17" s="27" t="s">
        <v>390</v>
      </c>
      <c r="C17" s="251">
        <v>1219</v>
      </c>
      <c r="D17" s="251">
        <f t="shared" si="0"/>
        <v>1516</v>
      </c>
      <c r="E17" s="92">
        <v>306</v>
      </c>
      <c r="F17" s="92">
        <v>228</v>
      </c>
      <c r="G17" s="43">
        <v>311</v>
      </c>
      <c r="H17" s="43">
        <v>374</v>
      </c>
      <c r="I17" s="92">
        <v>324</v>
      </c>
      <c r="J17" s="92">
        <v>345</v>
      </c>
      <c r="K17" s="43">
        <v>415</v>
      </c>
      <c r="L17" s="43">
        <v>432</v>
      </c>
      <c r="M17" s="551"/>
    </row>
    <row r="18" spans="1:13" ht="15" customHeight="1">
      <c r="A18" s="6"/>
      <c r="B18" s="27" t="s">
        <v>391</v>
      </c>
      <c r="C18" s="251">
        <v>721</v>
      </c>
      <c r="D18" s="251">
        <f t="shared" si="0"/>
        <v>779</v>
      </c>
      <c r="E18" s="92">
        <v>220</v>
      </c>
      <c r="F18" s="92">
        <v>130</v>
      </c>
      <c r="G18" s="43">
        <v>163</v>
      </c>
      <c r="H18" s="43">
        <v>208</v>
      </c>
      <c r="I18" s="92">
        <v>166</v>
      </c>
      <c r="J18" s="92">
        <v>177</v>
      </c>
      <c r="K18" s="43">
        <v>206</v>
      </c>
      <c r="L18" s="43">
        <v>230</v>
      </c>
      <c r="M18" s="551"/>
    </row>
    <row r="19" spans="1:13" ht="15" customHeight="1">
      <c r="A19" s="6"/>
      <c r="B19" s="27" t="s">
        <v>20</v>
      </c>
      <c r="C19" s="43">
        <f>C13-SUM(C14:C18)</f>
        <v>3233</v>
      </c>
      <c r="D19" s="43">
        <f t="shared" si="0"/>
        <v>3705</v>
      </c>
      <c r="E19" s="43">
        <f>E13-SUM(E14:E18)</f>
        <v>745</v>
      </c>
      <c r="F19" s="43">
        <f>F13-SUM(F14:F18)</f>
        <v>749</v>
      </c>
      <c r="G19" s="43">
        <f>G13-SUM(G14:G18)</f>
        <v>784</v>
      </c>
      <c r="H19" s="43">
        <v>955</v>
      </c>
      <c r="I19" s="43">
        <f>I13-SUM(I14:I18)</f>
        <v>808</v>
      </c>
      <c r="J19" s="43">
        <f>J13-SUM(J14:J18)</f>
        <v>867</v>
      </c>
      <c r="K19" s="43">
        <f>K13-SUM(K14:K18)</f>
        <v>935</v>
      </c>
      <c r="L19" s="43">
        <f>L13-SUM(L14:L18)</f>
        <v>1095</v>
      </c>
      <c r="M19" s="551"/>
    </row>
    <row r="20" spans="1:13" ht="15" customHeight="1">
      <c r="A20" s="24" t="s">
        <v>36</v>
      </c>
      <c r="B20" s="36"/>
      <c r="C20" s="59">
        <v>21811</v>
      </c>
      <c r="D20" s="59">
        <f t="shared" si="0"/>
        <v>24793</v>
      </c>
      <c r="E20" s="79">
        <v>4590</v>
      </c>
      <c r="F20" s="79">
        <v>5259</v>
      </c>
      <c r="G20" s="59">
        <v>5603</v>
      </c>
      <c r="H20" s="59">
        <v>6359</v>
      </c>
      <c r="I20" s="79">
        <v>5198</v>
      </c>
      <c r="J20" s="79">
        <v>6461</v>
      </c>
      <c r="K20" s="59">
        <v>6809</v>
      </c>
      <c r="L20" s="59">
        <v>6325</v>
      </c>
      <c r="M20" s="551"/>
    </row>
    <row r="21" spans="1:13" ht="15" customHeight="1">
      <c r="A21" s="10"/>
      <c r="B21" s="27" t="s">
        <v>392</v>
      </c>
      <c r="C21" s="251">
        <v>1576</v>
      </c>
      <c r="D21" s="251">
        <f t="shared" si="0"/>
        <v>1672</v>
      </c>
      <c r="E21" s="92">
        <v>404</v>
      </c>
      <c r="F21" s="92">
        <v>344</v>
      </c>
      <c r="G21" s="43">
        <v>399</v>
      </c>
      <c r="H21" s="43">
        <v>429</v>
      </c>
      <c r="I21" s="92">
        <v>340</v>
      </c>
      <c r="J21" s="92">
        <v>425</v>
      </c>
      <c r="K21" s="43">
        <v>459</v>
      </c>
      <c r="L21" s="43">
        <v>448</v>
      </c>
      <c r="M21" s="551"/>
    </row>
    <row r="22" spans="1:13" ht="15" customHeight="1">
      <c r="A22" s="10"/>
      <c r="B22" s="27" t="s">
        <v>393</v>
      </c>
      <c r="C22" s="251">
        <v>4097</v>
      </c>
      <c r="D22" s="251">
        <f t="shared" si="0"/>
        <v>3868</v>
      </c>
      <c r="E22" s="92">
        <v>725</v>
      </c>
      <c r="F22" s="92">
        <v>1152</v>
      </c>
      <c r="G22" s="43">
        <v>1150</v>
      </c>
      <c r="H22" s="43">
        <v>1070</v>
      </c>
      <c r="I22" s="92">
        <v>815</v>
      </c>
      <c r="J22" s="92">
        <v>1147</v>
      </c>
      <c r="K22" s="43">
        <v>1045</v>
      </c>
      <c r="L22" s="43">
        <v>861</v>
      </c>
      <c r="M22" s="551"/>
    </row>
    <row r="23" spans="1:14" ht="15" customHeight="1">
      <c r="A23" s="10"/>
      <c r="B23" s="27" t="s">
        <v>394</v>
      </c>
      <c r="C23" s="251">
        <v>1875</v>
      </c>
      <c r="D23" s="251">
        <f t="shared" si="0"/>
        <v>2222</v>
      </c>
      <c r="E23" s="92">
        <v>425</v>
      </c>
      <c r="F23" s="92">
        <v>470</v>
      </c>
      <c r="G23" s="43">
        <v>439</v>
      </c>
      <c r="H23" s="43">
        <v>541</v>
      </c>
      <c r="I23" s="92">
        <v>488</v>
      </c>
      <c r="J23" s="92">
        <v>609</v>
      </c>
      <c r="K23" s="43">
        <v>589</v>
      </c>
      <c r="L23" s="43">
        <v>536</v>
      </c>
      <c r="M23" s="551"/>
      <c r="N23" s="95"/>
    </row>
    <row r="24" spans="1:13" ht="15" customHeight="1">
      <c r="A24" s="10"/>
      <c r="B24" s="27" t="s">
        <v>395</v>
      </c>
      <c r="C24" s="251">
        <v>2469</v>
      </c>
      <c r="D24" s="251">
        <f t="shared" si="0"/>
        <v>2906</v>
      </c>
      <c r="E24" s="92">
        <v>511</v>
      </c>
      <c r="F24" s="92">
        <v>562</v>
      </c>
      <c r="G24" s="43">
        <v>630</v>
      </c>
      <c r="H24" s="43">
        <v>766</v>
      </c>
      <c r="I24" s="92">
        <v>574</v>
      </c>
      <c r="J24" s="92">
        <f>2514-1147-609</f>
        <v>758</v>
      </c>
      <c r="K24" s="43">
        <v>732</v>
      </c>
      <c r="L24" s="43">
        <v>842</v>
      </c>
      <c r="M24" s="551"/>
    </row>
    <row r="25" spans="1:13" ht="15" customHeight="1">
      <c r="A25" s="54"/>
      <c r="B25" s="27" t="s">
        <v>396</v>
      </c>
      <c r="C25" s="251">
        <v>1442</v>
      </c>
      <c r="D25" s="251">
        <f t="shared" si="0"/>
        <v>1469</v>
      </c>
      <c r="E25" s="92">
        <v>399</v>
      </c>
      <c r="F25" s="92">
        <v>258</v>
      </c>
      <c r="G25" s="43">
        <v>360</v>
      </c>
      <c r="H25" s="43">
        <v>425</v>
      </c>
      <c r="I25" s="92">
        <v>291</v>
      </c>
      <c r="J25" s="92">
        <v>478</v>
      </c>
      <c r="K25" s="43">
        <v>422</v>
      </c>
      <c r="L25" s="43">
        <v>278</v>
      </c>
      <c r="M25" s="551"/>
    </row>
    <row r="26" spans="1:13" ht="15" customHeight="1">
      <c r="A26" s="10"/>
      <c r="B26" s="27" t="s">
        <v>397</v>
      </c>
      <c r="C26" s="251">
        <v>1817</v>
      </c>
      <c r="D26" s="251">
        <f t="shared" si="0"/>
        <v>1716</v>
      </c>
      <c r="E26" s="92">
        <v>440</v>
      </c>
      <c r="F26" s="92">
        <v>377</v>
      </c>
      <c r="G26" s="43">
        <v>454</v>
      </c>
      <c r="H26" s="43">
        <v>546</v>
      </c>
      <c r="I26" s="92">
        <v>464</v>
      </c>
      <c r="J26" s="92">
        <v>453</v>
      </c>
      <c r="K26" s="43">
        <v>381</v>
      </c>
      <c r="L26" s="43">
        <v>418</v>
      </c>
      <c r="M26" s="551"/>
    </row>
    <row r="27" spans="1:13" ht="15" customHeight="1">
      <c r="A27" s="10"/>
      <c r="B27" s="27" t="s">
        <v>398</v>
      </c>
      <c r="C27" s="251">
        <v>2423</v>
      </c>
      <c r="D27" s="251">
        <f t="shared" si="0"/>
        <v>3155</v>
      </c>
      <c r="E27" s="92">
        <v>452</v>
      </c>
      <c r="F27" s="92">
        <v>638</v>
      </c>
      <c r="G27" s="43">
        <v>621</v>
      </c>
      <c r="H27" s="43">
        <v>712</v>
      </c>
      <c r="I27" s="92">
        <v>654</v>
      </c>
      <c r="J27" s="92">
        <v>573</v>
      </c>
      <c r="K27" s="43">
        <v>1171</v>
      </c>
      <c r="L27" s="43">
        <v>757</v>
      </c>
      <c r="M27" s="551"/>
    </row>
    <row r="28" spans="1:13" ht="15" customHeight="1">
      <c r="A28" s="10"/>
      <c r="B28" s="27" t="s">
        <v>305</v>
      </c>
      <c r="C28" s="251">
        <v>2610</v>
      </c>
      <c r="D28" s="251">
        <f t="shared" si="0"/>
        <v>3352</v>
      </c>
      <c r="E28" s="92">
        <v>560</v>
      </c>
      <c r="F28" s="92">
        <v>609</v>
      </c>
      <c r="G28" s="43">
        <v>592</v>
      </c>
      <c r="H28" s="43">
        <v>849</v>
      </c>
      <c r="I28" s="92">
        <v>684</v>
      </c>
      <c r="J28" s="92">
        <v>952</v>
      </c>
      <c r="K28" s="43">
        <v>818</v>
      </c>
      <c r="L28" s="43">
        <v>898</v>
      </c>
      <c r="M28" s="551"/>
    </row>
    <row r="29" spans="1:13" ht="15" customHeight="1">
      <c r="A29" s="10"/>
      <c r="B29" s="27" t="s">
        <v>20</v>
      </c>
      <c r="C29" s="43">
        <f>C20-SUM(C21:C28)</f>
        <v>3502</v>
      </c>
      <c r="D29" s="43">
        <f t="shared" si="0"/>
        <v>4433</v>
      </c>
      <c r="E29" s="43">
        <f>E20-SUM(E21:E28)</f>
        <v>674</v>
      </c>
      <c r="F29" s="43">
        <f>F20-SUM(F21:F28)</f>
        <v>849</v>
      </c>
      <c r="G29" s="43">
        <f>G20-SUM(G21:G28)</f>
        <v>958</v>
      </c>
      <c r="H29" s="43">
        <v>1021</v>
      </c>
      <c r="I29" s="43">
        <f>I20-SUM(I21:I28)</f>
        <v>888</v>
      </c>
      <c r="J29" s="43">
        <f>J20-SUM(J21:J28)</f>
        <v>1066</v>
      </c>
      <c r="K29" s="43">
        <f>K20-SUM(K21:K28)</f>
        <v>1192</v>
      </c>
      <c r="L29" s="43">
        <f>L20-SUM(L21:L28)</f>
        <v>1287</v>
      </c>
      <c r="M29" s="551"/>
    </row>
    <row r="30" spans="1:13" ht="8.25" customHeight="1">
      <c r="A30" s="37"/>
      <c r="B30" s="38"/>
      <c r="C30" s="9"/>
      <c r="D30" s="9"/>
      <c r="E30" s="94"/>
      <c r="F30" s="94"/>
      <c r="G30" s="220"/>
      <c r="H30" s="220"/>
      <c r="I30" s="94"/>
      <c r="J30" s="94"/>
      <c r="K30" s="220"/>
      <c r="L30" s="220"/>
      <c r="M30" s="551"/>
    </row>
    <row r="31" ht="6.75" customHeight="1">
      <c r="M31" s="551"/>
    </row>
    <row r="32" ht="3" customHeight="1"/>
    <row r="33" ht="16.5">
      <c r="A33" s="295" t="s">
        <v>287</v>
      </c>
    </row>
    <row r="34" ht="16.5">
      <c r="A34" s="295" t="s">
        <v>263</v>
      </c>
    </row>
  </sheetData>
  <sheetProtection/>
  <mergeCells count="6">
    <mergeCell ref="M1:M31"/>
    <mergeCell ref="A4:B5"/>
    <mergeCell ref="E4:H4"/>
    <mergeCell ref="C4:C5"/>
    <mergeCell ref="I4:L4"/>
    <mergeCell ref="D4:D5"/>
  </mergeCells>
  <printOptions horizontalCentered="1"/>
  <pageMargins left="0" right="0" top="0.5" bottom="0" header="0.41" footer="0.3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.421875" style="3" customWidth="1"/>
    <col min="2" max="2" width="53.140625" style="3" customWidth="1"/>
    <col min="3" max="4" width="7.8515625" style="3" customWidth="1"/>
    <col min="5" max="12" width="8.7109375" style="50" customWidth="1"/>
    <col min="13" max="13" width="2.8515625" style="3" customWidth="1"/>
    <col min="14" max="14" width="10.00390625" style="3" bestFit="1" customWidth="1"/>
    <col min="15" max="16384" width="9.140625" style="3" customWidth="1"/>
  </cols>
  <sheetData>
    <row r="1" spans="1:13" ht="17.25" customHeight="1">
      <c r="A1" s="34" t="s">
        <v>336</v>
      </c>
      <c r="B1" s="42"/>
      <c r="M1" s="550" t="s">
        <v>125</v>
      </c>
    </row>
    <row r="2" spans="1:13" ht="12" customHeight="1">
      <c r="A2" s="4"/>
      <c r="B2" s="2"/>
      <c r="E2" s="58"/>
      <c r="J2" s="58"/>
      <c r="K2" s="58"/>
      <c r="L2" s="58" t="s">
        <v>33</v>
      </c>
      <c r="M2" s="551"/>
    </row>
    <row r="3" ht="2.25" customHeight="1">
      <c r="M3" s="551"/>
    </row>
    <row r="4" spans="1:13" ht="16.5" customHeight="1">
      <c r="A4" s="517" t="s">
        <v>34</v>
      </c>
      <c r="B4" s="553"/>
      <c r="C4" s="537" t="s">
        <v>268</v>
      </c>
      <c r="D4" s="537" t="s">
        <v>264</v>
      </c>
      <c r="E4" s="539" t="s">
        <v>268</v>
      </c>
      <c r="F4" s="519"/>
      <c r="G4" s="519"/>
      <c r="H4" s="520"/>
      <c r="I4" s="539" t="s">
        <v>264</v>
      </c>
      <c r="J4" s="519"/>
      <c r="K4" s="519"/>
      <c r="L4" s="520"/>
      <c r="M4" s="551"/>
    </row>
    <row r="5" spans="1:13" ht="16.5" customHeight="1">
      <c r="A5" s="554"/>
      <c r="B5" s="555"/>
      <c r="C5" s="548"/>
      <c r="D5" s="548"/>
      <c r="E5" s="14" t="s">
        <v>161</v>
      </c>
      <c r="F5" s="14" t="s">
        <v>191</v>
      </c>
      <c r="G5" s="14" t="s">
        <v>195</v>
      </c>
      <c r="H5" s="14" t="s">
        <v>201</v>
      </c>
      <c r="I5" s="14" t="s">
        <v>161</v>
      </c>
      <c r="J5" s="14" t="s">
        <v>191</v>
      </c>
      <c r="K5" s="14" t="s">
        <v>195</v>
      </c>
      <c r="L5" s="14" t="s">
        <v>201</v>
      </c>
      <c r="M5" s="551"/>
    </row>
    <row r="6" spans="1:13" ht="18" customHeight="1">
      <c r="A6" s="24" t="s">
        <v>38</v>
      </c>
      <c r="B6" s="26"/>
      <c r="C6" s="59">
        <v>35931</v>
      </c>
      <c r="D6" s="59">
        <f>SUM(I6:L6)</f>
        <v>28487</v>
      </c>
      <c r="E6" s="81">
        <v>6190</v>
      </c>
      <c r="F6" s="81">
        <v>8248</v>
      </c>
      <c r="G6" s="81">
        <v>7246</v>
      </c>
      <c r="H6" s="81">
        <v>14247</v>
      </c>
      <c r="I6" s="81">
        <v>5028</v>
      </c>
      <c r="J6" s="81">
        <v>5932</v>
      </c>
      <c r="K6" s="81">
        <v>6844</v>
      </c>
      <c r="L6" s="81">
        <v>10683</v>
      </c>
      <c r="M6" s="551"/>
    </row>
    <row r="7" spans="1:13" ht="18" customHeight="1">
      <c r="A7" s="6"/>
      <c r="B7" s="36" t="s">
        <v>399</v>
      </c>
      <c r="C7" s="251">
        <v>1401</v>
      </c>
      <c r="D7" s="251">
        <f aca="true" t="shared" si="0" ref="D7:D26">SUM(I7:L7)</f>
        <v>737</v>
      </c>
      <c r="E7" s="92">
        <v>135</v>
      </c>
      <c r="F7" s="92">
        <v>335</v>
      </c>
      <c r="G7" s="265">
        <v>778</v>
      </c>
      <c r="H7" s="92">
        <v>153</v>
      </c>
      <c r="I7" s="92">
        <v>147</v>
      </c>
      <c r="J7" s="92">
        <v>178</v>
      </c>
      <c r="K7" s="92">
        <v>187</v>
      </c>
      <c r="L7" s="92">
        <v>225</v>
      </c>
      <c r="M7" s="551"/>
    </row>
    <row r="8" spans="1:13" ht="19.5" customHeight="1">
      <c r="A8" s="6"/>
      <c r="B8" s="36" t="s">
        <v>400</v>
      </c>
      <c r="C8" s="251">
        <v>3350</v>
      </c>
      <c r="D8" s="251">
        <f t="shared" si="0"/>
        <v>3762</v>
      </c>
      <c r="E8" s="92">
        <v>629</v>
      </c>
      <c r="F8" s="92">
        <v>944</v>
      </c>
      <c r="G8" s="265">
        <v>782</v>
      </c>
      <c r="H8" s="92">
        <v>995</v>
      </c>
      <c r="I8" s="92">
        <v>778</v>
      </c>
      <c r="J8" s="92">
        <v>696</v>
      </c>
      <c r="K8" s="92">
        <v>1332</v>
      </c>
      <c r="L8" s="92">
        <v>956</v>
      </c>
      <c r="M8" s="551"/>
    </row>
    <row r="9" spans="1:13" ht="24" customHeight="1">
      <c r="A9" s="6"/>
      <c r="B9" s="39" t="s">
        <v>401</v>
      </c>
      <c r="C9" s="251">
        <v>3049</v>
      </c>
      <c r="D9" s="251">
        <f t="shared" si="0"/>
        <v>4285</v>
      </c>
      <c r="E9" s="92">
        <v>561</v>
      </c>
      <c r="F9" s="92">
        <v>871</v>
      </c>
      <c r="G9" s="92">
        <v>829</v>
      </c>
      <c r="H9" s="92">
        <v>788</v>
      </c>
      <c r="I9" s="92">
        <v>713</v>
      </c>
      <c r="J9" s="92">
        <v>872</v>
      </c>
      <c r="K9" s="92">
        <v>1067</v>
      </c>
      <c r="L9" s="92">
        <v>1633</v>
      </c>
      <c r="M9" s="551"/>
    </row>
    <row r="10" spans="1:13" ht="24" customHeight="1">
      <c r="A10" s="6"/>
      <c r="B10" s="179" t="s">
        <v>402</v>
      </c>
      <c r="C10" s="251">
        <v>2669</v>
      </c>
      <c r="D10" s="251">
        <f t="shared" si="0"/>
        <v>2148</v>
      </c>
      <c r="E10" s="92">
        <v>929</v>
      </c>
      <c r="F10" s="92">
        <v>509</v>
      </c>
      <c r="G10" s="92">
        <v>419</v>
      </c>
      <c r="H10" s="92">
        <v>812</v>
      </c>
      <c r="I10" s="92">
        <v>442</v>
      </c>
      <c r="J10" s="92">
        <v>535</v>
      </c>
      <c r="K10" s="92">
        <v>602</v>
      </c>
      <c r="L10" s="92">
        <v>569</v>
      </c>
      <c r="M10" s="551"/>
    </row>
    <row r="11" spans="1:13" ht="27.75" customHeight="1">
      <c r="A11" s="6"/>
      <c r="B11" s="39" t="s">
        <v>403</v>
      </c>
      <c r="C11" s="251">
        <v>10678</v>
      </c>
      <c r="D11" s="251">
        <f t="shared" si="0"/>
        <v>5399</v>
      </c>
      <c r="E11" s="92">
        <v>2305</v>
      </c>
      <c r="F11" s="92">
        <v>3432</v>
      </c>
      <c r="G11" s="92">
        <v>2275</v>
      </c>
      <c r="H11" s="92">
        <v>2666</v>
      </c>
      <c r="I11" s="92">
        <v>1001</v>
      </c>
      <c r="J11" s="92">
        <v>1455</v>
      </c>
      <c r="K11" s="92">
        <v>1340</v>
      </c>
      <c r="L11" s="92">
        <v>1603</v>
      </c>
      <c r="M11" s="551"/>
    </row>
    <row r="12" spans="1:13" ht="28.5" customHeight="1">
      <c r="A12" s="6"/>
      <c r="B12" s="39" t="s">
        <v>404</v>
      </c>
      <c r="C12" s="251">
        <v>2926</v>
      </c>
      <c r="D12" s="251">
        <f t="shared" si="0"/>
        <v>3518</v>
      </c>
      <c r="E12" s="92">
        <v>574</v>
      </c>
      <c r="F12" s="92">
        <v>739</v>
      </c>
      <c r="G12" s="92">
        <v>827</v>
      </c>
      <c r="H12" s="92">
        <v>786</v>
      </c>
      <c r="I12" s="92">
        <v>638</v>
      </c>
      <c r="J12" s="92">
        <v>858</v>
      </c>
      <c r="K12" s="92">
        <v>900</v>
      </c>
      <c r="L12" s="92">
        <v>1122</v>
      </c>
      <c r="M12" s="551"/>
    </row>
    <row r="13" spans="1:13" ht="18" customHeight="1">
      <c r="A13" s="6"/>
      <c r="B13" s="27" t="s">
        <v>405</v>
      </c>
      <c r="C13" s="251">
        <v>4505</v>
      </c>
      <c r="D13" s="251">
        <f t="shared" si="0"/>
        <v>5221</v>
      </c>
      <c r="E13" s="92">
        <v>960</v>
      </c>
      <c r="F13" s="92">
        <v>1195</v>
      </c>
      <c r="G13" s="92">
        <v>1163</v>
      </c>
      <c r="H13" s="92">
        <v>1187</v>
      </c>
      <c r="I13" s="92">
        <v>1120</v>
      </c>
      <c r="J13" s="92">
        <v>1195</v>
      </c>
      <c r="K13" s="92">
        <v>1289</v>
      </c>
      <c r="L13" s="92">
        <v>1617</v>
      </c>
      <c r="M13" s="551"/>
    </row>
    <row r="14" spans="1:13" ht="18" customHeight="1">
      <c r="A14" s="6"/>
      <c r="B14" s="40" t="s">
        <v>406</v>
      </c>
      <c r="C14" s="251">
        <v>7175</v>
      </c>
      <c r="D14" s="251">
        <f t="shared" si="0"/>
        <v>3185</v>
      </c>
      <c r="E14" s="92">
        <v>61</v>
      </c>
      <c r="F14" s="92">
        <v>192</v>
      </c>
      <c r="G14" s="92">
        <v>89</v>
      </c>
      <c r="H14" s="92">
        <v>6833</v>
      </c>
      <c r="I14" s="92">
        <v>143</v>
      </c>
      <c r="J14" s="92">
        <v>78</v>
      </c>
      <c r="K14" s="92">
        <v>71</v>
      </c>
      <c r="L14" s="92">
        <v>2893</v>
      </c>
      <c r="M14" s="551"/>
    </row>
    <row r="15" spans="1:13" ht="18" customHeight="1">
      <c r="A15" s="6"/>
      <c r="B15" s="28" t="s">
        <v>20</v>
      </c>
      <c r="C15" s="248">
        <f>C6-SUM(C7:C14)</f>
        <v>178</v>
      </c>
      <c r="D15" s="251">
        <f t="shared" si="0"/>
        <v>232</v>
      </c>
      <c r="E15" s="43">
        <f>E6-SUM(E7:E14)</f>
        <v>36</v>
      </c>
      <c r="F15" s="43">
        <f>F6-SUM(F7:F14)</f>
        <v>31</v>
      </c>
      <c r="G15" s="43">
        <f>G6-SUM(G7:G14)</f>
        <v>84</v>
      </c>
      <c r="H15" s="43">
        <v>27</v>
      </c>
      <c r="I15" s="43">
        <f>I6-SUM(I7:I14)</f>
        <v>46</v>
      </c>
      <c r="J15" s="43">
        <f>J6-SUM(J7:J14)</f>
        <v>65</v>
      </c>
      <c r="K15" s="43">
        <f>K6-SUM(K7:K14)</f>
        <v>56</v>
      </c>
      <c r="L15" s="43">
        <f>L6-SUM(L7:L14)</f>
        <v>65</v>
      </c>
      <c r="M15" s="551"/>
    </row>
    <row r="16" spans="1:13" ht="18" customHeight="1">
      <c r="A16" s="24" t="s">
        <v>39</v>
      </c>
      <c r="B16" s="26"/>
      <c r="C16" s="59">
        <v>8208</v>
      </c>
      <c r="D16" s="59">
        <f t="shared" si="0"/>
        <v>9582</v>
      </c>
      <c r="E16" s="79">
        <v>1559</v>
      </c>
      <c r="F16" s="79">
        <v>1851</v>
      </c>
      <c r="G16" s="79">
        <v>2078</v>
      </c>
      <c r="H16" s="79">
        <v>2720</v>
      </c>
      <c r="I16" s="79">
        <v>1828</v>
      </c>
      <c r="J16" s="79">
        <v>2148</v>
      </c>
      <c r="K16" s="79">
        <v>2431</v>
      </c>
      <c r="L16" s="79">
        <v>3175</v>
      </c>
      <c r="M16" s="551"/>
    </row>
    <row r="17" spans="1:13" ht="24.75" customHeight="1">
      <c r="A17" s="10"/>
      <c r="B17" s="39" t="s">
        <v>407</v>
      </c>
      <c r="C17" s="43">
        <v>374</v>
      </c>
      <c r="D17" s="43">
        <f t="shared" si="0"/>
        <v>538</v>
      </c>
      <c r="E17" s="92">
        <v>62</v>
      </c>
      <c r="F17" s="92">
        <v>79</v>
      </c>
      <c r="G17" s="92">
        <v>96</v>
      </c>
      <c r="H17" s="92">
        <v>137</v>
      </c>
      <c r="I17" s="92">
        <v>104</v>
      </c>
      <c r="J17" s="92">
        <v>92</v>
      </c>
      <c r="K17" s="92">
        <v>141</v>
      </c>
      <c r="L17" s="92">
        <v>201</v>
      </c>
      <c r="M17" s="551"/>
    </row>
    <row r="18" spans="1:13" ht="18" customHeight="1">
      <c r="A18" s="10"/>
      <c r="B18" s="27" t="s">
        <v>408</v>
      </c>
      <c r="C18" s="251">
        <v>1163</v>
      </c>
      <c r="D18" s="251">
        <f t="shared" si="0"/>
        <v>1339</v>
      </c>
      <c r="E18" s="92">
        <v>190</v>
      </c>
      <c r="F18" s="92">
        <v>272</v>
      </c>
      <c r="G18" s="92">
        <v>299</v>
      </c>
      <c r="H18" s="92">
        <v>402</v>
      </c>
      <c r="I18" s="92">
        <v>225</v>
      </c>
      <c r="J18" s="92">
        <v>317</v>
      </c>
      <c r="K18" s="92">
        <v>312</v>
      </c>
      <c r="L18" s="92">
        <v>485</v>
      </c>
      <c r="M18" s="551"/>
    </row>
    <row r="19" spans="1:13" ht="19.5" customHeight="1">
      <c r="A19" s="10"/>
      <c r="B19" s="27" t="s">
        <v>409</v>
      </c>
      <c r="C19" s="251">
        <v>423</v>
      </c>
      <c r="D19" s="251">
        <f t="shared" si="0"/>
        <v>480</v>
      </c>
      <c r="E19" s="92">
        <v>56</v>
      </c>
      <c r="F19" s="92">
        <v>98</v>
      </c>
      <c r="G19" s="92">
        <v>103</v>
      </c>
      <c r="H19" s="92">
        <v>166</v>
      </c>
      <c r="I19" s="92">
        <v>68</v>
      </c>
      <c r="J19" s="92">
        <v>100</v>
      </c>
      <c r="K19" s="92">
        <v>117</v>
      </c>
      <c r="L19" s="92">
        <v>195</v>
      </c>
      <c r="M19" s="551"/>
    </row>
    <row r="20" spans="1:13" ht="31.5" customHeight="1">
      <c r="A20" s="10"/>
      <c r="B20" s="39" t="s">
        <v>410</v>
      </c>
      <c r="C20" s="251">
        <v>720</v>
      </c>
      <c r="D20" s="251">
        <f t="shared" si="0"/>
        <v>889</v>
      </c>
      <c r="E20" s="92">
        <v>155</v>
      </c>
      <c r="F20" s="92">
        <v>204</v>
      </c>
      <c r="G20" s="92">
        <v>158</v>
      </c>
      <c r="H20" s="92">
        <v>203</v>
      </c>
      <c r="I20" s="92">
        <v>184</v>
      </c>
      <c r="J20" s="92">
        <v>231</v>
      </c>
      <c r="K20" s="92">
        <v>251</v>
      </c>
      <c r="L20" s="92">
        <v>223</v>
      </c>
      <c r="M20" s="551"/>
    </row>
    <row r="21" spans="1:13" ht="18" customHeight="1">
      <c r="A21" s="10"/>
      <c r="B21" s="27" t="s">
        <v>411</v>
      </c>
      <c r="C21" s="251">
        <v>569</v>
      </c>
      <c r="D21" s="251">
        <f t="shared" si="0"/>
        <v>609</v>
      </c>
      <c r="E21" s="92">
        <v>118</v>
      </c>
      <c r="F21" s="92">
        <v>143</v>
      </c>
      <c r="G21" s="92">
        <v>119</v>
      </c>
      <c r="H21" s="92">
        <v>189</v>
      </c>
      <c r="I21" s="92">
        <v>129</v>
      </c>
      <c r="J21" s="92">
        <v>144</v>
      </c>
      <c r="K21" s="92">
        <v>138</v>
      </c>
      <c r="L21" s="92">
        <v>198</v>
      </c>
      <c r="M21" s="551"/>
    </row>
    <row r="22" spans="1:13" ht="18" customHeight="1">
      <c r="A22" s="10"/>
      <c r="B22" s="27" t="s">
        <v>412</v>
      </c>
      <c r="C22" s="251">
        <v>750</v>
      </c>
      <c r="D22" s="251">
        <f t="shared" si="0"/>
        <v>771</v>
      </c>
      <c r="E22" s="92">
        <v>182</v>
      </c>
      <c r="F22" s="92">
        <v>164</v>
      </c>
      <c r="G22" s="92">
        <v>164</v>
      </c>
      <c r="H22" s="92">
        <v>240</v>
      </c>
      <c r="I22" s="92">
        <v>183</v>
      </c>
      <c r="J22" s="92">
        <v>180</v>
      </c>
      <c r="K22" s="92">
        <v>178</v>
      </c>
      <c r="L22" s="92">
        <v>230</v>
      </c>
      <c r="M22" s="551"/>
    </row>
    <row r="23" spans="1:13" ht="18" customHeight="1">
      <c r="A23" s="10"/>
      <c r="B23" s="27" t="s">
        <v>413</v>
      </c>
      <c r="C23" s="251">
        <v>1008</v>
      </c>
      <c r="D23" s="251">
        <f t="shared" si="0"/>
        <v>1179</v>
      </c>
      <c r="E23" s="92">
        <v>215</v>
      </c>
      <c r="F23" s="92">
        <v>234</v>
      </c>
      <c r="G23" s="92">
        <v>233</v>
      </c>
      <c r="H23" s="92">
        <v>326</v>
      </c>
      <c r="I23" s="92">
        <v>251</v>
      </c>
      <c r="J23" s="92">
        <v>287</v>
      </c>
      <c r="K23" s="92">
        <v>289</v>
      </c>
      <c r="L23" s="92">
        <v>352</v>
      </c>
      <c r="M23" s="551"/>
    </row>
    <row r="24" spans="1:13" ht="18" customHeight="1">
      <c r="A24" s="10"/>
      <c r="B24" s="27" t="s">
        <v>414</v>
      </c>
      <c r="C24" s="251">
        <v>817</v>
      </c>
      <c r="D24" s="251">
        <f t="shared" si="0"/>
        <v>705</v>
      </c>
      <c r="E24" s="92">
        <v>161</v>
      </c>
      <c r="F24" s="92">
        <v>170</v>
      </c>
      <c r="G24" s="92">
        <v>296</v>
      </c>
      <c r="H24" s="92">
        <v>190</v>
      </c>
      <c r="I24" s="92">
        <v>146</v>
      </c>
      <c r="J24" s="92">
        <v>118</v>
      </c>
      <c r="K24" s="92">
        <v>176</v>
      </c>
      <c r="L24" s="92">
        <v>265</v>
      </c>
      <c r="M24" s="551"/>
    </row>
    <row r="25" spans="1:13" ht="18" customHeight="1">
      <c r="A25" s="10"/>
      <c r="B25" s="28" t="s">
        <v>20</v>
      </c>
      <c r="C25" s="248">
        <f>C16-SUM(C17:C24)</f>
        <v>2384</v>
      </c>
      <c r="D25" s="251">
        <f t="shared" si="0"/>
        <v>3072</v>
      </c>
      <c r="E25" s="43">
        <f>E16-SUM(E17:E24)</f>
        <v>420</v>
      </c>
      <c r="F25" s="43">
        <f>F16-SUM(F17:F24)</f>
        <v>487</v>
      </c>
      <c r="G25" s="43">
        <f>G16-SUM(G17:G24)</f>
        <v>610</v>
      </c>
      <c r="H25" s="43">
        <v>867</v>
      </c>
      <c r="I25" s="43">
        <f>I16-SUM(I17:I24)</f>
        <v>538</v>
      </c>
      <c r="J25" s="43">
        <f>J16-SUM(J17:J24)</f>
        <v>679</v>
      </c>
      <c r="K25" s="43">
        <f>K16-SUM(K17:K24)</f>
        <v>829</v>
      </c>
      <c r="L25" s="43">
        <f>L16-SUM(L17:L24)</f>
        <v>1026</v>
      </c>
      <c r="M25" s="551"/>
    </row>
    <row r="26" spans="1:13" ht="18" customHeight="1">
      <c r="A26" s="131" t="s">
        <v>48</v>
      </c>
      <c r="B26" s="132"/>
      <c r="C26" s="221">
        <v>366</v>
      </c>
      <c r="D26" s="162">
        <f t="shared" si="0"/>
        <v>509</v>
      </c>
      <c r="E26" s="162">
        <v>135</v>
      </c>
      <c r="F26" s="221">
        <v>65</v>
      </c>
      <c r="G26" s="221">
        <v>64</v>
      </c>
      <c r="H26" s="221">
        <v>102</v>
      </c>
      <c r="I26" s="221">
        <v>127</v>
      </c>
      <c r="J26" s="221">
        <v>164</v>
      </c>
      <c r="K26" s="221">
        <v>106</v>
      </c>
      <c r="L26" s="221">
        <v>112</v>
      </c>
      <c r="M26" s="551"/>
    </row>
    <row r="27" ht="1.5" customHeight="1"/>
    <row r="28" spans="1:2" ht="16.5">
      <c r="A28" s="295"/>
      <c r="B28" s="295" t="s">
        <v>287</v>
      </c>
    </row>
    <row r="29" spans="1:2" ht="16.5">
      <c r="A29" s="295"/>
      <c r="B29" s="295" t="s">
        <v>263</v>
      </c>
    </row>
  </sheetData>
  <sheetProtection/>
  <mergeCells count="6">
    <mergeCell ref="M1:M26"/>
    <mergeCell ref="A4:B5"/>
    <mergeCell ref="E4:H4"/>
    <mergeCell ref="C4:C5"/>
    <mergeCell ref="I4:L4"/>
    <mergeCell ref="D4:D5"/>
  </mergeCells>
  <printOptions/>
  <pageMargins left="0.34" right="0" top="0.5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7.140625" style="0" customWidth="1"/>
    <col min="2" max="2" width="30.140625" style="0" customWidth="1"/>
    <col min="3" max="4" width="9.28125" style="0" customWidth="1"/>
    <col min="5" max="12" width="9.28125" style="66" customWidth="1"/>
    <col min="13" max="13" width="4.00390625" style="0" customWidth="1"/>
    <col min="14" max="14" width="10.00390625" style="0" bestFit="1" customWidth="1"/>
  </cols>
  <sheetData>
    <row r="1" spans="1:13" ht="18.75">
      <c r="A1" s="23" t="s">
        <v>337</v>
      </c>
      <c r="B1" s="3"/>
      <c r="C1" s="3"/>
      <c r="D1" s="3"/>
      <c r="M1" s="522" t="s">
        <v>231</v>
      </c>
    </row>
    <row r="2" spans="1:13" ht="4.5" customHeight="1">
      <c r="A2" s="3"/>
      <c r="B2" s="3"/>
      <c r="C2" s="3"/>
      <c r="D2" s="3"/>
      <c r="M2" s="522"/>
    </row>
    <row r="3" spans="1:13" ht="15.75">
      <c r="A3" s="517" t="s">
        <v>84</v>
      </c>
      <c r="B3" s="518"/>
      <c r="C3" s="537" t="s">
        <v>268</v>
      </c>
      <c r="D3" s="537" t="s">
        <v>264</v>
      </c>
      <c r="E3" s="539" t="s">
        <v>268</v>
      </c>
      <c r="F3" s="519"/>
      <c r="G3" s="519"/>
      <c r="H3" s="520"/>
      <c r="I3" s="539" t="s">
        <v>264</v>
      </c>
      <c r="J3" s="519"/>
      <c r="K3" s="519"/>
      <c r="L3" s="520"/>
      <c r="M3" s="522"/>
    </row>
    <row r="4" spans="1:13" ht="12.75">
      <c r="A4" s="543"/>
      <c r="B4" s="544"/>
      <c r="C4" s="548"/>
      <c r="D4" s="548"/>
      <c r="E4" s="41" t="s">
        <v>151</v>
      </c>
      <c r="F4" s="41" t="s">
        <v>153</v>
      </c>
      <c r="G4" s="41" t="s">
        <v>156</v>
      </c>
      <c r="H4" s="41" t="s">
        <v>199</v>
      </c>
      <c r="I4" s="41" t="s">
        <v>151</v>
      </c>
      <c r="J4" s="41" t="s">
        <v>153</v>
      </c>
      <c r="K4" s="41" t="s">
        <v>156</v>
      </c>
      <c r="L4" s="41" t="s">
        <v>199</v>
      </c>
      <c r="M4" s="522"/>
    </row>
    <row r="5" spans="1:13" ht="6" customHeight="1">
      <c r="A5" s="6"/>
      <c r="B5" s="19"/>
      <c r="C5" s="25"/>
      <c r="D5" s="25"/>
      <c r="E5" s="178"/>
      <c r="F5" s="178"/>
      <c r="G5" s="222"/>
      <c r="H5" s="222"/>
      <c r="I5" s="178"/>
      <c r="J5" s="178"/>
      <c r="K5" s="178"/>
      <c r="L5" s="178"/>
      <c r="M5" s="522"/>
    </row>
    <row r="6" spans="1:13" ht="12.75" customHeight="1">
      <c r="A6" s="22" t="s">
        <v>415</v>
      </c>
      <c r="B6" s="401"/>
      <c r="C6" s="27"/>
      <c r="D6" s="27"/>
      <c r="E6" s="92"/>
      <c r="F6" s="92"/>
      <c r="G6" s="43"/>
      <c r="H6" s="43"/>
      <c r="I6" s="92"/>
      <c r="J6" s="92"/>
      <c r="K6" s="92"/>
      <c r="L6" s="92"/>
      <c r="M6" s="522"/>
    </row>
    <row r="7" spans="1:13" ht="12.75" customHeight="1">
      <c r="A7" s="45"/>
      <c r="B7" s="27" t="s">
        <v>80</v>
      </c>
      <c r="C7" s="251">
        <v>61</v>
      </c>
      <c r="D7" s="251">
        <f>SUM(I7:L7)</f>
        <v>63</v>
      </c>
      <c r="E7" s="302">
        <v>14</v>
      </c>
      <c r="F7" s="302">
        <v>13</v>
      </c>
      <c r="G7" s="261">
        <v>16</v>
      </c>
      <c r="H7" s="261">
        <v>18</v>
      </c>
      <c r="I7" s="302">
        <v>13</v>
      </c>
      <c r="J7" s="302">
        <v>17</v>
      </c>
      <c r="K7" s="302">
        <v>18</v>
      </c>
      <c r="L7" s="302">
        <v>15</v>
      </c>
      <c r="M7" s="522"/>
    </row>
    <row r="8" spans="1:13" ht="12.75" customHeight="1">
      <c r="A8" s="10"/>
      <c r="B8" s="27" t="s">
        <v>33</v>
      </c>
      <c r="C8" s="251">
        <v>986</v>
      </c>
      <c r="D8" s="251">
        <f>SUM(I8:L8)</f>
        <v>1211</v>
      </c>
      <c r="E8" s="302">
        <v>208</v>
      </c>
      <c r="F8" s="302">
        <v>193</v>
      </c>
      <c r="G8" s="261">
        <v>269</v>
      </c>
      <c r="H8" s="261">
        <v>316</v>
      </c>
      <c r="I8" s="302">
        <v>226</v>
      </c>
      <c r="J8" s="302">
        <v>316</v>
      </c>
      <c r="K8" s="302">
        <v>358</v>
      </c>
      <c r="L8" s="302">
        <v>311</v>
      </c>
      <c r="M8" s="522"/>
    </row>
    <row r="9" spans="1:13" ht="12.75" customHeight="1">
      <c r="A9" s="22" t="s">
        <v>416</v>
      </c>
      <c r="B9" s="27"/>
      <c r="C9" s="184"/>
      <c r="D9" s="184"/>
      <c r="E9" s="197"/>
      <c r="F9" s="197"/>
      <c r="G9" s="194"/>
      <c r="H9" s="261"/>
      <c r="I9" s="302"/>
      <c r="J9" s="302"/>
      <c r="K9" s="302"/>
      <c r="L9" s="302"/>
      <c r="M9" s="522"/>
    </row>
    <row r="10" spans="1:13" ht="12.75" customHeight="1">
      <c r="A10" s="45"/>
      <c r="B10" s="27" t="s">
        <v>80</v>
      </c>
      <c r="C10" s="304">
        <v>0</v>
      </c>
      <c r="D10" s="304">
        <f>SUM(I10:L10)</f>
        <v>0</v>
      </c>
      <c r="E10" s="304">
        <v>0</v>
      </c>
      <c r="F10" s="304">
        <v>0</v>
      </c>
      <c r="G10" s="304">
        <v>0</v>
      </c>
      <c r="H10" s="304">
        <v>0</v>
      </c>
      <c r="I10" s="414" t="s">
        <v>276</v>
      </c>
      <c r="J10" s="414" t="s">
        <v>276</v>
      </c>
      <c r="K10" s="414" t="s">
        <v>276</v>
      </c>
      <c r="L10" s="414" t="s">
        <v>276</v>
      </c>
      <c r="M10" s="522"/>
    </row>
    <row r="11" spans="1:13" ht="12.75" customHeight="1">
      <c r="A11" s="10"/>
      <c r="B11" s="27" t="s">
        <v>33</v>
      </c>
      <c r="C11" s="251">
        <v>1</v>
      </c>
      <c r="D11" s="251">
        <f>SUM(I11:L11)</f>
        <v>3</v>
      </c>
      <c r="E11" s="304">
        <v>0</v>
      </c>
      <c r="F11" s="304">
        <v>0</v>
      </c>
      <c r="G11" s="304">
        <v>0</v>
      </c>
      <c r="H11" s="397">
        <v>1</v>
      </c>
      <c r="I11" s="414" t="s">
        <v>276</v>
      </c>
      <c r="J11" s="302">
        <v>1</v>
      </c>
      <c r="K11" s="302">
        <v>1</v>
      </c>
      <c r="L11" s="302">
        <v>1</v>
      </c>
      <c r="M11" s="522"/>
    </row>
    <row r="12" spans="1:13" ht="12.75" customHeight="1">
      <c r="A12" s="22" t="s">
        <v>417</v>
      </c>
      <c r="B12" s="27"/>
      <c r="C12" s="184"/>
      <c r="D12" s="184"/>
      <c r="E12" s="197"/>
      <c r="F12" s="197"/>
      <c r="G12" s="194"/>
      <c r="H12" s="261"/>
      <c r="I12" s="355"/>
      <c r="J12" s="302"/>
      <c r="K12" s="302"/>
      <c r="L12" s="302"/>
      <c r="M12" s="522"/>
    </row>
    <row r="13" spans="1:13" ht="12.75" customHeight="1">
      <c r="A13" s="45"/>
      <c r="B13" s="27" t="s">
        <v>80</v>
      </c>
      <c r="C13" s="251">
        <v>140</v>
      </c>
      <c r="D13" s="251">
        <f>SUM(I13:L13)</f>
        <v>157</v>
      </c>
      <c r="E13" s="302">
        <v>26</v>
      </c>
      <c r="F13" s="302">
        <v>44</v>
      </c>
      <c r="G13" s="261">
        <v>26</v>
      </c>
      <c r="H13" s="261">
        <v>44</v>
      </c>
      <c r="I13" s="302">
        <v>51</v>
      </c>
      <c r="J13" s="302">
        <v>28</v>
      </c>
      <c r="K13" s="302">
        <v>40</v>
      </c>
      <c r="L13" s="302">
        <v>38</v>
      </c>
      <c r="M13" s="522"/>
    </row>
    <row r="14" spans="1:13" ht="12.75" customHeight="1">
      <c r="A14" s="10"/>
      <c r="B14" s="27" t="s">
        <v>33</v>
      </c>
      <c r="C14" s="251">
        <v>869</v>
      </c>
      <c r="D14" s="251">
        <f>SUM(I14:L14)</f>
        <v>1588</v>
      </c>
      <c r="E14" s="302">
        <v>141</v>
      </c>
      <c r="F14" s="302">
        <v>267</v>
      </c>
      <c r="G14" s="261">
        <v>149</v>
      </c>
      <c r="H14" s="261">
        <v>312</v>
      </c>
      <c r="I14" s="302">
        <v>447</v>
      </c>
      <c r="J14" s="302">
        <v>250</v>
      </c>
      <c r="K14" s="302">
        <v>335</v>
      </c>
      <c r="L14" s="302">
        <v>556</v>
      </c>
      <c r="M14" s="522"/>
    </row>
    <row r="15" spans="1:13" ht="12.75" customHeight="1">
      <c r="A15" s="22" t="s">
        <v>418</v>
      </c>
      <c r="B15" s="27"/>
      <c r="C15" s="43"/>
      <c r="D15" s="43"/>
      <c r="E15" s="302"/>
      <c r="F15" s="302"/>
      <c r="G15" s="261"/>
      <c r="H15" s="261"/>
      <c r="I15" s="302"/>
      <c r="J15" s="302"/>
      <c r="K15" s="302"/>
      <c r="L15" s="302"/>
      <c r="M15" s="522"/>
    </row>
    <row r="16" spans="1:13" ht="12.75" customHeight="1">
      <c r="A16" s="45"/>
      <c r="B16" s="27" t="s">
        <v>80</v>
      </c>
      <c r="C16" s="251">
        <v>21</v>
      </c>
      <c r="D16" s="251">
        <f>SUM(I16:L16)</f>
        <v>23</v>
      </c>
      <c r="E16" s="302">
        <v>6</v>
      </c>
      <c r="F16" s="302">
        <v>5</v>
      </c>
      <c r="G16" s="261">
        <v>4</v>
      </c>
      <c r="H16" s="261">
        <v>6</v>
      </c>
      <c r="I16" s="302">
        <v>5</v>
      </c>
      <c r="J16" s="302">
        <v>6</v>
      </c>
      <c r="K16" s="302">
        <v>5</v>
      </c>
      <c r="L16" s="302">
        <v>7</v>
      </c>
      <c r="M16" s="522"/>
    </row>
    <row r="17" spans="1:13" ht="12.75" customHeight="1">
      <c r="A17" s="10"/>
      <c r="B17" s="27" t="s">
        <v>33</v>
      </c>
      <c r="C17" s="251">
        <v>1870</v>
      </c>
      <c r="D17" s="251">
        <f>SUM(I17:L17)</f>
        <v>2444</v>
      </c>
      <c r="E17" s="302">
        <v>485</v>
      </c>
      <c r="F17" s="302">
        <v>423</v>
      </c>
      <c r="G17" s="261">
        <v>392</v>
      </c>
      <c r="H17" s="261">
        <v>570</v>
      </c>
      <c r="I17" s="302">
        <v>456</v>
      </c>
      <c r="J17" s="302">
        <v>566</v>
      </c>
      <c r="K17" s="302">
        <v>544</v>
      </c>
      <c r="L17" s="302">
        <v>878</v>
      </c>
      <c r="M17" s="522"/>
    </row>
    <row r="18" spans="1:13" ht="12.75" customHeight="1">
      <c r="A18" s="22" t="s">
        <v>419</v>
      </c>
      <c r="B18" s="27"/>
      <c r="C18" s="43"/>
      <c r="D18" s="43"/>
      <c r="E18" s="302"/>
      <c r="F18" s="302"/>
      <c r="G18" s="261"/>
      <c r="H18" s="261"/>
      <c r="I18" s="302"/>
      <c r="J18" s="302"/>
      <c r="K18" s="302"/>
      <c r="L18" s="302"/>
      <c r="M18" s="522"/>
    </row>
    <row r="19" spans="1:13" ht="12.75" customHeight="1">
      <c r="A19" s="10"/>
      <c r="B19" s="27" t="s">
        <v>80</v>
      </c>
      <c r="C19" s="251">
        <v>30</v>
      </c>
      <c r="D19" s="251">
        <f>SUM(I19:L19)</f>
        <v>36</v>
      </c>
      <c r="E19" s="302">
        <v>3</v>
      </c>
      <c r="F19" s="302">
        <v>13</v>
      </c>
      <c r="G19" s="261">
        <v>6</v>
      </c>
      <c r="H19" s="261">
        <v>8</v>
      </c>
      <c r="I19" s="302">
        <v>7</v>
      </c>
      <c r="J19" s="302">
        <v>6</v>
      </c>
      <c r="K19" s="302">
        <v>13</v>
      </c>
      <c r="L19" s="302">
        <v>10</v>
      </c>
      <c r="M19" s="522"/>
    </row>
    <row r="20" spans="1:13" ht="12.75" customHeight="1">
      <c r="A20" s="10"/>
      <c r="B20" s="27" t="s">
        <v>33</v>
      </c>
      <c r="C20" s="251">
        <v>594</v>
      </c>
      <c r="D20" s="251">
        <f>SUM(I20:L20)</f>
        <v>1009</v>
      </c>
      <c r="E20" s="302">
        <v>50</v>
      </c>
      <c r="F20" s="302">
        <v>233</v>
      </c>
      <c r="G20" s="261">
        <v>122</v>
      </c>
      <c r="H20" s="261">
        <v>189</v>
      </c>
      <c r="I20" s="302">
        <v>184</v>
      </c>
      <c r="J20" s="302">
        <v>157</v>
      </c>
      <c r="K20" s="302">
        <v>361</v>
      </c>
      <c r="L20" s="302">
        <v>307</v>
      </c>
      <c r="M20" s="522"/>
    </row>
    <row r="21" spans="1:13" ht="12.75" customHeight="1">
      <c r="A21" s="22" t="s">
        <v>420</v>
      </c>
      <c r="B21" s="27"/>
      <c r="C21" s="184"/>
      <c r="D21" s="184"/>
      <c r="E21" s="197"/>
      <c r="F21" s="197"/>
      <c r="G21" s="194"/>
      <c r="H21" s="261"/>
      <c r="I21" s="302"/>
      <c r="J21" s="302"/>
      <c r="K21" s="302"/>
      <c r="L21" s="302"/>
      <c r="M21" s="522"/>
    </row>
    <row r="22" spans="1:13" ht="12.75" customHeight="1">
      <c r="A22" s="10"/>
      <c r="B22" s="27" t="s">
        <v>240</v>
      </c>
      <c r="C22" s="200" t="s">
        <v>275</v>
      </c>
      <c r="D22" s="200" t="s">
        <v>275</v>
      </c>
      <c r="E22" s="200" t="s">
        <v>275</v>
      </c>
      <c r="F22" s="200" t="s">
        <v>275</v>
      </c>
      <c r="G22" s="200" t="s">
        <v>275</v>
      </c>
      <c r="H22" s="200" t="s">
        <v>275</v>
      </c>
      <c r="I22" s="200" t="s">
        <v>275</v>
      </c>
      <c r="J22" s="200" t="s">
        <v>275</v>
      </c>
      <c r="K22" s="200" t="s">
        <v>275</v>
      </c>
      <c r="L22" s="200" t="s">
        <v>275</v>
      </c>
      <c r="M22" s="522"/>
    </row>
    <row r="23" spans="1:13" ht="12.75" customHeight="1">
      <c r="A23" s="10"/>
      <c r="B23" s="27" t="s">
        <v>33</v>
      </c>
      <c r="C23" s="251">
        <v>17025</v>
      </c>
      <c r="D23" s="251">
        <f>SUM(I23:L23)</f>
        <v>18972</v>
      </c>
      <c r="E23" s="302">
        <v>4042</v>
      </c>
      <c r="F23" s="302">
        <v>4275</v>
      </c>
      <c r="G23" s="261">
        <v>4557</v>
      </c>
      <c r="H23" s="261">
        <v>4151</v>
      </c>
      <c r="I23" s="302">
        <v>4244</v>
      </c>
      <c r="J23" s="302">
        <v>4798</v>
      </c>
      <c r="K23" s="302">
        <v>5408</v>
      </c>
      <c r="L23" s="302">
        <v>4522</v>
      </c>
      <c r="M23" s="522"/>
    </row>
    <row r="24" spans="1:13" ht="12.75" customHeight="1">
      <c r="A24" s="22" t="s">
        <v>421</v>
      </c>
      <c r="B24" s="27"/>
      <c r="C24" s="43"/>
      <c r="D24" s="43"/>
      <c r="E24" s="302"/>
      <c r="F24" s="302"/>
      <c r="G24" s="261"/>
      <c r="H24" s="261"/>
      <c r="I24" s="302"/>
      <c r="J24" s="302"/>
      <c r="K24" s="302"/>
      <c r="L24" s="302"/>
      <c r="M24" s="522"/>
    </row>
    <row r="25" spans="1:13" ht="12.75" customHeight="1">
      <c r="A25" s="10"/>
      <c r="B25" s="27" t="s">
        <v>80</v>
      </c>
      <c r="C25" s="43">
        <v>4</v>
      </c>
      <c r="D25" s="43">
        <f>SUM(I25:L25)</f>
        <v>4</v>
      </c>
      <c r="E25" s="302">
        <v>1</v>
      </c>
      <c r="F25" s="302">
        <v>1</v>
      </c>
      <c r="G25" s="261">
        <v>1</v>
      </c>
      <c r="H25" s="261">
        <v>1</v>
      </c>
      <c r="I25" s="302">
        <v>1</v>
      </c>
      <c r="J25" s="302">
        <v>1</v>
      </c>
      <c r="K25" s="302">
        <v>1</v>
      </c>
      <c r="L25" s="302">
        <v>1</v>
      </c>
      <c r="M25" s="522"/>
    </row>
    <row r="26" spans="1:13" ht="12.75" customHeight="1">
      <c r="A26" s="10"/>
      <c r="B26" s="27" t="s">
        <v>33</v>
      </c>
      <c r="C26" s="43">
        <v>1890</v>
      </c>
      <c r="D26" s="43">
        <f>SUM(I26:L26)</f>
        <v>2176</v>
      </c>
      <c r="E26" s="302">
        <v>452</v>
      </c>
      <c r="F26" s="302">
        <v>523</v>
      </c>
      <c r="G26" s="261">
        <v>489</v>
      </c>
      <c r="H26" s="261">
        <v>426</v>
      </c>
      <c r="I26" s="302">
        <v>509</v>
      </c>
      <c r="J26" s="302">
        <v>565</v>
      </c>
      <c r="K26" s="302">
        <v>555</v>
      </c>
      <c r="L26" s="302">
        <v>547</v>
      </c>
      <c r="M26" s="522"/>
    </row>
    <row r="27" spans="1:13" ht="12.75" customHeight="1">
      <c r="A27" s="427" t="s">
        <v>422</v>
      </c>
      <c r="B27" s="428"/>
      <c r="C27" s="429"/>
      <c r="D27" s="429"/>
      <c r="E27" s="430"/>
      <c r="F27" s="430"/>
      <c r="G27" s="429"/>
      <c r="H27" s="429"/>
      <c r="I27" s="430"/>
      <c r="J27" s="430"/>
      <c r="K27" s="430"/>
      <c r="L27" s="430"/>
      <c r="M27" s="522"/>
    </row>
    <row r="28" spans="1:13" ht="12.75" customHeight="1">
      <c r="A28" s="431"/>
      <c r="B28" s="428" t="s">
        <v>80</v>
      </c>
      <c r="C28" s="432">
        <v>55</v>
      </c>
      <c r="D28" s="432">
        <f>SUM(I28:L28)</f>
        <v>45</v>
      </c>
      <c r="E28" s="430">
        <v>3</v>
      </c>
      <c r="F28" s="430">
        <v>11</v>
      </c>
      <c r="G28" s="429">
        <v>29</v>
      </c>
      <c r="H28" s="429">
        <v>12</v>
      </c>
      <c r="I28" s="433" t="s">
        <v>276</v>
      </c>
      <c r="J28" s="430">
        <v>7</v>
      </c>
      <c r="K28" s="430">
        <v>29</v>
      </c>
      <c r="L28" s="491">
        <v>9</v>
      </c>
      <c r="M28" s="522"/>
    </row>
    <row r="29" spans="1:13" ht="12.75" customHeight="1">
      <c r="A29" s="431"/>
      <c r="B29" s="428" t="s">
        <v>33</v>
      </c>
      <c r="C29" s="432">
        <v>471</v>
      </c>
      <c r="D29" s="432">
        <f>SUM(I29:L29)</f>
        <v>476</v>
      </c>
      <c r="E29" s="430">
        <v>27</v>
      </c>
      <c r="F29" s="430">
        <v>88</v>
      </c>
      <c r="G29" s="429">
        <v>245</v>
      </c>
      <c r="H29" s="429">
        <v>111</v>
      </c>
      <c r="I29" s="430">
        <v>6</v>
      </c>
      <c r="J29" s="430">
        <v>58</v>
      </c>
      <c r="K29" s="430">
        <v>300</v>
      </c>
      <c r="L29" s="430">
        <v>112</v>
      </c>
      <c r="M29" s="522"/>
    </row>
    <row r="30" spans="1:13" ht="12.75" customHeight="1">
      <c r="A30" s="22" t="s">
        <v>423</v>
      </c>
      <c r="B30" s="27"/>
      <c r="C30" s="43"/>
      <c r="D30" s="43"/>
      <c r="E30" s="302"/>
      <c r="F30" s="302"/>
      <c r="G30" s="261"/>
      <c r="H30" s="261"/>
      <c r="I30" s="302"/>
      <c r="J30" s="302"/>
      <c r="K30" s="302"/>
      <c r="L30" s="302"/>
      <c r="M30" s="522"/>
    </row>
    <row r="31" spans="1:13" ht="12.75" customHeight="1">
      <c r="A31" s="10"/>
      <c r="B31" s="27" t="s">
        <v>80</v>
      </c>
      <c r="C31" s="251">
        <v>7</v>
      </c>
      <c r="D31" s="251">
        <f>SUM(I31:L31)</f>
        <v>8</v>
      </c>
      <c r="E31" s="302">
        <v>1</v>
      </c>
      <c r="F31" s="302">
        <v>2</v>
      </c>
      <c r="G31" s="261">
        <v>2</v>
      </c>
      <c r="H31" s="261">
        <v>2</v>
      </c>
      <c r="I31" s="302">
        <v>2</v>
      </c>
      <c r="J31" s="302">
        <v>2</v>
      </c>
      <c r="K31" s="302">
        <v>2</v>
      </c>
      <c r="L31" s="302">
        <v>2</v>
      </c>
      <c r="M31" s="522"/>
    </row>
    <row r="32" spans="1:13" ht="12.75" customHeight="1">
      <c r="A32" s="10"/>
      <c r="B32" s="27" t="s">
        <v>33</v>
      </c>
      <c r="C32" s="251">
        <v>1875</v>
      </c>
      <c r="D32" s="251">
        <f>SUM(I32:L32)</f>
        <v>2222</v>
      </c>
      <c r="E32" s="302">
        <v>425</v>
      </c>
      <c r="F32" s="302">
        <v>470</v>
      </c>
      <c r="G32" s="261">
        <v>439</v>
      </c>
      <c r="H32" s="261">
        <v>541</v>
      </c>
      <c r="I32" s="302">
        <v>488</v>
      </c>
      <c r="J32" s="302">
        <v>609</v>
      </c>
      <c r="K32" s="302">
        <v>589</v>
      </c>
      <c r="L32" s="302">
        <v>536</v>
      </c>
      <c r="M32" s="522"/>
    </row>
    <row r="33" spans="1:13" ht="12.75" customHeight="1">
      <c r="A33" s="22" t="s">
        <v>424</v>
      </c>
      <c r="B33" s="27"/>
      <c r="C33" s="43"/>
      <c r="D33" s="43"/>
      <c r="E33" s="302"/>
      <c r="F33" s="302"/>
      <c r="G33" s="261"/>
      <c r="H33" s="261"/>
      <c r="I33" s="302"/>
      <c r="J33" s="302"/>
      <c r="K33" s="302"/>
      <c r="L33" s="302"/>
      <c r="M33" s="522"/>
    </row>
    <row r="34" spans="1:13" ht="12.75" customHeight="1">
      <c r="A34" s="10"/>
      <c r="B34" s="27" t="s">
        <v>80</v>
      </c>
      <c r="C34" s="255">
        <v>717</v>
      </c>
      <c r="D34" s="255">
        <f>SUM(I34:L34)</f>
        <v>642</v>
      </c>
      <c r="E34" s="92">
        <v>209</v>
      </c>
      <c r="F34" s="92">
        <v>137</v>
      </c>
      <c r="G34" s="43">
        <v>160</v>
      </c>
      <c r="H34" s="43">
        <v>211</v>
      </c>
      <c r="I34" s="92">
        <v>109</v>
      </c>
      <c r="J34" s="92">
        <v>209</v>
      </c>
      <c r="K34" s="92">
        <v>193</v>
      </c>
      <c r="L34" s="92">
        <v>131</v>
      </c>
      <c r="M34" s="522"/>
    </row>
    <row r="35" spans="1:13" ht="12.75" customHeight="1">
      <c r="A35" s="10"/>
      <c r="B35" s="27" t="s">
        <v>33</v>
      </c>
      <c r="C35" s="255">
        <v>1442</v>
      </c>
      <c r="D35" s="255">
        <f>SUM(I35:L35)</f>
        <v>1469</v>
      </c>
      <c r="E35" s="302">
        <v>399</v>
      </c>
      <c r="F35" s="302">
        <v>258</v>
      </c>
      <c r="G35" s="261">
        <v>360</v>
      </c>
      <c r="H35" s="261">
        <v>425</v>
      </c>
      <c r="I35" s="302">
        <v>291</v>
      </c>
      <c r="J35" s="302">
        <v>478</v>
      </c>
      <c r="K35" s="302">
        <v>422</v>
      </c>
      <c r="L35" s="302">
        <v>278</v>
      </c>
      <c r="M35" s="522"/>
    </row>
    <row r="36" spans="1:13" ht="12.75" customHeight="1">
      <c r="A36" s="22" t="s">
        <v>425</v>
      </c>
      <c r="B36" s="27"/>
      <c r="C36" s="43"/>
      <c r="D36" s="43"/>
      <c r="E36" s="302"/>
      <c r="F36" s="302"/>
      <c r="G36" s="261"/>
      <c r="H36" s="261"/>
      <c r="I36" s="302"/>
      <c r="J36" s="302"/>
      <c r="K36" s="302"/>
      <c r="L36" s="302"/>
      <c r="M36" s="522"/>
    </row>
    <row r="37" spans="1:13" ht="12.75" customHeight="1">
      <c r="A37" s="10"/>
      <c r="B37" s="27" t="s">
        <v>80</v>
      </c>
      <c r="C37" s="251">
        <v>104</v>
      </c>
      <c r="D37" s="251">
        <f>SUM(I37:L37)</f>
        <v>120</v>
      </c>
      <c r="E37" s="302">
        <v>21</v>
      </c>
      <c r="F37" s="302">
        <v>31</v>
      </c>
      <c r="G37" s="261">
        <v>26</v>
      </c>
      <c r="H37" s="261">
        <v>26</v>
      </c>
      <c r="I37" s="302">
        <v>24</v>
      </c>
      <c r="J37" s="302">
        <v>22</v>
      </c>
      <c r="K37" s="302">
        <v>46</v>
      </c>
      <c r="L37" s="302">
        <v>28</v>
      </c>
      <c r="M37" s="522"/>
    </row>
    <row r="38" spans="1:13" ht="12.75" customHeight="1">
      <c r="A38" s="10"/>
      <c r="B38" s="27" t="s">
        <v>33</v>
      </c>
      <c r="C38" s="251">
        <v>2423</v>
      </c>
      <c r="D38" s="251">
        <f>SUM(I38:L38)</f>
        <v>3155</v>
      </c>
      <c r="E38" s="302">
        <v>452</v>
      </c>
      <c r="F38" s="302">
        <v>638</v>
      </c>
      <c r="G38" s="261">
        <v>621</v>
      </c>
      <c r="H38" s="261">
        <v>712</v>
      </c>
      <c r="I38" s="302">
        <v>654</v>
      </c>
      <c r="J38" s="302">
        <v>573</v>
      </c>
      <c r="K38" s="302">
        <v>1171</v>
      </c>
      <c r="L38" s="302">
        <v>757</v>
      </c>
      <c r="M38" s="522"/>
    </row>
    <row r="39" spans="1:13" ht="3.75" customHeight="1">
      <c r="A39" s="8"/>
      <c r="B39" s="13"/>
      <c r="C39" s="256"/>
      <c r="D39" s="256"/>
      <c r="E39" s="303"/>
      <c r="F39" s="303"/>
      <c r="G39" s="262"/>
      <c r="H39" s="262"/>
      <c r="I39" s="303"/>
      <c r="J39" s="303"/>
      <c r="K39" s="303"/>
      <c r="L39" s="303"/>
      <c r="M39" s="522"/>
    </row>
    <row r="40" spans="1:13" ht="4.5" customHeight="1" hidden="1">
      <c r="A40" s="3"/>
      <c r="B40" s="3"/>
      <c r="C40" s="3"/>
      <c r="D40" s="3"/>
      <c r="M40" s="522"/>
    </row>
    <row r="41" spans="1:13" ht="4.5" customHeight="1">
      <c r="A41" s="3"/>
      <c r="B41" s="3"/>
      <c r="C41" s="3"/>
      <c r="D41" s="3"/>
      <c r="M41" s="522"/>
    </row>
    <row r="42" spans="1:13" ht="14.25" customHeight="1">
      <c r="A42" s="295" t="s">
        <v>287</v>
      </c>
      <c r="M42" s="522"/>
    </row>
    <row r="43" spans="1:13" ht="14.25" customHeight="1">
      <c r="A43" s="295" t="s">
        <v>263</v>
      </c>
      <c r="M43" s="366"/>
    </row>
    <row r="44" ht="13.5" customHeight="1">
      <c r="A44" s="201" t="s">
        <v>241</v>
      </c>
    </row>
  </sheetData>
  <sheetProtection/>
  <mergeCells count="6">
    <mergeCell ref="M1:M42"/>
    <mergeCell ref="A3:B4"/>
    <mergeCell ref="E3:H3"/>
    <mergeCell ref="C3:C4"/>
    <mergeCell ref="I3:L3"/>
    <mergeCell ref="D3:D4"/>
  </mergeCells>
  <printOptions/>
  <pageMargins left="0.44" right="0" top="0.5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421875" style="21" customWidth="1"/>
    <col min="2" max="3" width="9.28125" style="21" customWidth="1"/>
    <col min="4" max="8" width="9.28125" style="1" customWidth="1"/>
    <col min="9" max="9" width="9.28125" style="415" customWidth="1"/>
    <col min="10" max="11" width="9.28125" style="1" customWidth="1"/>
    <col min="12" max="12" width="4.421875" style="21" customWidth="1"/>
    <col min="13" max="13" width="13.7109375" style="21" customWidth="1"/>
    <col min="14" max="16384" width="9.140625" style="21" customWidth="1"/>
  </cols>
  <sheetData>
    <row r="1" spans="1:12" ht="17.25" customHeight="1">
      <c r="A1" s="34" t="s">
        <v>427</v>
      </c>
      <c r="B1" s="3"/>
      <c r="C1" s="3"/>
      <c r="L1" s="556" t="s">
        <v>232</v>
      </c>
    </row>
    <row r="2" spans="1:12" ht="12.75" customHeight="1">
      <c r="A2" s="4"/>
      <c r="B2" s="3"/>
      <c r="C2" s="3"/>
      <c r="D2" s="58"/>
      <c r="F2" s="58"/>
      <c r="G2" s="58"/>
      <c r="I2" s="416"/>
      <c r="K2" s="58" t="s">
        <v>33</v>
      </c>
      <c r="L2" s="556"/>
    </row>
    <row r="3" spans="1:12" ht="3.75" customHeight="1">
      <c r="A3" s="12"/>
      <c r="B3" s="3"/>
      <c r="C3" s="3"/>
      <c r="D3" s="78"/>
      <c r="E3" s="78"/>
      <c r="F3" s="78"/>
      <c r="G3" s="78"/>
      <c r="H3" s="78"/>
      <c r="I3" s="417"/>
      <c r="J3" s="78"/>
      <c r="K3" s="78"/>
      <c r="L3" s="556"/>
    </row>
    <row r="4" spans="1:12" ht="0.75" customHeight="1" hidden="1">
      <c r="A4" s="19"/>
      <c r="B4" s="12"/>
      <c r="C4" s="12"/>
      <c r="L4" s="556"/>
    </row>
    <row r="5" spans="1:12" ht="18" customHeight="1">
      <c r="A5" s="557" t="s">
        <v>37</v>
      </c>
      <c r="B5" s="537" t="s">
        <v>268</v>
      </c>
      <c r="C5" s="537" t="s">
        <v>264</v>
      </c>
      <c r="D5" s="539" t="s">
        <v>268</v>
      </c>
      <c r="E5" s="519"/>
      <c r="F5" s="519"/>
      <c r="G5" s="520"/>
      <c r="H5" s="539" t="s">
        <v>264</v>
      </c>
      <c r="I5" s="519"/>
      <c r="J5" s="519"/>
      <c r="K5" s="520"/>
      <c r="L5" s="556"/>
    </row>
    <row r="6" spans="1:12" ht="16.5" customHeight="1">
      <c r="A6" s="558"/>
      <c r="B6" s="548"/>
      <c r="C6" s="548"/>
      <c r="D6" s="41" t="s">
        <v>151</v>
      </c>
      <c r="E6" s="41" t="s">
        <v>153</v>
      </c>
      <c r="F6" s="41" t="s">
        <v>156</v>
      </c>
      <c r="G6" s="41" t="s">
        <v>199</v>
      </c>
      <c r="H6" s="41" t="s">
        <v>151</v>
      </c>
      <c r="I6" s="418" t="s">
        <v>153</v>
      </c>
      <c r="J6" s="41" t="s">
        <v>156</v>
      </c>
      <c r="K6" s="41" t="s">
        <v>199</v>
      </c>
      <c r="L6" s="556"/>
    </row>
    <row r="7" spans="1:12" ht="12" customHeight="1">
      <c r="A7" s="126" t="s">
        <v>210</v>
      </c>
      <c r="B7" s="204">
        <f>B8+B31+'Table 11 cont''d'!B14+'Table 11 cont''d'!B31+'Table 11 cont''d'!B40</f>
        <v>115502</v>
      </c>
      <c r="C7" s="204">
        <f>C8+C31+'Table 11 cont''d'!C14+'Table 11 cont''d'!C31+'Table 11 cont''d'!C40</f>
        <v>121081</v>
      </c>
      <c r="D7" s="204">
        <f>D8+D31+'Table 11 cont''d'!D14+'Table 11 cont''d'!D31+'Table 11 cont''d'!D40</f>
        <v>23617</v>
      </c>
      <c r="E7" s="204">
        <f>E8+E31+'Table 11 cont''d'!E14+'Table 11 cont''d'!E31+'Table 11 cont''d'!E40</f>
        <v>27167</v>
      </c>
      <c r="F7" s="204">
        <f>F8+F31+'Table 11 cont''d'!F14+'Table 11 cont''d'!F31+'Table 11 cont''d'!F40</f>
        <v>27664</v>
      </c>
      <c r="G7" s="204">
        <v>37054</v>
      </c>
      <c r="H7" s="204">
        <f>H8+H31+'Table 11 cont''d'!H14+'Table 11 cont''d'!H31+'Table 11 cont''d'!H40</f>
        <v>24373</v>
      </c>
      <c r="I7" s="419">
        <f>I8+I31+'Table 11 cont''d'!I14+'Table 11 cont''d'!I31+'Table 11 cont''d'!I40</f>
        <v>28687</v>
      </c>
      <c r="J7" s="204">
        <f>J8+J31+'Table 11 cont''d'!J14+'Table 11 cont''d'!J31+'Table 11 cont''d'!J40</f>
        <v>31424</v>
      </c>
      <c r="K7" s="204">
        <f>K8+K31+'Table 11 cont''d'!K14+'Table 11 cont''d'!K31+'Table 11 cont''d'!K40</f>
        <v>36597</v>
      </c>
      <c r="L7" s="556"/>
    </row>
    <row r="8" spans="1:13" ht="11.25" customHeight="1">
      <c r="A8" s="22" t="s">
        <v>167</v>
      </c>
      <c r="B8" s="253">
        <v>41796</v>
      </c>
      <c r="C8" s="253">
        <f>SUM(H8:K8)</f>
        <v>35780</v>
      </c>
      <c r="D8" s="253">
        <v>7530</v>
      </c>
      <c r="E8" s="253">
        <v>9315</v>
      </c>
      <c r="F8" s="253">
        <v>8707</v>
      </c>
      <c r="G8" s="253">
        <v>16244</v>
      </c>
      <c r="H8" s="253">
        <v>6671</v>
      </c>
      <c r="I8" s="420">
        <v>8076</v>
      </c>
      <c r="J8" s="253">
        <v>8819</v>
      </c>
      <c r="K8" s="253">
        <v>12214</v>
      </c>
      <c r="L8" s="556"/>
      <c r="M8" s="83"/>
    </row>
    <row r="9" spans="1:13" ht="11.25" customHeight="1">
      <c r="A9" s="16" t="s">
        <v>49</v>
      </c>
      <c r="B9" s="92">
        <v>191</v>
      </c>
      <c r="C9" s="92">
        <f aca="true" t="shared" si="0" ref="C9:C42">SUM(H9:K9)</f>
        <v>271</v>
      </c>
      <c r="D9" s="92">
        <v>50</v>
      </c>
      <c r="E9" s="434">
        <v>47</v>
      </c>
      <c r="F9" s="92">
        <v>38</v>
      </c>
      <c r="G9" s="92">
        <v>56</v>
      </c>
      <c r="H9" s="92">
        <v>42</v>
      </c>
      <c r="I9" s="435">
        <v>71</v>
      </c>
      <c r="J9" s="92">
        <v>86</v>
      </c>
      <c r="K9" s="92">
        <v>72</v>
      </c>
      <c r="L9" s="556"/>
      <c r="M9" s="83"/>
    </row>
    <row r="10" spans="1:13" ht="11.25" customHeight="1">
      <c r="A10" s="16" t="s">
        <v>50</v>
      </c>
      <c r="B10" s="92">
        <v>1758</v>
      </c>
      <c r="C10" s="92">
        <f t="shared" si="0"/>
        <v>1607</v>
      </c>
      <c r="D10" s="92">
        <v>477</v>
      </c>
      <c r="E10" s="434">
        <v>424</v>
      </c>
      <c r="F10" s="92">
        <v>413</v>
      </c>
      <c r="G10" s="92">
        <v>444</v>
      </c>
      <c r="H10" s="92">
        <v>365</v>
      </c>
      <c r="I10" s="435">
        <v>405</v>
      </c>
      <c r="J10" s="92">
        <v>396</v>
      </c>
      <c r="K10" s="92">
        <v>441</v>
      </c>
      <c r="L10" s="556"/>
      <c r="M10" s="83"/>
    </row>
    <row r="11" spans="1:12" ht="11.25" customHeight="1">
      <c r="A11" s="16" t="s">
        <v>51</v>
      </c>
      <c r="B11" s="92">
        <v>240</v>
      </c>
      <c r="C11" s="92">
        <f t="shared" si="0"/>
        <v>421</v>
      </c>
      <c r="D11" s="92">
        <v>77</v>
      </c>
      <c r="E11" s="434">
        <v>69</v>
      </c>
      <c r="F11" s="92">
        <v>38</v>
      </c>
      <c r="G11" s="92">
        <v>56</v>
      </c>
      <c r="H11" s="92">
        <v>61</v>
      </c>
      <c r="I11" s="435">
        <v>59</v>
      </c>
      <c r="J11" s="92">
        <v>160</v>
      </c>
      <c r="K11" s="92">
        <v>141</v>
      </c>
      <c r="L11" s="556"/>
    </row>
    <row r="12" spans="1:12" s="3" customFormat="1" ht="11.25" customHeight="1">
      <c r="A12" s="16" t="s">
        <v>52</v>
      </c>
      <c r="B12" s="92">
        <v>2784</v>
      </c>
      <c r="C12" s="92">
        <f t="shared" si="0"/>
        <v>1187</v>
      </c>
      <c r="D12" s="92">
        <v>719</v>
      </c>
      <c r="E12" s="375">
        <v>1158</v>
      </c>
      <c r="F12" s="92">
        <v>450</v>
      </c>
      <c r="G12" s="92">
        <v>457</v>
      </c>
      <c r="H12" s="92">
        <v>374</v>
      </c>
      <c r="I12" s="435">
        <v>404</v>
      </c>
      <c r="J12" s="92">
        <v>181</v>
      </c>
      <c r="K12" s="92">
        <v>228</v>
      </c>
      <c r="L12" s="556"/>
    </row>
    <row r="13" spans="1:12" ht="11.25" customHeight="1">
      <c r="A13" s="16" t="s">
        <v>53</v>
      </c>
      <c r="B13" s="92">
        <v>16440</v>
      </c>
      <c r="C13" s="92">
        <f t="shared" si="0"/>
        <v>12817</v>
      </c>
      <c r="D13" s="92">
        <v>1870</v>
      </c>
      <c r="E13" s="434">
        <v>2194</v>
      </c>
      <c r="F13" s="92">
        <v>2981</v>
      </c>
      <c r="G13" s="92">
        <v>9395</v>
      </c>
      <c r="H13" s="92">
        <v>2189</v>
      </c>
      <c r="I13" s="435">
        <v>2286</v>
      </c>
      <c r="J13" s="92">
        <v>2632</v>
      </c>
      <c r="K13" s="92">
        <v>5710</v>
      </c>
      <c r="L13" s="556"/>
    </row>
    <row r="14" spans="1:12" ht="11.25" customHeight="1">
      <c r="A14" s="16" t="s">
        <v>54</v>
      </c>
      <c r="B14" s="92">
        <v>4613</v>
      </c>
      <c r="C14" s="92">
        <f t="shared" si="0"/>
        <v>3267</v>
      </c>
      <c r="D14" s="92">
        <v>1140</v>
      </c>
      <c r="E14" s="434">
        <v>1388</v>
      </c>
      <c r="F14" s="92">
        <v>880</v>
      </c>
      <c r="G14" s="92">
        <v>1205</v>
      </c>
      <c r="H14" s="92">
        <v>739</v>
      </c>
      <c r="I14" s="435">
        <v>731</v>
      </c>
      <c r="J14" s="92">
        <v>854</v>
      </c>
      <c r="K14" s="92">
        <v>943</v>
      </c>
      <c r="L14" s="556"/>
    </row>
    <row r="15" spans="1:12" ht="11.25" customHeight="1">
      <c r="A15" s="16" t="s">
        <v>55</v>
      </c>
      <c r="B15" s="92">
        <v>36</v>
      </c>
      <c r="C15" s="92">
        <f t="shared" si="0"/>
        <v>38</v>
      </c>
      <c r="D15" s="92">
        <v>23</v>
      </c>
      <c r="E15" s="434">
        <v>3</v>
      </c>
      <c r="F15" s="92">
        <v>6</v>
      </c>
      <c r="G15" s="92">
        <v>4</v>
      </c>
      <c r="H15" s="92">
        <v>2</v>
      </c>
      <c r="I15" s="435">
        <v>4</v>
      </c>
      <c r="J15" s="92">
        <v>20</v>
      </c>
      <c r="K15" s="92">
        <v>12</v>
      </c>
      <c r="L15" s="556"/>
    </row>
    <row r="16" spans="1:12" ht="11.25" customHeight="1">
      <c r="A16" s="16" t="s">
        <v>233</v>
      </c>
      <c r="B16" s="92">
        <v>4007</v>
      </c>
      <c r="C16" s="92">
        <f t="shared" si="0"/>
        <v>955</v>
      </c>
      <c r="D16" s="92">
        <v>766</v>
      </c>
      <c r="E16" s="434">
        <v>1202</v>
      </c>
      <c r="F16" s="92">
        <v>1023</v>
      </c>
      <c r="G16" s="92">
        <v>1016</v>
      </c>
      <c r="H16" s="92">
        <v>145</v>
      </c>
      <c r="I16" s="435">
        <v>278</v>
      </c>
      <c r="J16" s="92">
        <v>287</v>
      </c>
      <c r="K16" s="92">
        <v>245</v>
      </c>
      <c r="L16" s="556"/>
    </row>
    <row r="17" spans="1:12" ht="11.25" customHeight="1">
      <c r="A17" s="16" t="s">
        <v>56</v>
      </c>
      <c r="B17" s="92">
        <v>297</v>
      </c>
      <c r="C17" s="92">
        <f t="shared" si="0"/>
        <v>385</v>
      </c>
      <c r="D17" s="92">
        <v>75</v>
      </c>
      <c r="E17" s="434">
        <v>55</v>
      </c>
      <c r="F17" s="92">
        <v>65</v>
      </c>
      <c r="G17" s="92">
        <v>102</v>
      </c>
      <c r="H17" s="92">
        <v>76</v>
      </c>
      <c r="I17" s="435">
        <v>89</v>
      </c>
      <c r="J17" s="92">
        <v>112</v>
      </c>
      <c r="K17" s="92">
        <v>108</v>
      </c>
      <c r="L17" s="556"/>
    </row>
    <row r="18" spans="1:12" ht="11.25" customHeight="1">
      <c r="A18" s="16" t="s">
        <v>169</v>
      </c>
      <c r="B18" s="43">
        <v>242</v>
      </c>
      <c r="C18" s="43">
        <f t="shared" si="0"/>
        <v>385</v>
      </c>
      <c r="D18" s="92">
        <v>34</v>
      </c>
      <c r="E18" s="434">
        <v>53</v>
      </c>
      <c r="F18" s="92">
        <v>98</v>
      </c>
      <c r="G18" s="92">
        <v>57</v>
      </c>
      <c r="H18" s="92">
        <v>25</v>
      </c>
      <c r="I18" s="435">
        <v>103</v>
      </c>
      <c r="J18" s="92">
        <v>128</v>
      </c>
      <c r="K18" s="92">
        <v>129</v>
      </c>
      <c r="L18" s="556"/>
    </row>
    <row r="19" spans="1:12" ht="11.25" customHeight="1">
      <c r="A19" s="16" t="s">
        <v>57</v>
      </c>
      <c r="B19" s="92">
        <v>2950</v>
      </c>
      <c r="C19" s="92">
        <f t="shared" si="0"/>
        <v>3322</v>
      </c>
      <c r="D19" s="92">
        <v>542</v>
      </c>
      <c r="E19" s="434">
        <v>673</v>
      </c>
      <c r="F19" s="92">
        <v>784</v>
      </c>
      <c r="G19" s="92">
        <v>951</v>
      </c>
      <c r="H19" s="92">
        <v>614</v>
      </c>
      <c r="I19" s="435">
        <v>897</v>
      </c>
      <c r="J19" s="92">
        <v>782</v>
      </c>
      <c r="K19" s="92">
        <v>1029</v>
      </c>
      <c r="L19" s="556"/>
    </row>
    <row r="20" spans="1:12" ht="11.25" customHeight="1">
      <c r="A20" s="16" t="s">
        <v>58</v>
      </c>
      <c r="B20" s="92">
        <v>667</v>
      </c>
      <c r="C20" s="92">
        <f t="shared" si="0"/>
        <v>657</v>
      </c>
      <c r="D20" s="92">
        <v>124</v>
      </c>
      <c r="E20" s="434">
        <v>141</v>
      </c>
      <c r="F20" s="92">
        <v>147</v>
      </c>
      <c r="G20" s="92">
        <v>255</v>
      </c>
      <c r="H20" s="92">
        <v>136</v>
      </c>
      <c r="I20" s="435">
        <v>141</v>
      </c>
      <c r="J20" s="92">
        <v>204</v>
      </c>
      <c r="K20" s="92">
        <v>176</v>
      </c>
      <c r="L20" s="556"/>
    </row>
    <row r="21" spans="1:12" ht="11.25" customHeight="1">
      <c r="A21" s="16" t="s">
        <v>265</v>
      </c>
      <c r="B21" s="444">
        <v>102</v>
      </c>
      <c r="C21" s="444">
        <f t="shared" si="0"/>
        <v>152</v>
      </c>
      <c r="D21" s="444">
        <v>18</v>
      </c>
      <c r="E21" s="434">
        <v>32</v>
      </c>
      <c r="F21" s="444">
        <v>20</v>
      </c>
      <c r="G21" s="444">
        <v>32</v>
      </c>
      <c r="H21" s="92">
        <v>41</v>
      </c>
      <c r="I21" s="435">
        <v>26</v>
      </c>
      <c r="J21" s="92">
        <v>39</v>
      </c>
      <c r="K21" s="92">
        <v>46</v>
      </c>
      <c r="L21" s="556"/>
    </row>
    <row r="22" spans="1:12" ht="11.25" customHeight="1">
      <c r="A22" s="16" t="s">
        <v>59</v>
      </c>
      <c r="B22" s="92">
        <v>149</v>
      </c>
      <c r="C22" s="92">
        <f t="shared" si="0"/>
        <v>207</v>
      </c>
      <c r="D22" s="92">
        <v>28</v>
      </c>
      <c r="E22" s="434">
        <v>21</v>
      </c>
      <c r="F22" s="92">
        <v>52</v>
      </c>
      <c r="G22" s="92">
        <v>48</v>
      </c>
      <c r="H22" s="92">
        <v>49</v>
      </c>
      <c r="I22" s="435">
        <v>48</v>
      </c>
      <c r="J22" s="92">
        <v>23</v>
      </c>
      <c r="K22" s="92">
        <v>87</v>
      </c>
      <c r="L22" s="556"/>
    </row>
    <row r="23" spans="1:12" ht="11.25" customHeight="1">
      <c r="A23" s="16" t="s">
        <v>71</v>
      </c>
      <c r="B23" s="92">
        <v>36</v>
      </c>
      <c r="C23" s="92">
        <f t="shared" si="0"/>
        <v>12</v>
      </c>
      <c r="D23" s="92">
        <v>20</v>
      </c>
      <c r="E23" s="434">
        <v>3</v>
      </c>
      <c r="F23" s="92">
        <v>9</v>
      </c>
      <c r="G23" s="92">
        <v>4</v>
      </c>
      <c r="H23" s="92">
        <v>1</v>
      </c>
      <c r="I23" s="435">
        <v>2</v>
      </c>
      <c r="J23" s="92">
        <v>4</v>
      </c>
      <c r="K23" s="92">
        <v>5</v>
      </c>
      <c r="L23" s="556"/>
    </row>
    <row r="24" spans="1:12" ht="11.25" customHeight="1">
      <c r="A24" s="16" t="s">
        <v>61</v>
      </c>
      <c r="B24" s="92">
        <v>2325</v>
      </c>
      <c r="C24" s="92">
        <f t="shared" si="0"/>
        <v>3140</v>
      </c>
      <c r="D24" s="92">
        <v>446</v>
      </c>
      <c r="E24" s="434">
        <v>625</v>
      </c>
      <c r="F24" s="92">
        <v>571</v>
      </c>
      <c r="G24" s="92">
        <v>683</v>
      </c>
      <c r="H24" s="92">
        <v>542</v>
      </c>
      <c r="I24" s="435">
        <v>759</v>
      </c>
      <c r="J24" s="92">
        <v>932</v>
      </c>
      <c r="K24" s="92">
        <v>907</v>
      </c>
      <c r="L24" s="556"/>
    </row>
    <row r="25" spans="1:12" ht="11.25" customHeight="1">
      <c r="A25" s="16" t="s">
        <v>62</v>
      </c>
      <c r="B25" s="92">
        <v>199</v>
      </c>
      <c r="C25" s="92">
        <f t="shared" si="0"/>
        <v>304</v>
      </c>
      <c r="D25" s="92">
        <v>35</v>
      </c>
      <c r="E25" s="434">
        <v>64</v>
      </c>
      <c r="F25" s="92">
        <v>34</v>
      </c>
      <c r="G25" s="92">
        <v>66</v>
      </c>
      <c r="H25" s="92">
        <v>85</v>
      </c>
      <c r="I25" s="435">
        <v>104</v>
      </c>
      <c r="J25" s="92">
        <v>70</v>
      </c>
      <c r="K25" s="92">
        <v>45</v>
      </c>
      <c r="L25" s="556"/>
    </row>
    <row r="26" spans="1:12" ht="11.25" customHeight="1">
      <c r="A26" s="16" t="s">
        <v>170</v>
      </c>
      <c r="B26" s="43">
        <v>1296</v>
      </c>
      <c r="C26" s="43">
        <f t="shared" si="0"/>
        <v>2012</v>
      </c>
      <c r="D26" s="92">
        <v>312</v>
      </c>
      <c r="E26" s="434">
        <v>337</v>
      </c>
      <c r="F26" s="92">
        <v>304</v>
      </c>
      <c r="G26" s="92">
        <v>343</v>
      </c>
      <c r="H26" s="92">
        <v>265</v>
      </c>
      <c r="I26" s="435">
        <v>374</v>
      </c>
      <c r="J26" s="92">
        <v>804</v>
      </c>
      <c r="K26" s="92">
        <v>569</v>
      </c>
      <c r="L26" s="556"/>
    </row>
    <row r="27" spans="1:12" ht="11.25" customHeight="1">
      <c r="A27" s="16" t="s">
        <v>171</v>
      </c>
      <c r="B27" s="43">
        <v>282</v>
      </c>
      <c r="C27" s="43">
        <f t="shared" si="0"/>
        <v>568</v>
      </c>
      <c r="D27" s="92">
        <v>46</v>
      </c>
      <c r="E27" s="434">
        <v>54</v>
      </c>
      <c r="F27" s="92">
        <v>88</v>
      </c>
      <c r="G27" s="92">
        <v>94</v>
      </c>
      <c r="H27" s="92">
        <v>81</v>
      </c>
      <c r="I27" s="435">
        <v>112</v>
      </c>
      <c r="J27" s="92">
        <v>222</v>
      </c>
      <c r="K27" s="92">
        <v>153</v>
      </c>
      <c r="L27" s="556"/>
    </row>
    <row r="28" spans="1:12" ht="11.25" customHeight="1">
      <c r="A28" s="16" t="s">
        <v>75</v>
      </c>
      <c r="B28" s="92">
        <v>22</v>
      </c>
      <c r="C28" s="92">
        <f t="shared" si="0"/>
        <v>5</v>
      </c>
      <c r="D28" s="92">
        <v>1</v>
      </c>
      <c r="E28" s="434">
        <v>17</v>
      </c>
      <c r="F28" s="92">
        <v>2</v>
      </c>
      <c r="G28" s="92">
        <v>2</v>
      </c>
      <c r="H28" s="92">
        <v>1</v>
      </c>
      <c r="I28" s="435">
        <v>1</v>
      </c>
      <c r="J28" s="92">
        <v>2</v>
      </c>
      <c r="K28" s="92">
        <v>1</v>
      </c>
      <c r="L28" s="556"/>
    </row>
    <row r="29" spans="1:12" ht="11.25" customHeight="1">
      <c r="A29" s="16" t="s">
        <v>63</v>
      </c>
      <c r="B29" s="92">
        <v>2894</v>
      </c>
      <c r="C29" s="92">
        <f t="shared" si="0"/>
        <v>3622</v>
      </c>
      <c r="D29" s="92">
        <v>663</v>
      </c>
      <c r="E29" s="92">
        <v>683</v>
      </c>
      <c r="F29" s="92">
        <v>639</v>
      </c>
      <c r="G29" s="92">
        <v>909</v>
      </c>
      <c r="H29" s="92">
        <v>759</v>
      </c>
      <c r="I29" s="435">
        <v>1071</v>
      </c>
      <c r="J29" s="92">
        <v>780</v>
      </c>
      <c r="K29" s="92">
        <v>1012</v>
      </c>
      <c r="L29" s="556"/>
    </row>
    <row r="30" spans="1:12" ht="11.25" customHeight="1">
      <c r="A30" s="16" t="s">
        <v>79</v>
      </c>
      <c r="B30" s="92">
        <f>B8-SUM(B9:B29)</f>
        <v>266</v>
      </c>
      <c r="C30" s="92">
        <f t="shared" si="0"/>
        <v>446</v>
      </c>
      <c r="D30" s="92">
        <f>D8-SUM(D9:D29)</f>
        <v>64</v>
      </c>
      <c r="E30" s="92">
        <f>E8-SUM(E9:E29)</f>
        <v>72</v>
      </c>
      <c r="F30" s="92">
        <f>F8-SUM(F9:F29)</f>
        <v>65</v>
      </c>
      <c r="G30" s="92">
        <v>65</v>
      </c>
      <c r="H30" s="92">
        <f>H8-SUM(H9:H29)</f>
        <v>79</v>
      </c>
      <c r="I30" s="436">
        <f>I8-SUM(I9:I29)</f>
        <v>111</v>
      </c>
      <c r="J30" s="436">
        <f>J8-SUM(J9:J29)</f>
        <v>101</v>
      </c>
      <c r="K30" s="430">
        <f>K8-SUM(K9:K29)</f>
        <v>155</v>
      </c>
      <c r="L30" s="556"/>
    </row>
    <row r="31" spans="1:12" ht="12.75" customHeight="1">
      <c r="A31" s="22" t="s">
        <v>163</v>
      </c>
      <c r="B31" s="253">
        <v>52721</v>
      </c>
      <c r="C31" s="253">
        <f t="shared" si="0"/>
        <v>62120</v>
      </c>
      <c r="D31" s="297">
        <v>11752</v>
      </c>
      <c r="E31" s="445">
        <v>12413</v>
      </c>
      <c r="F31" s="297">
        <v>13586</v>
      </c>
      <c r="G31" s="297">
        <v>14970</v>
      </c>
      <c r="H31" s="297">
        <v>12867</v>
      </c>
      <c r="I31" s="421">
        <v>15028</v>
      </c>
      <c r="J31" s="297">
        <v>16920</v>
      </c>
      <c r="K31" s="253">
        <v>17305</v>
      </c>
      <c r="L31" s="556"/>
    </row>
    <row r="32" spans="1:12" ht="11.25" customHeight="1">
      <c r="A32" s="16" t="s">
        <v>172</v>
      </c>
      <c r="B32" s="43">
        <v>1349</v>
      </c>
      <c r="C32" s="43">
        <f t="shared" si="0"/>
        <v>6</v>
      </c>
      <c r="D32" s="92">
        <v>878</v>
      </c>
      <c r="E32" s="446">
        <v>332</v>
      </c>
      <c r="F32" s="92">
        <v>137</v>
      </c>
      <c r="G32" s="92">
        <v>2</v>
      </c>
      <c r="H32" s="92">
        <v>1</v>
      </c>
      <c r="I32" s="435">
        <v>1</v>
      </c>
      <c r="J32" s="92">
        <v>4</v>
      </c>
      <c r="K32" s="230">
        <v>0</v>
      </c>
      <c r="L32" s="556"/>
    </row>
    <row r="33" spans="1:12" ht="11.25" customHeight="1">
      <c r="A33" s="16" t="s">
        <v>173</v>
      </c>
      <c r="B33" s="43">
        <v>9988</v>
      </c>
      <c r="C33" s="43">
        <f t="shared" si="0"/>
        <v>13773</v>
      </c>
      <c r="D33" s="92">
        <v>1795</v>
      </c>
      <c r="E33" s="375">
        <v>2326</v>
      </c>
      <c r="F33" s="92">
        <v>2624</v>
      </c>
      <c r="G33" s="92">
        <v>3243</v>
      </c>
      <c r="H33" s="92">
        <v>2359</v>
      </c>
      <c r="I33" s="435">
        <v>3191</v>
      </c>
      <c r="J33" s="92">
        <v>4018</v>
      </c>
      <c r="K33" s="92">
        <v>4205</v>
      </c>
      <c r="L33" s="556"/>
    </row>
    <row r="34" spans="1:12" ht="15" customHeight="1">
      <c r="A34" s="16" t="s">
        <v>288</v>
      </c>
      <c r="B34" s="92">
        <v>597</v>
      </c>
      <c r="C34" s="92">
        <f t="shared" si="0"/>
        <v>582</v>
      </c>
      <c r="D34" s="92">
        <v>139</v>
      </c>
      <c r="E34" s="375">
        <v>162</v>
      </c>
      <c r="F34" s="92">
        <v>142</v>
      </c>
      <c r="G34" s="92">
        <v>154</v>
      </c>
      <c r="H34" s="92">
        <v>114</v>
      </c>
      <c r="I34" s="435">
        <v>168</v>
      </c>
      <c r="J34" s="92">
        <v>143</v>
      </c>
      <c r="K34" s="92">
        <v>157</v>
      </c>
      <c r="L34" s="556"/>
    </row>
    <row r="35" spans="1:12" ht="11.25" customHeight="1">
      <c r="A35" s="16" t="s">
        <v>66</v>
      </c>
      <c r="B35" s="92">
        <v>15687</v>
      </c>
      <c r="C35" s="92">
        <f t="shared" si="0"/>
        <v>25637</v>
      </c>
      <c r="D35" s="92">
        <v>2331</v>
      </c>
      <c r="E35" s="375">
        <v>2301</v>
      </c>
      <c r="F35" s="92">
        <v>4684</v>
      </c>
      <c r="G35" s="92">
        <v>6371</v>
      </c>
      <c r="H35" s="92">
        <v>5718</v>
      </c>
      <c r="I35" s="435">
        <v>6542</v>
      </c>
      <c r="J35" s="92">
        <v>7070</v>
      </c>
      <c r="K35" s="92">
        <v>6307</v>
      </c>
      <c r="L35" s="556"/>
    </row>
    <row r="36" spans="1:12" ht="11.25" customHeight="1">
      <c r="A36" s="16" t="s">
        <v>174</v>
      </c>
      <c r="B36" s="43">
        <v>2346</v>
      </c>
      <c r="C36" s="43">
        <f t="shared" si="0"/>
        <v>2829</v>
      </c>
      <c r="D36" s="92">
        <v>558</v>
      </c>
      <c r="E36" s="375">
        <v>630</v>
      </c>
      <c r="F36" s="92">
        <v>529</v>
      </c>
      <c r="G36" s="92">
        <v>629</v>
      </c>
      <c r="H36" s="92">
        <v>556</v>
      </c>
      <c r="I36" s="435">
        <v>759</v>
      </c>
      <c r="J36" s="92">
        <v>762</v>
      </c>
      <c r="K36" s="92">
        <v>752</v>
      </c>
      <c r="L36" s="556"/>
    </row>
    <row r="37" spans="1:12" ht="11.25" customHeight="1">
      <c r="A37" s="16" t="s">
        <v>238</v>
      </c>
      <c r="B37" s="43">
        <v>75</v>
      </c>
      <c r="C37" s="43">
        <f t="shared" si="0"/>
        <v>88</v>
      </c>
      <c r="D37" s="92">
        <v>10</v>
      </c>
      <c r="E37" s="375">
        <v>29</v>
      </c>
      <c r="F37" s="92">
        <v>20</v>
      </c>
      <c r="G37" s="92">
        <v>16</v>
      </c>
      <c r="H37" s="92">
        <v>6</v>
      </c>
      <c r="I37" s="435">
        <v>18</v>
      </c>
      <c r="J37" s="92">
        <v>34</v>
      </c>
      <c r="K37" s="92">
        <v>30</v>
      </c>
      <c r="L37" s="556"/>
    </row>
    <row r="38" spans="1:12" ht="11.25" customHeight="1">
      <c r="A38" s="16" t="s">
        <v>175</v>
      </c>
      <c r="B38" s="43">
        <v>3254</v>
      </c>
      <c r="C38" s="43">
        <f t="shared" si="0"/>
        <v>4333</v>
      </c>
      <c r="D38" s="92">
        <v>677</v>
      </c>
      <c r="E38" s="375">
        <v>950</v>
      </c>
      <c r="F38" s="92">
        <v>757</v>
      </c>
      <c r="G38" s="92">
        <v>870</v>
      </c>
      <c r="H38" s="92">
        <v>905</v>
      </c>
      <c r="I38" s="435">
        <v>924</v>
      </c>
      <c r="J38" s="92">
        <v>1162</v>
      </c>
      <c r="K38" s="92">
        <v>1342</v>
      </c>
      <c r="L38" s="556"/>
    </row>
    <row r="39" spans="1:12" ht="11.25" customHeight="1">
      <c r="A39" s="16" t="s">
        <v>176</v>
      </c>
      <c r="B39" s="43">
        <v>94</v>
      </c>
      <c r="C39" s="43">
        <f t="shared" si="0"/>
        <v>5</v>
      </c>
      <c r="D39" s="230">
        <v>0</v>
      </c>
      <c r="E39" s="375">
        <v>1</v>
      </c>
      <c r="F39" s="92">
        <v>92</v>
      </c>
      <c r="G39" s="92">
        <v>1</v>
      </c>
      <c r="H39" s="437">
        <v>0</v>
      </c>
      <c r="I39" s="435">
        <v>4</v>
      </c>
      <c r="J39" s="230">
        <v>0</v>
      </c>
      <c r="K39" s="92">
        <v>1</v>
      </c>
      <c r="L39" s="556"/>
    </row>
    <row r="40" spans="1:12" ht="11.25" customHeight="1">
      <c r="A40" s="16" t="s">
        <v>177</v>
      </c>
      <c r="B40" s="43">
        <v>1081</v>
      </c>
      <c r="C40" s="43">
        <f t="shared" si="0"/>
        <v>1664</v>
      </c>
      <c r="D40" s="92">
        <v>220</v>
      </c>
      <c r="E40" s="375">
        <v>292</v>
      </c>
      <c r="F40" s="92">
        <v>260</v>
      </c>
      <c r="G40" s="92">
        <v>309</v>
      </c>
      <c r="H40" s="92">
        <v>424</v>
      </c>
      <c r="I40" s="435">
        <v>409</v>
      </c>
      <c r="J40" s="92">
        <v>465</v>
      </c>
      <c r="K40" s="92">
        <v>366</v>
      </c>
      <c r="L40" s="556"/>
    </row>
    <row r="41" spans="1:12" ht="11.25" customHeight="1">
      <c r="A41" s="16" t="s">
        <v>68</v>
      </c>
      <c r="B41" s="43">
        <v>2978</v>
      </c>
      <c r="C41" s="43">
        <f t="shared" si="0"/>
        <v>3143</v>
      </c>
      <c r="D41" s="92">
        <v>574</v>
      </c>
      <c r="E41" s="375">
        <v>712</v>
      </c>
      <c r="F41" s="92">
        <v>877</v>
      </c>
      <c r="G41" s="92">
        <v>815</v>
      </c>
      <c r="H41" s="92">
        <v>776</v>
      </c>
      <c r="I41" s="435">
        <v>686</v>
      </c>
      <c r="J41" s="92">
        <v>797</v>
      </c>
      <c r="K41" s="362">
        <v>884</v>
      </c>
      <c r="L41" s="556"/>
    </row>
    <row r="42" spans="1:12" ht="11.25" customHeight="1">
      <c r="A42" s="17" t="s">
        <v>70</v>
      </c>
      <c r="B42" s="438">
        <v>1239</v>
      </c>
      <c r="C42" s="438">
        <f t="shared" si="0"/>
        <v>1208</v>
      </c>
      <c r="D42" s="438">
        <v>298</v>
      </c>
      <c r="E42" s="303">
        <v>257</v>
      </c>
      <c r="F42" s="438">
        <v>316</v>
      </c>
      <c r="G42" s="438">
        <v>368</v>
      </c>
      <c r="H42" s="438">
        <v>287</v>
      </c>
      <c r="I42" s="439">
        <v>318</v>
      </c>
      <c r="J42" s="438">
        <v>356</v>
      </c>
      <c r="K42" s="438">
        <v>247</v>
      </c>
      <c r="L42" s="556"/>
    </row>
    <row r="43" spans="1:11" ht="16.5" customHeight="1">
      <c r="A43" s="295" t="s">
        <v>287</v>
      </c>
      <c r="B43" s="148"/>
      <c r="C43" s="148"/>
      <c r="D43" s="21"/>
      <c r="E43" s="21"/>
      <c r="F43" s="21"/>
      <c r="G43" s="21"/>
      <c r="H43" s="21"/>
      <c r="I43" s="422"/>
      <c r="J43" s="21"/>
      <c r="K43" s="21"/>
    </row>
    <row r="44" spans="1:11" ht="16.5" customHeight="1">
      <c r="A44" s="295" t="s">
        <v>263</v>
      </c>
      <c r="B44" s="148"/>
      <c r="C44" s="148"/>
      <c r="D44" s="21"/>
      <c r="E44" s="21"/>
      <c r="F44" s="21"/>
      <c r="G44" s="21"/>
      <c r="H44" s="21"/>
      <c r="I44" s="422"/>
      <c r="J44" s="21"/>
      <c r="K44" s="21"/>
    </row>
    <row r="45" spans="1:11" ht="15.75">
      <c r="A45" s="57" t="s">
        <v>301</v>
      </c>
      <c r="D45" s="21"/>
      <c r="E45" s="21"/>
      <c r="F45" s="21"/>
      <c r="G45" s="21"/>
      <c r="H45" s="21"/>
      <c r="I45" s="422"/>
      <c r="J45" s="21"/>
      <c r="K45" s="21"/>
    </row>
    <row r="46" spans="4:11" ht="12.75">
      <c r="D46" s="21"/>
      <c r="E46" s="21"/>
      <c r="F46" s="21"/>
      <c r="G46" s="21"/>
      <c r="H46" s="21"/>
      <c r="I46" s="422"/>
      <c r="J46" s="21"/>
      <c r="K46" s="21"/>
    </row>
    <row r="47" spans="4:11" ht="12.75">
      <c r="D47" s="21"/>
      <c r="E47" s="21"/>
      <c r="F47" s="21"/>
      <c r="G47" s="21"/>
      <c r="H47" s="21"/>
      <c r="I47" s="422"/>
      <c r="J47" s="21"/>
      <c r="K47" s="21"/>
    </row>
    <row r="48" spans="4:11" ht="12.75">
      <c r="D48" s="21"/>
      <c r="E48" s="21"/>
      <c r="F48" s="21"/>
      <c r="G48" s="21"/>
      <c r="H48" s="21"/>
      <c r="I48" s="422"/>
      <c r="J48" s="21"/>
      <c r="K48" s="21"/>
    </row>
  </sheetData>
  <sheetProtection/>
  <mergeCells count="6">
    <mergeCell ref="L1:L42"/>
    <mergeCell ref="A5:A6"/>
    <mergeCell ref="D5:G5"/>
    <mergeCell ref="B5:B6"/>
    <mergeCell ref="H5:K5"/>
    <mergeCell ref="C5:C6"/>
  </mergeCells>
  <printOptions horizontalCentered="1"/>
  <pageMargins left="0.3" right="0" top="0.49" bottom="0.25" header="0.77" footer="0.3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40.7109375" style="21" customWidth="1"/>
    <col min="2" max="3" width="9.28125" style="21" customWidth="1"/>
    <col min="4" max="11" width="9.28125" style="1" customWidth="1"/>
    <col min="12" max="12" width="2.421875" style="1" customWidth="1"/>
    <col min="13" max="13" width="2.57421875" style="21" customWidth="1"/>
    <col min="14" max="14" width="0.13671875" style="21" customWidth="1"/>
    <col min="15" max="16384" width="9.140625" style="21" customWidth="1"/>
  </cols>
  <sheetData>
    <row r="1" spans="1:13" ht="18.75" customHeight="1">
      <c r="A1" s="34" t="s">
        <v>338</v>
      </c>
      <c r="B1" s="3"/>
      <c r="C1" s="3"/>
      <c r="D1" s="78"/>
      <c r="E1" s="78"/>
      <c r="F1" s="78"/>
      <c r="G1" s="78"/>
      <c r="H1" s="78"/>
      <c r="I1" s="78"/>
      <c r="J1" s="78"/>
      <c r="K1" s="78"/>
      <c r="L1" s="78"/>
      <c r="M1" s="559" t="s">
        <v>196</v>
      </c>
    </row>
    <row r="2" spans="1:13" ht="13.5" customHeight="1">
      <c r="A2" s="4"/>
      <c r="B2" s="3"/>
      <c r="C2" s="3"/>
      <c r="D2" s="58"/>
      <c r="E2" s="58"/>
      <c r="F2" s="58"/>
      <c r="G2" s="58"/>
      <c r="I2" s="58"/>
      <c r="J2" s="58"/>
      <c r="K2" s="58" t="s">
        <v>33</v>
      </c>
      <c r="L2" s="58"/>
      <c r="M2" s="559"/>
    </row>
    <row r="3" spans="1:13" ht="7.5" customHeight="1">
      <c r="A3" s="12"/>
      <c r="B3" s="3"/>
      <c r="C3" s="3"/>
      <c r="D3" s="166"/>
      <c r="E3" s="166"/>
      <c r="F3" s="166"/>
      <c r="G3" s="166"/>
      <c r="H3" s="166"/>
      <c r="I3" s="166"/>
      <c r="J3" s="166"/>
      <c r="K3" s="166"/>
      <c r="L3" s="166"/>
      <c r="M3" s="559"/>
    </row>
    <row r="4" spans="1:13" ht="14.25" customHeight="1">
      <c r="A4" s="557" t="s">
        <v>37</v>
      </c>
      <c r="B4" s="537" t="s">
        <v>268</v>
      </c>
      <c r="C4" s="537" t="s">
        <v>264</v>
      </c>
      <c r="D4" s="539" t="s">
        <v>268</v>
      </c>
      <c r="E4" s="519"/>
      <c r="F4" s="519"/>
      <c r="G4" s="520"/>
      <c r="H4" s="539" t="s">
        <v>264</v>
      </c>
      <c r="I4" s="519"/>
      <c r="J4" s="519"/>
      <c r="K4" s="520"/>
      <c r="L4" s="166"/>
      <c r="M4" s="559"/>
    </row>
    <row r="5" spans="1:13" ht="14.25" customHeight="1">
      <c r="A5" s="558"/>
      <c r="B5" s="548"/>
      <c r="C5" s="548"/>
      <c r="D5" s="41" t="s">
        <v>151</v>
      </c>
      <c r="E5" s="223" t="s">
        <v>153</v>
      </c>
      <c r="F5" s="41" t="s">
        <v>156</v>
      </c>
      <c r="G5" s="41" t="s">
        <v>199</v>
      </c>
      <c r="H5" s="41" t="s">
        <v>151</v>
      </c>
      <c r="I5" s="41" t="s">
        <v>153</v>
      </c>
      <c r="J5" s="41" t="s">
        <v>156</v>
      </c>
      <c r="K5" s="41" t="s">
        <v>199</v>
      </c>
      <c r="L5" s="349"/>
      <c r="M5" s="559"/>
    </row>
    <row r="6" spans="1:13" ht="12" customHeight="1">
      <c r="A6" s="84" t="s">
        <v>168</v>
      </c>
      <c r="B6" s="85"/>
      <c r="C6" s="85"/>
      <c r="D6" s="198"/>
      <c r="E6" s="198"/>
      <c r="F6" s="167"/>
      <c r="G6" s="167"/>
      <c r="H6" s="198"/>
      <c r="I6" s="198"/>
      <c r="J6" s="167"/>
      <c r="K6" s="167"/>
      <c r="L6" s="352"/>
      <c r="M6" s="559"/>
    </row>
    <row r="7" spans="1:13" ht="12" customHeight="1">
      <c r="A7" s="16" t="s">
        <v>178</v>
      </c>
      <c r="B7" s="92">
        <v>774</v>
      </c>
      <c r="C7" s="92">
        <f>SUM(H7:K7)</f>
        <v>152</v>
      </c>
      <c r="D7" s="92">
        <v>184</v>
      </c>
      <c r="E7" s="92">
        <v>124</v>
      </c>
      <c r="F7" s="92">
        <v>212</v>
      </c>
      <c r="G7" s="92">
        <v>254</v>
      </c>
      <c r="H7" s="92">
        <v>68</v>
      </c>
      <c r="I7" s="92">
        <v>34</v>
      </c>
      <c r="J7" s="43">
        <v>25</v>
      </c>
      <c r="K7" s="43">
        <v>25</v>
      </c>
      <c r="L7" s="356"/>
      <c r="M7" s="559"/>
    </row>
    <row r="8" spans="1:13" ht="12" customHeight="1">
      <c r="A8" s="16" t="s">
        <v>179</v>
      </c>
      <c r="B8" s="92">
        <v>4000</v>
      </c>
      <c r="C8" s="92">
        <f aca="true" t="shared" si="0" ref="C8:C43">SUM(H8:K8)</f>
        <v>1345</v>
      </c>
      <c r="D8" s="92">
        <v>1197</v>
      </c>
      <c r="E8" s="92">
        <v>2099</v>
      </c>
      <c r="F8" s="92">
        <v>661</v>
      </c>
      <c r="G8" s="92">
        <v>43</v>
      </c>
      <c r="H8" s="92">
        <v>288</v>
      </c>
      <c r="I8" s="92">
        <v>168</v>
      </c>
      <c r="J8" s="43">
        <v>365</v>
      </c>
      <c r="K8" s="43">
        <v>524</v>
      </c>
      <c r="L8" s="356"/>
      <c r="M8" s="559"/>
    </row>
    <row r="9" spans="1:13" ht="12" customHeight="1">
      <c r="A9" s="16" t="s">
        <v>72</v>
      </c>
      <c r="B9" s="92">
        <v>1103</v>
      </c>
      <c r="C9" s="92">
        <f t="shared" si="0"/>
        <v>1333</v>
      </c>
      <c r="D9" s="92">
        <v>244</v>
      </c>
      <c r="E9" s="92">
        <v>252</v>
      </c>
      <c r="F9" s="92">
        <v>238</v>
      </c>
      <c r="G9" s="92">
        <v>369</v>
      </c>
      <c r="H9" s="92">
        <v>254</v>
      </c>
      <c r="I9" s="92">
        <v>386</v>
      </c>
      <c r="J9" s="43">
        <v>359</v>
      </c>
      <c r="K9" s="43">
        <v>334</v>
      </c>
      <c r="L9" s="356"/>
      <c r="M9" s="559"/>
    </row>
    <row r="10" spans="1:13" ht="12" customHeight="1">
      <c r="A10" s="16" t="s">
        <v>73</v>
      </c>
      <c r="B10" s="92">
        <v>78</v>
      </c>
      <c r="C10" s="92">
        <f t="shared" si="0"/>
        <v>78</v>
      </c>
      <c r="D10" s="92">
        <v>23</v>
      </c>
      <c r="E10" s="92">
        <v>18</v>
      </c>
      <c r="F10" s="92">
        <v>17</v>
      </c>
      <c r="G10" s="92">
        <v>20</v>
      </c>
      <c r="H10" s="92">
        <v>19</v>
      </c>
      <c r="I10" s="92">
        <v>17</v>
      </c>
      <c r="J10" s="43">
        <v>23</v>
      </c>
      <c r="K10" s="43">
        <v>19</v>
      </c>
      <c r="L10" s="356"/>
      <c r="M10" s="559"/>
    </row>
    <row r="11" spans="1:13" ht="12" customHeight="1">
      <c r="A11" s="16" t="s">
        <v>180</v>
      </c>
      <c r="B11" s="92">
        <v>1677</v>
      </c>
      <c r="C11" s="92">
        <f t="shared" si="0"/>
        <v>2148</v>
      </c>
      <c r="D11" s="92">
        <v>357</v>
      </c>
      <c r="E11" s="92">
        <v>349</v>
      </c>
      <c r="F11" s="92">
        <v>435</v>
      </c>
      <c r="G11" s="92">
        <v>536</v>
      </c>
      <c r="H11" s="92">
        <v>471</v>
      </c>
      <c r="I11" s="92">
        <v>461</v>
      </c>
      <c r="J11" s="43">
        <v>513</v>
      </c>
      <c r="K11" s="43">
        <v>703</v>
      </c>
      <c r="L11" s="356"/>
      <c r="M11" s="559"/>
    </row>
    <row r="12" spans="1:13" ht="12" customHeight="1">
      <c r="A12" s="16" t="s">
        <v>181</v>
      </c>
      <c r="B12" s="92">
        <v>3309</v>
      </c>
      <c r="C12" s="92">
        <f t="shared" si="0"/>
        <v>1482</v>
      </c>
      <c r="D12" s="92">
        <v>1469</v>
      </c>
      <c r="E12" s="92">
        <v>1001</v>
      </c>
      <c r="F12" s="92">
        <v>732</v>
      </c>
      <c r="G12" s="92">
        <v>107</v>
      </c>
      <c r="H12" s="92">
        <v>79</v>
      </c>
      <c r="I12" s="92">
        <v>382</v>
      </c>
      <c r="J12" s="43">
        <v>219</v>
      </c>
      <c r="K12" s="43">
        <v>802</v>
      </c>
      <c r="L12" s="356"/>
      <c r="M12" s="559"/>
    </row>
    <row r="13" spans="1:13" ht="12" customHeight="1">
      <c r="A13" s="16" t="s">
        <v>79</v>
      </c>
      <c r="B13" s="440">
        <f>'Table 11'!B31-SUM('Table 11'!B32:B42)-SUM(B7:B12)</f>
        <v>3092</v>
      </c>
      <c r="C13" s="440">
        <f t="shared" si="0"/>
        <v>2314</v>
      </c>
      <c r="D13" s="440">
        <f>'Table 11'!D31-SUM('Table 11'!D32:D42)-SUM(D7:D12)</f>
        <v>798</v>
      </c>
      <c r="E13" s="440">
        <f>'Table 11'!E31-SUM('Table 11'!E32:E42)-SUM(E7:E12)</f>
        <v>578</v>
      </c>
      <c r="F13" s="440">
        <f>'Table 11'!F31-SUM('Table 11'!F32:F42)-SUM(F7:F12)</f>
        <v>853</v>
      </c>
      <c r="G13" s="92">
        <v>863</v>
      </c>
      <c r="H13" s="92">
        <f>'Table 11'!H31-SUM('Table 11'!H32:H42)-SUM(H7:H12)</f>
        <v>542</v>
      </c>
      <c r="I13" s="92">
        <f>'Table 11'!I31-SUM('Table 11'!I32:I42)-SUM(I7:I12)</f>
        <v>560</v>
      </c>
      <c r="J13" s="92">
        <f>'Table 11'!J31-SUM('Table 11'!J32:J42)-SUM(J7:J12)</f>
        <v>605</v>
      </c>
      <c r="K13" s="92">
        <f>'Table 11'!K31-SUM('Table 11'!K32:K42)-SUM(K7:K12)</f>
        <v>607</v>
      </c>
      <c r="L13" s="356"/>
      <c r="M13" s="559"/>
    </row>
    <row r="14" spans="1:13" ht="12" customHeight="1">
      <c r="A14" s="22" t="s">
        <v>164</v>
      </c>
      <c r="B14" s="253">
        <v>12881</v>
      </c>
      <c r="C14" s="253">
        <f t="shared" si="0"/>
        <v>13973</v>
      </c>
      <c r="D14" s="297">
        <v>2855</v>
      </c>
      <c r="E14" s="297">
        <v>3186</v>
      </c>
      <c r="F14" s="297">
        <v>3289</v>
      </c>
      <c r="G14" s="297">
        <v>3551</v>
      </c>
      <c r="H14" s="297">
        <v>3076</v>
      </c>
      <c r="I14" s="297">
        <v>3377</v>
      </c>
      <c r="J14" s="367">
        <v>3553</v>
      </c>
      <c r="K14" s="290">
        <v>3967</v>
      </c>
      <c r="L14" s="350"/>
      <c r="M14" s="559"/>
    </row>
    <row r="15" spans="1:13" ht="12" customHeight="1">
      <c r="A15" s="16" t="s">
        <v>182</v>
      </c>
      <c r="B15" s="43">
        <v>27</v>
      </c>
      <c r="C15" s="43">
        <f t="shared" si="0"/>
        <v>34</v>
      </c>
      <c r="D15" s="441">
        <v>0</v>
      </c>
      <c r="E15" s="92">
        <v>17</v>
      </c>
      <c r="F15" s="92">
        <v>9</v>
      </c>
      <c r="G15" s="441">
        <v>1</v>
      </c>
      <c r="H15" s="441">
        <v>0</v>
      </c>
      <c r="I15" s="92">
        <v>8</v>
      </c>
      <c r="J15" s="43">
        <v>14</v>
      </c>
      <c r="K15" s="43">
        <v>12</v>
      </c>
      <c r="L15" s="357"/>
      <c r="M15" s="559"/>
    </row>
    <row r="16" spans="1:13" ht="12" customHeight="1">
      <c r="A16" s="16" t="s">
        <v>183</v>
      </c>
      <c r="B16" s="43">
        <v>36</v>
      </c>
      <c r="C16" s="43">
        <f t="shared" si="0"/>
        <v>170</v>
      </c>
      <c r="D16" s="92">
        <v>8</v>
      </c>
      <c r="E16" s="92">
        <v>10</v>
      </c>
      <c r="F16" s="92">
        <v>10</v>
      </c>
      <c r="G16" s="92">
        <v>8</v>
      </c>
      <c r="H16" s="92">
        <v>12</v>
      </c>
      <c r="I16" s="92">
        <v>12</v>
      </c>
      <c r="J16" s="43">
        <v>88</v>
      </c>
      <c r="K16" s="43">
        <v>58</v>
      </c>
      <c r="L16" s="356"/>
      <c r="M16" s="559"/>
    </row>
    <row r="17" spans="1:13" ht="12" customHeight="1">
      <c r="A17" s="16" t="s">
        <v>227</v>
      </c>
      <c r="B17" s="43">
        <v>886</v>
      </c>
      <c r="C17" s="43">
        <f t="shared" si="0"/>
        <v>862</v>
      </c>
      <c r="D17" s="92">
        <v>121</v>
      </c>
      <c r="E17" s="92">
        <v>243</v>
      </c>
      <c r="F17" s="92">
        <v>267</v>
      </c>
      <c r="G17" s="92">
        <v>255</v>
      </c>
      <c r="H17" s="92">
        <v>351</v>
      </c>
      <c r="I17" s="92">
        <v>166</v>
      </c>
      <c r="J17" s="43">
        <v>182</v>
      </c>
      <c r="K17" s="43">
        <v>163</v>
      </c>
      <c r="L17" s="356"/>
      <c r="M17" s="559"/>
    </row>
    <row r="18" spans="1:13" ht="12" customHeight="1">
      <c r="A18" s="16" t="s">
        <v>67</v>
      </c>
      <c r="B18" s="92">
        <v>420</v>
      </c>
      <c r="C18" s="92">
        <f t="shared" si="0"/>
        <v>401</v>
      </c>
      <c r="D18" s="92">
        <v>74</v>
      </c>
      <c r="E18" s="92">
        <v>135</v>
      </c>
      <c r="F18" s="92">
        <v>130</v>
      </c>
      <c r="G18" s="92">
        <v>81</v>
      </c>
      <c r="H18" s="92">
        <v>47</v>
      </c>
      <c r="I18" s="92">
        <v>44</v>
      </c>
      <c r="J18" s="43">
        <v>93</v>
      </c>
      <c r="K18" s="43">
        <v>217</v>
      </c>
      <c r="L18" s="356"/>
      <c r="M18" s="559"/>
    </row>
    <row r="19" spans="1:13" ht="12" customHeight="1">
      <c r="A19" s="16" t="s">
        <v>254</v>
      </c>
      <c r="B19" s="92">
        <v>478</v>
      </c>
      <c r="C19" s="92">
        <f t="shared" si="0"/>
        <v>553</v>
      </c>
      <c r="D19" s="92">
        <v>113</v>
      </c>
      <c r="E19" s="92">
        <v>123</v>
      </c>
      <c r="F19" s="92">
        <v>120</v>
      </c>
      <c r="G19" s="92">
        <v>122</v>
      </c>
      <c r="H19" s="92">
        <v>111</v>
      </c>
      <c r="I19" s="92">
        <v>143</v>
      </c>
      <c r="J19" s="43">
        <v>144</v>
      </c>
      <c r="K19" s="43">
        <v>155</v>
      </c>
      <c r="L19" s="356"/>
      <c r="M19" s="559"/>
    </row>
    <row r="20" spans="1:13" ht="12" customHeight="1">
      <c r="A20" s="16" t="s">
        <v>184</v>
      </c>
      <c r="B20" s="43">
        <v>87</v>
      </c>
      <c r="C20" s="43">
        <f t="shared" si="0"/>
        <v>128</v>
      </c>
      <c r="D20" s="92">
        <v>14</v>
      </c>
      <c r="E20" s="441">
        <v>0</v>
      </c>
      <c r="F20" s="92">
        <v>40</v>
      </c>
      <c r="G20" s="92">
        <v>33</v>
      </c>
      <c r="H20" s="92">
        <v>18</v>
      </c>
      <c r="I20" s="92">
        <v>71</v>
      </c>
      <c r="J20" s="43">
        <v>34</v>
      </c>
      <c r="K20" s="43">
        <v>5</v>
      </c>
      <c r="L20" s="356"/>
      <c r="M20" s="559"/>
    </row>
    <row r="21" spans="1:13" ht="12" customHeight="1">
      <c r="A21" s="16" t="s">
        <v>185</v>
      </c>
      <c r="B21" s="43">
        <v>145</v>
      </c>
      <c r="C21" s="43">
        <f t="shared" si="0"/>
        <v>185</v>
      </c>
      <c r="D21" s="92">
        <v>32</v>
      </c>
      <c r="E21" s="92">
        <v>23</v>
      </c>
      <c r="F21" s="92">
        <v>38</v>
      </c>
      <c r="G21" s="92">
        <v>52</v>
      </c>
      <c r="H21" s="92">
        <v>75</v>
      </c>
      <c r="I21" s="92">
        <v>43</v>
      </c>
      <c r="J21" s="43">
        <v>29</v>
      </c>
      <c r="K21" s="43">
        <v>38</v>
      </c>
      <c r="L21" s="356"/>
      <c r="M21" s="559"/>
    </row>
    <row r="22" spans="1:13" ht="12" customHeight="1">
      <c r="A22" s="16" t="s">
        <v>242</v>
      </c>
      <c r="B22" s="92">
        <v>166</v>
      </c>
      <c r="C22" s="92">
        <f t="shared" si="0"/>
        <v>101</v>
      </c>
      <c r="D22" s="92">
        <v>5</v>
      </c>
      <c r="E22" s="92">
        <v>76</v>
      </c>
      <c r="F22" s="92">
        <v>80</v>
      </c>
      <c r="G22" s="92">
        <v>5</v>
      </c>
      <c r="H22" s="92">
        <v>13</v>
      </c>
      <c r="I22" s="92">
        <v>30</v>
      </c>
      <c r="J22" s="43">
        <v>8</v>
      </c>
      <c r="K22" s="43">
        <v>50</v>
      </c>
      <c r="L22" s="356"/>
      <c r="M22" s="559"/>
    </row>
    <row r="23" spans="1:13" ht="12" customHeight="1">
      <c r="A23" s="16" t="s">
        <v>60</v>
      </c>
      <c r="B23" s="92">
        <v>108</v>
      </c>
      <c r="C23" s="92">
        <f t="shared" si="0"/>
        <v>79</v>
      </c>
      <c r="D23" s="92">
        <v>32</v>
      </c>
      <c r="E23" s="92">
        <v>24</v>
      </c>
      <c r="F23" s="92">
        <v>21</v>
      </c>
      <c r="G23" s="92">
        <v>31</v>
      </c>
      <c r="H23" s="92">
        <v>15</v>
      </c>
      <c r="I23" s="92">
        <v>25</v>
      </c>
      <c r="J23" s="43">
        <v>17</v>
      </c>
      <c r="K23" s="43">
        <v>22</v>
      </c>
      <c r="L23" s="356"/>
      <c r="M23" s="559"/>
    </row>
    <row r="24" spans="1:13" ht="12" customHeight="1">
      <c r="A24" s="16" t="s">
        <v>193</v>
      </c>
      <c r="B24" s="92">
        <v>1043</v>
      </c>
      <c r="C24" s="92">
        <f t="shared" si="0"/>
        <v>1155</v>
      </c>
      <c r="D24" s="92">
        <v>246</v>
      </c>
      <c r="E24" s="92">
        <v>157</v>
      </c>
      <c r="F24" s="92">
        <v>341</v>
      </c>
      <c r="G24" s="92">
        <v>299</v>
      </c>
      <c r="H24" s="92">
        <v>209</v>
      </c>
      <c r="I24" s="92">
        <v>308</v>
      </c>
      <c r="J24" s="43">
        <v>403</v>
      </c>
      <c r="K24" s="43">
        <v>235</v>
      </c>
      <c r="L24" s="356"/>
      <c r="M24" s="559"/>
    </row>
    <row r="25" spans="1:13" ht="12" customHeight="1">
      <c r="A25" s="16" t="s">
        <v>255</v>
      </c>
      <c r="B25" s="92">
        <v>8433</v>
      </c>
      <c r="C25" s="92">
        <f t="shared" si="0"/>
        <v>8902</v>
      </c>
      <c r="D25" s="92">
        <v>1962</v>
      </c>
      <c r="E25" s="92">
        <v>2194</v>
      </c>
      <c r="F25" s="92">
        <v>1920</v>
      </c>
      <c r="G25" s="92">
        <v>2357</v>
      </c>
      <c r="H25" s="92">
        <v>1881</v>
      </c>
      <c r="I25" s="92">
        <v>2207</v>
      </c>
      <c r="J25" s="43">
        <v>2201</v>
      </c>
      <c r="K25" s="43">
        <v>2613</v>
      </c>
      <c r="L25" s="356"/>
      <c r="M25" s="559"/>
    </row>
    <row r="26" spans="1:13" ht="12" customHeight="1">
      <c r="A26" s="16" t="s">
        <v>74</v>
      </c>
      <c r="B26" s="92">
        <v>249</v>
      </c>
      <c r="C26" s="92">
        <f t="shared" si="0"/>
        <v>306</v>
      </c>
      <c r="D26" s="92">
        <v>47</v>
      </c>
      <c r="E26" s="92">
        <v>44</v>
      </c>
      <c r="F26" s="92">
        <v>102</v>
      </c>
      <c r="G26" s="92">
        <v>56</v>
      </c>
      <c r="H26" s="92">
        <v>79</v>
      </c>
      <c r="I26" s="92">
        <v>52</v>
      </c>
      <c r="J26" s="43">
        <v>66</v>
      </c>
      <c r="K26" s="43">
        <v>109</v>
      </c>
      <c r="L26" s="356"/>
      <c r="M26" s="559"/>
    </row>
    <row r="27" spans="1:13" ht="12" customHeight="1">
      <c r="A27" s="16" t="s">
        <v>243</v>
      </c>
      <c r="B27" s="92">
        <v>39</v>
      </c>
      <c r="C27" s="92">
        <f t="shared" si="0"/>
        <v>43</v>
      </c>
      <c r="D27" s="92">
        <v>13</v>
      </c>
      <c r="E27" s="92">
        <v>5</v>
      </c>
      <c r="F27" s="92">
        <v>10</v>
      </c>
      <c r="G27" s="92">
        <v>11</v>
      </c>
      <c r="H27" s="92">
        <v>13</v>
      </c>
      <c r="I27" s="92">
        <v>12</v>
      </c>
      <c r="J27" s="43">
        <v>6</v>
      </c>
      <c r="K27" s="43">
        <v>12</v>
      </c>
      <c r="L27" s="356"/>
      <c r="M27" s="559"/>
    </row>
    <row r="28" spans="1:13" ht="12" customHeight="1">
      <c r="A28" s="55" t="s">
        <v>77</v>
      </c>
      <c r="B28" s="92">
        <v>369</v>
      </c>
      <c r="C28" s="92">
        <f t="shared" si="0"/>
        <v>391</v>
      </c>
      <c r="D28" s="92">
        <v>79</v>
      </c>
      <c r="E28" s="92">
        <v>66</v>
      </c>
      <c r="F28" s="92">
        <v>100</v>
      </c>
      <c r="G28" s="92">
        <v>124</v>
      </c>
      <c r="H28" s="92">
        <v>124</v>
      </c>
      <c r="I28" s="92">
        <v>84</v>
      </c>
      <c r="J28" s="43">
        <v>69</v>
      </c>
      <c r="K28" s="43">
        <v>114</v>
      </c>
      <c r="L28" s="356"/>
      <c r="M28" s="559"/>
    </row>
    <row r="29" spans="1:13" ht="12" customHeight="1">
      <c r="A29" s="16" t="s">
        <v>78</v>
      </c>
      <c r="B29" s="43">
        <v>89</v>
      </c>
      <c r="C29" s="43">
        <f t="shared" si="0"/>
        <v>131</v>
      </c>
      <c r="D29" s="92">
        <v>38</v>
      </c>
      <c r="E29" s="92">
        <v>14</v>
      </c>
      <c r="F29" s="92">
        <v>19</v>
      </c>
      <c r="G29" s="92">
        <v>18</v>
      </c>
      <c r="H29" s="92">
        <v>24</v>
      </c>
      <c r="I29" s="92">
        <v>35</v>
      </c>
      <c r="J29" s="43">
        <v>37</v>
      </c>
      <c r="K29" s="43">
        <v>35</v>
      </c>
      <c r="L29" s="356"/>
      <c r="M29" s="559"/>
    </row>
    <row r="30" spans="1:13" ht="11.25" customHeight="1">
      <c r="A30" s="16" t="s">
        <v>79</v>
      </c>
      <c r="B30" s="92">
        <f>B14-SUM(B15:B29)</f>
        <v>306</v>
      </c>
      <c r="C30" s="92">
        <f t="shared" si="0"/>
        <v>532</v>
      </c>
      <c r="D30" s="92">
        <f>D14-SUM(D15:D29)</f>
        <v>71</v>
      </c>
      <c r="E30" s="92">
        <f>E14-SUM(E15:E29)</f>
        <v>55</v>
      </c>
      <c r="F30" s="92">
        <f>F14-SUM(F15:F29)</f>
        <v>82</v>
      </c>
      <c r="G30" s="92">
        <v>98</v>
      </c>
      <c r="H30" s="92">
        <f>H14-SUM(H15:H29)</f>
        <v>104</v>
      </c>
      <c r="I30" s="92">
        <f>I14-SUM(I15:I29)</f>
        <v>137</v>
      </c>
      <c r="J30" s="92">
        <f>J14-SUM(J15:J29)</f>
        <v>162</v>
      </c>
      <c r="K30" s="92">
        <f>K14-SUM(K15:K29)</f>
        <v>129</v>
      </c>
      <c r="L30" s="356"/>
      <c r="M30" s="559"/>
    </row>
    <row r="31" spans="1:13" ht="12" customHeight="1">
      <c r="A31" s="22" t="s">
        <v>165</v>
      </c>
      <c r="B31" s="253">
        <v>4099</v>
      </c>
      <c r="C31" s="253">
        <f t="shared" si="0"/>
        <v>5095</v>
      </c>
      <c r="D31" s="297">
        <v>716</v>
      </c>
      <c r="E31" s="297">
        <v>1187</v>
      </c>
      <c r="F31" s="297">
        <v>1087</v>
      </c>
      <c r="G31" s="297">
        <v>1109</v>
      </c>
      <c r="H31" s="297">
        <v>947</v>
      </c>
      <c r="I31" s="297">
        <v>1194</v>
      </c>
      <c r="J31" s="367">
        <v>1138</v>
      </c>
      <c r="K31" s="290">
        <v>1816</v>
      </c>
      <c r="L31" s="350"/>
      <c r="M31" s="559"/>
    </row>
    <row r="32" spans="1:13" ht="12" customHeight="1">
      <c r="A32" s="16" t="s">
        <v>186</v>
      </c>
      <c r="B32" s="43">
        <v>994</v>
      </c>
      <c r="C32" s="43">
        <f t="shared" si="0"/>
        <v>1399</v>
      </c>
      <c r="D32" s="92">
        <v>124</v>
      </c>
      <c r="E32" s="92">
        <v>309</v>
      </c>
      <c r="F32" s="92">
        <v>229</v>
      </c>
      <c r="G32" s="92">
        <v>332</v>
      </c>
      <c r="H32" s="92">
        <v>189</v>
      </c>
      <c r="I32" s="92">
        <v>428</v>
      </c>
      <c r="J32" s="43">
        <v>266</v>
      </c>
      <c r="K32" s="43">
        <v>516</v>
      </c>
      <c r="L32" s="356"/>
      <c r="M32" s="559"/>
    </row>
    <row r="33" spans="1:13" ht="12" customHeight="1">
      <c r="A33" s="16" t="s">
        <v>187</v>
      </c>
      <c r="B33" s="43">
        <v>290</v>
      </c>
      <c r="C33" s="43">
        <f t="shared" si="0"/>
        <v>336</v>
      </c>
      <c r="D33" s="92">
        <v>56</v>
      </c>
      <c r="E33" s="92">
        <v>125</v>
      </c>
      <c r="F33" s="92">
        <v>41</v>
      </c>
      <c r="G33" s="92">
        <v>68</v>
      </c>
      <c r="H33" s="92">
        <v>74</v>
      </c>
      <c r="I33" s="92">
        <v>75</v>
      </c>
      <c r="J33" s="43">
        <v>59</v>
      </c>
      <c r="K33" s="43">
        <v>128</v>
      </c>
      <c r="L33" s="356"/>
      <c r="M33" s="559"/>
    </row>
    <row r="34" spans="1:13" ht="12" customHeight="1">
      <c r="A34" s="16" t="s">
        <v>65</v>
      </c>
      <c r="B34" s="92">
        <v>85</v>
      </c>
      <c r="C34" s="92">
        <f t="shared" si="0"/>
        <v>166</v>
      </c>
      <c r="D34" s="92">
        <v>13</v>
      </c>
      <c r="E34" s="92">
        <v>20</v>
      </c>
      <c r="F34" s="92">
        <v>36</v>
      </c>
      <c r="G34" s="92">
        <v>16</v>
      </c>
      <c r="H34" s="92">
        <v>24</v>
      </c>
      <c r="I34" s="92">
        <v>43</v>
      </c>
      <c r="J34" s="43">
        <v>55</v>
      </c>
      <c r="K34" s="43">
        <v>44</v>
      </c>
      <c r="L34" s="356"/>
      <c r="M34" s="559"/>
    </row>
    <row r="35" spans="1:13" ht="12" customHeight="1">
      <c r="A35" s="16" t="s">
        <v>188</v>
      </c>
      <c r="B35" s="43">
        <v>57</v>
      </c>
      <c r="C35" s="43">
        <f t="shared" si="0"/>
        <v>86</v>
      </c>
      <c r="D35" s="92">
        <v>10</v>
      </c>
      <c r="E35" s="92">
        <v>10</v>
      </c>
      <c r="F35" s="92">
        <v>15</v>
      </c>
      <c r="G35" s="92">
        <v>22</v>
      </c>
      <c r="H35" s="92">
        <v>13</v>
      </c>
      <c r="I35" s="92">
        <v>17</v>
      </c>
      <c r="J35" s="43">
        <v>12</v>
      </c>
      <c r="K35" s="43">
        <v>44</v>
      </c>
      <c r="L35" s="356"/>
      <c r="M35" s="559"/>
    </row>
    <row r="36" spans="1:13" ht="12" customHeight="1">
      <c r="A36" s="16" t="s">
        <v>189</v>
      </c>
      <c r="B36" s="43">
        <v>78</v>
      </c>
      <c r="C36" s="43">
        <f t="shared" si="0"/>
        <v>64</v>
      </c>
      <c r="D36" s="92">
        <v>7</v>
      </c>
      <c r="E36" s="92">
        <v>11</v>
      </c>
      <c r="F36" s="92">
        <v>43</v>
      </c>
      <c r="G36" s="92">
        <v>17</v>
      </c>
      <c r="H36" s="92">
        <v>15</v>
      </c>
      <c r="I36" s="92">
        <v>13</v>
      </c>
      <c r="J36" s="43">
        <v>21</v>
      </c>
      <c r="K36" s="43">
        <v>15</v>
      </c>
      <c r="L36" s="356"/>
      <c r="M36" s="559"/>
    </row>
    <row r="37" spans="1:13" ht="12" customHeight="1">
      <c r="A37" s="16" t="s">
        <v>190</v>
      </c>
      <c r="B37" s="43">
        <v>11</v>
      </c>
      <c r="C37" s="43">
        <f t="shared" si="0"/>
        <v>29</v>
      </c>
      <c r="D37" s="92">
        <v>2</v>
      </c>
      <c r="E37" s="92">
        <v>4</v>
      </c>
      <c r="F37" s="441">
        <v>0</v>
      </c>
      <c r="G37" s="92">
        <v>5</v>
      </c>
      <c r="H37" s="92">
        <v>1</v>
      </c>
      <c r="I37" s="92">
        <v>3</v>
      </c>
      <c r="J37" s="43">
        <v>1</v>
      </c>
      <c r="K37" s="43">
        <v>24</v>
      </c>
      <c r="L37" s="356"/>
      <c r="M37" s="559"/>
    </row>
    <row r="38" spans="1:13" ht="12" customHeight="1">
      <c r="A38" s="16" t="s">
        <v>76</v>
      </c>
      <c r="B38" s="43">
        <v>2328</v>
      </c>
      <c r="C38" s="43">
        <f t="shared" si="0"/>
        <v>2777</v>
      </c>
      <c r="D38" s="92">
        <v>486</v>
      </c>
      <c r="E38" s="92">
        <v>620</v>
      </c>
      <c r="F38" s="92">
        <v>613</v>
      </c>
      <c r="G38" s="92">
        <v>609</v>
      </c>
      <c r="H38" s="92">
        <v>604</v>
      </c>
      <c r="I38" s="92">
        <v>590</v>
      </c>
      <c r="J38" s="43">
        <v>573</v>
      </c>
      <c r="K38" s="43">
        <v>1010</v>
      </c>
      <c r="L38" s="356"/>
      <c r="M38" s="559"/>
    </row>
    <row r="39" spans="1:13" ht="12" customHeight="1">
      <c r="A39" s="16" t="s">
        <v>79</v>
      </c>
      <c r="B39" s="43">
        <f>B31-SUM(B32:B38)</f>
        <v>256</v>
      </c>
      <c r="C39" s="43">
        <f t="shared" si="0"/>
        <v>238</v>
      </c>
      <c r="D39" s="92">
        <f>D31-SUM(D32:D38)</f>
        <v>18</v>
      </c>
      <c r="E39" s="92">
        <f>E31-SUM(E32:E38)</f>
        <v>88</v>
      </c>
      <c r="F39" s="92">
        <f>F31-SUM(F32:F38)</f>
        <v>110</v>
      </c>
      <c r="G39" s="92">
        <v>40</v>
      </c>
      <c r="H39" s="92">
        <f>H31-SUM(H32:H38)</f>
        <v>27</v>
      </c>
      <c r="I39" s="92">
        <f>I31-SUM(I32:I38)</f>
        <v>25</v>
      </c>
      <c r="J39" s="92">
        <f>J31-SUM(J32:J38)</f>
        <v>151</v>
      </c>
      <c r="K39" s="92">
        <f>K31-SUM(K32:K38)</f>
        <v>35</v>
      </c>
      <c r="L39" s="356"/>
      <c r="M39" s="559"/>
    </row>
    <row r="40" spans="1:14" ht="12" customHeight="1">
      <c r="A40" s="22" t="s">
        <v>166</v>
      </c>
      <c r="B40" s="253">
        <v>4005</v>
      </c>
      <c r="C40" s="253">
        <f t="shared" si="0"/>
        <v>4113</v>
      </c>
      <c r="D40" s="297">
        <v>764</v>
      </c>
      <c r="E40" s="297">
        <v>1066</v>
      </c>
      <c r="F40" s="297">
        <v>995</v>
      </c>
      <c r="G40" s="297">
        <v>1180</v>
      </c>
      <c r="H40" s="297">
        <v>812</v>
      </c>
      <c r="I40" s="297">
        <v>1012</v>
      </c>
      <c r="J40" s="367">
        <v>994</v>
      </c>
      <c r="K40" s="290">
        <v>1295</v>
      </c>
      <c r="L40" s="350"/>
      <c r="M40" s="559"/>
      <c r="N40" s="83"/>
    </row>
    <row r="41" spans="1:14" ht="11.25" customHeight="1">
      <c r="A41" s="16" t="s">
        <v>64</v>
      </c>
      <c r="B41" s="92">
        <v>3105</v>
      </c>
      <c r="C41" s="92">
        <f t="shared" si="0"/>
        <v>2753</v>
      </c>
      <c r="D41" s="92">
        <v>561</v>
      </c>
      <c r="E41" s="92">
        <v>819</v>
      </c>
      <c r="F41" s="92">
        <v>816</v>
      </c>
      <c r="G41" s="92">
        <v>909</v>
      </c>
      <c r="H41" s="92">
        <v>580</v>
      </c>
      <c r="I41" s="92">
        <v>691</v>
      </c>
      <c r="J41" s="43">
        <v>652</v>
      </c>
      <c r="K41" s="43">
        <v>830</v>
      </c>
      <c r="L41" s="356"/>
      <c r="M41" s="559"/>
      <c r="N41" s="83"/>
    </row>
    <row r="42" spans="1:13" ht="12" customHeight="1">
      <c r="A42" s="16" t="s">
        <v>69</v>
      </c>
      <c r="B42" s="92">
        <v>851</v>
      </c>
      <c r="C42" s="92">
        <f t="shared" si="0"/>
        <v>1321</v>
      </c>
      <c r="D42" s="92">
        <v>203</v>
      </c>
      <c r="E42" s="92">
        <v>224</v>
      </c>
      <c r="F42" s="92">
        <v>179</v>
      </c>
      <c r="G42" s="92">
        <v>245</v>
      </c>
      <c r="H42" s="92">
        <v>220</v>
      </c>
      <c r="I42" s="92">
        <v>311</v>
      </c>
      <c r="J42" s="43">
        <v>325</v>
      </c>
      <c r="K42" s="43">
        <v>465</v>
      </c>
      <c r="L42" s="356"/>
      <c r="M42" s="559"/>
    </row>
    <row r="43" spans="1:13" ht="12" customHeight="1">
      <c r="A43" s="17" t="s">
        <v>79</v>
      </c>
      <c r="B43" s="442">
        <f>B40-SUM(B41:B42)</f>
        <v>49</v>
      </c>
      <c r="C43" s="442">
        <f t="shared" si="0"/>
        <v>39</v>
      </c>
      <c r="D43" s="443">
        <v>0</v>
      </c>
      <c r="E43" s="438">
        <f>E40-SUM(E41:E42)</f>
        <v>23</v>
      </c>
      <c r="F43" s="443">
        <v>0</v>
      </c>
      <c r="G43" s="438">
        <v>26</v>
      </c>
      <c r="H43" s="438">
        <f>H40-SUM(H41:H42)</f>
        <v>12</v>
      </c>
      <c r="I43" s="438">
        <f>I40-SUM(I41:I42)</f>
        <v>10</v>
      </c>
      <c r="J43" s="438">
        <f>J40-SUM(J41:J42)</f>
        <v>17</v>
      </c>
      <c r="K43" s="443">
        <v>0</v>
      </c>
      <c r="L43" s="356"/>
      <c r="M43" s="559"/>
    </row>
    <row r="44" spans="1:13" ht="17.25" customHeight="1">
      <c r="A44" s="295" t="s">
        <v>287</v>
      </c>
      <c r="B44" s="148"/>
      <c r="C44" s="148"/>
      <c r="M44" s="559"/>
    </row>
    <row r="45" spans="1:13" ht="17.25" customHeight="1">
      <c r="A45" s="295" t="s">
        <v>263</v>
      </c>
      <c r="M45" s="273"/>
    </row>
  </sheetData>
  <sheetProtection/>
  <mergeCells count="6">
    <mergeCell ref="M1:M44"/>
    <mergeCell ref="A4:A5"/>
    <mergeCell ref="D4:G4"/>
    <mergeCell ref="B4:B5"/>
    <mergeCell ref="H4:K4"/>
    <mergeCell ref="C4:C5"/>
  </mergeCells>
  <printOptions/>
  <pageMargins left="0.5" right="0" top="0.32" bottom="0.19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" sqref="F10"/>
    </sheetView>
  </sheetViews>
  <sheetFormatPr defaultColWidth="9.140625" defaultRowHeight="12.75"/>
  <cols>
    <col min="1" max="1" width="28.421875" style="0" customWidth="1"/>
    <col min="2" max="2" width="9.28125" style="0" customWidth="1"/>
    <col min="3" max="3" width="8.7109375" style="0" customWidth="1"/>
    <col min="4" max="4" width="9.7109375" style="0" customWidth="1"/>
    <col min="5" max="5" width="8.7109375" style="0" customWidth="1"/>
    <col min="6" max="6" width="8.421875" style="0" customWidth="1"/>
    <col min="7" max="7" width="8.7109375" style="0" customWidth="1"/>
    <col min="8" max="8" width="8.28125" style="0" customWidth="1"/>
    <col min="9" max="9" width="8.421875" style="0" customWidth="1"/>
    <col min="10" max="10" width="8.7109375" style="0" customWidth="1"/>
    <col min="11" max="11" width="8.57421875" style="0" customWidth="1"/>
    <col min="12" max="13" width="8.421875" style="0" customWidth="1"/>
    <col min="14" max="14" width="5.00390625" style="0" customWidth="1"/>
  </cols>
  <sheetData>
    <row r="1" spans="1:14" ht="18.75" customHeight="1">
      <c r="A1" s="567" t="s">
        <v>317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0" t="s">
        <v>339</v>
      </c>
    </row>
    <row r="2" spans="1:14" ht="12.75">
      <c r="A2" s="119"/>
      <c r="B2" s="99"/>
      <c r="C2" s="99"/>
      <c r="D2" s="99"/>
      <c r="E2" s="99"/>
      <c r="F2" s="98"/>
      <c r="H2" s="77"/>
      <c r="I2" s="77"/>
      <c r="J2" s="77"/>
      <c r="K2" s="77"/>
      <c r="L2" s="77" t="s">
        <v>192</v>
      </c>
      <c r="M2" s="77"/>
      <c r="N2" s="561"/>
    </row>
    <row r="3" spans="1:14" ht="3.75" customHeight="1">
      <c r="A3" s="11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561"/>
    </row>
    <row r="4" spans="1:14" ht="14.25">
      <c r="A4" s="568" t="s">
        <v>85</v>
      </c>
      <c r="B4" s="571" t="s">
        <v>270</v>
      </c>
      <c r="C4" s="572"/>
      <c r="D4" s="571" t="s">
        <v>292</v>
      </c>
      <c r="E4" s="572"/>
      <c r="F4" s="564" t="s">
        <v>289</v>
      </c>
      <c r="G4" s="565"/>
      <c r="H4" s="565"/>
      <c r="I4" s="565"/>
      <c r="J4" s="565"/>
      <c r="K4" s="565"/>
      <c r="L4" s="565"/>
      <c r="M4" s="566"/>
      <c r="N4" s="561"/>
    </row>
    <row r="5" spans="1:14" ht="12.75">
      <c r="A5" s="569"/>
      <c r="B5" s="573"/>
      <c r="C5" s="574"/>
      <c r="D5" s="573"/>
      <c r="E5" s="574"/>
      <c r="F5" s="562" t="s">
        <v>0</v>
      </c>
      <c r="G5" s="563"/>
      <c r="H5" s="562" t="s">
        <v>1</v>
      </c>
      <c r="I5" s="563"/>
      <c r="J5" s="562" t="s">
        <v>2</v>
      </c>
      <c r="K5" s="563"/>
      <c r="L5" s="562" t="s">
        <v>3</v>
      </c>
      <c r="M5" s="563"/>
      <c r="N5" s="561"/>
    </row>
    <row r="6" spans="1:14" ht="37.5">
      <c r="A6" s="570"/>
      <c r="B6" s="75" t="s">
        <v>202</v>
      </c>
      <c r="C6" s="75" t="s">
        <v>290</v>
      </c>
      <c r="D6" s="75" t="s">
        <v>202</v>
      </c>
      <c r="E6" s="75" t="s">
        <v>290</v>
      </c>
      <c r="F6" s="75" t="s">
        <v>86</v>
      </c>
      <c r="G6" s="75" t="s">
        <v>290</v>
      </c>
      <c r="H6" s="75" t="s">
        <v>86</v>
      </c>
      <c r="I6" s="75" t="s">
        <v>290</v>
      </c>
      <c r="J6" s="75" t="s">
        <v>86</v>
      </c>
      <c r="K6" s="75" t="s">
        <v>290</v>
      </c>
      <c r="L6" s="75" t="s">
        <v>86</v>
      </c>
      <c r="M6" s="75" t="s">
        <v>290</v>
      </c>
      <c r="N6" s="561"/>
    </row>
    <row r="7" spans="1:14" s="1" customFormat="1" ht="15.75" customHeight="1">
      <c r="A7" s="235" t="s">
        <v>87</v>
      </c>
      <c r="B7" s="299">
        <v>11759439</v>
      </c>
      <c r="C7" s="299">
        <v>6612591</v>
      </c>
      <c r="D7" s="299">
        <f>F7+H7+J7+L7</f>
        <v>12882034</v>
      </c>
      <c r="E7" s="299">
        <f>G7+I7+K7+M7</f>
        <v>7585330</v>
      </c>
      <c r="F7" s="299">
        <v>2627709</v>
      </c>
      <c r="G7" s="299">
        <v>1644023</v>
      </c>
      <c r="H7" s="299">
        <v>3113621</v>
      </c>
      <c r="I7" s="299">
        <v>2029478</v>
      </c>
      <c r="J7" s="299">
        <v>3426898</v>
      </c>
      <c r="K7" s="299">
        <v>1795208</v>
      </c>
      <c r="L7" s="358">
        <v>3713806</v>
      </c>
      <c r="M7" s="358">
        <v>2116621</v>
      </c>
      <c r="N7" s="561"/>
    </row>
    <row r="8" spans="1:14" ht="15.75" customHeight="1">
      <c r="A8" s="236" t="s">
        <v>212</v>
      </c>
      <c r="B8" s="257">
        <v>472</v>
      </c>
      <c r="C8" s="237">
        <v>0</v>
      </c>
      <c r="D8" s="492">
        <f>F8+H8+J8+L8</f>
        <v>121588</v>
      </c>
      <c r="E8" s="492">
        <f>G8+I8+K8+M8</f>
        <v>39579</v>
      </c>
      <c r="F8" s="237">
        <v>0</v>
      </c>
      <c r="G8" s="483">
        <v>39579</v>
      </c>
      <c r="H8" s="483">
        <v>9</v>
      </c>
      <c r="I8" s="237">
        <v>0</v>
      </c>
      <c r="J8" s="259">
        <v>121528</v>
      </c>
      <c r="K8" s="237">
        <v>0</v>
      </c>
      <c r="L8" s="259">
        <v>51</v>
      </c>
      <c r="M8" s="508">
        <v>0</v>
      </c>
      <c r="N8" s="561"/>
    </row>
    <row r="9" spans="1:14" ht="15.75" customHeight="1">
      <c r="A9" s="236" t="s">
        <v>213</v>
      </c>
      <c r="B9" s="257">
        <v>5620</v>
      </c>
      <c r="C9" s="257">
        <v>543</v>
      </c>
      <c r="D9" s="492">
        <f aca="true" t="shared" si="0" ref="D9:D32">F9+H9+J9+L9</f>
        <v>4206</v>
      </c>
      <c r="E9" s="492">
        <f aca="true" t="shared" si="1" ref="E9:E32">G9+I9+K9+M9</f>
        <v>48</v>
      </c>
      <c r="F9" s="483">
        <v>374</v>
      </c>
      <c r="G9" s="237">
        <v>0</v>
      </c>
      <c r="H9" s="483">
        <v>566</v>
      </c>
      <c r="I9" s="483">
        <v>48</v>
      </c>
      <c r="J9" s="259">
        <v>986</v>
      </c>
      <c r="K9" s="237">
        <v>0</v>
      </c>
      <c r="L9" s="259">
        <v>2280</v>
      </c>
      <c r="M9" s="508">
        <v>0</v>
      </c>
      <c r="N9" s="561"/>
    </row>
    <row r="10" spans="1:14" ht="15.75" customHeight="1">
      <c r="A10" s="236" t="s">
        <v>214</v>
      </c>
      <c r="B10" s="237">
        <v>0</v>
      </c>
      <c r="C10" s="237">
        <v>0</v>
      </c>
      <c r="D10" s="492">
        <f t="shared" si="0"/>
        <v>4</v>
      </c>
      <c r="E10" s="492">
        <f t="shared" si="1"/>
        <v>11755</v>
      </c>
      <c r="F10" s="237">
        <v>0</v>
      </c>
      <c r="G10" s="237">
        <v>0</v>
      </c>
      <c r="H10" s="237">
        <v>0</v>
      </c>
      <c r="I10" s="483">
        <v>1863</v>
      </c>
      <c r="J10" s="237">
        <v>0</v>
      </c>
      <c r="K10" s="259">
        <v>2804</v>
      </c>
      <c r="L10" s="259">
        <v>4</v>
      </c>
      <c r="M10" s="298">
        <v>7088</v>
      </c>
      <c r="N10" s="561"/>
    </row>
    <row r="11" spans="1:14" ht="15.75" customHeight="1">
      <c r="A11" s="236" t="s">
        <v>215</v>
      </c>
      <c r="B11" s="484">
        <v>4132</v>
      </c>
      <c r="C11" s="237">
        <v>0</v>
      </c>
      <c r="D11" s="492">
        <f t="shared" si="0"/>
        <v>4123</v>
      </c>
      <c r="E11" s="237">
        <f t="shared" si="1"/>
        <v>0</v>
      </c>
      <c r="F11" s="483">
        <v>2348</v>
      </c>
      <c r="G11" s="237">
        <v>0</v>
      </c>
      <c r="H11" s="237">
        <v>0</v>
      </c>
      <c r="I11" s="237">
        <v>0</v>
      </c>
      <c r="J11" s="259">
        <v>792</v>
      </c>
      <c r="K11" s="237">
        <v>0</v>
      </c>
      <c r="L11" s="259">
        <v>983</v>
      </c>
      <c r="M11" s="509">
        <v>0</v>
      </c>
      <c r="N11" s="561"/>
    </row>
    <row r="12" spans="1:14" ht="15.75" customHeight="1">
      <c r="A12" s="236" t="s">
        <v>104</v>
      </c>
      <c r="B12" s="484">
        <v>10859</v>
      </c>
      <c r="C12" s="484">
        <v>14098</v>
      </c>
      <c r="D12" s="492">
        <f t="shared" si="0"/>
        <v>25476</v>
      </c>
      <c r="E12" s="492">
        <f t="shared" si="1"/>
        <v>16674</v>
      </c>
      <c r="F12" s="237">
        <v>0</v>
      </c>
      <c r="G12" s="483">
        <v>2833</v>
      </c>
      <c r="H12" s="237">
        <v>0</v>
      </c>
      <c r="I12" s="483">
        <v>1307</v>
      </c>
      <c r="J12" s="259">
        <v>25476</v>
      </c>
      <c r="K12" s="259">
        <v>8303</v>
      </c>
      <c r="L12" s="508">
        <v>0</v>
      </c>
      <c r="M12" s="298">
        <v>4231</v>
      </c>
      <c r="N12" s="561"/>
    </row>
    <row r="13" spans="1:14" ht="15.75" customHeight="1">
      <c r="A13" s="236" t="s">
        <v>101</v>
      </c>
      <c r="B13" s="258">
        <v>2887</v>
      </c>
      <c r="C13" s="258">
        <v>5366</v>
      </c>
      <c r="D13" s="492">
        <f t="shared" si="0"/>
        <v>24527</v>
      </c>
      <c r="E13" s="492">
        <f t="shared" si="1"/>
        <v>3733</v>
      </c>
      <c r="F13" s="483">
        <v>240</v>
      </c>
      <c r="G13" s="483">
        <v>1504</v>
      </c>
      <c r="H13" s="483">
        <v>1076</v>
      </c>
      <c r="I13" s="483">
        <v>1306</v>
      </c>
      <c r="J13" s="259">
        <v>6938</v>
      </c>
      <c r="K13" s="259">
        <v>336</v>
      </c>
      <c r="L13" s="298">
        <v>16273</v>
      </c>
      <c r="M13" s="298">
        <v>587</v>
      </c>
      <c r="N13" s="561"/>
    </row>
    <row r="14" spans="1:14" ht="15.75" customHeight="1">
      <c r="A14" s="236" t="s">
        <v>105</v>
      </c>
      <c r="B14" s="485">
        <v>26514</v>
      </c>
      <c r="C14" s="485">
        <v>17780</v>
      </c>
      <c r="D14" s="492">
        <f t="shared" si="0"/>
        <v>34433</v>
      </c>
      <c r="E14" s="492">
        <f t="shared" si="1"/>
        <v>7394</v>
      </c>
      <c r="F14" s="483">
        <v>32</v>
      </c>
      <c r="G14" s="483">
        <v>945</v>
      </c>
      <c r="H14" s="483">
        <v>8266</v>
      </c>
      <c r="I14" s="237">
        <v>0</v>
      </c>
      <c r="J14" s="259">
        <v>14171</v>
      </c>
      <c r="K14" s="259">
        <v>2413</v>
      </c>
      <c r="L14" s="298">
        <v>11964</v>
      </c>
      <c r="M14" s="298">
        <v>4036</v>
      </c>
      <c r="N14" s="561"/>
    </row>
    <row r="15" spans="1:14" ht="15.75" customHeight="1">
      <c r="A15" s="236" t="s">
        <v>91</v>
      </c>
      <c r="B15" s="237">
        <v>0</v>
      </c>
      <c r="C15" s="484">
        <v>5673</v>
      </c>
      <c r="D15" s="492">
        <f t="shared" si="0"/>
        <v>35</v>
      </c>
      <c r="E15" s="492">
        <f t="shared" si="1"/>
        <v>7184</v>
      </c>
      <c r="F15" s="237">
        <v>0</v>
      </c>
      <c r="G15" s="483">
        <v>1664</v>
      </c>
      <c r="H15" s="237">
        <v>0</v>
      </c>
      <c r="I15" s="237">
        <v>0</v>
      </c>
      <c r="J15" s="259">
        <v>35</v>
      </c>
      <c r="K15" s="259">
        <v>1830</v>
      </c>
      <c r="L15" s="508">
        <v>0</v>
      </c>
      <c r="M15" s="298">
        <v>3690</v>
      </c>
      <c r="N15" s="561"/>
    </row>
    <row r="16" spans="1:14" ht="15.75" customHeight="1">
      <c r="A16" s="236" t="s">
        <v>106</v>
      </c>
      <c r="B16" s="258">
        <v>35517</v>
      </c>
      <c r="C16" s="258">
        <v>45150</v>
      </c>
      <c r="D16" s="492">
        <f t="shared" si="0"/>
        <v>169840</v>
      </c>
      <c r="E16" s="492">
        <f t="shared" si="1"/>
        <v>27163</v>
      </c>
      <c r="F16" s="483">
        <v>11990</v>
      </c>
      <c r="G16" s="483">
        <v>835</v>
      </c>
      <c r="H16" s="483">
        <v>11941</v>
      </c>
      <c r="I16" s="483">
        <v>23903</v>
      </c>
      <c r="J16" s="259">
        <v>88242</v>
      </c>
      <c r="K16" s="259">
        <v>316</v>
      </c>
      <c r="L16" s="298">
        <v>57667</v>
      </c>
      <c r="M16" s="298">
        <v>2109</v>
      </c>
      <c r="N16" s="561"/>
    </row>
    <row r="17" spans="1:14" ht="15.75" customHeight="1">
      <c r="A17" s="236" t="s">
        <v>107</v>
      </c>
      <c r="B17" s="258">
        <v>100249</v>
      </c>
      <c r="C17" s="237">
        <v>0</v>
      </c>
      <c r="D17" s="492">
        <f t="shared" si="0"/>
        <v>79872</v>
      </c>
      <c r="E17" s="237">
        <f t="shared" si="1"/>
        <v>0</v>
      </c>
      <c r="F17" s="483">
        <v>42587</v>
      </c>
      <c r="G17" s="237">
        <v>0</v>
      </c>
      <c r="H17" s="483">
        <v>16628</v>
      </c>
      <c r="I17" s="463">
        <v>0</v>
      </c>
      <c r="J17" s="259">
        <v>4133</v>
      </c>
      <c r="K17" s="237">
        <v>0</v>
      </c>
      <c r="L17" s="298">
        <v>16524</v>
      </c>
      <c r="M17" s="509">
        <v>0</v>
      </c>
      <c r="N17" s="561"/>
    </row>
    <row r="18" spans="1:14" ht="15.75" customHeight="1">
      <c r="A18" s="236" t="s">
        <v>92</v>
      </c>
      <c r="B18" s="258">
        <v>475</v>
      </c>
      <c r="C18" s="258">
        <v>135399</v>
      </c>
      <c r="D18" s="492">
        <f t="shared" si="0"/>
        <v>747</v>
      </c>
      <c r="E18" s="492">
        <f t="shared" si="1"/>
        <v>171419</v>
      </c>
      <c r="F18" s="483">
        <v>86</v>
      </c>
      <c r="G18" s="483">
        <v>44165</v>
      </c>
      <c r="H18" s="483">
        <v>285</v>
      </c>
      <c r="I18" s="483">
        <v>43685</v>
      </c>
      <c r="J18" s="259">
        <v>298</v>
      </c>
      <c r="K18" s="259">
        <v>53811</v>
      </c>
      <c r="L18" s="298">
        <v>78</v>
      </c>
      <c r="M18" s="298">
        <v>29758</v>
      </c>
      <c r="N18" s="561"/>
    </row>
    <row r="19" spans="1:14" ht="15.75" customHeight="1">
      <c r="A19" s="236" t="s">
        <v>108</v>
      </c>
      <c r="B19" s="257">
        <v>43282</v>
      </c>
      <c r="C19" s="257">
        <v>14479</v>
      </c>
      <c r="D19" s="492">
        <f t="shared" si="0"/>
        <v>72143</v>
      </c>
      <c r="E19" s="492">
        <f t="shared" si="1"/>
        <v>19866</v>
      </c>
      <c r="F19" s="483">
        <v>3118</v>
      </c>
      <c r="G19" s="483">
        <v>3506</v>
      </c>
      <c r="H19" s="483">
        <v>14536</v>
      </c>
      <c r="I19" s="483">
        <v>6686</v>
      </c>
      <c r="J19" s="259">
        <v>31568</v>
      </c>
      <c r="K19" s="259">
        <v>1240</v>
      </c>
      <c r="L19" s="298">
        <v>22921</v>
      </c>
      <c r="M19" s="298">
        <v>8434</v>
      </c>
      <c r="N19" s="561"/>
    </row>
    <row r="20" spans="1:14" ht="15.75" customHeight="1">
      <c r="A20" s="236" t="s">
        <v>216</v>
      </c>
      <c r="B20" s="484">
        <v>38751</v>
      </c>
      <c r="C20" s="484">
        <v>206</v>
      </c>
      <c r="D20" s="492">
        <f t="shared" si="0"/>
        <v>16915</v>
      </c>
      <c r="E20" s="237">
        <f t="shared" si="1"/>
        <v>0</v>
      </c>
      <c r="F20" s="463">
        <v>0</v>
      </c>
      <c r="G20" s="463">
        <v>0</v>
      </c>
      <c r="H20" s="463">
        <v>0</v>
      </c>
      <c r="I20" s="463">
        <v>0</v>
      </c>
      <c r="J20" s="259">
        <v>16915</v>
      </c>
      <c r="K20" s="237">
        <v>0</v>
      </c>
      <c r="L20" s="509">
        <v>0</v>
      </c>
      <c r="M20" s="509">
        <v>0</v>
      </c>
      <c r="N20" s="561"/>
    </row>
    <row r="21" spans="1:14" ht="15.75" customHeight="1">
      <c r="A21" s="236" t="s">
        <v>109</v>
      </c>
      <c r="B21" s="258">
        <v>18402</v>
      </c>
      <c r="C21" s="258">
        <v>10144</v>
      </c>
      <c r="D21" s="492">
        <f t="shared" si="0"/>
        <v>62579</v>
      </c>
      <c r="E21" s="492">
        <f t="shared" si="1"/>
        <v>20755</v>
      </c>
      <c r="F21" s="483">
        <v>904</v>
      </c>
      <c r="G21" s="483">
        <v>932</v>
      </c>
      <c r="H21" s="483">
        <v>32882</v>
      </c>
      <c r="I21" s="483">
        <v>11457</v>
      </c>
      <c r="J21" s="259">
        <v>18156</v>
      </c>
      <c r="K21" s="259">
        <v>3097</v>
      </c>
      <c r="L21" s="298">
        <v>10637</v>
      </c>
      <c r="M21" s="298">
        <v>5269</v>
      </c>
      <c r="N21" s="561"/>
    </row>
    <row r="22" spans="1:14" ht="15.75" customHeight="1">
      <c r="A22" s="236" t="s">
        <v>217</v>
      </c>
      <c r="B22" s="258">
        <v>4999</v>
      </c>
      <c r="C22" s="513">
        <v>0</v>
      </c>
      <c r="D22" s="492">
        <f t="shared" si="0"/>
        <v>4842</v>
      </c>
      <c r="E22" s="237">
        <f t="shared" si="1"/>
        <v>0</v>
      </c>
      <c r="F22" s="483">
        <v>1300</v>
      </c>
      <c r="G22" s="463">
        <v>0</v>
      </c>
      <c r="H22" s="483">
        <v>259</v>
      </c>
      <c r="I22" s="463">
        <v>0</v>
      </c>
      <c r="J22" s="259">
        <v>1771</v>
      </c>
      <c r="K22" s="237">
        <v>0</v>
      </c>
      <c r="L22" s="298">
        <v>1512</v>
      </c>
      <c r="M22" s="509">
        <v>0</v>
      </c>
      <c r="N22" s="561"/>
    </row>
    <row r="23" spans="1:14" ht="15.75" customHeight="1">
      <c r="A23" s="236" t="s">
        <v>93</v>
      </c>
      <c r="B23" s="257">
        <v>2424</v>
      </c>
      <c r="C23" s="257">
        <v>16816</v>
      </c>
      <c r="D23" s="492">
        <f t="shared" si="0"/>
        <v>18528</v>
      </c>
      <c r="E23" s="492">
        <f t="shared" si="1"/>
        <v>3447</v>
      </c>
      <c r="F23" s="483">
        <v>3782</v>
      </c>
      <c r="G23" s="483">
        <v>197</v>
      </c>
      <c r="H23" s="483">
        <v>9081</v>
      </c>
      <c r="I23" s="483">
        <v>122</v>
      </c>
      <c r="J23" s="259">
        <v>4759</v>
      </c>
      <c r="K23" s="259">
        <v>59</v>
      </c>
      <c r="L23" s="298">
        <v>906</v>
      </c>
      <c r="M23" s="298">
        <v>3069</v>
      </c>
      <c r="N23" s="561"/>
    </row>
    <row r="24" spans="1:14" ht="15.75" customHeight="1">
      <c r="A24" s="236" t="s">
        <v>218</v>
      </c>
      <c r="B24" s="257">
        <v>677</v>
      </c>
      <c r="C24" s="257">
        <v>480980</v>
      </c>
      <c r="D24" s="492">
        <f t="shared" si="0"/>
        <v>1096</v>
      </c>
      <c r="E24" s="492">
        <f t="shared" si="1"/>
        <v>19220</v>
      </c>
      <c r="F24" s="463">
        <v>0</v>
      </c>
      <c r="G24" s="483">
        <v>5300</v>
      </c>
      <c r="H24" s="483">
        <v>643</v>
      </c>
      <c r="I24" s="483">
        <v>6149</v>
      </c>
      <c r="J24" s="237">
        <v>0</v>
      </c>
      <c r="K24" s="259">
        <v>2991</v>
      </c>
      <c r="L24" s="298">
        <v>453</v>
      </c>
      <c r="M24" s="298">
        <v>4780</v>
      </c>
      <c r="N24" s="561"/>
    </row>
    <row r="25" spans="1:14" ht="15.75" customHeight="1">
      <c r="A25" s="236" t="s">
        <v>111</v>
      </c>
      <c r="B25" s="485">
        <v>8</v>
      </c>
      <c r="C25" s="485">
        <v>968</v>
      </c>
      <c r="D25" s="463">
        <f t="shared" si="0"/>
        <v>0</v>
      </c>
      <c r="E25" s="492">
        <f t="shared" si="1"/>
        <v>150</v>
      </c>
      <c r="F25" s="463">
        <v>0</v>
      </c>
      <c r="G25" s="483">
        <v>143</v>
      </c>
      <c r="H25" s="237">
        <v>0</v>
      </c>
      <c r="I25" s="237">
        <v>0</v>
      </c>
      <c r="J25" s="237">
        <v>0</v>
      </c>
      <c r="K25" s="259">
        <v>4</v>
      </c>
      <c r="L25" s="509">
        <v>0</v>
      </c>
      <c r="M25" s="298">
        <v>3</v>
      </c>
      <c r="N25" s="561"/>
    </row>
    <row r="26" spans="1:14" ht="15.75" customHeight="1">
      <c r="A26" s="236" t="s">
        <v>112</v>
      </c>
      <c r="B26" s="237">
        <v>0</v>
      </c>
      <c r="C26" s="485">
        <v>3710</v>
      </c>
      <c r="D26" s="463">
        <f t="shared" si="0"/>
        <v>0</v>
      </c>
      <c r="E26" s="237">
        <f t="shared" si="1"/>
        <v>0</v>
      </c>
      <c r="F26" s="463">
        <v>0</v>
      </c>
      <c r="G26" s="463">
        <v>0</v>
      </c>
      <c r="H26" s="237">
        <v>0</v>
      </c>
      <c r="I26" s="237">
        <v>0</v>
      </c>
      <c r="J26" s="237">
        <v>0</v>
      </c>
      <c r="K26" s="237">
        <v>0</v>
      </c>
      <c r="L26" s="509">
        <v>0</v>
      </c>
      <c r="M26" s="508">
        <v>0</v>
      </c>
      <c r="N26" s="561"/>
    </row>
    <row r="27" spans="1:14" ht="15.75" customHeight="1">
      <c r="A27" s="236" t="s">
        <v>113</v>
      </c>
      <c r="B27" s="237">
        <v>0</v>
      </c>
      <c r="C27" s="484">
        <v>60221</v>
      </c>
      <c r="D27" s="492">
        <f t="shared" si="0"/>
        <v>2063</v>
      </c>
      <c r="E27" s="492">
        <f t="shared" si="1"/>
        <v>35282</v>
      </c>
      <c r="F27" s="483">
        <v>3</v>
      </c>
      <c r="G27" s="483">
        <v>7341</v>
      </c>
      <c r="H27" s="237">
        <v>0</v>
      </c>
      <c r="I27" s="483">
        <v>4051</v>
      </c>
      <c r="J27" s="259">
        <v>1293</v>
      </c>
      <c r="K27" s="259">
        <v>12272</v>
      </c>
      <c r="L27" s="298">
        <v>767</v>
      </c>
      <c r="M27" s="298">
        <v>11618</v>
      </c>
      <c r="N27" s="561"/>
    </row>
    <row r="28" spans="1:14" ht="15.75" customHeight="1">
      <c r="A28" s="236" t="s">
        <v>114</v>
      </c>
      <c r="B28" s="257">
        <v>4305</v>
      </c>
      <c r="C28" s="257">
        <v>11361</v>
      </c>
      <c r="D28" s="492">
        <f t="shared" si="0"/>
        <v>2723</v>
      </c>
      <c r="E28" s="492">
        <f t="shared" si="1"/>
        <v>13911</v>
      </c>
      <c r="F28" s="483">
        <v>12</v>
      </c>
      <c r="G28" s="463">
        <v>0</v>
      </c>
      <c r="H28" s="483">
        <v>2580</v>
      </c>
      <c r="I28" s="483">
        <v>9546</v>
      </c>
      <c r="J28" s="259">
        <v>8</v>
      </c>
      <c r="K28" s="259">
        <v>1144</v>
      </c>
      <c r="L28" s="298">
        <v>123</v>
      </c>
      <c r="M28" s="298">
        <v>3221</v>
      </c>
      <c r="N28" s="561"/>
    </row>
    <row r="29" spans="1:14" ht="15.75" customHeight="1">
      <c r="A29" s="236" t="s">
        <v>24</v>
      </c>
      <c r="B29" s="258">
        <v>420305</v>
      </c>
      <c r="C29" s="258">
        <v>138209</v>
      </c>
      <c r="D29" s="492">
        <f t="shared" si="0"/>
        <v>401603</v>
      </c>
      <c r="E29" s="492">
        <f t="shared" si="1"/>
        <v>239318</v>
      </c>
      <c r="F29" s="483">
        <v>47061</v>
      </c>
      <c r="G29" s="483">
        <v>53665</v>
      </c>
      <c r="H29" s="483">
        <v>43625</v>
      </c>
      <c r="I29" s="483">
        <v>44139</v>
      </c>
      <c r="J29" s="259">
        <v>93493</v>
      </c>
      <c r="K29" s="259">
        <v>77622</v>
      </c>
      <c r="L29" s="298">
        <v>217424</v>
      </c>
      <c r="M29" s="298">
        <v>63892</v>
      </c>
      <c r="N29" s="561"/>
    </row>
    <row r="30" spans="1:14" ht="15.75" customHeight="1">
      <c r="A30" s="236" t="s">
        <v>94</v>
      </c>
      <c r="B30" s="257">
        <v>66199</v>
      </c>
      <c r="C30" s="257">
        <v>31942</v>
      </c>
      <c r="D30" s="492">
        <f t="shared" si="0"/>
        <v>28169</v>
      </c>
      <c r="E30" s="492">
        <f t="shared" si="1"/>
        <v>51561</v>
      </c>
      <c r="F30" s="483">
        <v>10367</v>
      </c>
      <c r="G30" s="483">
        <v>7041</v>
      </c>
      <c r="H30" s="483">
        <v>9105</v>
      </c>
      <c r="I30" s="483">
        <v>25062</v>
      </c>
      <c r="J30" s="259">
        <v>5819</v>
      </c>
      <c r="K30" s="259">
        <v>16339</v>
      </c>
      <c r="L30" s="298">
        <v>2878</v>
      </c>
      <c r="M30" s="298">
        <v>3119</v>
      </c>
      <c r="N30" s="561"/>
    </row>
    <row r="31" spans="1:14" ht="15.75" customHeight="1">
      <c r="A31" s="236" t="s">
        <v>115</v>
      </c>
      <c r="B31" s="257">
        <v>3</v>
      </c>
      <c r="C31" s="237">
        <v>0</v>
      </c>
      <c r="D31" s="492">
        <f t="shared" si="0"/>
        <v>21</v>
      </c>
      <c r="E31" s="492">
        <f t="shared" si="1"/>
        <v>550</v>
      </c>
      <c r="F31" s="463">
        <v>0</v>
      </c>
      <c r="G31" s="463">
        <v>0</v>
      </c>
      <c r="H31" s="463">
        <v>0</v>
      </c>
      <c r="I31" s="463">
        <v>0</v>
      </c>
      <c r="J31" s="259">
        <v>21</v>
      </c>
      <c r="K31" s="259">
        <v>550</v>
      </c>
      <c r="L31" s="508">
        <v>0</v>
      </c>
      <c r="M31" s="508">
        <v>0</v>
      </c>
      <c r="N31" s="561"/>
    </row>
    <row r="32" spans="1:14" ht="15.75" customHeight="1">
      <c r="A32" s="238" t="s">
        <v>239</v>
      </c>
      <c r="B32" s="501">
        <v>478169</v>
      </c>
      <c r="C32" s="501">
        <v>3288195</v>
      </c>
      <c r="D32" s="502">
        <f t="shared" si="0"/>
        <v>553103</v>
      </c>
      <c r="E32" s="502">
        <f t="shared" si="1"/>
        <v>3865734</v>
      </c>
      <c r="F32" s="503">
        <v>111281</v>
      </c>
      <c r="G32" s="503">
        <v>889013</v>
      </c>
      <c r="H32" s="503">
        <v>142869</v>
      </c>
      <c r="I32" s="503">
        <v>1051777</v>
      </c>
      <c r="J32" s="403">
        <v>144103</v>
      </c>
      <c r="K32" s="403">
        <v>854090</v>
      </c>
      <c r="L32" s="425">
        <v>154850</v>
      </c>
      <c r="M32" s="425">
        <v>1070854</v>
      </c>
      <c r="N32" s="561"/>
    </row>
    <row r="33" spans="1:14" ht="20.25" customHeight="1">
      <c r="A33" s="295" t="s">
        <v>287</v>
      </c>
      <c r="C33" s="295" t="s">
        <v>263</v>
      </c>
      <c r="D33" s="295"/>
      <c r="E33" s="295"/>
      <c r="G33" s="89" t="s">
        <v>291</v>
      </c>
      <c r="N33" s="561"/>
    </row>
  </sheetData>
  <sheetProtection/>
  <mergeCells count="10">
    <mergeCell ref="N1:N33"/>
    <mergeCell ref="F5:G5"/>
    <mergeCell ref="L5:M5"/>
    <mergeCell ref="F4:M4"/>
    <mergeCell ref="A1:M1"/>
    <mergeCell ref="A4:A6"/>
    <mergeCell ref="H5:I5"/>
    <mergeCell ref="B4:C5"/>
    <mergeCell ref="J5:K5"/>
    <mergeCell ref="D4:E5"/>
  </mergeCells>
  <printOptions/>
  <pageMargins left="0.74" right="0.19" top="0.65" bottom="0.2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5.8515625" style="0" customWidth="1"/>
    <col min="2" max="2" width="10.140625" style="0" bestFit="1" customWidth="1"/>
    <col min="14" max="14" width="4.28125" style="0" customWidth="1"/>
  </cols>
  <sheetData>
    <row r="1" spans="1:14" ht="18.75" customHeight="1">
      <c r="A1" s="575" t="s">
        <v>426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60" t="s">
        <v>340</v>
      </c>
    </row>
    <row r="2" spans="1:14" ht="12.75">
      <c r="A2" s="119"/>
      <c r="B2" s="99"/>
      <c r="C2" s="99"/>
      <c r="D2" s="99"/>
      <c r="E2" s="99"/>
      <c r="F2" s="98"/>
      <c r="H2" s="77"/>
      <c r="I2" s="77"/>
      <c r="J2" s="77"/>
      <c r="K2" s="77"/>
      <c r="L2" s="77" t="s">
        <v>192</v>
      </c>
      <c r="M2" s="77"/>
      <c r="N2" s="561"/>
    </row>
    <row r="3" spans="1:14" ht="3.75" customHeight="1">
      <c r="A3" s="119"/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561"/>
    </row>
    <row r="4" spans="1:14" ht="14.25">
      <c r="A4" s="568" t="s">
        <v>85</v>
      </c>
      <c r="B4" s="571" t="s">
        <v>270</v>
      </c>
      <c r="C4" s="572"/>
      <c r="D4" s="571" t="s">
        <v>292</v>
      </c>
      <c r="E4" s="572"/>
      <c r="F4" s="564" t="s">
        <v>289</v>
      </c>
      <c r="G4" s="565"/>
      <c r="H4" s="565"/>
      <c r="I4" s="565"/>
      <c r="J4" s="565"/>
      <c r="K4" s="565"/>
      <c r="L4" s="565"/>
      <c r="M4" s="566"/>
      <c r="N4" s="561"/>
    </row>
    <row r="5" spans="1:14" ht="12.75">
      <c r="A5" s="569"/>
      <c r="B5" s="573"/>
      <c r="C5" s="574"/>
      <c r="D5" s="573"/>
      <c r="E5" s="574"/>
      <c r="F5" s="562" t="s">
        <v>0</v>
      </c>
      <c r="G5" s="563"/>
      <c r="H5" s="562" t="s">
        <v>1</v>
      </c>
      <c r="I5" s="563"/>
      <c r="J5" s="562" t="s">
        <v>2</v>
      </c>
      <c r="K5" s="563"/>
      <c r="L5" s="562" t="s">
        <v>3</v>
      </c>
      <c r="M5" s="563"/>
      <c r="N5" s="561"/>
    </row>
    <row r="6" spans="1:14" ht="25.5">
      <c r="A6" s="570"/>
      <c r="B6" s="75" t="s">
        <v>202</v>
      </c>
      <c r="C6" s="75" t="s">
        <v>290</v>
      </c>
      <c r="D6" s="75" t="s">
        <v>202</v>
      </c>
      <c r="E6" s="75" t="s">
        <v>290</v>
      </c>
      <c r="F6" s="75" t="s">
        <v>86</v>
      </c>
      <c r="G6" s="75" t="s">
        <v>290</v>
      </c>
      <c r="H6" s="75" t="s">
        <v>86</v>
      </c>
      <c r="I6" s="75" t="s">
        <v>290</v>
      </c>
      <c r="J6" s="75" t="s">
        <v>86</v>
      </c>
      <c r="K6" s="75" t="s">
        <v>290</v>
      </c>
      <c r="L6" s="75" t="s">
        <v>86</v>
      </c>
      <c r="M6" s="75" t="s">
        <v>290</v>
      </c>
      <c r="N6" s="561"/>
    </row>
    <row r="7" spans="1:14" ht="17.25" customHeight="1">
      <c r="A7" s="236" t="s">
        <v>82</v>
      </c>
      <c r="B7" s="258">
        <v>2467</v>
      </c>
      <c r="C7" s="258">
        <v>613</v>
      </c>
      <c r="D7" s="258">
        <f>F7+H7+J7+L7</f>
        <v>4536</v>
      </c>
      <c r="E7" s="258">
        <f>G7+I7+K7+M7</f>
        <v>19615</v>
      </c>
      <c r="F7" s="483">
        <v>1696</v>
      </c>
      <c r="G7" s="483">
        <v>396</v>
      </c>
      <c r="H7" s="483">
        <v>541</v>
      </c>
      <c r="I7" s="463">
        <v>0</v>
      </c>
      <c r="J7" s="259">
        <v>532</v>
      </c>
      <c r="K7" s="259">
        <v>15</v>
      </c>
      <c r="L7" s="298">
        <v>1767</v>
      </c>
      <c r="M7" s="298">
        <v>19204</v>
      </c>
      <c r="N7" s="561"/>
    </row>
    <row r="8" spans="1:14" ht="17.25" customHeight="1">
      <c r="A8" s="236" t="s">
        <v>116</v>
      </c>
      <c r="B8" s="257">
        <v>86558</v>
      </c>
      <c r="C8" s="257">
        <v>5617</v>
      </c>
      <c r="D8" s="258">
        <f aca="true" t="shared" si="0" ref="D8:D29">F8+H8+J8+L8</f>
        <v>128432</v>
      </c>
      <c r="E8" s="258">
        <f aca="true" t="shared" si="1" ref="E8:E29">G8+I8+K8+M8</f>
        <v>1174</v>
      </c>
      <c r="F8" s="483">
        <v>18111</v>
      </c>
      <c r="G8" s="483">
        <v>296</v>
      </c>
      <c r="H8" s="483">
        <v>71161</v>
      </c>
      <c r="I8" s="463">
        <v>0</v>
      </c>
      <c r="J8" s="259">
        <v>33731</v>
      </c>
      <c r="K8" s="259">
        <v>3</v>
      </c>
      <c r="L8" s="298">
        <v>5429</v>
      </c>
      <c r="M8" s="298">
        <v>875</v>
      </c>
      <c r="N8" s="561"/>
    </row>
    <row r="9" spans="1:14" ht="17.25" customHeight="1">
      <c r="A9" s="236" t="s">
        <v>219</v>
      </c>
      <c r="B9" s="237">
        <v>0</v>
      </c>
      <c r="C9" s="237">
        <v>0</v>
      </c>
      <c r="D9" s="237">
        <f t="shared" si="0"/>
        <v>0</v>
      </c>
      <c r="E9" s="237">
        <f t="shared" si="1"/>
        <v>0</v>
      </c>
      <c r="F9" s="463">
        <v>0</v>
      </c>
      <c r="G9" s="463">
        <v>0</v>
      </c>
      <c r="H9" s="463">
        <v>0</v>
      </c>
      <c r="I9" s="463">
        <v>0</v>
      </c>
      <c r="J9" s="237">
        <v>0</v>
      </c>
      <c r="K9" s="237">
        <v>0</v>
      </c>
      <c r="L9" s="237">
        <v>0</v>
      </c>
      <c r="M9" s="237">
        <v>0</v>
      </c>
      <c r="N9" s="561"/>
    </row>
    <row r="10" spans="1:14" ht="17.25" customHeight="1">
      <c r="A10" s="236" t="s">
        <v>95</v>
      </c>
      <c r="B10" s="258">
        <v>165777</v>
      </c>
      <c r="C10" s="258">
        <v>35243</v>
      </c>
      <c r="D10" s="258">
        <f t="shared" si="0"/>
        <v>101127</v>
      </c>
      <c r="E10" s="258">
        <f t="shared" si="1"/>
        <v>16374</v>
      </c>
      <c r="F10" s="483">
        <v>12671</v>
      </c>
      <c r="G10" s="483">
        <v>2556</v>
      </c>
      <c r="H10" s="483">
        <v>30149</v>
      </c>
      <c r="I10" s="483">
        <v>2766</v>
      </c>
      <c r="J10" s="259">
        <v>8195</v>
      </c>
      <c r="K10" s="259">
        <v>3501</v>
      </c>
      <c r="L10" s="298">
        <v>50112</v>
      </c>
      <c r="M10" s="298">
        <v>7551</v>
      </c>
      <c r="N10" s="561"/>
    </row>
    <row r="11" spans="1:14" ht="17.25" customHeight="1">
      <c r="A11" s="236" t="s">
        <v>96</v>
      </c>
      <c r="B11" s="258">
        <v>3732</v>
      </c>
      <c r="C11" s="237">
        <v>0</v>
      </c>
      <c r="D11" s="258">
        <f t="shared" si="0"/>
        <v>45093</v>
      </c>
      <c r="E11" s="258">
        <f t="shared" si="1"/>
        <v>3577</v>
      </c>
      <c r="F11" s="483">
        <v>23121</v>
      </c>
      <c r="G11" s="463">
        <v>0</v>
      </c>
      <c r="H11" s="483">
        <v>9350</v>
      </c>
      <c r="I11" s="483">
        <v>5</v>
      </c>
      <c r="J11" s="259">
        <v>8918</v>
      </c>
      <c r="K11" s="259">
        <v>3154</v>
      </c>
      <c r="L11" s="298">
        <v>3704</v>
      </c>
      <c r="M11" s="298">
        <v>418</v>
      </c>
      <c r="N11" s="561"/>
    </row>
    <row r="12" spans="1:14" ht="17.25" customHeight="1">
      <c r="A12" s="236" t="s">
        <v>117</v>
      </c>
      <c r="B12" s="258">
        <v>943</v>
      </c>
      <c r="C12" s="258">
        <v>6751</v>
      </c>
      <c r="D12" s="258">
        <f t="shared" si="0"/>
        <v>35</v>
      </c>
      <c r="E12" s="258">
        <f t="shared" si="1"/>
        <v>14229</v>
      </c>
      <c r="F12" s="463">
        <v>0</v>
      </c>
      <c r="G12" s="483">
        <v>2428</v>
      </c>
      <c r="H12" s="463">
        <v>0</v>
      </c>
      <c r="I12" s="483">
        <v>5017</v>
      </c>
      <c r="J12" s="259">
        <v>6</v>
      </c>
      <c r="K12" s="259">
        <v>2881</v>
      </c>
      <c r="L12" s="298">
        <v>29</v>
      </c>
      <c r="M12" s="298">
        <v>3903</v>
      </c>
      <c r="N12" s="561"/>
    </row>
    <row r="13" spans="1:14" ht="17.25" customHeight="1">
      <c r="A13" s="236" t="s">
        <v>220</v>
      </c>
      <c r="B13" s="258">
        <v>423</v>
      </c>
      <c r="C13" s="237">
        <v>0</v>
      </c>
      <c r="D13" s="258">
        <f t="shared" si="0"/>
        <v>85</v>
      </c>
      <c r="E13" s="237">
        <f t="shared" si="1"/>
        <v>0</v>
      </c>
      <c r="F13" s="463">
        <v>0</v>
      </c>
      <c r="G13" s="463">
        <v>0</v>
      </c>
      <c r="H13" s="483">
        <v>85</v>
      </c>
      <c r="I13" s="463">
        <v>0</v>
      </c>
      <c r="J13" s="237">
        <v>0</v>
      </c>
      <c r="K13" s="237">
        <v>0</v>
      </c>
      <c r="L13" s="237">
        <v>0</v>
      </c>
      <c r="M13" s="237">
        <v>0</v>
      </c>
      <c r="N13" s="561"/>
    </row>
    <row r="14" spans="1:14" ht="17.25" customHeight="1">
      <c r="A14" s="236" t="s">
        <v>97</v>
      </c>
      <c r="B14" s="258">
        <v>15</v>
      </c>
      <c r="C14" s="258">
        <v>12362</v>
      </c>
      <c r="D14" s="258">
        <f t="shared" si="0"/>
        <v>26</v>
      </c>
      <c r="E14" s="258">
        <f t="shared" si="1"/>
        <v>50680</v>
      </c>
      <c r="F14" s="483">
        <v>16</v>
      </c>
      <c r="G14" s="483">
        <v>2237</v>
      </c>
      <c r="H14" s="463">
        <v>0</v>
      </c>
      <c r="I14" s="483">
        <v>15738</v>
      </c>
      <c r="J14" s="259">
        <v>10</v>
      </c>
      <c r="K14" s="259">
        <v>16072</v>
      </c>
      <c r="L14" s="237">
        <v>0</v>
      </c>
      <c r="M14" s="298">
        <v>16633</v>
      </c>
      <c r="N14" s="561"/>
    </row>
    <row r="15" spans="1:14" ht="17.25" customHeight="1">
      <c r="A15" s="236" t="s">
        <v>221</v>
      </c>
      <c r="B15" s="398">
        <v>0</v>
      </c>
      <c r="C15" s="258">
        <v>23091</v>
      </c>
      <c r="D15" s="237">
        <f t="shared" si="0"/>
        <v>0</v>
      </c>
      <c r="E15" s="258">
        <f t="shared" si="1"/>
        <v>58769</v>
      </c>
      <c r="F15" s="463">
        <v>0</v>
      </c>
      <c r="G15" s="463">
        <v>0</v>
      </c>
      <c r="H15" s="463">
        <v>0</v>
      </c>
      <c r="I15" s="483">
        <v>33363</v>
      </c>
      <c r="J15" s="237">
        <v>0</v>
      </c>
      <c r="K15" s="237">
        <v>0</v>
      </c>
      <c r="L15" s="237">
        <v>0</v>
      </c>
      <c r="M15" s="298">
        <v>25406</v>
      </c>
      <c r="N15" s="561"/>
    </row>
    <row r="16" spans="1:14" ht="17.25" customHeight="1">
      <c r="A16" s="236" t="s">
        <v>118</v>
      </c>
      <c r="B16" s="258">
        <v>568</v>
      </c>
      <c r="C16" s="258">
        <v>38236</v>
      </c>
      <c r="D16" s="258">
        <f t="shared" si="0"/>
        <v>970</v>
      </c>
      <c r="E16" s="258">
        <f t="shared" si="1"/>
        <v>31048</v>
      </c>
      <c r="F16" s="483">
        <v>133</v>
      </c>
      <c r="G16" s="483">
        <v>11972</v>
      </c>
      <c r="H16" s="483">
        <v>126</v>
      </c>
      <c r="I16" s="483">
        <v>4836</v>
      </c>
      <c r="J16" s="259">
        <v>526</v>
      </c>
      <c r="K16" s="259">
        <v>12786</v>
      </c>
      <c r="L16" s="298">
        <v>185</v>
      </c>
      <c r="M16" s="298">
        <v>1454</v>
      </c>
      <c r="N16" s="561"/>
    </row>
    <row r="17" spans="1:14" ht="17.25" customHeight="1">
      <c r="A17" s="236" t="s">
        <v>25</v>
      </c>
      <c r="B17" s="258">
        <v>1043146</v>
      </c>
      <c r="C17" s="258">
        <v>474370</v>
      </c>
      <c r="D17" s="258">
        <f t="shared" si="0"/>
        <v>1154492</v>
      </c>
      <c r="E17" s="258">
        <f t="shared" si="1"/>
        <v>579305</v>
      </c>
      <c r="F17" s="483">
        <v>208601</v>
      </c>
      <c r="G17" s="483">
        <v>95550</v>
      </c>
      <c r="H17" s="483">
        <v>307792</v>
      </c>
      <c r="I17" s="483">
        <v>174931</v>
      </c>
      <c r="J17" s="259">
        <v>402718</v>
      </c>
      <c r="K17" s="259">
        <v>145346</v>
      </c>
      <c r="L17" s="298">
        <v>235381</v>
      </c>
      <c r="M17" s="298">
        <v>163478</v>
      </c>
      <c r="N17" s="561"/>
    </row>
    <row r="18" spans="1:14" ht="17.25" customHeight="1">
      <c r="A18" s="236" t="s">
        <v>119</v>
      </c>
      <c r="B18" s="258">
        <v>2162</v>
      </c>
      <c r="C18" s="258">
        <v>968</v>
      </c>
      <c r="D18" s="258">
        <f t="shared" si="0"/>
        <v>10995</v>
      </c>
      <c r="E18" s="237">
        <f t="shared" si="1"/>
        <v>0</v>
      </c>
      <c r="F18" s="483">
        <v>5</v>
      </c>
      <c r="G18" s="463">
        <v>0</v>
      </c>
      <c r="H18" s="483">
        <v>8919</v>
      </c>
      <c r="I18" s="463">
        <v>0</v>
      </c>
      <c r="J18" s="259">
        <v>1919</v>
      </c>
      <c r="K18" s="237">
        <v>0</v>
      </c>
      <c r="L18" s="298">
        <v>152</v>
      </c>
      <c r="M18" s="237">
        <v>0</v>
      </c>
      <c r="N18" s="561"/>
    </row>
    <row r="19" spans="1:14" ht="17.25" customHeight="1">
      <c r="A19" s="236" t="s">
        <v>222</v>
      </c>
      <c r="B19" s="258">
        <v>3</v>
      </c>
      <c r="C19" s="258">
        <v>2</v>
      </c>
      <c r="D19" s="237">
        <f t="shared" si="0"/>
        <v>0</v>
      </c>
      <c r="E19" s="237">
        <f t="shared" si="1"/>
        <v>0</v>
      </c>
      <c r="F19" s="463">
        <v>0</v>
      </c>
      <c r="G19" s="463">
        <v>0</v>
      </c>
      <c r="H19" s="463">
        <v>0</v>
      </c>
      <c r="I19" s="463">
        <v>0</v>
      </c>
      <c r="J19" s="237">
        <v>0</v>
      </c>
      <c r="K19" s="237">
        <v>0</v>
      </c>
      <c r="L19" s="237">
        <v>0</v>
      </c>
      <c r="M19" s="237">
        <v>0</v>
      </c>
      <c r="N19" s="561"/>
    </row>
    <row r="20" spans="1:14" ht="17.25" customHeight="1">
      <c r="A20" s="236" t="s">
        <v>223</v>
      </c>
      <c r="B20" s="257">
        <v>8433496</v>
      </c>
      <c r="C20" s="257">
        <v>1487669</v>
      </c>
      <c r="D20" s="258">
        <f t="shared" si="0"/>
        <v>8902072</v>
      </c>
      <c r="E20" s="258">
        <f t="shared" si="1"/>
        <v>2009145</v>
      </c>
      <c r="F20" s="483">
        <v>1881158</v>
      </c>
      <c r="G20" s="483">
        <v>388492</v>
      </c>
      <c r="H20" s="483">
        <v>2206720</v>
      </c>
      <c r="I20" s="483">
        <v>510256</v>
      </c>
      <c r="J20" s="259">
        <v>2200893</v>
      </c>
      <c r="K20" s="259">
        <v>511423</v>
      </c>
      <c r="L20" s="298">
        <v>2613301</v>
      </c>
      <c r="M20" s="298">
        <v>598974</v>
      </c>
      <c r="N20" s="561"/>
    </row>
    <row r="21" spans="1:14" ht="17.25" customHeight="1">
      <c r="A21" s="236" t="s">
        <v>98</v>
      </c>
      <c r="B21" s="257">
        <v>30</v>
      </c>
      <c r="C21" s="237">
        <v>0</v>
      </c>
      <c r="D21" s="258">
        <f t="shared" si="0"/>
        <v>56</v>
      </c>
      <c r="E21" s="258">
        <f t="shared" si="1"/>
        <v>2819</v>
      </c>
      <c r="F21" s="483">
        <v>44</v>
      </c>
      <c r="G21" s="483">
        <v>2819</v>
      </c>
      <c r="H21" s="483">
        <v>12</v>
      </c>
      <c r="I21" s="463">
        <v>0</v>
      </c>
      <c r="J21" s="237">
        <v>0</v>
      </c>
      <c r="K21" s="237">
        <v>0</v>
      </c>
      <c r="L21" s="237">
        <v>0</v>
      </c>
      <c r="M21" s="237">
        <v>0</v>
      </c>
      <c r="N21" s="561"/>
    </row>
    <row r="22" spans="1:14" ht="17.25" customHeight="1">
      <c r="A22" s="236" t="s">
        <v>99</v>
      </c>
      <c r="B22" s="258">
        <v>249288</v>
      </c>
      <c r="C22" s="258">
        <v>4120</v>
      </c>
      <c r="D22" s="258">
        <f t="shared" si="0"/>
        <v>305773</v>
      </c>
      <c r="E22" s="258">
        <f t="shared" si="1"/>
        <v>527</v>
      </c>
      <c r="F22" s="483">
        <v>78827</v>
      </c>
      <c r="G22" s="463">
        <v>0</v>
      </c>
      <c r="H22" s="483">
        <v>52003</v>
      </c>
      <c r="I22" s="483">
        <v>336</v>
      </c>
      <c r="J22" s="259">
        <v>66185</v>
      </c>
      <c r="K22" s="259">
        <v>19</v>
      </c>
      <c r="L22" s="298">
        <v>108758</v>
      </c>
      <c r="M22" s="298">
        <v>172</v>
      </c>
      <c r="N22" s="561"/>
    </row>
    <row r="23" spans="1:14" ht="17.25" customHeight="1">
      <c r="A23" s="236" t="s">
        <v>43</v>
      </c>
      <c r="B23" s="258">
        <v>38982</v>
      </c>
      <c r="C23" s="258">
        <v>38853</v>
      </c>
      <c r="D23" s="258">
        <f t="shared" si="0"/>
        <v>42415</v>
      </c>
      <c r="E23" s="258">
        <f t="shared" si="1"/>
        <v>26705</v>
      </c>
      <c r="F23" s="483">
        <v>13197</v>
      </c>
      <c r="G23" s="483">
        <v>3767</v>
      </c>
      <c r="H23" s="483">
        <v>11605</v>
      </c>
      <c r="I23" s="483">
        <v>4169</v>
      </c>
      <c r="J23" s="259">
        <v>5955</v>
      </c>
      <c r="K23" s="259">
        <v>11560</v>
      </c>
      <c r="L23" s="298">
        <v>11658</v>
      </c>
      <c r="M23" s="298">
        <v>7209</v>
      </c>
      <c r="N23" s="561"/>
    </row>
    <row r="24" spans="1:14" ht="17.25" customHeight="1">
      <c r="A24" s="236" t="s">
        <v>120</v>
      </c>
      <c r="B24" s="237">
        <v>0</v>
      </c>
      <c r="C24" s="257">
        <v>7218</v>
      </c>
      <c r="D24" s="237">
        <f t="shared" si="0"/>
        <v>0</v>
      </c>
      <c r="E24" s="258">
        <f t="shared" si="1"/>
        <v>17288</v>
      </c>
      <c r="F24" s="463">
        <v>0</v>
      </c>
      <c r="G24" s="483">
        <v>276</v>
      </c>
      <c r="H24" s="463">
        <v>0</v>
      </c>
      <c r="I24" s="483">
        <v>12864</v>
      </c>
      <c r="J24" s="237">
        <v>0</v>
      </c>
      <c r="K24" s="259">
        <v>2389</v>
      </c>
      <c r="L24" s="509">
        <v>0</v>
      </c>
      <c r="M24" s="298">
        <v>1759</v>
      </c>
      <c r="N24" s="561"/>
    </row>
    <row r="25" spans="1:14" ht="17.25" customHeight="1">
      <c r="A25" s="236" t="s">
        <v>224</v>
      </c>
      <c r="B25" s="237">
        <v>0</v>
      </c>
      <c r="C25" s="257">
        <v>406</v>
      </c>
      <c r="D25" s="258">
        <f t="shared" si="0"/>
        <v>13</v>
      </c>
      <c r="E25" s="258">
        <f t="shared" si="1"/>
        <v>826</v>
      </c>
      <c r="F25" s="463">
        <v>0</v>
      </c>
      <c r="G25" s="463">
        <v>0</v>
      </c>
      <c r="H25" s="483">
        <v>3</v>
      </c>
      <c r="I25" s="483">
        <v>407</v>
      </c>
      <c r="J25" s="237">
        <v>0</v>
      </c>
      <c r="K25" s="259">
        <v>229</v>
      </c>
      <c r="L25" s="298">
        <v>10</v>
      </c>
      <c r="M25" s="298">
        <v>190</v>
      </c>
      <c r="N25" s="561"/>
    </row>
    <row r="26" spans="1:14" ht="17.25" customHeight="1">
      <c r="A26" s="236" t="s">
        <v>28</v>
      </c>
      <c r="B26" s="258">
        <v>1492</v>
      </c>
      <c r="C26" s="258">
        <v>13181</v>
      </c>
      <c r="D26" s="258">
        <f t="shared" si="0"/>
        <v>8471</v>
      </c>
      <c r="E26" s="258">
        <f t="shared" si="1"/>
        <v>21177</v>
      </c>
      <c r="F26" s="483">
        <v>3917</v>
      </c>
      <c r="G26" s="483">
        <v>5305</v>
      </c>
      <c r="H26" s="463">
        <v>0</v>
      </c>
      <c r="I26" s="483">
        <v>4784</v>
      </c>
      <c r="J26" s="259">
        <v>5</v>
      </c>
      <c r="K26" s="259">
        <v>5781</v>
      </c>
      <c r="L26" s="298">
        <v>4549</v>
      </c>
      <c r="M26" s="298">
        <v>5307</v>
      </c>
      <c r="N26" s="561"/>
    </row>
    <row r="27" spans="1:14" ht="17.25" customHeight="1">
      <c r="A27" s="236" t="s">
        <v>225</v>
      </c>
      <c r="B27" s="237">
        <v>0</v>
      </c>
      <c r="C27" s="257">
        <v>3957</v>
      </c>
      <c r="D27" s="237">
        <f t="shared" si="0"/>
        <v>0</v>
      </c>
      <c r="E27" s="258">
        <f t="shared" si="1"/>
        <v>14681</v>
      </c>
      <c r="F27" s="463">
        <v>0</v>
      </c>
      <c r="G27" s="483">
        <v>3226</v>
      </c>
      <c r="H27" s="463">
        <v>0</v>
      </c>
      <c r="I27" s="463">
        <v>0</v>
      </c>
      <c r="J27" s="463">
        <v>0</v>
      </c>
      <c r="K27" s="259">
        <v>4747</v>
      </c>
      <c r="L27" s="463">
        <v>0</v>
      </c>
      <c r="M27" s="298">
        <v>6708</v>
      </c>
      <c r="N27" s="561"/>
    </row>
    <row r="28" spans="1:14" ht="17.25" customHeight="1">
      <c r="A28" s="236" t="s">
        <v>100</v>
      </c>
      <c r="B28" s="258">
        <v>369471</v>
      </c>
      <c r="C28" s="258">
        <v>30621</v>
      </c>
      <c r="D28" s="258">
        <f t="shared" si="0"/>
        <v>390651</v>
      </c>
      <c r="E28" s="258">
        <f t="shared" si="1"/>
        <v>47808</v>
      </c>
      <c r="F28" s="483">
        <v>124105</v>
      </c>
      <c r="G28" s="483">
        <v>5591</v>
      </c>
      <c r="H28" s="483">
        <v>83516</v>
      </c>
      <c r="I28" s="483">
        <v>5192</v>
      </c>
      <c r="J28" s="259">
        <v>69009</v>
      </c>
      <c r="K28" s="259">
        <v>25363</v>
      </c>
      <c r="L28" s="298">
        <v>114021</v>
      </c>
      <c r="M28" s="298">
        <v>11662</v>
      </c>
      <c r="N28" s="561"/>
    </row>
    <row r="29" spans="1:14" ht="17.25" customHeight="1">
      <c r="A29" s="236" t="s">
        <v>30</v>
      </c>
      <c r="B29" s="258">
        <v>89296</v>
      </c>
      <c r="C29" s="258">
        <v>51159</v>
      </c>
      <c r="D29" s="258">
        <f t="shared" si="0"/>
        <v>130432</v>
      </c>
      <c r="E29" s="258">
        <f t="shared" si="1"/>
        <v>42125</v>
      </c>
      <c r="F29" s="483">
        <v>23724</v>
      </c>
      <c r="G29" s="483">
        <v>13490</v>
      </c>
      <c r="H29" s="483">
        <v>34679</v>
      </c>
      <c r="I29" s="483">
        <v>9981</v>
      </c>
      <c r="J29" s="259">
        <v>36810</v>
      </c>
      <c r="K29" s="259">
        <v>5165</v>
      </c>
      <c r="L29" s="298">
        <v>35219</v>
      </c>
      <c r="M29" s="298">
        <v>13489</v>
      </c>
      <c r="N29" s="561"/>
    </row>
    <row r="30" spans="1:14" ht="17.25" customHeight="1">
      <c r="A30" s="238" t="s">
        <v>226</v>
      </c>
      <c r="B30" s="403">
        <f>'Table 12'!B7-SUM('Table 12'!B8:B32)-SUM(B7:B29)</f>
        <v>7341</v>
      </c>
      <c r="C30" s="403">
        <f>'Table 12'!C7-SUM('Table 12'!C8:C32)-SUM(C7:C29)</f>
        <v>96914</v>
      </c>
      <c r="D30" s="403">
        <f>'Table 12'!D7-SUM('Table 12'!D8:D32)-SUM(D7:D29)</f>
        <v>27724</v>
      </c>
      <c r="E30" s="403">
        <f>'Table 12'!E7-SUM('Table 12'!E8:E32)-SUM(E7:E29)</f>
        <v>72715</v>
      </c>
      <c r="F30" s="403">
        <f>'Table 12'!F7-SUM('Table 12'!F8:F32)-SUM(F7:F29)</f>
        <v>2898</v>
      </c>
      <c r="G30" s="403">
        <f>'Table 12'!G7-SUM('Table 12'!G8:G32)-SUM(G7:G29)</f>
        <v>46959</v>
      </c>
      <c r="H30" s="403">
        <f>'Table 12'!H7-SUM('Table 12'!H8:H32)-SUM(H7:H29)</f>
        <v>2609</v>
      </c>
      <c r="I30" s="403">
        <f>'Table 12'!I7-SUM('Table 12'!I8:I32)-SUM(I7:I29)</f>
        <v>13732</v>
      </c>
      <c r="J30" s="403">
        <f>'Table 12'!J7-SUM('Table 12'!J8:J32)-SUM(J7:J29)</f>
        <v>10981</v>
      </c>
      <c r="K30" s="403">
        <f>'Table 12'!K7-SUM('Table 12'!K8:K32)-SUM(K7:K29)</f>
        <v>5553</v>
      </c>
      <c r="L30" s="403">
        <f>'Table 12'!L7-SUM('Table 12'!L8:L32)-SUM(L7:L29)</f>
        <v>11236</v>
      </c>
      <c r="M30" s="403">
        <f>'Table 12'!M7-SUM('Table 12'!M8:M32)-SUM(M7:M29)</f>
        <v>6471</v>
      </c>
      <c r="N30" s="561"/>
    </row>
    <row r="31" spans="1:14" ht="20.25" customHeight="1">
      <c r="A31" s="295" t="s">
        <v>287</v>
      </c>
      <c r="C31" s="295" t="s">
        <v>263</v>
      </c>
      <c r="D31" s="295"/>
      <c r="E31" s="295"/>
      <c r="G31" s="89" t="s">
        <v>291</v>
      </c>
      <c r="N31" s="561"/>
    </row>
    <row r="32" ht="12.75">
      <c r="N32" s="561"/>
    </row>
    <row r="33" ht="12.75">
      <c r="N33" s="561"/>
    </row>
  </sheetData>
  <sheetProtection/>
  <mergeCells count="10">
    <mergeCell ref="N1:N33"/>
    <mergeCell ref="A1:M1"/>
    <mergeCell ref="A4:A6"/>
    <mergeCell ref="B4:C5"/>
    <mergeCell ref="D4:E5"/>
    <mergeCell ref="F4:M4"/>
    <mergeCell ref="F5:G5"/>
    <mergeCell ref="H5:I5"/>
    <mergeCell ref="J5:K5"/>
    <mergeCell ref="L5:M5"/>
  </mergeCells>
  <printOptions/>
  <pageMargins left="0.75" right="0.75" top="0.6" bottom="0.2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85" zoomScaleNormal="85" zoomScalePageLayoutView="0" workbookViewId="0" topLeftCell="A1">
      <selection activeCell="N19" sqref="N19"/>
    </sheetView>
  </sheetViews>
  <sheetFormatPr defaultColWidth="8.8515625" defaultRowHeight="12.75"/>
  <cols>
    <col min="1" max="1" width="5.7109375" style="18" customWidth="1"/>
    <col min="2" max="2" width="34.8515625" style="18" customWidth="1"/>
    <col min="3" max="4" width="9.00390625" style="18" customWidth="1"/>
    <col min="5" max="12" width="9.00390625" style="136" customWidth="1"/>
    <col min="13" max="13" width="4.140625" style="18" customWidth="1"/>
    <col min="14" max="14" width="13.7109375" style="18" customWidth="1"/>
    <col min="15" max="16384" width="8.8515625" style="18" customWidth="1"/>
  </cols>
  <sheetData>
    <row r="1" spans="1:13" ht="18" customHeight="1">
      <c r="A1" s="534" t="s">
        <v>206</v>
      </c>
      <c r="B1" s="534"/>
      <c r="C1" s="534"/>
      <c r="D1" s="534"/>
      <c r="E1" s="534"/>
      <c r="F1" s="534"/>
      <c r="G1" s="534"/>
      <c r="H1" s="534"/>
      <c r="I1" s="306"/>
      <c r="J1" s="306"/>
      <c r="K1" s="306"/>
      <c r="L1" s="306"/>
      <c r="M1" s="529" t="s">
        <v>245</v>
      </c>
    </row>
    <row r="2" ht="12.75">
      <c r="M2" s="530"/>
    </row>
    <row r="3" spans="1:13" ht="22.5" customHeight="1">
      <c r="A3" s="291" t="s">
        <v>324</v>
      </c>
      <c r="B3" s="291"/>
      <c r="C3" s="291"/>
      <c r="D3" s="291"/>
      <c r="M3" s="530"/>
    </row>
    <row r="4" ht="21.75" customHeight="1">
      <c r="M4" s="530"/>
    </row>
    <row r="5" spans="1:13" ht="24.75" customHeight="1">
      <c r="A5" s="108"/>
      <c r="B5" s="109"/>
      <c r="C5" s="535" t="s">
        <v>267</v>
      </c>
      <c r="D5" s="535" t="s">
        <v>279</v>
      </c>
      <c r="E5" s="531" t="s">
        <v>267</v>
      </c>
      <c r="F5" s="532"/>
      <c r="G5" s="532"/>
      <c r="H5" s="533"/>
      <c r="I5" s="531" t="s">
        <v>279</v>
      </c>
      <c r="J5" s="532"/>
      <c r="K5" s="532"/>
      <c r="L5" s="533"/>
      <c r="M5" s="530"/>
    </row>
    <row r="6" spans="1:13" ht="24.75" customHeight="1">
      <c r="A6" s="110"/>
      <c r="B6" s="111"/>
      <c r="C6" s="536"/>
      <c r="D6" s="536"/>
      <c r="E6" s="129" t="s">
        <v>0</v>
      </c>
      <c r="F6" s="149" t="s">
        <v>1</v>
      </c>
      <c r="G6" s="149" t="s">
        <v>2</v>
      </c>
      <c r="H6" s="114" t="s">
        <v>3</v>
      </c>
      <c r="I6" s="129" t="s">
        <v>0</v>
      </c>
      <c r="J6" s="161" t="s">
        <v>1</v>
      </c>
      <c r="K6" s="161" t="s">
        <v>2</v>
      </c>
      <c r="L6" s="114" t="s">
        <v>3</v>
      </c>
      <c r="M6" s="530"/>
    </row>
    <row r="7" spans="1:13" ht="24.75" customHeight="1">
      <c r="A7" s="110"/>
      <c r="B7" s="123" t="s">
        <v>207</v>
      </c>
      <c r="C7" s="274"/>
      <c r="D7" s="123"/>
      <c r="E7" s="180"/>
      <c r="F7" s="180"/>
      <c r="G7" s="180"/>
      <c r="H7" s="180"/>
      <c r="I7" s="130"/>
      <c r="J7" s="180"/>
      <c r="K7" s="333"/>
      <c r="L7" s="333"/>
      <c r="M7" s="530"/>
    </row>
    <row r="8" spans="1:13" ht="24.75" customHeight="1">
      <c r="A8" s="110"/>
      <c r="B8" s="122"/>
      <c r="C8" s="106"/>
      <c r="D8" s="122"/>
      <c r="E8" s="130"/>
      <c r="F8" s="130"/>
      <c r="G8" s="130"/>
      <c r="H8" s="130"/>
      <c r="I8" s="130"/>
      <c r="J8" s="130"/>
      <c r="K8" s="334"/>
      <c r="L8" s="334"/>
      <c r="M8" s="530"/>
    </row>
    <row r="9" spans="1:13" ht="24.75" customHeight="1">
      <c r="A9" s="110"/>
      <c r="B9" s="122" t="s">
        <v>234</v>
      </c>
      <c r="C9" s="244">
        <v>14074</v>
      </c>
      <c r="D9" s="242">
        <f>SUM(I9:L9)</f>
        <v>6008</v>
      </c>
      <c r="E9" s="242">
        <v>3478</v>
      </c>
      <c r="F9" s="242">
        <v>3984</v>
      </c>
      <c r="G9" s="242">
        <v>2955</v>
      </c>
      <c r="H9" s="244">
        <v>3657</v>
      </c>
      <c r="I9" s="244">
        <v>1523</v>
      </c>
      <c r="J9" s="244">
        <v>1549</v>
      </c>
      <c r="K9" s="242">
        <v>1395</v>
      </c>
      <c r="L9" s="242">
        <v>1541</v>
      </c>
      <c r="M9" s="530"/>
    </row>
    <row r="10" spans="1:14" ht="24.75" customHeight="1">
      <c r="A10" s="110"/>
      <c r="B10" s="122"/>
      <c r="C10" s="106"/>
      <c r="D10" s="242"/>
      <c r="E10" s="110"/>
      <c r="F10" s="110"/>
      <c r="G10" s="110"/>
      <c r="H10" s="244"/>
      <c r="I10" s="244"/>
      <c r="J10" s="244"/>
      <c r="K10" s="242"/>
      <c r="L10" s="335"/>
      <c r="M10" s="530"/>
      <c r="N10" s="260"/>
    </row>
    <row r="11" spans="1:14" ht="24.75" customHeight="1">
      <c r="A11" s="110"/>
      <c r="B11" s="122" t="s">
        <v>208</v>
      </c>
      <c r="C11" s="244">
        <v>89110</v>
      </c>
      <c r="D11" s="242">
        <f>SUM(I11:L11)</f>
        <v>87239</v>
      </c>
      <c r="E11" s="242">
        <v>17579</v>
      </c>
      <c r="F11" s="242">
        <v>20296</v>
      </c>
      <c r="G11" s="242">
        <v>29410</v>
      </c>
      <c r="H11" s="244">
        <v>21825</v>
      </c>
      <c r="I11" s="244">
        <v>17737</v>
      </c>
      <c r="J11" s="244">
        <f>17528+6653</f>
        <v>24181</v>
      </c>
      <c r="K11" s="242">
        <v>22195</v>
      </c>
      <c r="L11" s="242">
        <v>23126</v>
      </c>
      <c r="M11" s="530"/>
      <c r="N11" s="260"/>
    </row>
    <row r="12" spans="1:13" ht="24.75" customHeight="1">
      <c r="A12" s="110"/>
      <c r="B12" s="122"/>
      <c r="C12" s="110"/>
      <c r="D12" s="110"/>
      <c r="E12" s="244"/>
      <c r="F12" s="244"/>
      <c r="G12" s="244"/>
      <c r="H12" s="244"/>
      <c r="I12" s="244"/>
      <c r="J12" s="244"/>
      <c r="K12" s="242"/>
      <c r="L12" s="335"/>
      <c r="M12" s="530"/>
    </row>
    <row r="13" spans="1:13" ht="24.75" customHeight="1">
      <c r="A13" s="110"/>
      <c r="B13" s="122"/>
      <c r="C13" s="243"/>
      <c r="D13" s="243"/>
      <c r="E13" s="245"/>
      <c r="F13" s="245"/>
      <c r="G13" s="245"/>
      <c r="H13" s="245"/>
      <c r="I13" s="245"/>
      <c r="J13" s="245"/>
      <c r="K13" s="245"/>
      <c r="L13" s="332"/>
      <c r="M13" s="530"/>
    </row>
    <row r="14" spans="1:13" ht="24.75" customHeight="1">
      <c r="A14" s="110"/>
      <c r="B14" s="122"/>
      <c r="C14" s="272"/>
      <c r="D14" s="272"/>
      <c r="E14" s="246"/>
      <c r="F14" s="246"/>
      <c r="G14" s="244"/>
      <c r="H14" s="244"/>
      <c r="I14" s="244"/>
      <c r="J14" s="246"/>
      <c r="K14" s="242"/>
      <c r="L14" s="335"/>
      <c r="M14" s="530"/>
    </row>
    <row r="15" spans="1:14" ht="24.75" customHeight="1">
      <c r="A15" s="110"/>
      <c r="B15" s="123" t="s">
        <v>228</v>
      </c>
      <c r="C15" s="124"/>
      <c r="D15" s="124"/>
      <c r="E15" s="244"/>
      <c r="F15" s="244"/>
      <c r="G15" s="244"/>
      <c r="H15" s="244"/>
      <c r="I15" s="244"/>
      <c r="J15" s="244"/>
      <c r="K15" s="242"/>
      <c r="L15" s="335"/>
      <c r="M15" s="530"/>
      <c r="N15" s="169"/>
    </row>
    <row r="16" spans="1:13" ht="24.75" customHeight="1">
      <c r="A16" s="110"/>
      <c r="B16" s="111"/>
      <c r="C16" s="111"/>
      <c r="D16" s="111"/>
      <c r="E16" s="244"/>
      <c r="F16" s="244"/>
      <c r="G16" s="244"/>
      <c r="H16" s="244"/>
      <c r="I16" s="244"/>
      <c r="J16" s="244"/>
      <c r="K16" s="242"/>
      <c r="L16" s="335"/>
      <c r="M16" s="530"/>
    </row>
    <row r="17" spans="1:13" ht="24.75" customHeight="1">
      <c r="A17" s="110"/>
      <c r="B17" s="111" t="s">
        <v>235</v>
      </c>
      <c r="C17" s="242">
        <v>17373</v>
      </c>
      <c r="D17" s="242">
        <f>SUM(I17:L17)</f>
        <v>10722</v>
      </c>
      <c r="E17" s="242">
        <v>4172</v>
      </c>
      <c r="F17" s="242">
        <v>4855</v>
      </c>
      <c r="G17" s="242">
        <v>3513</v>
      </c>
      <c r="H17" s="244">
        <v>4833</v>
      </c>
      <c r="I17" s="244">
        <v>2562</v>
      </c>
      <c r="J17" s="244">
        <v>3058</v>
      </c>
      <c r="K17" s="242">
        <v>2434</v>
      </c>
      <c r="L17" s="242">
        <v>2668</v>
      </c>
      <c r="M17" s="530"/>
    </row>
    <row r="18" spans="1:13" ht="24.75" customHeight="1">
      <c r="A18" s="110"/>
      <c r="B18" s="111"/>
      <c r="C18" s="372"/>
      <c r="D18" s="242"/>
      <c r="E18" s="199"/>
      <c r="F18" s="199"/>
      <c r="G18" s="199"/>
      <c r="H18" s="244"/>
      <c r="I18" s="244"/>
      <c r="J18" s="244"/>
      <c r="K18" s="242"/>
      <c r="L18" s="335"/>
      <c r="M18" s="530"/>
    </row>
    <row r="19" spans="1:14" ht="24.75" customHeight="1">
      <c r="A19" s="110"/>
      <c r="B19" s="111" t="s">
        <v>208</v>
      </c>
      <c r="C19" s="242">
        <v>90455</v>
      </c>
      <c r="D19" s="242">
        <f>SUM(I19:L19)</f>
        <v>97507</v>
      </c>
      <c r="E19" s="242">
        <v>17930</v>
      </c>
      <c r="F19" s="242">
        <v>18301</v>
      </c>
      <c r="G19" s="242">
        <v>22604</v>
      </c>
      <c r="H19" s="244">
        <v>31620</v>
      </c>
      <c r="I19" s="244">
        <v>18964</v>
      </c>
      <c r="J19" s="244">
        <f>20587+7244</f>
        <v>27831</v>
      </c>
      <c r="K19" s="242">
        <v>24788</v>
      </c>
      <c r="L19" s="242">
        <v>25924</v>
      </c>
      <c r="M19" s="530"/>
      <c r="N19" s="73"/>
    </row>
    <row r="20" spans="1:13" ht="18" customHeight="1">
      <c r="A20" s="112"/>
      <c r="B20" s="113"/>
      <c r="C20" s="113"/>
      <c r="D20" s="113"/>
      <c r="E20" s="181"/>
      <c r="F20" s="181"/>
      <c r="G20" s="181"/>
      <c r="H20" s="150"/>
      <c r="I20" s="150"/>
      <c r="J20" s="150"/>
      <c r="K20" s="363"/>
      <c r="L20" s="336"/>
      <c r="M20" s="530"/>
    </row>
    <row r="21" spans="1:13" ht="18.75" customHeight="1">
      <c r="A21" s="293" t="s">
        <v>278</v>
      </c>
      <c r="B21" s="293"/>
      <c r="C21" s="486"/>
      <c r="D21" s="364"/>
      <c r="E21" s="294"/>
      <c r="F21" s="294"/>
      <c r="G21" s="294"/>
      <c r="H21" s="169"/>
      <c r="I21" s="169"/>
      <c r="J21" s="169"/>
      <c r="K21" s="169"/>
      <c r="L21" s="169"/>
      <c r="M21" s="530"/>
    </row>
    <row r="22" spans="1:13" ht="18.75" customHeight="1">
      <c r="A22" s="293" t="s">
        <v>260</v>
      </c>
      <c r="B22" s="293"/>
      <c r="C22" s="364"/>
      <c r="D22" s="364"/>
      <c r="E22" s="294"/>
      <c r="F22" s="294"/>
      <c r="G22" s="294"/>
      <c r="H22" s="169"/>
      <c r="I22" s="169"/>
      <c r="J22" s="169"/>
      <c r="K22" s="169"/>
      <c r="L22" s="169"/>
      <c r="M22" s="530"/>
    </row>
    <row r="23" spans="1:13" ht="12.75">
      <c r="A23" s="18" t="s">
        <v>271</v>
      </c>
      <c r="M23" s="530"/>
    </row>
    <row r="29" ht="12" customHeight="1"/>
  </sheetData>
  <sheetProtection/>
  <mergeCells count="6">
    <mergeCell ref="M1:M23"/>
    <mergeCell ref="E5:H5"/>
    <mergeCell ref="A1:H1"/>
    <mergeCell ref="C5:C6"/>
    <mergeCell ref="I5:L5"/>
    <mergeCell ref="D5:D6"/>
  </mergeCells>
  <printOptions/>
  <pageMargins left="0.78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6.57421875" style="276" customWidth="1"/>
    <col min="2" max="2" width="9.00390625" style="276" customWidth="1"/>
    <col min="3" max="5" width="9.140625" style="276" customWidth="1"/>
    <col min="6" max="6" width="9.57421875" style="276" customWidth="1"/>
    <col min="7" max="7" width="8.00390625" style="276" customWidth="1"/>
    <col min="8" max="8" width="8.421875" style="276" customWidth="1"/>
    <col min="9" max="9" width="8.8515625" style="276" customWidth="1"/>
    <col min="10" max="10" width="9.00390625" style="276" customWidth="1"/>
    <col min="11" max="11" width="8.7109375" style="276" customWidth="1"/>
    <col min="12" max="12" width="9.7109375" style="276" customWidth="1"/>
    <col min="13" max="13" width="9.421875" style="276" customWidth="1"/>
    <col min="14" max="14" width="5.140625" style="276" customWidth="1"/>
    <col min="15" max="16384" width="9.140625" style="276" customWidth="1"/>
  </cols>
  <sheetData>
    <row r="1" spans="1:14" ht="17.25" customHeight="1">
      <c r="A1" s="74" t="s">
        <v>318</v>
      </c>
      <c r="B1" s="73"/>
      <c r="C1" s="73"/>
      <c r="D1" s="73"/>
      <c r="E1" s="73"/>
      <c r="F1" s="275"/>
      <c r="G1" s="275"/>
      <c r="H1" s="275"/>
      <c r="I1" s="275"/>
      <c r="J1" s="275"/>
      <c r="K1" s="275"/>
      <c r="L1" s="275"/>
      <c r="M1" s="275"/>
      <c r="N1" s="560" t="s">
        <v>341</v>
      </c>
    </row>
    <row r="2" spans="1:14" ht="3" customHeight="1">
      <c r="A2" s="74"/>
      <c r="B2" s="73"/>
      <c r="C2" s="73"/>
      <c r="D2" s="73"/>
      <c r="E2" s="73"/>
      <c r="F2" s="275"/>
      <c r="G2" s="275"/>
      <c r="H2" s="275"/>
      <c r="I2" s="275"/>
      <c r="J2" s="275"/>
      <c r="K2" s="275"/>
      <c r="L2" s="275"/>
      <c r="M2" s="275"/>
      <c r="N2" s="561"/>
    </row>
    <row r="3" spans="1:14" ht="11.25" customHeight="1">
      <c r="A3" s="73"/>
      <c r="B3" s="73"/>
      <c r="C3" s="73"/>
      <c r="D3" s="73"/>
      <c r="E3" s="73"/>
      <c r="F3" s="77"/>
      <c r="H3" s="77"/>
      <c r="I3" s="77"/>
      <c r="J3" s="77"/>
      <c r="K3" s="77"/>
      <c r="L3" s="77" t="s">
        <v>192</v>
      </c>
      <c r="M3" s="77"/>
      <c r="N3" s="561"/>
    </row>
    <row r="4" spans="1:14" ht="1.5" customHeight="1">
      <c r="A4" s="73"/>
      <c r="B4" s="73"/>
      <c r="C4" s="73"/>
      <c r="D4" s="73"/>
      <c r="E4" s="73"/>
      <c r="F4" s="77"/>
      <c r="G4" s="77"/>
      <c r="H4" s="77"/>
      <c r="I4" s="77"/>
      <c r="J4" s="77"/>
      <c r="K4" s="77"/>
      <c r="L4" s="77"/>
      <c r="M4" s="77"/>
      <c r="N4" s="561"/>
    </row>
    <row r="5" spans="1:14" ht="3" customHeight="1" hidden="1">
      <c r="A5" s="73"/>
      <c r="B5" s="73"/>
      <c r="C5" s="73"/>
      <c r="D5" s="73"/>
      <c r="E5" s="73"/>
      <c r="F5" s="77"/>
      <c r="G5" s="77"/>
      <c r="H5" s="77"/>
      <c r="I5" s="77"/>
      <c r="J5" s="77"/>
      <c r="K5" s="77"/>
      <c r="L5" s="77"/>
      <c r="M5" s="77"/>
      <c r="N5" s="561"/>
    </row>
    <row r="6" spans="1:14" s="277" customFormat="1" ht="17.25" customHeight="1">
      <c r="A6" s="576" t="s">
        <v>88</v>
      </c>
      <c r="B6" s="571" t="s">
        <v>270</v>
      </c>
      <c r="C6" s="572"/>
      <c r="D6" s="571" t="s">
        <v>292</v>
      </c>
      <c r="E6" s="572"/>
      <c r="F6" s="580" t="s">
        <v>292</v>
      </c>
      <c r="G6" s="581"/>
      <c r="H6" s="581"/>
      <c r="I6" s="581"/>
      <c r="J6" s="581"/>
      <c r="K6" s="581"/>
      <c r="L6" s="581"/>
      <c r="M6" s="582"/>
      <c r="N6" s="561"/>
    </row>
    <row r="7" spans="1:14" s="277" customFormat="1" ht="15" customHeight="1">
      <c r="A7" s="577"/>
      <c r="B7" s="573"/>
      <c r="C7" s="574"/>
      <c r="D7" s="573"/>
      <c r="E7" s="574"/>
      <c r="F7" s="579" t="s">
        <v>0</v>
      </c>
      <c r="G7" s="579"/>
      <c r="H7" s="562" t="s">
        <v>1</v>
      </c>
      <c r="I7" s="563"/>
      <c r="J7" s="562" t="s">
        <v>2</v>
      </c>
      <c r="K7" s="563"/>
      <c r="L7" s="562" t="s">
        <v>3</v>
      </c>
      <c r="M7" s="563"/>
      <c r="N7" s="561"/>
    </row>
    <row r="8" spans="1:14" ht="26.25" customHeight="1">
      <c r="A8" s="578"/>
      <c r="B8" s="75" t="s">
        <v>256</v>
      </c>
      <c r="C8" s="75" t="s">
        <v>293</v>
      </c>
      <c r="D8" s="75" t="s">
        <v>256</v>
      </c>
      <c r="E8" s="75" t="s">
        <v>293</v>
      </c>
      <c r="F8" s="75" t="s">
        <v>256</v>
      </c>
      <c r="G8" s="75" t="s">
        <v>293</v>
      </c>
      <c r="H8" s="75" t="s">
        <v>86</v>
      </c>
      <c r="I8" s="75" t="s">
        <v>293</v>
      </c>
      <c r="J8" s="75" t="s">
        <v>86</v>
      </c>
      <c r="K8" s="75" t="s">
        <v>293</v>
      </c>
      <c r="L8" s="75" t="s">
        <v>86</v>
      </c>
      <c r="M8" s="75" t="s">
        <v>293</v>
      </c>
      <c r="N8" s="561"/>
    </row>
    <row r="9" spans="1:14" s="277" customFormat="1" ht="18.75" customHeight="1">
      <c r="A9" s="235" t="s">
        <v>81</v>
      </c>
      <c r="B9" s="456">
        <f>SUM(B10:B29)</f>
        <v>3546254</v>
      </c>
      <c r="C9" s="456">
        <f>SUM(C10:C29)</f>
        <v>4269870</v>
      </c>
      <c r="D9" s="456">
        <f>F9+H9+J9+L9</f>
        <v>3875495</v>
      </c>
      <c r="E9" s="456">
        <f>G9+I9+K9+M9</f>
        <v>5137072</v>
      </c>
      <c r="F9" s="457">
        <f aca="true" t="shared" si="0" ref="F9:M9">SUM(F10:F29)</f>
        <v>977315</v>
      </c>
      <c r="G9" s="458">
        <f t="shared" si="0"/>
        <v>1161076</v>
      </c>
      <c r="H9" s="458">
        <f t="shared" si="0"/>
        <v>849473</v>
      </c>
      <c r="I9" s="458">
        <f t="shared" si="0"/>
        <v>1365559</v>
      </c>
      <c r="J9" s="458">
        <f t="shared" si="0"/>
        <v>1008652</v>
      </c>
      <c r="K9" s="458">
        <f t="shared" si="0"/>
        <v>1200717</v>
      </c>
      <c r="L9" s="458">
        <f t="shared" si="0"/>
        <v>1040055</v>
      </c>
      <c r="M9" s="458">
        <f t="shared" si="0"/>
        <v>1409720</v>
      </c>
      <c r="N9" s="561"/>
    </row>
    <row r="10" spans="1:14" s="277" customFormat="1" ht="18.75" customHeight="1">
      <c r="A10" s="236" t="s">
        <v>90</v>
      </c>
      <c r="B10" s="257">
        <v>11</v>
      </c>
      <c r="C10" s="257">
        <v>90765</v>
      </c>
      <c r="D10" s="459">
        <v>0</v>
      </c>
      <c r="E10" s="257">
        <f aca="true" t="shared" si="1" ref="E10:E29">G10+I10+K10+M10</f>
        <v>71921</v>
      </c>
      <c r="F10" s="459">
        <v>0</v>
      </c>
      <c r="G10" s="460">
        <v>46221</v>
      </c>
      <c r="H10" s="459">
        <v>0</v>
      </c>
      <c r="I10" s="460">
        <v>13696</v>
      </c>
      <c r="J10" s="459">
        <v>0</v>
      </c>
      <c r="K10" s="460">
        <v>5533</v>
      </c>
      <c r="L10" s="510">
        <v>0</v>
      </c>
      <c r="M10" s="511">
        <v>6471</v>
      </c>
      <c r="N10" s="561"/>
    </row>
    <row r="11" spans="1:14" s="277" customFormat="1" ht="18.75" customHeight="1">
      <c r="A11" s="236" t="s">
        <v>91</v>
      </c>
      <c r="B11" s="461">
        <v>0</v>
      </c>
      <c r="C11" s="259">
        <v>5673</v>
      </c>
      <c r="D11" s="259">
        <f aca="true" t="shared" si="2" ref="D11:D29">F11+H11+J11+L11</f>
        <v>35</v>
      </c>
      <c r="E11" s="259">
        <f t="shared" si="1"/>
        <v>7184</v>
      </c>
      <c r="F11" s="459">
        <v>0</v>
      </c>
      <c r="G11" s="460">
        <v>1664</v>
      </c>
      <c r="H11" s="459">
        <v>0</v>
      </c>
      <c r="I11" s="459">
        <v>0</v>
      </c>
      <c r="J11" s="460">
        <v>35</v>
      </c>
      <c r="K11" s="460">
        <v>1830</v>
      </c>
      <c r="L11" s="510">
        <v>0</v>
      </c>
      <c r="M11" s="511">
        <v>3690</v>
      </c>
      <c r="N11" s="561"/>
    </row>
    <row r="12" spans="1:14" s="277" customFormat="1" ht="18.75" customHeight="1">
      <c r="A12" s="236" t="s">
        <v>92</v>
      </c>
      <c r="B12" s="259">
        <v>475</v>
      </c>
      <c r="C12" s="259">
        <v>135399</v>
      </c>
      <c r="D12" s="259">
        <f t="shared" si="2"/>
        <v>747</v>
      </c>
      <c r="E12" s="259">
        <f t="shared" si="1"/>
        <v>171419</v>
      </c>
      <c r="F12" s="462">
        <v>86</v>
      </c>
      <c r="G12" s="460">
        <v>44165</v>
      </c>
      <c r="H12" s="462">
        <v>285</v>
      </c>
      <c r="I12" s="462">
        <v>43685</v>
      </c>
      <c r="J12" s="462">
        <v>298</v>
      </c>
      <c r="K12" s="462">
        <v>53811</v>
      </c>
      <c r="L12" s="511">
        <v>78</v>
      </c>
      <c r="M12" s="511">
        <v>29758</v>
      </c>
      <c r="N12" s="561"/>
    </row>
    <row r="13" spans="1:14" s="277" customFormat="1" ht="18.75" customHeight="1">
      <c r="A13" s="236" t="s">
        <v>110</v>
      </c>
      <c r="B13" s="461">
        <v>0</v>
      </c>
      <c r="C13" s="257">
        <v>7</v>
      </c>
      <c r="D13" s="459">
        <v>0</v>
      </c>
      <c r="E13" s="459">
        <v>0</v>
      </c>
      <c r="F13" s="459">
        <v>0</v>
      </c>
      <c r="G13" s="459">
        <v>0</v>
      </c>
      <c r="H13" s="459">
        <v>0</v>
      </c>
      <c r="I13" s="459">
        <v>0</v>
      </c>
      <c r="J13" s="459">
        <v>0</v>
      </c>
      <c r="K13" s="459">
        <v>0</v>
      </c>
      <c r="L13" s="459">
        <v>0</v>
      </c>
      <c r="M13" s="459">
        <v>0</v>
      </c>
      <c r="N13" s="561"/>
    </row>
    <row r="14" spans="1:14" ht="18.75" customHeight="1">
      <c r="A14" s="236" t="s">
        <v>103</v>
      </c>
      <c r="B14" s="461">
        <v>0</v>
      </c>
      <c r="C14" s="257">
        <v>152</v>
      </c>
      <c r="D14" s="459">
        <v>0</v>
      </c>
      <c r="E14" s="459">
        <v>0</v>
      </c>
      <c r="F14" s="459">
        <v>0</v>
      </c>
      <c r="G14" s="459">
        <v>0</v>
      </c>
      <c r="H14" s="459">
        <v>0</v>
      </c>
      <c r="I14" s="459">
        <v>0</v>
      </c>
      <c r="J14" s="459">
        <v>0</v>
      </c>
      <c r="K14" s="459">
        <v>0</v>
      </c>
      <c r="L14" s="459">
        <v>0</v>
      </c>
      <c r="M14" s="459">
        <v>0</v>
      </c>
      <c r="N14" s="561"/>
    </row>
    <row r="15" spans="1:14" s="277" customFormat="1" ht="18.75" customHeight="1">
      <c r="A15" s="236" t="s">
        <v>123</v>
      </c>
      <c r="B15" s="259">
        <v>885933</v>
      </c>
      <c r="C15" s="259">
        <v>4620</v>
      </c>
      <c r="D15" s="259">
        <f t="shared" si="2"/>
        <v>861949</v>
      </c>
      <c r="E15" s="259">
        <f t="shared" si="1"/>
        <v>10098</v>
      </c>
      <c r="F15" s="462">
        <v>351054</v>
      </c>
      <c r="G15" s="460">
        <v>722</v>
      </c>
      <c r="H15" s="462">
        <v>165720</v>
      </c>
      <c r="I15" s="462">
        <v>898</v>
      </c>
      <c r="J15" s="462">
        <v>181777</v>
      </c>
      <c r="K15" s="462">
        <v>6855</v>
      </c>
      <c r="L15" s="462">
        <v>163398</v>
      </c>
      <c r="M15" s="511">
        <v>1623</v>
      </c>
      <c r="N15" s="561"/>
    </row>
    <row r="16" spans="1:14" s="277" customFormat="1" ht="18.75" customHeight="1">
      <c r="A16" s="236" t="s">
        <v>200</v>
      </c>
      <c r="B16" s="463">
        <v>0</v>
      </c>
      <c r="C16" s="259">
        <v>3608</v>
      </c>
      <c r="D16" s="459">
        <v>0</v>
      </c>
      <c r="E16" s="259">
        <f t="shared" si="1"/>
        <v>43</v>
      </c>
      <c r="F16" s="459">
        <v>0</v>
      </c>
      <c r="G16" s="462">
        <v>41</v>
      </c>
      <c r="H16" s="459">
        <v>0</v>
      </c>
      <c r="I16" s="459">
        <v>0</v>
      </c>
      <c r="J16" s="459">
        <v>0</v>
      </c>
      <c r="K16" s="462">
        <v>2</v>
      </c>
      <c r="L16" s="459">
        <v>0</v>
      </c>
      <c r="M16" s="459">
        <v>0</v>
      </c>
      <c r="N16" s="561"/>
    </row>
    <row r="17" spans="1:14" s="277" customFormat="1" ht="18.75" customHeight="1">
      <c r="A17" s="236" t="s">
        <v>93</v>
      </c>
      <c r="B17" s="257">
        <v>2424</v>
      </c>
      <c r="C17" s="257">
        <v>16816</v>
      </c>
      <c r="D17" s="257">
        <f t="shared" si="2"/>
        <v>18528</v>
      </c>
      <c r="E17" s="257">
        <f t="shared" si="1"/>
        <v>3447</v>
      </c>
      <c r="F17" s="462">
        <v>3782</v>
      </c>
      <c r="G17" s="460">
        <v>197</v>
      </c>
      <c r="H17" s="462">
        <v>9081</v>
      </c>
      <c r="I17" s="462">
        <v>122</v>
      </c>
      <c r="J17" s="462">
        <v>4759</v>
      </c>
      <c r="K17" s="462">
        <v>59</v>
      </c>
      <c r="L17" s="511">
        <v>906</v>
      </c>
      <c r="M17" s="511">
        <v>3069</v>
      </c>
      <c r="N17" s="561"/>
    </row>
    <row r="18" spans="1:14" s="277" customFormat="1" ht="18.75" customHeight="1">
      <c r="A18" s="464" t="s">
        <v>24</v>
      </c>
      <c r="B18" s="259">
        <v>420305</v>
      </c>
      <c r="C18" s="259">
        <v>138209</v>
      </c>
      <c r="D18" s="259">
        <f t="shared" si="2"/>
        <v>401603</v>
      </c>
      <c r="E18" s="259">
        <f t="shared" si="1"/>
        <v>239318</v>
      </c>
      <c r="F18" s="462">
        <v>47061</v>
      </c>
      <c r="G18" s="460">
        <v>53665</v>
      </c>
      <c r="H18" s="462">
        <v>43625</v>
      </c>
      <c r="I18" s="462">
        <v>44139</v>
      </c>
      <c r="J18" s="462">
        <v>93493</v>
      </c>
      <c r="K18" s="462">
        <v>77622</v>
      </c>
      <c r="L18" s="511">
        <v>217424</v>
      </c>
      <c r="M18" s="511">
        <v>63892</v>
      </c>
      <c r="N18" s="561"/>
    </row>
    <row r="19" spans="1:14" ht="18.75" customHeight="1">
      <c r="A19" s="464" t="s">
        <v>257</v>
      </c>
      <c r="B19" s="461">
        <v>0</v>
      </c>
      <c r="C19" s="461">
        <v>0</v>
      </c>
      <c r="D19" s="459">
        <v>0</v>
      </c>
      <c r="E19" s="259">
        <f t="shared" si="1"/>
        <v>275</v>
      </c>
      <c r="F19" s="459">
        <v>0</v>
      </c>
      <c r="G19" s="459">
        <v>0</v>
      </c>
      <c r="H19" s="459">
        <v>0</v>
      </c>
      <c r="I19" s="462">
        <v>275</v>
      </c>
      <c r="J19" s="459">
        <v>0</v>
      </c>
      <c r="K19" s="459">
        <v>0</v>
      </c>
      <c r="L19" s="459">
        <v>0</v>
      </c>
      <c r="M19" s="459">
        <v>0</v>
      </c>
      <c r="N19" s="561"/>
    </row>
    <row r="20" spans="1:14" s="277" customFormat="1" ht="18.75" customHeight="1">
      <c r="A20" s="236" t="s">
        <v>239</v>
      </c>
      <c r="B20" s="259">
        <v>478169</v>
      </c>
      <c r="C20" s="259">
        <v>3288195</v>
      </c>
      <c r="D20" s="259">
        <f t="shared" si="2"/>
        <v>553103</v>
      </c>
      <c r="E20" s="259">
        <f t="shared" si="1"/>
        <v>3865734</v>
      </c>
      <c r="F20" s="462">
        <v>111281</v>
      </c>
      <c r="G20" s="460">
        <v>889013</v>
      </c>
      <c r="H20" s="462">
        <v>142869</v>
      </c>
      <c r="I20" s="462">
        <v>1051777</v>
      </c>
      <c r="J20" s="462">
        <v>144103</v>
      </c>
      <c r="K20" s="462">
        <v>854090</v>
      </c>
      <c r="L20" s="511">
        <v>154850</v>
      </c>
      <c r="M20" s="511">
        <v>1070854</v>
      </c>
      <c r="N20" s="561"/>
    </row>
    <row r="21" spans="1:14" s="277" customFormat="1" ht="18.75" customHeight="1">
      <c r="A21" s="236" t="s">
        <v>82</v>
      </c>
      <c r="B21" s="259">
        <v>2467</v>
      </c>
      <c r="C21" s="259">
        <v>613</v>
      </c>
      <c r="D21" s="259">
        <f t="shared" si="2"/>
        <v>4536</v>
      </c>
      <c r="E21" s="259">
        <f t="shared" si="1"/>
        <v>19615</v>
      </c>
      <c r="F21" s="462">
        <v>1696</v>
      </c>
      <c r="G21" s="460">
        <v>396</v>
      </c>
      <c r="H21" s="462">
        <v>541</v>
      </c>
      <c r="I21" s="459">
        <v>0</v>
      </c>
      <c r="J21" s="462">
        <v>532</v>
      </c>
      <c r="K21" s="462">
        <v>15</v>
      </c>
      <c r="L21" s="511">
        <v>1767</v>
      </c>
      <c r="M21" s="511">
        <v>19204</v>
      </c>
      <c r="N21" s="561"/>
    </row>
    <row r="22" spans="1:14" ht="18.75" customHeight="1">
      <c r="A22" s="236" t="s">
        <v>96</v>
      </c>
      <c r="B22" s="259">
        <v>3732</v>
      </c>
      <c r="C22" s="461">
        <v>0</v>
      </c>
      <c r="D22" s="259">
        <f t="shared" si="2"/>
        <v>45093</v>
      </c>
      <c r="E22" s="259">
        <f t="shared" si="1"/>
        <v>3577</v>
      </c>
      <c r="F22" s="259">
        <v>23121</v>
      </c>
      <c r="G22" s="459">
        <v>0</v>
      </c>
      <c r="H22" s="259">
        <v>9350</v>
      </c>
      <c r="I22" s="462">
        <v>5</v>
      </c>
      <c r="J22" s="462">
        <v>8918</v>
      </c>
      <c r="K22" s="462">
        <v>3154</v>
      </c>
      <c r="L22" s="511">
        <v>3704</v>
      </c>
      <c r="M22" s="511">
        <v>418</v>
      </c>
      <c r="N22" s="561"/>
    </row>
    <row r="23" spans="1:14" s="277" customFormat="1" ht="18.75" customHeight="1">
      <c r="A23" s="236" t="s">
        <v>97</v>
      </c>
      <c r="B23" s="259">
        <v>15</v>
      </c>
      <c r="C23" s="259">
        <v>12362</v>
      </c>
      <c r="D23" s="259">
        <f t="shared" si="2"/>
        <v>26</v>
      </c>
      <c r="E23" s="259">
        <f t="shared" si="1"/>
        <v>50680</v>
      </c>
      <c r="F23" s="462">
        <v>16</v>
      </c>
      <c r="G23" s="460">
        <v>2237</v>
      </c>
      <c r="H23" s="459">
        <v>0</v>
      </c>
      <c r="I23" s="462">
        <v>15738</v>
      </c>
      <c r="J23" s="462">
        <v>10</v>
      </c>
      <c r="K23" s="462">
        <v>16072</v>
      </c>
      <c r="L23" s="459">
        <v>0</v>
      </c>
      <c r="M23" s="511">
        <v>16633</v>
      </c>
      <c r="N23" s="561"/>
    </row>
    <row r="24" spans="1:14" s="277" customFormat="1" ht="18.75" customHeight="1">
      <c r="A24" s="236" t="s">
        <v>25</v>
      </c>
      <c r="B24" s="259">
        <v>1043146</v>
      </c>
      <c r="C24" s="259">
        <v>474370</v>
      </c>
      <c r="D24" s="259">
        <f t="shared" si="2"/>
        <v>1154492</v>
      </c>
      <c r="E24" s="259">
        <f t="shared" si="1"/>
        <v>579305</v>
      </c>
      <c r="F24" s="462">
        <v>208601</v>
      </c>
      <c r="G24" s="460">
        <v>95550</v>
      </c>
      <c r="H24" s="462">
        <v>307792</v>
      </c>
      <c r="I24" s="462">
        <v>174931</v>
      </c>
      <c r="J24" s="462">
        <v>402718</v>
      </c>
      <c r="K24" s="462">
        <v>145346</v>
      </c>
      <c r="L24" s="511">
        <v>235381</v>
      </c>
      <c r="M24" s="511">
        <v>163478</v>
      </c>
      <c r="N24" s="561"/>
    </row>
    <row r="25" spans="1:14" ht="18.75" customHeight="1">
      <c r="A25" s="236" t="s">
        <v>98</v>
      </c>
      <c r="B25" s="257">
        <v>30</v>
      </c>
      <c r="C25" s="461">
        <v>0</v>
      </c>
      <c r="D25" s="259">
        <f t="shared" si="2"/>
        <v>56</v>
      </c>
      <c r="E25" s="259">
        <f t="shared" si="1"/>
        <v>2819</v>
      </c>
      <c r="F25" s="462">
        <v>44</v>
      </c>
      <c r="G25" s="460">
        <v>2819</v>
      </c>
      <c r="H25" s="462">
        <v>12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  <c r="N25" s="561"/>
    </row>
    <row r="26" spans="1:14" s="277" customFormat="1" ht="18.75" customHeight="1">
      <c r="A26" s="236" t="s">
        <v>99</v>
      </c>
      <c r="B26" s="259">
        <v>249288</v>
      </c>
      <c r="C26" s="259">
        <v>4120</v>
      </c>
      <c r="D26" s="259">
        <f t="shared" si="2"/>
        <v>305773</v>
      </c>
      <c r="E26" s="259">
        <f t="shared" si="1"/>
        <v>527</v>
      </c>
      <c r="F26" s="462">
        <v>78827</v>
      </c>
      <c r="G26" s="465">
        <v>0</v>
      </c>
      <c r="H26" s="462">
        <v>52003</v>
      </c>
      <c r="I26" s="462">
        <v>336</v>
      </c>
      <c r="J26" s="462">
        <v>66185</v>
      </c>
      <c r="K26" s="462">
        <v>19</v>
      </c>
      <c r="L26" s="511">
        <v>108758</v>
      </c>
      <c r="M26" s="511">
        <v>172</v>
      </c>
      <c r="N26" s="561"/>
    </row>
    <row r="27" spans="1:14" s="277" customFormat="1" ht="18.75" customHeight="1">
      <c r="A27" s="236" t="s">
        <v>28</v>
      </c>
      <c r="B27" s="259">
        <v>1492</v>
      </c>
      <c r="C27" s="259">
        <v>13181</v>
      </c>
      <c r="D27" s="259">
        <f t="shared" si="2"/>
        <v>8471</v>
      </c>
      <c r="E27" s="259">
        <f t="shared" si="1"/>
        <v>21177</v>
      </c>
      <c r="F27" s="462">
        <v>3917</v>
      </c>
      <c r="G27" s="460">
        <v>5305</v>
      </c>
      <c r="H27" s="459">
        <v>0</v>
      </c>
      <c r="I27" s="462">
        <v>4784</v>
      </c>
      <c r="J27" s="462">
        <v>5</v>
      </c>
      <c r="K27" s="462">
        <v>5781</v>
      </c>
      <c r="L27" s="511">
        <v>4549</v>
      </c>
      <c r="M27" s="511">
        <v>5307</v>
      </c>
      <c r="N27" s="561"/>
    </row>
    <row r="28" spans="1:14" s="277" customFormat="1" ht="18.75" customHeight="1">
      <c r="A28" s="236" t="s">
        <v>100</v>
      </c>
      <c r="B28" s="259">
        <v>369471</v>
      </c>
      <c r="C28" s="259">
        <v>30621</v>
      </c>
      <c r="D28" s="259">
        <f t="shared" si="2"/>
        <v>390651</v>
      </c>
      <c r="E28" s="259">
        <f t="shared" si="1"/>
        <v>47808</v>
      </c>
      <c r="F28" s="462">
        <v>124105</v>
      </c>
      <c r="G28" s="460">
        <v>5591</v>
      </c>
      <c r="H28" s="462">
        <v>83516</v>
      </c>
      <c r="I28" s="462">
        <v>5192</v>
      </c>
      <c r="J28" s="462">
        <v>69009</v>
      </c>
      <c r="K28" s="462">
        <v>25363</v>
      </c>
      <c r="L28" s="511">
        <v>114021</v>
      </c>
      <c r="M28" s="511">
        <v>11662</v>
      </c>
      <c r="N28" s="561"/>
    </row>
    <row r="29" spans="1:14" s="277" customFormat="1" ht="18.75" customHeight="1">
      <c r="A29" s="238" t="s">
        <v>30</v>
      </c>
      <c r="B29" s="403">
        <v>89296</v>
      </c>
      <c r="C29" s="403">
        <v>51159</v>
      </c>
      <c r="D29" s="403">
        <f t="shared" si="2"/>
        <v>130432</v>
      </c>
      <c r="E29" s="403">
        <f t="shared" si="1"/>
        <v>42125</v>
      </c>
      <c r="F29" s="466">
        <v>23724</v>
      </c>
      <c r="G29" s="467">
        <v>13490</v>
      </c>
      <c r="H29" s="466">
        <v>34679</v>
      </c>
      <c r="I29" s="466">
        <v>9981</v>
      </c>
      <c r="J29" s="466">
        <v>36810</v>
      </c>
      <c r="K29" s="466">
        <v>5165</v>
      </c>
      <c r="L29" s="512">
        <v>35219</v>
      </c>
      <c r="M29" s="512">
        <v>13489</v>
      </c>
      <c r="N29" s="561"/>
    </row>
    <row r="30" spans="1:14" ht="6.75" customHeight="1">
      <c r="A30" s="240"/>
      <c r="B30" s="278"/>
      <c r="C30" s="278"/>
      <c r="D30" s="278"/>
      <c r="E30" s="278"/>
      <c r="F30" s="279"/>
      <c r="G30" s="279"/>
      <c r="H30" s="279"/>
      <c r="I30" s="279"/>
      <c r="J30" s="279"/>
      <c r="K30" s="279"/>
      <c r="L30" s="279"/>
      <c r="M30" s="279"/>
      <c r="N30" s="561"/>
    </row>
    <row r="31" spans="1:14" s="277" customFormat="1" ht="12.75" customHeight="1">
      <c r="A31" s="468" t="s">
        <v>308</v>
      </c>
      <c r="B31" s="240"/>
      <c r="C31" s="468" t="s">
        <v>309</v>
      </c>
      <c r="D31" s="468"/>
      <c r="E31" s="468"/>
      <c r="F31" s="240"/>
      <c r="G31" s="89" t="s">
        <v>310</v>
      </c>
      <c r="H31" s="240"/>
      <c r="I31" s="240"/>
      <c r="J31" s="240"/>
      <c r="K31" s="240"/>
      <c r="L31" s="240"/>
      <c r="M31" s="240"/>
      <c r="N31" s="561"/>
    </row>
    <row r="32" spans="1:14" s="277" customFormat="1" ht="12.75" customHeight="1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561"/>
    </row>
    <row r="33" spans="1:14" ht="4.5" customHeight="1">
      <c r="A33" s="86"/>
      <c r="N33" s="561"/>
    </row>
    <row r="34" ht="12.75">
      <c r="N34" s="561"/>
    </row>
  </sheetData>
  <sheetProtection/>
  <mergeCells count="9">
    <mergeCell ref="N1:N34"/>
    <mergeCell ref="A6:A8"/>
    <mergeCell ref="B6:C7"/>
    <mergeCell ref="F7:G7"/>
    <mergeCell ref="L7:M7"/>
    <mergeCell ref="F6:M6"/>
    <mergeCell ref="H7:I7"/>
    <mergeCell ref="J7:K7"/>
    <mergeCell ref="D6:E7"/>
  </mergeCells>
  <printOptions/>
  <pageMargins left="0.5" right="0.24" top="0.54" bottom="0.5" header="0.25" footer="0.1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5.8515625" style="0" customWidth="1"/>
    <col min="14" max="14" width="4.7109375" style="0" customWidth="1"/>
  </cols>
  <sheetData>
    <row r="1" spans="1:14" s="276" customFormat="1" ht="19.5" customHeight="1">
      <c r="A1" s="74" t="s">
        <v>319</v>
      </c>
      <c r="B1" s="308"/>
      <c r="C1" s="308"/>
      <c r="D1" s="308"/>
      <c r="E1" s="308"/>
      <c r="F1" s="309"/>
      <c r="G1" s="309"/>
      <c r="H1" s="309"/>
      <c r="I1" s="309"/>
      <c r="J1" s="309"/>
      <c r="K1" s="309"/>
      <c r="L1" s="309"/>
      <c r="M1" s="309"/>
      <c r="N1" s="560" t="s">
        <v>342</v>
      </c>
    </row>
    <row r="2" spans="1:14" s="276" customFormat="1" ht="21.75" customHeight="1">
      <c r="A2" s="275"/>
      <c r="B2" s="308"/>
      <c r="C2" s="308"/>
      <c r="D2" s="308"/>
      <c r="E2" s="308"/>
      <c r="F2" s="310"/>
      <c r="G2" s="310"/>
      <c r="H2" s="310"/>
      <c r="I2" s="310"/>
      <c r="J2" s="310"/>
      <c r="K2" s="310"/>
      <c r="L2" s="77" t="s">
        <v>192</v>
      </c>
      <c r="M2" s="310"/>
      <c r="N2" s="560"/>
    </row>
    <row r="3" spans="1:14" s="276" customFormat="1" ht="16.5" customHeight="1">
      <c r="A3" s="583" t="s">
        <v>89</v>
      </c>
      <c r="B3" s="586" t="s">
        <v>267</v>
      </c>
      <c r="C3" s="587"/>
      <c r="D3" s="586" t="s">
        <v>279</v>
      </c>
      <c r="E3" s="587"/>
      <c r="F3" s="590" t="s">
        <v>279</v>
      </c>
      <c r="G3" s="591"/>
      <c r="H3" s="591"/>
      <c r="I3" s="591"/>
      <c r="J3" s="591"/>
      <c r="K3" s="591"/>
      <c r="L3" s="591"/>
      <c r="M3" s="592"/>
      <c r="N3" s="560"/>
    </row>
    <row r="4" spans="1:14" s="276" customFormat="1" ht="16.5" customHeight="1">
      <c r="A4" s="584"/>
      <c r="B4" s="588"/>
      <c r="C4" s="589"/>
      <c r="D4" s="588"/>
      <c r="E4" s="589"/>
      <c r="F4" s="593" t="s">
        <v>0</v>
      </c>
      <c r="G4" s="593"/>
      <c r="H4" s="562" t="s">
        <v>1</v>
      </c>
      <c r="I4" s="563"/>
      <c r="J4" s="562" t="s">
        <v>2</v>
      </c>
      <c r="K4" s="563"/>
      <c r="L4" s="562" t="s">
        <v>3</v>
      </c>
      <c r="M4" s="563"/>
      <c r="N4" s="560"/>
    </row>
    <row r="5" spans="1:14" s="276" customFormat="1" ht="27" customHeight="1">
      <c r="A5" s="585"/>
      <c r="B5" s="311" t="s">
        <v>256</v>
      </c>
      <c r="C5" s="75" t="s">
        <v>293</v>
      </c>
      <c r="D5" s="311" t="s">
        <v>256</v>
      </c>
      <c r="E5" s="75" t="s">
        <v>293</v>
      </c>
      <c r="F5" s="311" t="s">
        <v>256</v>
      </c>
      <c r="G5" s="75" t="s">
        <v>293</v>
      </c>
      <c r="H5" s="75" t="s">
        <v>86</v>
      </c>
      <c r="I5" s="75" t="s">
        <v>293</v>
      </c>
      <c r="J5" s="75" t="s">
        <v>86</v>
      </c>
      <c r="K5" s="75" t="s">
        <v>293</v>
      </c>
      <c r="L5" s="75" t="s">
        <v>86</v>
      </c>
      <c r="M5" s="75" t="s">
        <v>293</v>
      </c>
      <c r="N5" s="560"/>
    </row>
    <row r="6" spans="1:14" s="276" customFormat="1" ht="23.25" customHeight="1">
      <c r="A6" s="469" t="s">
        <v>81</v>
      </c>
      <c r="B6" s="470">
        <f>SUM(B7:B19)</f>
        <v>9899775</v>
      </c>
      <c r="C6" s="470">
        <f>SUM(C7:C19)</f>
        <v>5064698</v>
      </c>
      <c r="D6" s="470">
        <f>F6+H6+J6+L6</f>
        <v>10527898</v>
      </c>
      <c r="E6" s="470">
        <f>G6+I6+K6+M6</f>
        <v>6158825</v>
      </c>
      <c r="F6" s="299">
        <f aca="true" t="shared" si="0" ref="F6:M6">SUM(F7:F19)</f>
        <v>2280387</v>
      </c>
      <c r="G6" s="471">
        <f t="shared" si="0"/>
        <v>1358071</v>
      </c>
      <c r="H6" s="471">
        <f t="shared" si="0"/>
        <v>2581613</v>
      </c>
      <c r="I6" s="471">
        <f t="shared" si="0"/>
        <v>1624546</v>
      </c>
      <c r="J6" s="471">
        <f t="shared" si="0"/>
        <v>2553357</v>
      </c>
      <c r="K6" s="471">
        <f t="shared" si="0"/>
        <v>1436498</v>
      </c>
      <c r="L6" s="471">
        <f t="shared" si="0"/>
        <v>3112541</v>
      </c>
      <c r="M6" s="471">
        <f t="shared" si="0"/>
        <v>1739710</v>
      </c>
      <c r="N6" s="560"/>
    </row>
    <row r="7" spans="1:14" s="276" customFormat="1" ht="23.25" customHeight="1">
      <c r="A7" s="472" t="s">
        <v>90</v>
      </c>
      <c r="B7" s="473">
        <v>11</v>
      </c>
      <c r="C7" s="473">
        <v>90765</v>
      </c>
      <c r="D7" s="459">
        <v>0</v>
      </c>
      <c r="E7" s="473">
        <f aca="true" t="shared" si="1" ref="E7:E19">G7+I7+K7+M7</f>
        <v>71921</v>
      </c>
      <c r="F7" s="459">
        <v>0</v>
      </c>
      <c r="G7" s="474">
        <v>46221</v>
      </c>
      <c r="H7" s="459">
        <v>0</v>
      </c>
      <c r="I7" s="298">
        <v>13696</v>
      </c>
      <c r="J7" s="459">
        <v>0</v>
      </c>
      <c r="K7" s="298">
        <v>5533</v>
      </c>
      <c r="L7" s="459">
        <v>0</v>
      </c>
      <c r="M7" s="474">
        <v>6471</v>
      </c>
      <c r="N7" s="560"/>
    </row>
    <row r="8" spans="1:14" s="276" customFormat="1" ht="23.25" customHeight="1">
      <c r="A8" s="472" t="s">
        <v>101</v>
      </c>
      <c r="B8" s="298">
        <v>2887</v>
      </c>
      <c r="C8" s="298">
        <v>5366</v>
      </c>
      <c r="D8" s="298">
        <f aca="true" t="shared" si="2" ref="D8:D19">F8+H8+J8+L8</f>
        <v>24527</v>
      </c>
      <c r="E8" s="298">
        <f t="shared" si="1"/>
        <v>3733</v>
      </c>
      <c r="F8" s="298">
        <v>240</v>
      </c>
      <c r="G8" s="474">
        <v>1504</v>
      </c>
      <c r="H8" s="475">
        <v>1076</v>
      </c>
      <c r="I8" s="298">
        <v>1306</v>
      </c>
      <c r="J8" s="474">
        <v>6938</v>
      </c>
      <c r="K8" s="474">
        <v>336</v>
      </c>
      <c r="L8" s="474">
        <v>16273</v>
      </c>
      <c r="M8" s="474">
        <v>587</v>
      </c>
      <c r="N8" s="560"/>
    </row>
    <row r="9" spans="1:14" s="276" customFormat="1" ht="23.25" customHeight="1">
      <c r="A9" s="472" t="s">
        <v>102</v>
      </c>
      <c r="B9" s="459">
        <v>0</v>
      </c>
      <c r="C9" s="476">
        <v>152</v>
      </c>
      <c r="D9" s="459">
        <v>0</v>
      </c>
      <c r="E9" s="459">
        <v>0</v>
      </c>
      <c r="F9" s="459">
        <v>0</v>
      </c>
      <c r="G9" s="459">
        <v>0</v>
      </c>
      <c r="H9" s="459">
        <v>0</v>
      </c>
      <c r="I9" s="459">
        <v>0</v>
      </c>
      <c r="J9" s="459">
        <v>0</v>
      </c>
      <c r="K9" s="459">
        <v>0</v>
      </c>
      <c r="L9" s="459">
        <v>0</v>
      </c>
      <c r="M9" s="459">
        <v>0</v>
      </c>
      <c r="N9" s="560"/>
    </row>
    <row r="10" spans="1:14" s="276" customFormat="1" ht="23.25" customHeight="1">
      <c r="A10" s="472" t="s">
        <v>94</v>
      </c>
      <c r="B10" s="476">
        <v>66199</v>
      </c>
      <c r="C10" s="476">
        <v>31942</v>
      </c>
      <c r="D10" s="476">
        <f t="shared" si="2"/>
        <v>28169</v>
      </c>
      <c r="E10" s="476">
        <f t="shared" si="1"/>
        <v>51561</v>
      </c>
      <c r="F10" s="298">
        <v>10367</v>
      </c>
      <c r="G10" s="474">
        <v>7041</v>
      </c>
      <c r="H10" s="475">
        <v>9105</v>
      </c>
      <c r="I10" s="298">
        <v>25062</v>
      </c>
      <c r="J10" s="474">
        <v>5819</v>
      </c>
      <c r="K10" s="474">
        <v>16339</v>
      </c>
      <c r="L10" s="474">
        <v>2878</v>
      </c>
      <c r="M10" s="474">
        <v>3119</v>
      </c>
      <c r="N10" s="560"/>
    </row>
    <row r="11" spans="1:14" s="276" customFormat="1" ht="23.25" customHeight="1">
      <c r="A11" s="472" t="s">
        <v>239</v>
      </c>
      <c r="B11" s="476">
        <v>478169</v>
      </c>
      <c r="C11" s="476">
        <v>3288195</v>
      </c>
      <c r="D11" s="476">
        <f t="shared" si="2"/>
        <v>553103</v>
      </c>
      <c r="E11" s="476">
        <f t="shared" si="1"/>
        <v>3865734</v>
      </c>
      <c r="F11" s="298">
        <v>111281</v>
      </c>
      <c r="G11" s="474">
        <v>889013</v>
      </c>
      <c r="H11" s="475">
        <v>142869</v>
      </c>
      <c r="I11" s="298">
        <v>1051777</v>
      </c>
      <c r="J11" s="474">
        <v>144103</v>
      </c>
      <c r="K11" s="474">
        <v>854090</v>
      </c>
      <c r="L11" s="474">
        <v>154850</v>
      </c>
      <c r="M11" s="474">
        <v>1070854</v>
      </c>
      <c r="N11" s="560"/>
    </row>
    <row r="12" spans="1:14" s="276" customFormat="1" ht="23.25" customHeight="1">
      <c r="A12" s="472" t="s">
        <v>82</v>
      </c>
      <c r="B12" s="298">
        <v>2467</v>
      </c>
      <c r="C12" s="298">
        <v>613</v>
      </c>
      <c r="D12" s="298">
        <f t="shared" si="2"/>
        <v>4536</v>
      </c>
      <c r="E12" s="298">
        <f t="shared" si="1"/>
        <v>19615</v>
      </c>
      <c r="F12" s="298">
        <v>1696</v>
      </c>
      <c r="G12" s="474">
        <v>396</v>
      </c>
      <c r="H12" s="475">
        <v>541</v>
      </c>
      <c r="I12" s="459">
        <v>0</v>
      </c>
      <c r="J12" s="474">
        <v>532</v>
      </c>
      <c r="K12" s="474">
        <v>15</v>
      </c>
      <c r="L12" s="474">
        <v>1767</v>
      </c>
      <c r="M12" s="474">
        <v>19204</v>
      </c>
      <c r="N12" s="560"/>
    </row>
    <row r="13" spans="1:14" s="276" customFormat="1" ht="23.25" customHeight="1">
      <c r="A13" s="472" t="s">
        <v>95</v>
      </c>
      <c r="B13" s="298">
        <v>165777</v>
      </c>
      <c r="C13" s="298">
        <v>35243</v>
      </c>
      <c r="D13" s="298">
        <f t="shared" si="2"/>
        <v>101127</v>
      </c>
      <c r="E13" s="298">
        <f t="shared" si="1"/>
        <v>16374</v>
      </c>
      <c r="F13" s="298">
        <v>12671</v>
      </c>
      <c r="G13" s="474">
        <v>2556</v>
      </c>
      <c r="H13" s="475">
        <v>30149</v>
      </c>
      <c r="I13" s="298">
        <v>2766</v>
      </c>
      <c r="J13" s="474">
        <v>8195</v>
      </c>
      <c r="K13" s="474">
        <v>3501</v>
      </c>
      <c r="L13" s="474">
        <v>50112</v>
      </c>
      <c r="M13" s="474">
        <v>7551</v>
      </c>
      <c r="N13" s="560"/>
    </row>
    <row r="14" spans="1:14" s="276" customFormat="1" ht="23.25" customHeight="1">
      <c r="A14" s="472" t="s">
        <v>96</v>
      </c>
      <c r="B14" s="298">
        <v>3732</v>
      </c>
      <c r="C14" s="459">
        <v>0</v>
      </c>
      <c r="D14" s="298">
        <f t="shared" si="2"/>
        <v>45093</v>
      </c>
      <c r="E14" s="298">
        <f t="shared" si="1"/>
        <v>3577</v>
      </c>
      <c r="F14" s="298">
        <v>23121</v>
      </c>
      <c r="G14" s="459">
        <v>0</v>
      </c>
      <c r="H14" s="477">
        <v>9350</v>
      </c>
      <c r="I14" s="476">
        <v>5</v>
      </c>
      <c r="J14" s="478">
        <v>8918</v>
      </c>
      <c r="K14" s="478">
        <v>3154</v>
      </c>
      <c r="L14" s="478">
        <v>3704</v>
      </c>
      <c r="M14" s="478">
        <v>418</v>
      </c>
      <c r="N14" s="560"/>
    </row>
    <row r="15" spans="1:14" s="276" customFormat="1" ht="23.25" customHeight="1">
      <c r="A15" s="472" t="s">
        <v>223</v>
      </c>
      <c r="B15" s="298">
        <v>8433496</v>
      </c>
      <c r="C15" s="298">
        <v>1487669</v>
      </c>
      <c r="D15" s="298">
        <f t="shared" si="2"/>
        <v>8902072</v>
      </c>
      <c r="E15" s="298">
        <f t="shared" si="1"/>
        <v>2009145</v>
      </c>
      <c r="F15" s="298">
        <v>1881158</v>
      </c>
      <c r="G15" s="474">
        <v>388492</v>
      </c>
      <c r="H15" s="475">
        <v>2206720</v>
      </c>
      <c r="I15" s="298">
        <v>510256</v>
      </c>
      <c r="J15" s="474">
        <v>2200893</v>
      </c>
      <c r="K15" s="474">
        <v>511423</v>
      </c>
      <c r="L15" s="474">
        <v>2613301</v>
      </c>
      <c r="M15" s="474">
        <v>598974</v>
      </c>
      <c r="N15" s="560"/>
    </row>
    <row r="16" spans="1:14" s="276" customFormat="1" ht="23.25" customHeight="1">
      <c r="A16" s="472" t="s">
        <v>99</v>
      </c>
      <c r="B16" s="298">
        <v>249288</v>
      </c>
      <c r="C16" s="298">
        <v>4120</v>
      </c>
      <c r="D16" s="298">
        <f t="shared" si="2"/>
        <v>305773</v>
      </c>
      <c r="E16" s="298">
        <f t="shared" si="1"/>
        <v>527</v>
      </c>
      <c r="F16" s="298">
        <v>78827</v>
      </c>
      <c r="G16" s="459">
        <v>0</v>
      </c>
      <c r="H16" s="475">
        <v>52003</v>
      </c>
      <c r="I16" s="476">
        <v>336</v>
      </c>
      <c r="J16" s="478">
        <v>66185</v>
      </c>
      <c r="K16" s="478">
        <v>19</v>
      </c>
      <c r="L16" s="474">
        <v>108758</v>
      </c>
      <c r="M16" s="478">
        <v>172</v>
      </c>
      <c r="N16" s="560"/>
    </row>
    <row r="17" spans="1:14" s="276" customFormat="1" ht="23.25" customHeight="1">
      <c r="A17" s="472" t="s">
        <v>43</v>
      </c>
      <c r="B17" s="298">
        <v>38982</v>
      </c>
      <c r="C17" s="298">
        <v>38853</v>
      </c>
      <c r="D17" s="298">
        <f t="shared" si="2"/>
        <v>42415</v>
      </c>
      <c r="E17" s="298">
        <f t="shared" si="1"/>
        <v>26705</v>
      </c>
      <c r="F17" s="298">
        <v>13197</v>
      </c>
      <c r="G17" s="474">
        <v>3767</v>
      </c>
      <c r="H17" s="475">
        <v>11605</v>
      </c>
      <c r="I17" s="298">
        <v>4169</v>
      </c>
      <c r="J17" s="474">
        <v>5955</v>
      </c>
      <c r="K17" s="474">
        <v>11560</v>
      </c>
      <c r="L17" s="474">
        <v>11658</v>
      </c>
      <c r="M17" s="474">
        <v>7209</v>
      </c>
      <c r="N17" s="560"/>
    </row>
    <row r="18" spans="1:14" s="276" customFormat="1" ht="23.25" customHeight="1">
      <c r="A18" s="472" t="s">
        <v>100</v>
      </c>
      <c r="B18" s="298">
        <v>369471</v>
      </c>
      <c r="C18" s="298">
        <v>30621</v>
      </c>
      <c r="D18" s="298">
        <f t="shared" si="2"/>
        <v>390651</v>
      </c>
      <c r="E18" s="298">
        <f t="shared" si="1"/>
        <v>47808</v>
      </c>
      <c r="F18" s="298">
        <v>124105</v>
      </c>
      <c r="G18" s="474">
        <v>5591</v>
      </c>
      <c r="H18" s="475">
        <v>83516</v>
      </c>
      <c r="I18" s="298">
        <v>5192</v>
      </c>
      <c r="J18" s="474">
        <v>69009</v>
      </c>
      <c r="K18" s="474">
        <v>25363</v>
      </c>
      <c r="L18" s="474">
        <v>114021</v>
      </c>
      <c r="M18" s="474">
        <v>11662</v>
      </c>
      <c r="N18" s="560"/>
    </row>
    <row r="19" spans="1:14" s="276" customFormat="1" ht="23.25" customHeight="1">
      <c r="A19" s="479" t="s">
        <v>30</v>
      </c>
      <c r="B19" s="425">
        <v>89296</v>
      </c>
      <c r="C19" s="425">
        <v>51159</v>
      </c>
      <c r="D19" s="425">
        <f t="shared" si="2"/>
        <v>130432</v>
      </c>
      <c r="E19" s="425">
        <f t="shared" si="1"/>
        <v>42125</v>
      </c>
      <c r="F19" s="425">
        <v>23724</v>
      </c>
      <c r="G19" s="480">
        <v>13490</v>
      </c>
      <c r="H19" s="481">
        <v>34679</v>
      </c>
      <c r="I19" s="425">
        <v>9981</v>
      </c>
      <c r="J19" s="480">
        <v>36810</v>
      </c>
      <c r="K19" s="480">
        <v>5165</v>
      </c>
      <c r="L19" s="480">
        <v>35219</v>
      </c>
      <c r="M19" s="480">
        <v>13489</v>
      </c>
      <c r="N19" s="560"/>
    </row>
    <row r="20" spans="1:14" s="276" customFormat="1" ht="19.5" customHeight="1">
      <c r="A20" s="468" t="s">
        <v>308</v>
      </c>
      <c r="B20" s="240"/>
      <c r="C20" s="468" t="s">
        <v>309</v>
      </c>
      <c r="D20" s="468"/>
      <c r="E20" s="468"/>
      <c r="F20" s="240"/>
      <c r="G20" s="89" t="s">
        <v>310</v>
      </c>
      <c r="H20" s="482"/>
      <c r="I20" s="482"/>
      <c r="J20" s="482"/>
      <c r="K20" s="482"/>
      <c r="L20" s="482"/>
      <c r="M20" s="482"/>
      <c r="N20" s="560"/>
    </row>
    <row r="21" ht="12.75">
      <c r="N21" s="560"/>
    </row>
  </sheetData>
  <sheetProtection/>
  <mergeCells count="9">
    <mergeCell ref="N1:N21"/>
    <mergeCell ref="A3:A5"/>
    <mergeCell ref="B3:C4"/>
    <mergeCell ref="F3:M3"/>
    <mergeCell ref="F4:G4"/>
    <mergeCell ref="H4:I4"/>
    <mergeCell ref="L4:M4"/>
    <mergeCell ref="J4:K4"/>
    <mergeCell ref="D3:E4"/>
  </mergeCells>
  <printOptions/>
  <pageMargins left="0.6" right="0.2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">
      <selection activeCell="A30" sqref="A30"/>
    </sheetView>
  </sheetViews>
  <sheetFormatPr defaultColWidth="9.140625" defaultRowHeight="12.75"/>
  <cols>
    <col min="1" max="1" width="44.8515625" style="0" customWidth="1"/>
    <col min="2" max="3" width="7.7109375" style="0" customWidth="1"/>
    <col min="4" max="11" width="7.7109375" style="1" customWidth="1"/>
    <col min="12" max="12" width="3.421875" style="0" customWidth="1"/>
    <col min="13" max="13" width="12.00390625" style="0" bestFit="1" customWidth="1"/>
  </cols>
  <sheetData>
    <row r="1" spans="1:12" ht="24.75" customHeight="1">
      <c r="A1" s="80" t="s">
        <v>325</v>
      </c>
      <c r="B1" s="3"/>
      <c r="C1" s="3"/>
      <c r="L1" s="529" t="s">
        <v>248</v>
      </c>
    </row>
    <row r="2" spans="1:12" ht="1.5" customHeight="1">
      <c r="A2" s="80"/>
      <c r="B2" s="3"/>
      <c r="C2" s="3"/>
      <c r="L2" s="529"/>
    </row>
    <row r="3" spans="1:12" ht="12" customHeight="1">
      <c r="A3" s="3"/>
      <c r="B3" s="3"/>
      <c r="C3" s="3"/>
      <c r="D3" s="58"/>
      <c r="G3" s="58"/>
      <c r="K3" s="58" t="s">
        <v>150</v>
      </c>
      <c r="L3" s="529"/>
    </row>
    <row r="4" spans="1:12" ht="7.5" customHeight="1">
      <c r="A4" s="3"/>
      <c r="B4" s="12"/>
      <c r="C4" s="12"/>
      <c r="L4" s="529"/>
    </row>
    <row r="5" spans="1:12" ht="23.25" customHeight="1">
      <c r="A5" s="537" t="s">
        <v>130</v>
      </c>
      <c r="B5" s="537" t="s">
        <v>236</v>
      </c>
      <c r="C5" s="537" t="s">
        <v>280</v>
      </c>
      <c r="D5" s="539" t="s">
        <v>236</v>
      </c>
      <c r="E5" s="519"/>
      <c r="F5" s="519"/>
      <c r="G5" s="520"/>
      <c r="H5" s="539" t="s">
        <v>280</v>
      </c>
      <c r="I5" s="519"/>
      <c r="J5" s="519"/>
      <c r="K5" s="520"/>
      <c r="L5" s="529"/>
    </row>
    <row r="6" spans="1:12" ht="18" customHeight="1">
      <c r="A6" s="538"/>
      <c r="B6" s="538"/>
      <c r="C6" s="538"/>
      <c r="D6" s="60" t="s">
        <v>151</v>
      </c>
      <c r="E6" s="60" t="s">
        <v>153</v>
      </c>
      <c r="F6" s="60" t="s">
        <v>2</v>
      </c>
      <c r="G6" s="60" t="s">
        <v>3</v>
      </c>
      <c r="H6" s="60" t="s">
        <v>151</v>
      </c>
      <c r="I6" s="60" t="s">
        <v>153</v>
      </c>
      <c r="J6" s="60" t="s">
        <v>156</v>
      </c>
      <c r="K6" s="60" t="s">
        <v>199</v>
      </c>
      <c r="L6" s="529"/>
    </row>
    <row r="7" spans="1:12" ht="30" customHeight="1">
      <c r="A7" s="127" t="s">
        <v>209</v>
      </c>
      <c r="B7" s="202">
        <f>B8+B19+B20+B23+B24+B25+B26+'Table 3 cont''d'!B7+'Table 3 cont''d'!B8+'Table 3 cont''d'!B18</f>
        <v>68966</v>
      </c>
      <c r="C7" s="202">
        <f>SUM(H7:K7)</f>
        <v>64042</v>
      </c>
      <c r="D7" s="202">
        <f>D8+D19+D20+D23+D24+D25+D26+'Table 3 cont''d'!D7+'Table 3 cont''d'!D8+'Table 3 cont''d'!D18</f>
        <v>14610</v>
      </c>
      <c r="E7" s="202">
        <f>E8+E19+E20+E23+E24+E25+E26+'Table 3 cont''d'!E7+'Table 3 cont''d'!E8+'Table 3 cont''d'!E18</f>
        <v>16250</v>
      </c>
      <c r="F7" s="202">
        <f>F8+F19+F20+F23+F24+F25+F26+'Table 3 cont''d'!F7+'Table 3 cont''d'!F8+'Table 3 cont''d'!F18</f>
        <v>17825</v>
      </c>
      <c r="G7" s="202">
        <v>20281</v>
      </c>
      <c r="H7" s="205">
        <f>H8+H19+H20+H23+H24+H25+H26+'Table 3 cont''d'!H7+'Table 3 cont''d'!H8+'Table 3 cont''d'!H18</f>
        <v>14224</v>
      </c>
      <c r="I7" s="205">
        <f>I8+I19+I20+I23+I24+I25+I26+'Table 3 cont''d'!I7+'Table 3 cont''d'!I8+'Table 3 cont''d'!I18</f>
        <v>15342</v>
      </c>
      <c r="J7" s="205">
        <f>J8+J19+J20+J23+J24+J25+J26+'Table 3 cont''d'!J7+'Table 3 cont''d'!J8+'Table 3 cont''d'!J18</f>
        <v>15991</v>
      </c>
      <c r="K7" s="205">
        <f>K8+K19+K20+K23+K24+K25+K26+'Table 3 cont''d'!K7+'Table 3 cont''d'!K8+'Table 3 cont''d'!K18</f>
        <v>18485</v>
      </c>
      <c r="L7" s="529"/>
    </row>
    <row r="8" spans="1:12" ht="22.5" customHeight="1">
      <c r="A8" s="62" t="s">
        <v>40</v>
      </c>
      <c r="B8" s="206">
        <v>20185</v>
      </c>
      <c r="C8" s="207">
        <f>SUM(H8:K8)</f>
        <v>19380</v>
      </c>
      <c r="D8" s="404">
        <v>4521</v>
      </c>
      <c r="E8" s="207">
        <v>2466</v>
      </c>
      <c r="F8" s="404">
        <v>6668</v>
      </c>
      <c r="G8" s="207">
        <v>6530</v>
      </c>
      <c r="H8" s="207">
        <v>3878</v>
      </c>
      <c r="I8" s="207">
        <v>3085</v>
      </c>
      <c r="J8" s="404">
        <v>5381</v>
      </c>
      <c r="K8" s="207">
        <v>7036</v>
      </c>
      <c r="L8" s="529"/>
    </row>
    <row r="9" spans="1:12" ht="12" customHeight="1">
      <c r="A9" s="64" t="s">
        <v>304</v>
      </c>
      <c r="B9" s="206"/>
      <c r="C9" s="207"/>
      <c r="D9" s="404"/>
      <c r="E9" s="207"/>
      <c r="F9" s="404"/>
      <c r="G9" s="207"/>
      <c r="H9" s="207"/>
      <c r="I9" s="207"/>
      <c r="J9" s="404"/>
      <c r="K9" s="211"/>
      <c r="L9" s="529"/>
    </row>
    <row r="10" spans="1:12" ht="15" customHeight="1">
      <c r="A10" s="7" t="s">
        <v>348</v>
      </c>
      <c r="B10" s="208"/>
      <c r="C10" s="362"/>
      <c r="D10" s="405"/>
      <c r="E10" s="406"/>
      <c r="F10" s="405"/>
      <c r="G10" s="207"/>
      <c r="H10" s="207"/>
      <c r="I10" s="207"/>
      <c r="J10" s="405"/>
      <c r="K10" s="211"/>
      <c r="L10" s="529"/>
    </row>
    <row r="11" spans="1:12" s="66" customFormat="1" ht="15.75" customHeight="1">
      <c r="A11" s="65" t="s">
        <v>132</v>
      </c>
      <c r="B11" s="208">
        <v>543</v>
      </c>
      <c r="C11" s="362">
        <f>SUM(H11:K11)</f>
        <v>442</v>
      </c>
      <c r="D11" s="405">
        <v>129</v>
      </c>
      <c r="E11" s="406">
        <v>19</v>
      </c>
      <c r="F11" s="405">
        <v>213</v>
      </c>
      <c r="G11" s="210">
        <v>182</v>
      </c>
      <c r="H11" s="210">
        <v>90</v>
      </c>
      <c r="I11" s="210">
        <v>19</v>
      </c>
      <c r="J11" s="405">
        <v>134</v>
      </c>
      <c r="K11" s="210">
        <v>199</v>
      </c>
      <c r="L11" s="529"/>
    </row>
    <row r="12" spans="1:12" s="66" customFormat="1" ht="15" customHeight="1">
      <c r="A12" s="65" t="s">
        <v>133</v>
      </c>
      <c r="B12" s="208">
        <v>11198</v>
      </c>
      <c r="C12" s="362">
        <f>SUM(H12:K12)</f>
        <v>9268</v>
      </c>
      <c r="D12" s="405">
        <v>2593</v>
      </c>
      <c r="E12" s="406">
        <v>456</v>
      </c>
      <c r="F12" s="405">
        <v>4193</v>
      </c>
      <c r="G12" s="210">
        <v>3956</v>
      </c>
      <c r="H12" s="210">
        <v>1954</v>
      </c>
      <c r="I12" s="210">
        <v>504</v>
      </c>
      <c r="J12" s="405">
        <v>2720</v>
      </c>
      <c r="K12" s="210">
        <v>4090</v>
      </c>
      <c r="L12" s="529"/>
    </row>
    <row r="13" spans="1:12" ht="15" customHeight="1">
      <c r="A13" s="7" t="s">
        <v>349</v>
      </c>
      <c r="B13" s="208"/>
      <c r="C13" s="362"/>
      <c r="D13" s="407"/>
      <c r="E13" s="408"/>
      <c r="F13" s="409"/>
      <c r="G13" s="211"/>
      <c r="H13" s="211"/>
      <c r="I13" s="211"/>
      <c r="J13" s="409"/>
      <c r="K13" s="211"/>
      <c r="L13" s="529"/>
    </row>
    <row r="14" spans="1:12" s="66" customFormat="1" ht="17.25" customHeight="1">
      <c r="A14" s="65" t="s">
        <v>132</v>
      </c>
      <c r="B14" s="208">
        <v>69</v>
      </c>
      <c r="C14" s="208">
        <f>SUM(H14:K14)</f>
        <v>57</v>
      </c>
      <c r="D14" s="412" t="s">
        <v>294</v>
      </c>
      <c r="E14" s="412" t="s">
        <v>294</v>
      </c>
      <c r="F14" s="362">
        <v>24</v>
      </c>
      <c r="G14" s="409">
        <v>45</v>
      </c>
      <c r="H14" s="412" t="s">
        <v>295</v>
      </c>
      <c r="I14" s="412" t="s">
        <v>300</v>
      </c>
      <c r="J14" s="412" t="s">
        <v>299</v>
      </c>
      <c r="K14" s="362">
        <v>57</v>
      </c>
      <c r="L14" s="529"/>
    </row>
    <row r="15" spans="1:12" s="66" customFormat="1" ht="15" customHeight="1">
      <c r="A15" s="65" t="s">
        <v>133</v>
      </c>
      <c r="B15" s="208">
        <v>153</v>
      </c>
      <c r="C15" s="208">
        <f>SUM(H15:K15)</f>
        <v>79</v>
      </c>
      <c r="D15" s="412" t="s">
        <v>294</v>
      </c>
      <c r="E15" s="412" t="s">
        <v>294</v>
      </c>
      <c r="F15" s="362">
        <v>52</v>
      </c>
      <c r="G15" s="208">
        <v>101</v>
      </c>
      <c r="H15" s="424" t="s">
        <v>298</v>
      </c>
      <c r="I15" s="412" t="s">
        <v>296</v>
      </c>
      <c r="J15" s="412" t="s">
        <v>299</v>
      </c>
      <c r="K15" s="362">
        <v>79</v>
      </c>
      <c r="L15" s="529"/>
    </row>
    <row r="16" spans="1:12" ht="15" customHeight="1">
      <c r="A16" s="7" t="s">
        <v>350</v>
      </c>
      <c r="B16" s="208"/>
      <c r="C16" s="496"/>
      <c r="D16" s="410"/>
      <c r="E16" s="406"/>
      <c r="F16" s="405"/>
      <c r="G16" s="211"/>
      <c r="H16" s="211"/>
      <c r="I16" s="211"/>
      <c r="J16" s="405"/>
      <c r="K16" s="211"/>
      <c r="L16" s="529"/>
    </row>
    <row r="17" spans="1:12" s="66" customFormat="1" ht="17.25" customHeight="1">
      <c r="A17" s="65" t="s">
        <v>135</v>
      </c>
      <c r="B17" s="208">
        <v>79580</v>
      </c>
      <c r="C17" s="496">
        <f>SUM(H17:K17)</f>
        <v>86171</v>
      </c>
      <c r="D17" s="410">
        <v>17587</v>
      </c>
      <c r="E17" s="406">
        <v>19673</v>
      </c>
      <c r="F17" s="406">
        <v>21554</v>
      </c>
      <c r="G17" s="406">
        <v>20766</v>
      </c>
      <c r="H17" s="406">
        <v>16148</v>
      </c>
      <c r="I17" s="406">
        <v>23543</v>
      </c>
      <c r="J17" s="406">
        <v>22584</v>
      </c>
      <c r="K17" s="406">
        <v>23896</v>
      </c>
      <c r="L17" s="529"/>
    </row>
    <row r="18" spans="1:12" s="66" customFormat="1" ht="12.75">
      <c r="A18" s="65" t="s">
        <v>133</v>
      </c>
      <c r="B18" s="208">
        <v>7077</v>
      </c>
      <c r="C18" s="496">
        <f>SUM(H18:K18)</f>
        <v>8173</v>
      </c>
      <c r="D18" s="410">
        <v>1480</v>
      </c>
      <c r="E18" s="406">
        <v>1681</v>
      </c>
      <c r="F18" s="406">
        <v>1886</v>
      </c>
      <c r="G18" s="210">
        <v>2030</v>
      </c>
      <c r="H18" s="210">
        <v>1454</v>
      </c>
      <c r="I18" s="210">
        <v>2153</v>
      </c>
      <c r="J18" s="405">
        <v>2226</v>
      </c>
      <c r="K18" s="210">
        <v>2340</v>
      </c>
      <c r="L18" s="529"/>
    </row>
    <row r="19" spans="1:12" ht="24.75" customHeight="1">
      <c r="A19" s="105" t="s">
        <v>44</v>
      </c>
      <c r="B19" s="212">
        <v>289</v>
      </c>
      <c r="C19" s="212">
        <f>SUM(H19:K19)</f>
        <v>468</v>
      </c>
      <c r="D19" s="212">
        <v>38</v>
      </c>
      <c r="E19" s="212">
        <v>64</v>
      </c>
      <c r="F19" s="212">
        <v>47</v>
      </c>
      <c r="G19" s="212">
        <v>140</v>
      </c>
      <c r="H19" s="212">
        <v>91</v>
      </c>
      <c r="I19" s="212">
        <v>106</v>
      </c>
      <c r="J19" s="212">
        <v>99</v>
      </c>
      <c r="K19" s="213">
        <v>172</v>
      </c>
      <c r="L19" s="529"/>
    </row>
    <row r="20" spans="1:12" ht="24.75" customHeight="1">
      <c r="A20" s="105" t="s">
        <v>136</v>
      </c>
      <c r="B20" s="212">
        <v>853</v>
      </c>
      <c r="C20" s="212">
        <f>SUM(H20:K20)</f>
        <v>858</v>
      </c>
      <c r="D20" s="212">
        <v>176</v>
      </c>
      <c r="E20" s="212">
        <v>198</v>
      </c>
      <c r="F20" s="212">
        <v>198</v>
      </c>
      <c r="G20" s="213">
        <v>281</v>
      </c>
      <c r="H20" s="213">
        <v>210</v>
      </c>
      <c r="I20" s="213">
        <v>248</v>
      </c>
      <c r="J20" s="212">
        <v>167</v>
      </c>
      <c r="K20" s="213">
        <v>233</v>
      </c>
      <c r="L20" s="529"/>
    </row>
    <row r="21" spans="1:12" ht="12" customHeight="1">
      <c r="A21" s="64" t="s">
        <v>303</v>
      </c>
      <c r="B21" s="206"/>
      <c r="C21" s="217"/>
      <c r="D21" s="385"/>
      <c r="E21" s="207"/>
      <c r="F21" s="206"/>
      <c r="G21" s="207"/>
      <c r="H21" s="207"/>
      <c r="I21" s="207"/>
      <c r="J21" s="217"/>
      <c r="K21" s="211"/>
      <c r="L21" s="529"/>
    </row>
    <row r="22" spans="1:12" ht="16.5" customHeight="1">
      <c r="A22" s="7" t="s">
        <v>351</v>
      </c>
      <c r="B22" s="208">
        <v>101</v>
      </c>
      <c r="C22" s="208">
        <f>SUM(H22:K22)</f>
        <v>111</v>
      </c>
      <c r="D22" s="208">
        <v>26</v>
      </c>
      <c r="E22" s="208">
        <v>24</v>
      </c>
      <c r="F22" s="208">
        <v>18</v>
      </c>
      <c r="G22" s="208">
        <v>33</v>
      </c>
      <c r="H22" s="208">
        <v>30</v>
      </c>
      <c r="I22" s="208">
        <v>25</v>
      </c>
      <c r="J22" s="406">
        <v>21</v>
      </c>
      <c r="K22" s="208">
        <v>35</v>
      </c>
      <c r="L22" s="529"/>
    </row>
    <row r="23" spans="1:12" ht="15" customHeight="1">
      <c r="A23" s="20" t="s">
        <v>137</v>
      </c>
      <c r="B23" s="454">
        <v>72</v>
      </c>
      <c r="C23" s="497">
        <f>SUM(H23:K23)</f>
        <v>92</v>
      </c>
      <c r="D23" s="452">
        <v>7</v>
      </c>
      <c r="E23" s="453">
        <v>35</v>
      </c>
      <c r="F23" s="453">
        <v>19</v>
      </c>
      <c r="G23" s="455">
        <v>11</v>
      </c>
      <c r="H23" s="454">
        <v>27</v>
      </c>
      <c r="I23" s="455">
        <v>26</v>
      </c>
      <c r="J23" s="454">
        <v>9</v>
      </c>
      <c r="K23" s="504">
        <v>30</v>
      </c>
      <c r="L23" s="529"/>
    </row>
    <row r="24" spans="1:12" ht="24.75" customHeight="1">
      <c r="A24" s="105" t="s">
        <v>138</v>
      </c>
      <c r="B24" s="212">
        <v>30</v>
      </c>
      <c r="C24" s="498">
        <f>SUM(H24:K24)</f>
        <v>53</v>
      </c>
      <c r="D24" s="452">
        <v>7</v>
      </c>
      <c r="E24" s="453">
        <v>2</v>
      </c>
      <c r="F24" s="453">
        <v>5</v>
      </c>
      <c r="G24" s="212">
        <v>16</v>
      </c>
      <c r="H24" s="212">
        <v>9</v>
      </c>
      <c r="I24" s="212">
        <v>20</v>
      </c>
      <c r="J24" s="212">
        <v>7</v>
      </c>
      <c r="K24" s="213">
        <v>17</v>
      </c>
      <c r="L24" s="529"/>
    </row>
    <row r="25" spans="1:12" ht="24.75" customHeight="1">
      <c r="A25" s="105" t="s">
        <v>139</v>
      </c>
      <c r="B25" s="212">
        <v>867</v>
      </c>
      <c r="C25" s="212">
        <f>SUM(H25:K25)</f>
        <v>1310</v>
      </c>
      <c r="D25" s="212">
        <v>156</v>
      </c>
      <c r="E25" s="212">
        <v>201</v>
      </c>
      <c r="F25" s="213">
        <v>188</v>
      </c>
      <c r="G25" s="212">
        <v>322</v>
      </c>
      <c r="H25" s="212">
        <v>236</v>
      </c>
      <c r="I25" s="212">
        <v>291</v>
      </c>
      <c r="J25" s="212">
        <v>387</v>
      </c>
      <c r="K25" s="213">
        <v>396</v>
      </c>
      <c r="L25" s="529"/>
    </row>
    <row r="26" spans="1:12" ht="29.25" customHeight="1">
      <c r="A26" s="67" t="s">
        <v>140</v>
      </c>
      <c r="B26" s="206">
        <v>5532</v>
      </c>
      <c r="C26" s="217">
        <f>SUM(H26:K26)</f>
        <v>5685</v>
      </c>
      <c r="D26" s="385">
        <v>1223</v>
      </c>
      <c r="E26" s="207">
        <v>1408</v>
      </c>
      <c r="F26" s="207">
        <v>1466</v>
      </c>
      <c r="G26" s="411">
        <v>1435</v>
      </c>
      <c r="H26" s="207">
        <v>1440</v>
      </c>
      <c r="I26" s="404">
        <v>1651</v>
      </c>
      <c r="J26" s="207">
        <v>1333</v>
      </c>
      <c r="K26" s="206">
        <v>1261</v>
      </c>
      <c r="L26" s="529"/>
    </row>
    <row r="27" spans="1:12" ht="13.5" customHeight="1">
      <c r="A27" s="64" t="s">
        <v>304</v>
      </c>
      <c r="B27" s="206"/>
      <c r="C27" s="217"/>
      <c r="D27" s="385"/>
      <c r="E27" s="207"/>
      <c r="F27" s="207"/>
      <c r="G27" s="404"/>
      <c r="H27" s="207"/>
      <c r="I27" s="404"/>
      <c r="J27" s="207"/>
      <c r="K27" s="211"/>
      <c r="L27" s="529"/>
    </row>
    <row r="28" spans="1:12" ht="15" customHeight="1">
      <c r="A28" s="7" t="s">
        <v>352</v>
      </c>
      <c r="B28" s="208">
        <v>2482</v>
      </c>
      <c r="C28" s="496">
        <f>SUM(H28:K28)</f>
        <v>2739</v>
      </c>
      <c r="D28" s="410">
        <v>536</v>
      </c>
      <c r="E28" s="406">
        <v>681</v>
      </c>
      <c r="F28" s="406">
        <v>646</v>
      </c>
      <c r="G28" s="405">
        <v>619</v>
      </c>
      <c r="H28" s="406">
        <v>703</v>
      </c>
      <c r="I28" s="405">
        <v>812</v>
      </c>
      <c r="J28" s="406">
        <v>618</v>
      </c>
      <c r="K28" s="210">
        <v>606</v>
      </c>
      <c r="L28" s="529"/>
    </row>
    <row r="29" spans="1:12" ht="15" customHeight="1">
      <c r="A29" s="7" t="s">
        <v>353</v>
      </c>
      <c r="B29" s="208">
        <v>1514</v>
      </c>
      <c r="C29" s="496">
        <f>SUM(H29:K29)</f>
        <v>1418</v>
      </c>
      <c r="D29" s="410">
        <v>342</v>
      </c>
      <c r="E29" s="406">
        <v>373</v>
      </c>
      <c r="F29" s="406">
        <v>416</v>
      </c>
      <c r="G29" s="405">
        <v>383</v>
      </c>
      <c r="H29" s="406">
        <v>334</v>
      </c>
      <c r="I29" s="405">
        <v>414</v>
      </c>
      <c r="J29" s="406">
        <v>368</v>
      </c>
      <c r="K29" s="210">
        <v>302</v>
      </c>
      <c r="L29" s="529"/>
    </row>
    <row r="30" spans="1:12" ht="15" customHeight="1">
      <c r="A30" s="7" t="s">
        <v>354</v>
      </c>
      <c r="B30" s="208">
        <v>53</v>
      </c>
      <c r="C30" s="496">
        <f>SUM(H30:K30)</f>
        <v>49</v>
      </c>
      <c r="D30" s="410">
        <v>7</v>
      </c>
      <c r="E30" s="406">
        <v>17</v>
      </c>
      <c r="F30" s="209">
        <v>18</v>
      </c>
      <c r="G30" s="405">
        <v>11</v>
      </c>
      <c r="H30" s="406">
        <v>10</v>
      </c>
      <c r="I30" s="405">
        <v>24</v>
      </c>
      <c r="J30" s="406">
        <v>7</v>
      </c>
      <c r="K30" s="210">
        <v>8</v>
      </c>
      <c r="L30" s="529"/>
    </row>
    <row r="31" spans="1:12" ht="3" customHeight="1">
      <c r="A31" s="9"/>
      <c r="B31" s="214"/>
      <c r="C31" s="499"/>
      <c r="D31" s="386">
        <v>342</v>
      </c>
      <c r="E31" s="303">
        <v>373</v>
      </c>
      <c r="F31" s="262">
        <v>416</v>
      </c>
      <c r="G31" s="394"/>
      <c r="H31" s="215"/>
      <c r="I31" s="395"/>
      <c r="J31" s="215"/>
      <c r="K31" s="487"/>
      <c r="L31" s="529"/>
    </row>
    <row r="32" spans="1:12" ht="0.75" customHeight="1" hidden="1">
      <c r="A32" s="13"/>
      <c r="B32" s="216"/>
      <c r="C32" s="216"/>
      <c r="D32" s="375">
        <v>7</v>
      </c>
      <c r="E32" s="376">
        <v>17</v>
      </c>
      <c r="F32" s="375">
        <v>18</v>
      </c>
      <c r="G32" s="217"/>
      <c r="H32" s="217"/>
      <c r="I32" s="217"/>
      <c r="J32" s="217"/>
      <c r="K32" s="217"/>
      <c r="L32" s="529"/>
    </row>
    <row r="33" spans="1:12" ht="6" customHeight="1">
      <c r="A33" s="69"/>
      <c r="B33" s="218"/>
      <c r="C33" s="218"/>
      <c r="D33" s="219"/>
      <c r="E33" s="219"/>
      <c r="F33" s="219"/>
      <c r="G33" s="219"/>
      <c r="H33" s="219"/>
      <c r="I33" s="219"/>
      <c r="J33" s="219"/>
      <c r="K33" s="219"/>
      <c r="L33" s="529"/>
    </row>
    <row r="34" spans="1:12" ht="14.25" customHeight="1">
      <c r="A34" s="89" t="s">
        <v>261</v>
      </c>
      <c r="B34" s="89" t="s">
        <v>281</v>
      </c>
      <c r="C34" s="151"/>
      <c r="D34" s="89" t="s">
        <v>343</v>
      </c>
      <c r="L34" s="529"/>
    </row>
    <row r="35" spans="1:12" ht="11.25" customHeight="1">
      <c r="A35" s="86"/>
      <c r="L35" s="529"/>
    </row>
  </sheetData>
  <sheetProtection/>
  <mergeCells count="6">
    <mergeCell ref="L1:L35"/>
    <mergeCell ref="A5:A6"/>
    <mergeCell ref="D5:G5"/>
    <mergeCell ref="B5:B6"/>
    <mergeCell ref="H5:K5"/>
    <mergeCell ref="C5:C6"/>
  </mergeCells>
  <printOptions horizontalCentered="1"/>
  <pageMargins left="0.25" right="0.25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0.28125" style="0" customWidth="1"/>
    <col min="2" max="3" width="7.8515625" style="0" customWidth="1"/>
    <col min="4" max="8" width="9.7109375" style="0" customWidth="1"/>
    <col min="9" max="9" width="7.7109375" style="0" customWidth="1"/>
    <col min="10" max="11" width="9.7109375" style="0" customWidth="1"/>
    <col min="12" max="12" width="3.57421875" style="0" customWidth="1"/>
  </cols>
  <sheetData>
    <row r="1" spans="1:12" ht="19.5" customHeight="1">
      <c r="A1" s="23" t="s">
        <v>326</v>
      </c>
      <c r="B1" s="3"/>
      <c r="C1" s="3"/>
      <c r="L1" s="522" t="s">
        <v>249</v>
      </c>
    </row>
    <row r="2" spans="1:12" ht="3.75" customHeight="1">
      <c r="A2" s="3"/>
      <c r="B2" s="3"/>
      <c r="C2" s="3"/>
      <c r="L2" s="521"/>
    </row>
    <row r="3" spans="1:12" ht="12" customHeight="1">
      <c r="A3" s="3"/>
      <c r="B3" s="3"/>
      <c r="C3" s="3"/>
      <c r="D3" s="58"/>
      <c r="G3" s="58"/>
      <c r="K3" s="58" t="s">
        <v>143</v>
      </c>
      <c r="L3" s="521"/>
    </row>
    <row r="4" spans="1:12" ht="8.25" customHeight="1">
      <c r="A4" s="3"/>
      <c r="B4" s="171"/>
      <c r="C4" s="171"/>
      <c r="L4" s="521"/>
    </row>
    <row r="5" spans="1:12" ht="21.75" customHeight="1">
      <c r="A5" s="537" t="s">
        <v>130</v>
      </c>
      <c r="B5" s="537" t="s">
        <v>236</v>
      </c>
      <c r="C5" s="537" t="s">
        <v>344</v>
      </c>
      <c r="D5" s="539" t="s">
        <v>236</v>
      </c>
      <c r="E5" s="519"/>
      <c r="F5" s="519"/>
      <c r="G5" s="520"/>
      <c r="H5" s="539" t="s">
        <v>280</v>
      </c>
      <c r="I5" s="519"/>
      <c r="J5" s="519"/>
      <c r="K5" s="520"/>
      <c r="L5" s="521"/>
    </row>
    <row r="6" spans="1:12" ht="22.5" customHeight="1">
      <c r="A6" s="538"/>
      <c r="B6" s="538"/>
      <c r="C6" s="538"/>
      <c r="D6" s="60" t="s">
        <v>229</v>
      </c>
      <c r="E6" s="60" t="s">
        <v>258</v>
      </c>
      <c r="F6" s="60" t="s">
        <v>156</v>
      </c>
      <c r="G6" s="60" t="s">
        <v>199</v>
      </c>
      <c r="H6" s="60" t="s">
        <v>229</v>
      </c>
      <c r="I6" s="60" t="s">
        <v>258</v>
      </c>
      <c r="J6" s="60" t="s">
        <v>283</v>
      </c>
      <c r="K6" s="60" t="s">
        <v>321</v>
      </c>
      <c r="L6" s="521"/>
    </row>
    <row r="7" spans="1:12" ht="36.75" customHeight="1">
      <c r="A7" s="61" t="s">
        <v>144</v>
      </c>
      <c r="B7" s="59">
        <v>12077</v>
      </c>
      <c r="C7" s="63">
        <f>SUM(H7:K7)</f>
        <v>4060</v>
      </c>
      <c r="D7" s="378">
        <v>2672</v>
      </c>
      <c r="E7" s="81">
        <v>4383</v>
      </c>
      <c r="F7" s="374">
        <v>2010</v>
      </c>
      <c r="G7" s="81">
        <v>3012</v>
      </c>
      <c r="H7" s="81">
        <v>897</v>
      </c>
      <c r="I7" s="81">
        <v>1152</v>
      </c>
      <c r="J7" s="163">
        <v>789</v>
      </c>
      <c r="K7" s="163">
        <v>1222</v>
      </c>
      <c r="L7" s="521"/>
    </row>
    <row r="8" spans="1:12" ht="36.75" customHeight="1">
      <c r="A8" s="62" t="s">
        <v>39</v>
      </c>
      <c r="B8" s="59">
        <v>28973</v>
      </c>
      <c r="C8" s="63">
        <f>SUM(H8:K8)</f>
        <v>32037</v>
      </c>
      <c r="D8" s="379">
        <v>5784</v>
      </c>
      <c r="E8" s="79">
        <v>7468</v>
      </c>
      <c r="F8" s="374">
        <v>7210</v>
      </c>
      <c r="G8" s="79">
        <v>8511</v>
      </c>
      <c r="H8" s="79">
        <v>7420</v>
      </c>
      <c r="I8" s="79">
        <v>8730</v>
      </c>
      <c r="J8" s="59">
        <v>7802</v>
      </c>
      <c r="K8" s="59">
        <v>8085</v>
      </c>
      <c r="L8" s="521"/>
    </row>
    <row r="9" spans="1:12" ht="18" customHeight="1">
      <c r="A9" s="64" t="s">
        <v>131</v>
      </c>
      <c r="B9" s="59"/>
      <c r="C9" s="63"/>
      <c r="D9" s="379"/>
      <c r="E9" s="79"/>
      <c r="F9" s="374"/>
      <c r="G9" s="91"/>
      <c r="H9" s="91"/>
      <c r="I9" s="91"/>
      <c r="J9" s="176"/>
      <c r="K9" s="176"/>
      <c r="L9" s="521"/>
    </row>
    <row r="10" spans="1:12" ht="36.75" customHeight="1">
      <c r="A10" s="70" t="s">
        <v>355</v>
      </c>
      <c r="B10" s="248">
        <v>24445</v>
      </c>
      <c r="C10" s="380">
        <f aca="true" t="shared" si="0" ref="C10:C16">SUM(H10:K10)</f>
        <v>27652</v>
      </c>
      <c r="D10" s="380">
        <v>4868</v>
      </c>
      <c r="E10" s="248">
        <v>6251</v>
      </c>
      <c r="F10" s="375">
        <v>6249</v>
      </c>
      <c r="G10" s="92">
        <v>7077</v>
      </c>
      <c r="H10" s="92">
        <v>6280</v>
      </c>
      <c r="I10" s="92">
        <v>7593</v>
      </c>
      <c r="J10" s="43">
        <v>6814</v>
      </c>
      <c r="K10" s="43">
        <v>6965</v>
      </c>
      <c r="L10" s="521"/>
    </row>
    <row r="11" spans="1:12" ht="36.75" customHeight="1">
      <c r="A11" s="7" t="s">
        <v>356</v>
      </c>
      <c r="B11" s="248">
        <v>207</v>
      </c>
      <c r="C11" s="380">
        <f t="shared" si="0"/>
        <v>187</v>
      </c>
      <c r="D11" s="380">
        <v>52</v>
      </c>
      <c r="E11" s="248">
        <v>60</v>
      </c>
      <c r="F11" s="375">
        <v>36</v>
      </c>
      <c r="G11" s="92">
        <v>59</v>
      </c>
      <c r="H11" s="92">
        <v>37</v>
      </c>
      <c r="I11" s="92">
        <v>63</v>
      </c>
      <c r="J11" s="43">
        <v>43</v>
      </c>
      <c r="K11" s="43">
        <v>44</v>
      </c>
      <c r="L11" s="521"/>
    </row>
    <row r="12" spans="1:12" ht="36.75" customHeight="1">
      <c r="A12" s="70" t="s">
        <v>357</v>
      </c>
      <c r="B12" s="248">
        <v>176</v>
      </c>
      <c r="C12" s="380">
        <f t="shared" si="0"/>
        <v>263</v>
      </c>
      <c r="D12" s="380">
        <v>40</v>
      </c>
      <c r="E12" s="248">
        <v>44</v>
      </c>
      <c r="F12" s="375">
        <v>44</v>
      </c>
      <c r="G12" s="92">
        <v>48</v>
      </c>
      <c r="H12" s="92">
        <v>55</v>
      </c>
      <c r="I12" s="92">
        <v>70</v>
      </c>
      <c r="J12" s="43">
        <v>68</v>
      </c>
      <c r="K12" s="43">
        <v>70</v>
      </c>
      <c r="L12" s="521"/>
    </row>
    <row r="13" spans="1:12" ht="36.75" customHeight="1">
      <c r="A13" s="7" t="s">
        <v>358</v>
      </c>
      <c r="B13" s="248">
        <v>500</v>
      </c>
      <c r="C13" s="380">
        <f t="shared" si="0"/>
        <v>573</v>
      </c>
      <c r="D13" s="380">
        <v>137</v>
      </c>
      <c r="E13" s="248">
        <v>150</v>
      </c>
      <c r="F13" s="375">
        <v>119</v>
      </c>
      <c r="G13" s="92">
        <v>94</v>
      </c>
      <c r="H13" s="92">
        <v>132</v>
      </c>
      <c r="I13" s="92">
        <v>171</v>
      </c>
      <c r="J13" s="43">
        <v>139</v>
      </c>
      <c r="K13" s="43">
        <v>131</v>
      </c>
      <c r="L13" s="521"/>
    </row>
    <row r="14" spans="1:12" ht="36.75" customHeight="1">
      <c r="A14" s="7" t="s">
        <v>359</v>
      </c>
      <c r="B14" s="248">
        <v>189</v>
      </c>
      <c r="C14" s="380">
        <f t="shared" si="0"/>
        <v>182</v>
      </c>
      <c r="D14" s="380">
        <v>41</v>
      </c>
      <c r="E14" s="248">
        <v>40</v>
      </c>
      <c r="F14" s="375">
        <v>40</v>
      </c>
      <c r="G14" s="93">
        <v>68</v>
      </c>
      <c r="H14" s="93">
        <v>29</v>
      </c>
      <c r="I14" s="93">
        <v>45</v>
      </c>
      <c r="J14" s="339">
        <v>44</v>
      </c>
      <c r="K14" s="339">
        <v>64</v>
      </c>
      <c r="L14" s="521"/>
    </row>
    <row r="15" spans="1:12" ht="36.75" customHeight="1">
      <c r="A15" s="70" t="s">
        <v>360</v>
      </c>
      <c r="B15" s="248">
        <v>1094</v>
      </c>
      <c r="C15" s="380">
        <f t="shared" si="0"/>
        <v>1013</v>
      </c>
      <c r="D15" s="380">
        <v>274</v>
      </c>
      <c r="E15" s="248">
        <v>254</v>
      </c>
      <c r="F15" s="375">
        <v>262</v>
      </c>
      <c r="G15" s="92">
        <v>304</v>
      </c>
      <c r="H15" s="92">
        <v>211</v>
      </c>
      <c r="I15" s="92">
        <v>246</v>
      </c>
      <c r="J15" s="43">
        <v>239</v>
      </c>
      <c r="K15" s="43">
        <v>317</v>
      </c>
      <c r="L15" s="521"/>
    </row>
    <row r="16" spans="1:12" ht="36.75" customHeight="1">
      <c r="A16" s="70" t="s">
        <v>361</v>
      </c>
      <c r="B16" s="248">
        <v>307</v>
      </c>
      <c r="C16" s="380">
        <f t="shared" si="0"/>
        <v>380</v>
      </c>
      <c r="D16" s="380">
        <v>55</v>
      </c>
      <c r="E16" s="248">
        <v>77</v>
      </c>
      <c r="F16" s="375">
        <v>80</v>
      </c>
      <c r="G16" s="92">
        <v>95</v>
      </c>
      <c r="H16" s="92">
        <v>91</v>
      </c>
      <c r="I16" s="92">
        <v>108</v>
      </c>
      <c r="J16" s="43">
        <v>91</v>
      </c>
      <c r="K16" s="43">
        <v>90</v>
      </c>
      <c r="L16" s="521"/>
    </row>
    <row r="17" spans="1:12" ht="8.25" customHeight="1">
      <c r="A17" s="70"/>
      <c r="B17" s="172"/>
      <c r="C17" s="172"/>
      <c r="E17" s="172"/>
      <c r="G17" s="91"/>
      <c r="H17" s="91"/>
      <c r="I17" s="91"/>
      <c r="J17" s="176"/>
      <c r="K17" s="176"/>
      <c r="L17" s="521"/>
    </row>
    <row r="18" spans="1:12" ht="36.75" customHeight="1">
      <c r="A18" s="71" t="s">
        <v>198</v>
      </c>
      <c r="B18" s="79">
        <v>88</v>
      </c>
      <c r="C18" s="79">
        <f>SUM(H18:K18)</f>
        <v>99</v>
      </c>
      <c r="D18" s="63">
        <v>26</v>
      </c>
      <c r="E18" s="79">
        <v>25</v>
      </c>
      <c r="F18" s="63">
        <v>14</v>
      </c>
      <c r="G18" s="505">
        <v>23</v>
      </c>
      <c r="H18" s="505">
        <v>16</v>
      </c>
      <c r="I18" s="505">
        <v>33</v>
      </c>
      <c r="J18" s="506">
        <v>17</v>
      </c>
      <c r="K18" s="506">
        <v>33</v>
      </c>
      <c r="L18" s="521"/>
    </row>
    <row r="19" spans="1:12" ht="4.5" customHeight="1">
      <c r="A19" s="68"/>
      <c r="B19" s="387"/>
      <c r="C19" s="387"/>
      <c r="D19" s="388"/>
      <c r="E19" s="426"/>
      <c r="F19" s="389"/>
      <c r="G19" s="9"/>
      <c r="H19" s="9"/>
      <c r="I19" s="9"/>
      <c r="J19" s="11"/>
      <c r="K19" s="11"/>
      <c r="L19" s="521"/>
    </row>
    <row r="20" spans="1:12" ht="20.25" customHeight="1">
      <c r="A20" s="89" t="s">
        <v>261</v>
      </c>
      <c r="B20" s="151" t="s">
        <v>345</v>
      </c>
      <c r="C20" s="151"/>
      <c r="D20" s="293" t="s">
        <v>282</v>
      </c>
      <c r="E20" s="96"/>
      <c r="F20" s="96"/>
      <c r="G20" s="96"/>
      <c r="H20" s="96"/>
      <c r="I20" s="96"/>
      <c r="J20" s="96"/>
      <c r="K20" s="96"/>
      <c r="L20" s="521"/>
    </row>
    <row r="21" ht="15" customHeight="1">
      <c r="A21" s="89"/>
    </row>
  </sheetData>
  <sheetProtection/>
  <mergeCells count="6">
    <mergeCell ref="L1:L20"/>
    <mergeCell ref="A5:A6"/>
    <mergeCell ref="D5:G5"/>
    <mergeCell ref="B5:B6"/>
    <mergeCell ref="H5:K5"/>
    <mergeCell ref="C5:C6"/>
  </mergeCells>
  <printOptions horizontalCentered="1"/>
  <pageMargins left="0.25" right="0.25" top="0.75" bottom="0.25" header="0.17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0" sqref="A30"/>
    </sheetView>
  </sheetViews>
  <sheetFormatPr defaultColWidth="8.8515625" defaultRowHeight="12.75"/>
  <cols>
    <col min="1" max="1" width="44.28125" style="18" customWidth="1"/>
    <col min="2" max="3" width="8.7109375" style="18" customWidth="1"/>
    <col min="4" max="11" width="8.7109375" style="136" customWidth="1"/>
    <col min="12" max="12" width="4.8515625" style="18" customWidth="1"/>
    <col min="13" max="13" width="3.7109375" style="18" customWidth="1"/>
    <col min="14" max="16384" width="8.8515625" style="18" customWidth="1"/>
  </cols>
  <sheetData>
    <row r="1" spans="1:12" ht="18.75">
      <c r="A1" s="146" t="s">
        <v>327</v>
      </c>
      <c r="L1" s="529" t="s">
        <v>250</v>
      </c>
    </row>
    <row r="2" spans="1:12" ht="11.25" customHeight="1">
      <c r="A2" s="135"/>
      <c r="L2" s="529"/>
    </row>
    <row r="3" spans="4:12" ht="12" customHeight="1">
      <c r="D3" s="133"/>
      <c r="H3" s="133"/>
      <c r="K3" s="133" t="s">
        <v>150</v>
      </c>
      <c r="L3" s="514"/>
    </row>
    <row r="4" spans="2:12" ht="5.25" customHeight="1">
      <c r="B4" s="122"/>
      <c r="C4" s="122"/>
      <c r="L4" s="514"/>
    </row>
    <row r="5" spans="1:12" ht="21.75" customHeight="1">
      <c r="A5" s="535" t="s">
        <v>130</v>
      </c>
      <c r="B5" s="537" t="s">
        <v>268</v>
      </c>
      <c r="C5" s="537" t="s">
        <v>264</v>
      </c>
      <c r="D5" s="531" t="s">
        <v>267</v>
      </c>
      <c r="E5" s="532"/>
      <c r="F5" s="532"/>
      <c r="G5" s="533"/>
      <c r="H5" s="531" t="s">
        <v>279</v>
      </c>
      <c r="I5" s="532"/>
      <c r="J5" s="532"/>
      <c r="K5" s="533"/>
      <c r="L5" s="514"/>
    </row>
    <row r="6" spans="1:12" ht="15" customHeight="1">
      <c r="A6" s="536"/>
      <c r="B6" s="538"/>
      <c r="C6" s="538"/>
      <c r="D6" s="120" t="s">
        <v>0</v>
      </c>
      <c r="E6" s="120" t="s">
        <v>1</v>
      </c>
      <c r="F6" s="120" t="s">
        <v>2</v>
      </c>
      <c r="G6" s="120" t="s">
        <v>3</v>
      </c>
      <c r="H6" s="120" t="s">
        <v>0</v>
      </c>
      <c r="I6" s="120" t="s">
        <v>1</v>
      </c>
      <c r="J6" s="120" t="s">
        <v>2</v>
      </c>
      <c r="K6" s="120" t="s">
        <v>3</v>
      </c>
      <c r="L6" s="514"/>
    </row>
    <row r="7" spans="1:12" ht="30" customHeight="1">
      <c r="A7" s="138" t="s">
        <v>209</v>
      </c>
      <c r="B7" s="233">
        <f>B8+B19+B20+B23+B24+B25+B26+'Table 4 cont''d'!B7+'Table 4 cont''d'!B8+'Table 4 cont''d'!B18</f>
        <v>47638</v>
      </c>
      <c r="C7" s="233">
        <f>SUM(H7:K7)</f>
        <v>50289</v>
      </c>
      <c r="D7" s="341">
        <f>D8+D19+D20+D23+D24+D25+D26+'Table 4 cont''d'!D7+'Table 4 cont''d'!D8+'Table 4 cont''d'!D18</f>
        <v>9811</v>
      </c>
      <c r="E7" s="377">
        <f>E8+E19+E20+E23+E24+E25+E26+'Table 4 cont''d'!E7+'Table 4 cont''d'!E8+'Table 4 cont''d'!E18</f>
        <v>9851</v>
      </c>
      <c r="F7" s="341">
        <f>F8+F19+F20+F23+F24+F25+F26+'Table 4 cont''d'!F7+'Table 4 cont''d'!F8+'Table 4 cont''d'!F18</f>
        <v>13602</v>
      </c>
      <c r="G7" s="233">
        <v>14374</v>
      </c>
      <c r="H7" s="233">
        <f>H8+H19+H20+H23+H24+H25+H26+'Table 4 cont''d'!H7+'Table 4 cont''d'!H8+'Table 4 cont''d'!H18</f>
        <v>10820</v>
      </c>
      <c r="I7" s="233">
        <f>I8+I19+I20+I23+I24+I25+I26+'Table 4 cont''d'!I7+'Table 4 cont''d'!I8+'Table 4 cont''d'!I18</f>
        <v>11618</v>
      </c>
      <c r="J7" s="233">
        <f>J8+J19+J20+J23+J24+J25+J26+'Table 4 cont''d'!J7+'Table 4 cont''d'!J8+'Table 4 cont''d'!J18</f>
        <v>12947</v>
      </c>
      <c r="K7" s="233">
        <f>K8+K19+K20+K23+K24+K25+K26+'Table 4 cont''d'!K7+'Table 4 cont''d'!K8+'Table 4 cont''d'!K18</f>
        <v>14904</v>
      </c>
      <c r="L7" s="514"/>
    </row>
    <row r="8" spans="1:12" ht="24.75" customHeight="1">
      <c r="A8" s="84" t="s">
        <v>40</v>
      </c>
      <c r="B8" s="373">
        <v>17876</v>
      </c>
      <c r="C8" s="373">
        <f>SUM(H8:K8)</f>
        <v>17029</v>
      </c>
      <c r="D8" s="79">
        <v>3944</v>
      </c>
      <c r="E8" s="63">
        <v>2106</v>
      </c>
      <c r="F8" s="79">
        <v>6062</v>
      </c>
      <c r="G8" s="59">
        <v>5764</v>
      </c>
      <c r="H8" s="59">
        <v>3383</v>
      </c>
      <c r="I8" s="79">
        <v>2422</v>
      </c>
      <c r="J8" s="79">
        <v>4782</v>
      </c>
      <c r="K8" s="79">
        <v>6442</v>
      </c>
      <c r="L8" s="514"/>
    </row>
    <row r="9" spans="1:12" ht="13.5" customHeight="1">
      <c r="A9" s="139" t="s">
        <v>302</v>
      </c>
      <c r="B9" s="373"/>
      <c r="C9" s="373"/>
      <c r="D9" s="79"/>
      <c r="E9" s="63"/>
      <c r="F9" s="79"/>
      <c r="G9" s="164"/>
      <c r="H9" s="270"/>
      <c r="I9" s="270"/>
      <c r="J9" s="270"/>
      <c r="K9" s="193"/>
      <c r="L9" s="514"/>
    </row>
    <row r="10" spans="1:12" ht="15" customHeight="1">
      <c r="A10" s="106" t="s">
        <v>362</v>
      </c>
      <c r="B10" s="31"/>
      <c r="C10" s="31"/>
      <c r="D10" s="248"/>
      <c r="E10" s="375"/>
      <c r="F10" s="248"/>
      <c r="G10" s="164"/>
      <c r="H10" s="270"/>
      <c r="I10" s="270"/>
      <c r="J10" s="270"/>
      <c r="K10" s="193"/>
      <c r="L10" s="514"/>
    </row>
    <row r="11" spans="1:12" s="141" customFormat="1" ht="12.75">
      <c r="A11" s="140" t="s">
        <v>132</v>
      </c>
      <c r="B11" s="31">
        <v>543</v>
      </c>
      <c r="C11" s="31">
        <f>SUM(H11:K11)</f>
        <v>442</v>
      </c>
      <c r="D11" s="248">
        <v>129</v>
      </c>
      <c r="E11" s="375">
        <v>19</v>
      </c>
      <c r="F11" s="248">
        <v>213</v>
      </c>
      <c r="G11" s="266">
        <v>182</v>
      </c>
      <c r="H11" s="265">
        <v>90</v>
      </c>
      <c r="I11" s="210">
        <v>19</v>
      </c>
      <c r="J11" s="337">
        <v>134</v>
      </c>
      <c r="K11" s="210">
        <v>199</v>
      </c>
      <c r="L11" s="514"/>
    </row>
    <row r="12" spans="1:12" s="141" customFormat="1" ht="12.75">
      <c r="A12" s="140" t="s">
        <v>133</v>
      </c>
      <c r="B12" s="31">
        <v>11198</v>
      </c>
      <c r="C12" s="31">
        <f>SUM(H12:K12)</f>
        <v>9268</v>
      </c>
      <c r="D12" s="248">
        <v>2593</v>
      </c>
      <c r="E12" s="375">
        <v>456</v>
      </c>
      <c r="F12" s="248">
        <v>4193</v>
      </c>
      <c r="G12" s="266">
        <v>3956</v>
      </c>
      <c r="H12" s="265">
        <v>1954</v>
      </c>
      <c r="I12" s="210">
        <v>504</v>
      </c>
      <c r="J12" s="337">
        <v>2720</v>
      </c>
      <c r="K12" s="210">
        <v>4090</v>
      </c>
      <c r="L12" s="514"/>
    </row>
    <row r="13" spans="1:12" ht="15" customHeight="1">
      <c r="A13" s="106" t="s">
        <v>363</v>
      </c>
      <c r="B13" s="31"/>
      <c r="C13" s="31"/>
      <c r="D13" s="390"/>
      <c r="E13" s="382"/>
      <c r="F13" s="92"/>
      <c r="G13" s="188"/>
      <c r="H13" s="307"/>
      <c r="I13" s="211"/>
      <c r="J13" s="338"/>
      <c r="K13" s="211"/>
      <c r="L13" s="514"/>
    </row>
    <row r="14" spans="1:12" s="141" customFormat="1" ht="12.75">
      <c r="A14" s="140" t="s">
        <v>132</v>
      </c>
      <c r="B14" s="31">
        <v>69</v>
      </c>
      <c r="C14" s="31">
        <f>SUM(H14:K14)</f>
        <v>57</v>
      </c>
      <c r="D14" s="391">
        <v>0</v>
      </c>
      <c r="E14" s="392">
        <v>0</v>
      </c>
      <c r="F14" s="92">
        <v>24</v>
      </c>
      <c r="G14" s="265">
        <v>45</v>
      </c>
      <c r="H14" s="393">
        <v>0</v>
      </c>
      <c r="I14" s="413">
        <v>0</v>
      </c>
      <c r="J14" s="413">
        <v>0</v>
      </c>
      <c r="K14" s="362">
        <v>57</v>
      </c>
      <c r="L14" s="514"/>
    </row>
    <row r="15" spans="1:12" s="141" customFormat="1" ht="12.75">
      <c r="A15" s="140" t="s">
        <v>133</v>
      </c>
      <c r="B15" s="31">
        <v>153</v>
      </c>
      <c r="C15" s="31">
        <f>SUM(H15:K15)</f>
        <v>79</v>
      </c>
      <c r="D15" s="391">
        <v>0</v>
      </c>
      <c r="E15" s="392">
        <v>0</v>
      </c>
      <c r="F15" s="92">
        <v>52</v>
      </c>
      <c r="G15" s="265">
        <v>101</v>
      </c>
      <c r="H15" s="393">
        <v>0</v>
      </c>
      <c r="I15" s="413">
        <v>0</v>
      </c>
      <c r="J15" s="413">
        <v>0</v>
      </c>
      <c r="K15" s="362">
        <v>79</v>
      </c>
      <c r="L15" s="514"/>
    </row>
    <row r="16" spans="1:12" ht="15" customHeight="1">
      <c r="A16" s="106" t="s">
        <v>364</v>
      </c>
      <c r="B16" s="31"/>
      <c r="C16" s="31"/>
      <c r="D16" s="92"/>
      <c r="E16" s="296"/>
      <c r="F16" s="92"/>
      <c r="G16" s="177"/>
      <c r="H16" s="193"/>
      <c r="I16" s="193"/>
      <c r="J16" s="193"/>
      <c r="K16" s="193"/>
      <c r="L16" s="514"/>
    </row>
    <row r="17" spans="1:12" s="141" customFormat="1" ht="12.75">
      <c r="A17" s="140" t="s">
        <v>135</v>
      </c>
      <c r="B17" s="31">
        <v>49925</v>
      </c>
      <c r="C17" s="31">
        <f>SUM(H17:K17)</f>
        <v>49889</v>
      </c>
      <c r="D17" s="92">
        <v>10501</v>
      </c>
      <c r="E17" s="296">
        <v>14184</v>
      </c>
      <c r="F17" s="92">
        <v>12510</v>
      </c>
      <c r="G17" s="264">
        <v>12730</v>
      </c>
      <c r="H17" s="267">
        <v>9408</v>
      </c>
      <c r="I17" s="267">
        <v>13968</v>
      </c>
      <c r="J17" s="267">
        <v>12917</v>
      </c>
      <c r="K17" s="267">
        <v>13596</v>
      </c>
      <c r="L17" s="514"/>
    </row>
    <row r="18" spans="1:12" s="141" customFormat="1" ht="12.75">
      <c r="A18" s="140" t="s">
        <v>133</v>
      </c>
      <c r="B18" s="31">
        <v>5016</v>
      </c>
      <c r="C18" s="31">
        <f>SUM(H18:K18)</f>
        <v>6104</v>
      </c>
      <c r="D18" s="92">
        <v>951</v>
      </c>
      <c r="E18" s="296">
        <v>1382</v>
      </c>
      <c r="F18" s="92">
        <v>1332</v>
      </c>
      <c r="G18" s="264">
        <v>1351</v>
      </c>
      <c r="H18" s="267">
        <v>1027</v>
      </c>
      <c r="I18" s="267">
        <v>1570</v>
      </c>
      <c r="J18" s="267">
        <v>1686</v>
      </c>
      <c r="K18" s="267">
        <v>1821</v>
      </c>
      <c r="L18" s="514"/>
    </row>
    <row r="19" spans="1:12" ht="21.75" customHeight="1">
      <c r="A19" s="142" t="s">
        <v>44</v>
      </c>
      <c r="B19" s="290">
        <v>52</v>
      </c>
      <c r="C19" s="290">
        <f>SUM(H19:K19)</f>
        <v>130</v>
      </c>
      <c r="D19" s="290">
        <v>9</v>
      </c>
      <c r="E19" s="290">
        <v>12</v>
      </c>
      <c r="F19" s="290">
        <v>13</v>
      </c>
      <c r="G19" s="268">
        <v>18</v>
      </c>
      <c r="H19" s="269">
        <v>28</v>
      </c>
      <c r="I19" s="269">
        <v>24</v>
      </c>
      <c r="J19" s="269">
        <v>34</v>
      </c>
      <c r="K19" s="269">
        <v>44</v>
      </c>
      <c r="L19" s="514"/>
    </row>
    <row r="20" spans="1:12" ht="24.75" customHeight="1">
      <c r="A20" s="84" t="s">
        <v>136</v>
      </c>
      <c r="B20" s="373">
        <v>475</v>
      </c>
      <c r="C20" s="373">
        <f>SUM(H20:K20)</f>
        <v>481</v>
      </c>
      <c r="D20" s="79">
        <v>97</v>
      </c>
      <c r="E20" s="63">
        <v>122</v>
      </c>
      <c r="F20" s="79">
        <v>125</v>
      </c>
      <c r="G20" s="373">
        <v>131</v>
      </c>
      <c r="H20" s="373">
        <v>98</v>
      </c>
      <c r="I20" s="373">
        <v>146</v>
      </c>
      <c r="J20" s="373">
        <v>113</v>
      </c>
      <c r="K20" s="373">
        <v>124</v>
      </c>
      <c r="L20" s="514"/>
    </row>
    <row r="21" spans="1:12" ht="12" customHeight="1">
      <c r="A21" s="139" t="s">
        <v>302</v>
      </c>
      <c r="B21" s="59"/>
      <c r="C21" s="59"/>
      <c r="D21" s="270"/>
      <c r="E21" s="145"/>
      <c r="F21" s="270"/>
      <c r="G21" s="164"/>
      <c r="H21" s="270"/>
      <c r="I21" s="270"/>
      <c r="J21" s="270"/>
      <c r="K21" s="193"/>
      <c r="L21" s="514"/>
    </row>
    <row r="22" spans="1:12" ht="15" customHeight="1">
      <c r="A22" s="106" t="s">
        <v>365</v>
      </c>
      <c r="B22" s="31">
        <v>101</v>
      </c>
      <c r="C22" s="31">
        <f>SUM(H22:K22)</f>
        <v>111</v>
      </c>
      <c r="D22" s="248">
        <v>26</v>
      </c>
      <c r="E22" s="376">
        <v>24</v>
      </c>
      <c r="F22" s="248">
        <v>18</v>
      </c>
      <c r="G22" s="248">
        <v>33</v>
      </c>
      <c r="H22" s="248">
        <v>30</v>
      </c>
      <c r="I22" s="248">
        <v>25</v>
      </c>
      <c r="J22" s="248">
        <v>21</v>
      </c>
      <c r="K22" s="248">
        <v>35</v>
      </c>
      <c r="L22" s="514"/>
    </row>
    <row r="23" spans="1:12" ht="14.25" customHeight="1">
      <c r="A23" s="130" t="s">
        <v>137</v>
      </c>
      <c r="B23" s="365">
        <v>0</v>
      </c>
      <c r="C23" s="365">
        <f>SUM(H23:K23)</f>
        <v>0</v>
      </c>
      <c r="D23" s="340">
        <v>0</v>
      </c>
      <c r="E23" s="383">
        <v>0</v>
      </c>
      <c r="F23" s="340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514"/>
    </row>
    <row r="24" spans="1:12" ht="18" customHeight="1">
      <c r="A24" s="142" t="s">
        <v>138</v>
      </c>
      <c r="B24" s="381">
        <v>3</v>
      </c>
      <c r="C24" s="381">
        <f>SUM(H24:K24)</f>
        <v>4</v>
      </c>
      <c r="D24" s="340">
        <v>0</v>
      </c>
      <c r="E24" s="383">
        <v>0</v>
      </c>
      <c r="F24" s="340">
        <v>0</v>
      </c>
      <c r="G24" s="268">
        <v>3</v>
      </c>
      <c r="H24" s="268">
        <v>1</v>
      </c>
      <c r="I24" s="249">
        <v>0</v>
      </c>
      <c r="J24" s="268">
        <v>1</v>
      </c>
      <c r="K24" s="507">
        <v>2</v>
      </c>
      <c r="L24" s="514"/>
    </row>
    <row r="25" spans="1:12" ht="24.75" customHeight="1">
      <c r="A25" s="142" t="s">
        <v>139</v>
      </c>
      <c r="B25" s="290">
        <v>341</v>
      </c>
      <c r="C25" s="290">
        <f>SUM(H25:K25)</f>
        <v>436</v>
      </c>
      <c r="D25" s="290">
        <v>54</v>
      </c>
      <c r="E25" s="290">
        <v>94</v>
      </c>
      <c r="F25" s="290">
        <v>94</v>
      </c>
      <c r="G25" s="268">
        <v>99</v>
      </c>
      <c r="H25" s="269">
        <v>92</v>
      </c>
      <c r="I25" s="269">
        <v>114</v>
      </c>
      <c r="J25" s="269">
        <v>125</v>
      </c>
      <c r="K25" s="269">
        <v>105</v>
      </c>
      <c r="L25" s="514"/>
    </row>
    <row r="26" spans="1:12" ht="24.75" customHeight="1">
      <c r="A26" s="143" t="s">
        <v>140</v>
      </c>
      <c r="B26" s="373">
        <v>3739</v>
      </c>
      <c r="C26" s="373">
        <f>SUM(H26:K26)</f>
        <v>4100</v>
      </c>
      <c r="D26" s="79">
        <v>807</v>
      </c>
      <c r="E26" s="63">
        <v>945</v>
      </c>
      <c r="F26" s="79">
        <v>1006</v>
      </c>
      <c r="G26" s="373">
        <v>981</v>
      </c>
      <c r="H26" s="373">
        <v>1026</v>
      </c>
      <c r="I26" s="373">
        <v>1133</v>
      </c>
      <c r="J26" s="373">
        <v>960</v>
      </c>
      <c r="K26" s="373">
        <v>981</v>
      </c>
      <c r="L26" s="514"/>
    </row>
    <row r="27" spans="1:12" ht="13.5" customHeight="1">
      <c r="A27" s="139" t="s">
        <v>304</v>
      </c>
      <c r="B27" s="373"/>
      <c r="C27" s="373"/>
      <c r="D27" s="79"/>
      <c r="E27" s="63"/>
      <c r="F27" s="79"/>
      <c r="G27" s="164"/>
      <c r="H27" s="270"/>
      <c r="I27" s="270"/>
      <c r="J27" s="270"/>
      <c r="K27" s="193"/>
      <c r="L27" s="514"/>
    </row>
    <row r="28" spans="1:12" ht="15" customHeight="1">
      <c r="A28" s="106" t="s">
        <v>352</v>
      </c>
      <c r="B28" s="31">
        <v>1502</v>
      </c>
      <c r="C28" s="31">
        <f>SUM(H28:K28)</f>
        <v>1794</v>
      </c>
      <c r="D28" s="248">
        <v>303</v>
      </c>
      <c r="E28" s="376">
        <v>399</v>
      </c>
      <c r="F28" s="248">
        <v>393</v>
      </c>
      <c r="G28" s="248">
        <v>407</v>
      </c>
      <c r="H28" s="248">
        <v>465</v>
      </c>
      <c r="I28" s="248">
        <v>487</v>
      </c>
      <c r="J28" s="248">
        <v>380</v>
      </c>
      <c r="K28" s="248">
        <v>462</v>
      </c>
      <c r="L28" s="514"/>
    </row>
    <row r="29" spans="1:12" ht="15" customHeight="1">
      <c r="A29" s="106" t="s">
        <v>353</v>
      </c>
      <c r="B29" s="31">
        <v>1375</v>
      </c>
      <c r="C29" s="31">
        <f>SUM(H29:K29)</f>
        <v>1371</v>
      </c>
      <c r="D29" s="248">
        <v>311</v>
      </c>
      <c r="E29" s="376">
        <v>355</v>
      </c>
      <c r="F29" s="248">
        <v>377</v>
      </c>
      <c r="G29" s="264">
        <v>332</v>
      </c>
      <c r="H29" s="267">
        <v>325</v>
      </c>
      <c r="I29" s="267">
        <v>388</v>
      </c>
      <c r="J29" s="267">
        <v>366</v>
      </c>
      <c r="K29" s="267">
        <v>292</v>
      </c>
      <c r="L29" s="514"/>
    </row>
    <row r="30" spans="1:12" ht="15" customHeight="1">
      <c r="A30" s="106" t="s">
        <v>354</v>
      </c>
      <c r="B30" s="31">
        <v>39</v>
      </c>
      <c r="C30" s="31">
        <f>SUM(H30:K30)</f>
        <v>41</v>
      </c>
      <c r="D30" s="248">
        <v>5</v>
      </c>
      <c r="E30" s="376">
        <v>9</v>
      </c>
      <c r="F30" s="248">
        <v>16</v>
      </c>
      <c r="G30" s="264">
        <v>9</v>
      </c>
      <c r="H30" s="267">
        <v>7</v>
      </c>
      <c r="I30" s="267">
        <v>23</v>
      </c>
      <c r="J30" s="267">
        <v>4</v>
      </c>
      <c r="K30" s="267">
        <v>7</v>
      </c>
      <c r="L30" s="514"/>
    </row>
    <row r="31" spans="1:12" ht="3" customHeight="1">
      <c r="A31" s="107"/>
      <c r="B31" s="489"/>
      <c r="C31" s="489"/>
      <c r="D31" s="9"/>
      <c r="E31" s="9"/>
      <c r="F31" s="9"/>
      <c r="G31" s="144"/>
      <c r="H31" s="144"/>
      <c r="I31" s="144"/>
      <c r="J31" s="144"/>
      <c r="K31" s="488"/>
      <c r="L31" s="514"/>
    </row>
    <row r="32" spans="1:12" ht="0.75" customHeight="1" hidden="1">
      <c r="A32" s="137"/>
      <c r="B32" s="173"/>
      <c r="C32" s="173"/>
      <c r="D32" s="145"/>
      <c r="E32" s="145"/>
      <c r="F32" s="145"/>
      <c r="G32" s="145"/>
      <c r="H32" s="145"/>
      <c r="I32" s="145"/>
      <c r="J32" s="145"/>
      <c r="K32" s="145"/>
      <c r="L32" s="514"/>
    </row>
    <row r="33" ht="2.25" customHeight="1">
      <c r="L33" s="514"/>
    </row>
    <row r="34" spans="1:12" ht="14.25" customHeight="1">
      <c r="A34" s="293" t="s">
        <v>311</v>
      </c>
      <c r="L34" s="514"/>
    </row>
    <row r="35" spans="1:12" ht="13.5" customHeight="1">
      <c r="A35" s="293" t="s">
        <v>312</v>
      </c>
      <c r="L35" s="134"/>
    </row>
  </sheetData>
  <sheetProtection/>
  <mergeCells count="6">
    <mergeCell ref="L1:L34"/>
    <mergeCell ref="A5:A6"/>
    <mergeCell ref="D5:G5"/>
    <mergeCell ref="B5:B6"/>
    <mergeCell ref="H5:K5"/>
    <mergeCell ref="C5:C6"/>
  </mergeCells>
  <printOptions horizontalCentered="1"/>
  <pageMargins left="0.28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5.7109375" style="0" customWidth="1"/>
    <col min="2" max="3" width="8.7109375" style="0" customWidth="1"/>
    <col min="4" max="4" width="8.140625" style="0" customWidth="1"/>
    <col min="5" max="5" width="8.57421875" style="0" customWidth="1"/>
    <col min="6" max="6" width="8.28125" style="0" customWidth="1"/>
    <col min="7" max="7" width="8.57421875" style="0" customWidth="1"/>
    <col min="8" max="8" width="8.8515625" style="0" customWidth="1"/>
    <col min="9" max="10" width="8.7109375" style="0" customWidth="1"/>
    <col min="11" max="11" width="9.00390625" style="0" customWidth="1"/>
    <col min="12" max="12" width="4.140625" style="0" customWidth="1"/>
  </cols>
  <sheetData>
    <row r="1" spans="1:12" ht="19.5" customHeight="1">
      <c r="A1" s="23" t="s">
        <v>328</v>
      </c>
      <c r="B1" s="3"/>
      <c r="C1" s="3"/>
      <c r="L1" s="522" t="s">
        <v>251</v>
      </c>
    </row>
    <row r="2" spans="1:12" ht="2.25" customHeight="1">
      <c r="A2" s="3"/>
      <c r="B2" s="3"/>
      <c r="C2" s="3"/>
      <c r="L2" s="521"/>
    </row>
    <row r="3" spans="1:12" ht="12" customHeight="1">
      <c r="A3" s="3"/>
      <c r="B3" s="3"/>
      <c r="C3" s="3"/>
      <c r="E3" s="58"/>
      <c r="I3" s="58"/>
      <c r="J3" s="58"/>
      <c r="K3" s="58" t="s">
        <v>272</v>
      </c>
      <c r="L3" s="521"/>
    </row>
    <row r="4" spans="1:12" ht="6" customHeight="1">
      <c r="A4" s="3"/>
      <c r="B4" s="171"/>
      <c r="C4" s="171"/>
      <c r="L4" s="521"/>
    </row>
    <row r="5" spans="1:12" ht="19.5" customHeight="1">
      <c r="A5" s="537" t="s">
        <v>130</v>
      </c>
      <c r="B5" s="537" t="s">
        <v>268</v>
      </c>
      <c r="C5" s="537" t="s">
        <v>264</v>
      </c>
      <c r="D5" s="539" t="s">
        <v>268</v>
      </c>
      <c r="E5" s="519"/>
      <c r="F5" s="519"/>
      <c r="G5" s="520"/>
      <c r="H5" s="539" t="s">
        <v>264</v>
      </c>
      <c r="I5" s="519"/>
      <c r="J5" s="519"/>
      <c r="K5" s="520"/>
      <c r="L5" s="521"/>
    </row>
    <row r="6" spans="1:12" ht="19.5" customHeight="1">
      <c r="A6" s="538"/>
      <c r="B6" s="538"/>
      <c r="C6" s="538"/>
      <c r="D6" s="60" t="s">
        <v>151</v>
      </c>
      <c r="E6" s="60" t="s">
        <v>153</v>
      </c>
      <c r="F6" s="60" t="s">
        <v>156</v>
      </c>
      <c r="G6" s="60" t="s">
        <v>199</v>
      </c>
      <c r="H6" s="60" t="s">
        <v>151</v>
      </c>
      <c r="I6" s="60" t="s">
        <v>153</v>
      </c>
      <c r="J6" s="60" t="s">
        <v>156</v>
      </c>
      <c r="K6" s="60" t="s">
        <v>199</v>
      </c>
      <c r="L6" s="521"/>
    </row>
    <row r="7" spans="1:12" ht="39.75" customHeight="1">
      <c r="A7" s="61" t="s">
        <v>144</v>
      </c>
      <c r="B7" s="59">
        <v>140</v>
      </c>
      <c r="C7" s="81">
        <f>SUM(H7:K7)</f>
        <v>155</v>
      </c>
      <c r="D7" s="374">
        <v>40</v>
      </c>
      <c r="E7" s="81">
        <v>54</v>
      </c>
      <c r="F7" s="374">
        <v>23</v>
      </c>
      <c r="G7" s="81">
        <v>23</v>
      </c>
      <c r="H7" s="81">
        <v>43</v>
      </c>
      <c r="I7" s="81">
        <v>31</v>
      </c>
      <c r="J7" s="163">
        <v>41</v>
      </c>
      <c r="K7" s="163">
        <v>40</v>
      </c>
      <c r="L7" s="521"/>
    </row>
    <row r="8" spans="1:12" ht="41.25" customHeight="1">
      <c r="A8" s="62" t="s">
        <v>39</v>
      </c>
      <c r="B8" s="59">
        <v>24970</v>
      </c>
      <c r="C8" s="79">
        <f>SUM(H8:K8)</f>
        <v>27907</v>
      </c>
      <c r="D8" s="374">
        <v>4846</v>
      </c>
      <c r="E8" s="79">
        <v>6506</v>
      </c>
      <c r="F8" s="374">
        <v>6275</v>
      </c>
      <c r="G8" s="79">
        <v>7343</v>
      </c>
      <c r="H8" s="79">
        <v>6142</v>
      </c>
      <c r="I8" s="79">
        <v>7728</v>
      </c>
      <c r="J8" s="59">
        <v>6881</v>
      </c>
      <c r="K8" s="59">
        <v>7156</v>
      </c>
      <c r="L8" s="521"/>
    </row>
    <row r="9" spans="1:12" ht="13.5" customHeight="1">
      <c r="A9" s="64" t="s">
        <v>302</v>
      </c>
      <c r="B9" s="59"/>
      <c r="C9" s="79"/>
      <c r="D9" s="374"/>
      <c r="E9" s="79"/>
      <c r="F9" s="374"/>
      <c r="G9" s="79"/>
      <c r="H9" s="79"/>
      <c r="I9" s="79"/>
      <c r="J9" s="59"/>
      <c r="K9" s="59"/>
      <c r="L9" s="521"/>
    </row>
    <row r="10" spans="1:12" ht="33" customHeight="1">
      <c r="A10" s="70" t="s">
        <v>366</v>
      </c>
      <c r="B10" s="43">
        <v>21999</v>
      </c>
      <c r="C10" s="92">
        <f aca="true" t="shared" si="0" ref="C10:C16">SUM(H10:K10)</f>
        <v>24794</v>
      </c>
      <c r="D10" s="375">
        <v>4223</v>
      </c>
      <c r="E10" s="248">
        <v>5775</v>
      </c>
      <c r="F10" s="384">
        <v>5582</v>
      </c>
      <c r="G10" s="92">
        <v>6419</v>
      </c>
      <c r="H10" s="92">
        <v>5482</v>
      </c>
      <c r="I10" s="92">
        <v>6857</v>
      </c>
      <c r="J10" s="43">
        <v>6144</v>
      </c>
      <c r="K10" s="43">
        <v>6311</v>
      </c>
      <c r="L10" s="521"/>
    </row>
    <row r="11" spans="1:12" ht="32.25" customHeight="1">
      <c r="A11" s="7" t="s">
        <v>367</v>
      </c>
      <c r="B11" s="43">
        <v>204</v>
      </c>
      <c r="C11" s="92">
        <f t="shared" si="0"/>
        <v>181</v>
      </c>
      <c r="D11" s="375">
        <v>50</v>
      </c>
      <c r="E11" s="248">
        <v>60</v>
      </c>
      <c r="F11" s="375">
        <v>35</v>
      </c>
      <c r="G11" s="92">
        <v>59</v>
      </c>
      <c r="H11" s="92">
        <v>35</v>
      </c>
      <c r="I11" s="92">
        <v>62</v>
      </c>
      <c r="J11" s="43">
        <v>41</v>
      </c>
      <c r="K11" s="43">
        <v>43</v>
      </c>
      <c r="L11" s="521"/>
    </row>
    <row r="12" spans="1:12" ht="30" customHeight="1">
      <c r="A12" s="70" t="s">
        <v>368</v>
      </c>
      <c r="B12" s="43">
        <v>167</v>
      </c>
      <c r="C12" s="92">
        <f t="shared" si="0"/>
        <v>253</v>
      </c>
      <c r="D12" s="375">
        <v>37</v>
      </c>
      <c r="E12" s="248">
        <v>42</v>
      </c>
      <c r="F12" s="375">
        <v>41</v>
      </c>
      <c r="G12" s="92">
        <v>47</v>
      </c>
      <c r="H12" s="92">
        <v>52</v>
      </c>
      <c r="I12" s="92">
        <v>69</v>
      </c>
      <c r="J12" s="43">
        <v>66</v>
      </c>
      <c r="K12" s="43">
        <v>66</v>
      </c>
      <c r="L12" s="521"/>
    </row>
    <row r="13" spans="1:12" ht="33" customHeight="1">
      <c r="A13" s="7" t="s">
        <v>369</v>
      </c>
      <c r="B13" s="43">
        <v>402</v>
      </c>
      <c r="C13" s="92">
        <f t="shared" si="0"/>
        <v>557</v>
      </c>
      <c r="D13" s="375">
        <v>103</v>
      </c>
      <c r="E13" s="248">
        <v>125</v>
      </c>
      <c r="F13" s="375">
        <v>92</v>
      </c>
      <c r="G13" s="92">
        <v>82</v>
      </c>
      <c r="H13" s="92">
        <v>128</v>
      </c>
      <c r="I13" s="92">
        <v>169</v>
      </c>
      <c r="J13" s="43">
        <v>130</v>
      </c>
      <c r="K13" s="43">
        <v>130</v>
      </c>
      <c r="L13" s="521"/>
    </row>
    <row r="14" spans="1:12" ht="33" customHeight="1">
      <c r="A14" s="7" t="s">
        <v>370</v>
      </c>
      <c r="B14" s="43">
        <v>128</v>
      </c>
      <c r="C14" s="92">
        <f t="shared" si="0"/>
        <v>150</v>
      </c>
      <c r="D14" s="375">
        <v>24</v>
      </c>
      <c r="E14" s="248">
        <v>34</v>
      </c>
      <c r="F14" s="375">
        <v>33</v>
      </c>
      <c r="G14" s="93">
        <v>37</v>
      </c>
      <c r="H14" s="93">
        <v>25</v>
      </c>
      <c r="I14" s="93">
        <v>38</v>
      </c>
      <c r="J14" s="339">
        <v>41</v>
      </c>
      <c r="K14" s="339">
        <v>46</v>
      </c>
      <c r="L14" s="521"/>
    </row>
    <row r="15" spans="1:12" ht="33" customHeight="1">
      <c r="A15" s="70" t="s">
        <v>360</v>
      </c>
      <c r="B15" s="43">
        <v>845</v>
      </c>
      <c r="C15" s="92">
        <f t="shared" si="0"/>
        <v>946</v>
      </c>
      <c r="D15" s="375">
        <v>179</v>
      </c>
      <c r="E15" s="248">
        <v>195</v>
      </c>
      <c r="F15" s="375">
        <v>194</v>
      </c>
      <c r="G15" s="92">
        <v>277</v>
      </c>
      <c r="H15" s="92">
        <v>187</v>
      </c>
      <c r="I15" s="92">
        <v>236</v>
      </c>
      <c r="J15" s="43">
        <v>227</v>
      </c>
      <c r="K15" s="43">
        <v>296</v>
      </c>
      <c r="L15" s="521"/>
    </row>
    <row r="16" spans="1:12" ht="33.75" customHeight="1">
      <c r="A16" s="70" t="s">
        <v>371</v>
      </c>
      <c r="B16" s="43">
        <v>240</v>
      </c>
      <c r="C16" s="92">
        <f t="shared" si="0"/>
        <v>305</v>
      </c>
      <c r="D16" s="375">
        <v>46</v>
      </c>
      <c r="E16" s="248">
        <v>60</v>
      </c>
      <c r="F16" s="375">
        <v>60</v>
      </c>
      <c r="G16" s="92">
        <v>74</v>
      </c>
      <c r="H16" s="92">
        <v>63</v>
      </c>
      <c r="I16" s="92">
        <v>86</v>
      </c>
      <c r="J16" s="43">
        <v>81</v>
      </c>
      <c r="K16" s="43">
        <v>75</v>
      </c>
      <c r="L16" s="521"/>
    </row>
    <row r="17" spans="1:12" ht="8.25" customHeight="1">
      <c r="A17" s="70"/>
      <c r="B17" s="51"/>
      <c r="C17" s="101"/>
      <c r="D17" s="375"/>
      <c r="E17" s="248"/>
      <c r="F17" s="375"/>
      <c r="G17" s="91"/>
      <c r="H17" s="91"/>
      <c r="I17" s="91"/>
      <c r="J17" s="176"/>
      <c r="K17" s="176"/>
      <c r="L17" s="521"/>
    </row>
    <row r="18" spans="1:12" ht="28.5" customHeight="1">
      <c r="A18" s="71" t="s">
        <v>273</v>
      </c>
      <c r="B18" s="247">
        <f>'[1]Page16'!C7-'[1]Page16'!C8-'[1]Page16'!C19-'[1]Page16'!C20-'[1]Page16'!C25-'[1]Page16'!C26-'[1]Page16'!C27-'[1]Page16'!C28-'[1]Page17'!C7-'[1]Page17'!C8</f>
        <v>42</v>
      </c>
      <c r="C18" s="247">
        <f>SUM(H18:K18)</f>
        <v>47</v>
      </c>
      <c r="D18" s="247">
        <v>14</v>
      </c>
      <c r="E18" s="247">
        <v>12</v>
      </c>
      <c r="F18" s="247">
        <v>4</v>
      </c>
      <c r="G18" s="234">
        <v>12</v>
      </c>
      <c r="H18" s="234">
        <v>7</v>
      </c>
      <c r="I18" s="234">
        <v>20</v>
      </c>
      <c r="J18" s="342">
        <v>10</v>
      </c>
      <c r="K18" s="342">
        <v>10</v>
      </c>
      <c r="L18" s="521"/>
    </row>
    <row r="19" spans="1:12" ht="15" customHeight="1">
      <c r="A19" s="68"/>
      <c r="B19" s="56"/>
      <c r="C19" s="56"/>
      <c r="D19" s="68"/>
      <c r="E19" s="68"/>
      <c r="F19" s="68"/>
      <c r="G19" s="68"/>
      <c r="H19" s="68"/>
      <c r="I19" s="68"/>
      <c r="J19" s="343"/>
      <c r="K19" s="343"/>
      <c r="L19" s="521"/>
    </row>
    <row r="20" spans="1:12" ht="4.5" customHeight="1" hidden="1">
      <c r="A20" s="68"/>
      <c r="B20" s="56"/>
      <c r="C20" s="56"/>
      <c r="D20" s="68"/>
      <c r="E20" s="68"/>
      <c r="F20" s="68"/>
      <c r="G20" s="68"/>
      <c r="H20" s="68"/>
      <c r="I20" s="96"/>
      <c r="J20" s="96"/>
      <c r="K20" s="96"/>
      <c r="L20" s="521"/>
    </row>
    <row r="21" ht="21.75" customHeight="1">
      <c r="A21" s="293" t="s">
        <v>313</v>
      </c>
    </row>
    <row r="22" ht="21.75" customHeight="1">
      <c r="A22" s="293" t="s">
        <v>314</v>
      </c>
    </row>
  </sheetData>
  <sheetProtection/>
  <mergeCells count="6">
    <mergeCell ref="A5:A6"/>
    <mergeCell ref="L1:L20"/>
    <mergeCell ref="D5:G5"/>
    <mergeCell ref="B5:B6"/>
    <mergeCell ref="H5:K5"/>
    <mergeCell ref="C5:C6"/>
  </mergeCells>
  <printOptions horizontalCentered="1"/>
  <pageMargins left="0.3" right="0.25" top="0.88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2">
      <selection activeCell="K20" sqref="K20"/>
    </sheetView>
  </sheetViews>
  <sheetFormatPr defaultColWidth="9.140625" defaultRowHeight="12.75"/>
  <cols>
    <col min="1" max="1" width="46.57421875" style="0" customWidth="1"/>
    <col min="2" max="11" width="9.28125" style="0" customWidth="1"/>
    <col min="12" max="12" width="3.00390625" style="0" customWidth="1"/>
    <col min="13" max="13" width="3.7109375" style="0" customWidth="1"/>
  </cols>
  <sheetData>
    <row r="1" spans="1:12" ht="15" customHeight="1">
      <c r="A1" s="80" t="s">
        <v>329</v>
      </c>
      <c r="B1" s="3"/>
      <c r="C1" s="3"/>
      <c r="L1" s="529" t="s">
        <v>252</v>
      </c>
    </row>
    <row r="2" spans="1:12" ht="12" customHeight="1">
      <c r="A2" s="3"/>
      <c r="B2" s="3"/>
      <c r="C2" s="3"/>
      <c r="D2" s="58"/>
      <c r="H2" s="58"/>
      <c r="K2" s="58" t="s">
        <v>150</v>
      </c>
      <c r="L2" s="514"/>
    </row>
    <row r="3" spans="1:12" ht="5.25" customHeight="1">
      <c r="A3" s="3"/>
      <c r="B3" s="12"/>
      <c r="C3" s="12"/>
      <c r="D3" s="224"/>
      <c r="E3" s="224"/>
      <c r="F3" s="224"/>
      <c r="G3" s="224"/>
      <c r="H3" s="166"/>
      <c r="I3" s="166"/>
      <c r="J3" s="166"/>
      <c r="K3" s="166"/>
      <c r="L3" s="514"/>
    </row>
    <row r="4" spans="1:12" ht="19.5" customHeight="1">
      <c r="A4" s="537" t="s">
        <v>130</v>
      </c>
      <c r="B4" s="537" t="s">
        <v>268</v>
      </c>
      <c r="C4" s="537" t="s">
        <v>264</v>
      </c>
      <c r="D4" s="539" t="s">
        <v>268</v>
      </c>
      <c r="E4" s="519"/>
      <c r="F4" s="519"/>
      <c r="G4" s="520"/>
      <c r="H4" s="539" t="s">
        <v>264</v>
      </c>
      <c r="I4" s="519"/>
      <c r="J4" s="519"/>
      <c r="K4" s="520"/>
      <c r="L4" s="514"/>
    </row>
    <row r="5" spans="1:12" ht="15" customHeight="1">
      <c r="A5" s="538"/>
      <c r="B5" s="538"/>
      <c r="C5" s="538"/>
      <c r="D5" s="88" t="s">
        <v>151</v>
      </c>
      <c r="E5" s="88" t="s">
        <v>153</v>
      </c>
      <c r="F5" s="88" t="s">
        <v>2</v>
      </c>
      <c r="G5" s="88" t="s">
        <v>3</v>
      </c>
      <c r="H5" s="88" t="s">
        <v>151</v>
      </c>
      <c r="I5" s="88" t="s">
        <v>153</v>
      </c>
      <c r="J5" s="88" t="s">
        <v>156</v>
      </c>
      <c r="K5" s="88" t="s">
        <v>199</v>
      </c>
      <c r="L5" s="514"/>
    </row>
    <row r="6" spans="1:12" ht="30" customHeight="1">
      <c r="A6" s="121" t="s">
        <v>211</v>
      </c>
      <c r="B6" s="202">
        <f>'Table 3'!B7-'Table 4'!B7</f>
        <v>21328</v>
      </c>
      <c r="C6" s="202">
        <f>'Table 3'!C7-'Table 4'!C7</f>
        <v>13753</v>
      </c>
      <c r="D6" s="202">
        <f>'Table 3'!D7-'Table 4'!D7</f>
        <v>4799</v>
      </c>
      <c r="E6" s="205">
        <f>'Table 3'!E7-'Table 4'!E7</f>
        <v>6399</v>
      </c>
      <c r="F6" s="205">
        <f>'Table 3'!F7-'Table 4'!F7</f>
        <v>4223</v>
      </c>
      <c r="G6" s="205">
        <f>'Table 3'!G7-'Table 4'!G7</f>
        <v>5907</v>
      </c>
      <c r="H6" s="205">
        <f>'Table 3'!H7-'Table 4'!H7</f>
        <v>3404</v>
      </c>
      <c r="I6" s="205">
        <f>'Table 3'!I7-'Table 4'!I7</f>
        <v>3724</v>
      </c>
      <c r="J6" s="205">
        <f>'Table 3'!J7-'Table 4'!J7</f>
        <v>3044</v>
      </c>
      <c r="K6" s="205">
        <f>'Table 3'!K7-'Table 4'!K7</f>
        <v>3581</v>
      </c>
      <c r="L6" s="514"/>
    </row>
    <row r="7" spans="1:12" ht="30" customHeight="1">
      <c r="A7" s="62" t="s">
        <v>40</v>
      </c>
      <c r="B7" s="182">
        <f>'Table 3'!B8-'Table 4'!B8</f>
        <v>2309</v>
      </c>
      <c r="C7" s="182">
        <f>'Table 3'!C8-'Table 4'!C8</f>
        <v>2351</v>
      </c>
      <c r="D7" s="183">
        <f>'Table 3'!D8-'Table 4'!D8</f>
        <v>577</v>
      </c>
      <c r="E7" s="183">
        <f>'Table 3'!E8-'Table 4'!E8</f>
        <v>360</v>
      </c>
      <c r="F7" s="183">
        <f>'Table 3'!F8-'Table 4'!F8</f>
        <v>606</v>
      </c>
      <c r="G7" s="183">
        <f>'Table 3'!G8-'Table 4'!G8</f>
        <v>766</v>
      </c>
      <c r="H7" s="183">
        <f>'Table 3'!H8-'Table 4'!H8</f>
        <v>495</v>
      </c>
      <c r="I7" s="183">
        <f>'Table 3'!I8-'Table 4'!I8</f>
        <v>663</v>
      </c>
      <c r="J7" s="183">
        <f>'Table 3'!J8-'Table 4'!J8</f>
        <v>599</v>
      </c>
      <c r="K7" s="183">
        <f>'Table 3'!K8-'Table 4'!K8</f>
        <v>594</v>
      </c>
      <c r="L7" s="514"/>
    </row>
    <row r="8" spans="1:12" s="66" customFormat="1" ht="18" customHeight="1">
      <c r="A8" s="64" t="s">
        <v>131</v>
      </c>
      <c r="B8" s="187"/>
      <c r="C8" s="187"/>
      <c r="D8" s="186"/>
      <c r="E8" s="186"/>
      <c r="F8" s="186"/>
      <c r="G8" s="186"/>
      <c r="H8" s="186"/>
      <c r="I8" s="186"/>
      <c r="J8" s="187"/>
      <c r="K8" s="187"/>
      <c r="L8" s="514"/>
    </row>
    <row r="9" spans="1:12" s="66" customFormat="1" ht="26.25" customHeight="1">
      <c r="A9" s="7" t="s">
        <v>134</v>
      </c>
      <c r="B9" s="184">
        <f>'Table 3'!B18-'Table 4'!B18</f>
        <v>2061</v>
      </c>
      <c r="C9" s="184">
        <f>'Table 3'!C18-'Table 4'!C18</f>
        <v>2069</v>
      </c>
      <c r="D9" s="184">
        <f>'Table 3'!D18-'Table 4'!D18</f>
        <v>529</v>
      </c>
      <c r="E9" s="184">
        <f>'Table 3'!E18-'Table 4'!E18</f>
        <v>299</v>
      </c>
      <c r="F9" s="184">
        <f>'Table 3'!F18-'Table 4'!F18</f>
        <v>554</v>
      </c>
      <c r="G9" s="184">
        <f>'Table 3'!G18-'Table 4'!G18</f>
        <v>679</v>
      </c>
      <c r="H9" s="184">
        <f>'Table 3'!H18-'Table 4'!H18</f>
        <v>427</v>
      </c>
      <c r="I9" s="184">
        <f>'Table 3'!I18-'Table 4'!I18</f>
        <v>583</v>
      </c>
      <c r="J9" s="184">
        <f>'Table 3'!J18-'Table 4'!J18</f>
        <v>540</v>
      </c>
      <c r="K9" s="184">
        <f>'Table 3'!K18-'Table 4'!K18</f>
        <v>519</v>
      </c>
      <c r="L9" s="514"/>
    </row>
    <row r="10" spans="1:12" ht="30" customHeight="1">
      <c r="A10" s="105" t="s">
        <v>44</v>
      </c>
      <c r="B10" s="189">
        <f>'Table 3'!B19-'Table 4'!B19</f>
        <v>237</v>
      </c>
      <c r="C10" s="189">
        <f>'Table 3'!C19-'Table 4'!C19</f>
        <v>338</v>
      </c>
      <c r="D10" s="195">
        <f>'Table 3'!D19-'Table 4'!D19</f>
        <v>29</v>
      </c>
      <c r="E10" s="195">
        <f>'Table 3'!E19-'Table 4'!E19</f>
        <v>52</v>
      </c>
      <c r="F10" s="195">
        <f>'Table 3'!F19-'Table 4'!F19</f>
        <v>34</v>
      </c>
      <c r="G10" s="195">
        <f>'Table 3'!G19-'Table 4'!G19</f>
        <v>122</v>
      </c>
      <c r="H10" s="195">
        <f>'Table 3'!H19-'Table 4'!H19</f>
        <v>63</v>
      </c>
      <c r="I10" s="195">
        <f>'Table 3'!I19-'Table 4'!I19</f>
        <v>82</v>
      </c>
      <c r="J10" s="195">
        <f>'Table 3'!J19-'Table 4'!J19</f>
        <v>65</v>
      </c>
      <c r="K10" s="195">
        <f>'Table 3'!K19-'Table 4'!K19</f>
        <v>128</v>
      </c>
      <c r="L10" s="514"/>
    </row>
    <row r="11" spans="1:12" ht="30" customHeight="1">
      <c r="A11" s="105" t="s">
        <v>136</v>
      </c>
      <c r="B11" s="189">
        <f>'Table 3'!B20-'Table 4'!B20</f>
        <v>378</v>
      </c>
      <c r="C11" s="189">
        <f>'Table 3'!C20-'Table 4'!C20</f>
        <v>377</v>
      </c>
      <c r="D11" s="195">
        <f>'Table 3'!D20-'Table 4'!D20</f>
        <v>79</v>
      </c>
      <c r="E11" s="195">
        <f>'Table 3'!E20-'Table 4'!E20</f>
        <v>76</v>
      </c>
      <c r="F11" s="195">
        <f>'Table 3'!F20-'Table 4'!F20</f>
        <v>73</v>
      </c>
      <c r="G11" s="195">
        <f>'Table 3'!G20-'Table 4'!G20</f>
        <v>150</v>
      </c>
      <c r="H11" s="195">
        <f>'Table 3'!H20-'Table 4'!H20</f>
        <v>112</v>
      </c>
      <c r="I11" s="195">
        <f>'Table 3'!I20-'Table 4'!I20</f>
        <v>102</v>
      </c>
      <c r="J11" s="195">
        <f>'Table 3'!J20-'Table 4'!J20</f>
        <v>54</v>
      </c>
      <c r="K11" s="195">
        <f>'Table 3'!K20-'Table 4'!K20</f>
        <v>109</v>
      </c>
      <c r="L11" s="514"/>
    </row>
    <row r="12" spans="1:12" ht="30" customHeight="1">
      <c r="A12" s="105" t="s">
        <v>137</v>
      </c>
      <c r="B12" s="190">
        <f>'Table 3'!B23-'Table 4'!B23</f>
        <v>72</v>
      </c>
      <c r="C12" s="190">
        <f>'Table 3'!C23-'Table 4'!C23</f>
        <v>92</v>
      </c>
      <c r="D12" s="190">
        <f>'Table 3'!D23-'Table 4'!D23</f>
        <v>7</v>
      </c>
      <c r="E12" s="190">
        <f>'Table 3'!E23-'Table 4'!E23</f>
        <v>35</v>
      </c>
      <c r="F12" s="190">
        <f>'Table 3'!F23-'Table 4'!F23</f>
        <v>19</v>
      </c>
      <c r="G12" s="190">
        <f>'Table 3'!G23-'Table 4'!G23</f>
        <v>11</v>
      </c>
      <c r="H12" s="190">
        <f>'Table 3'!H23-'Table 4'!H23</f>
        <v>27</v>
      </c>
      <c r="I12" s="190">
        <f>'Table 3'!I23-'Table 4'!I23</f>
        <v>26</v>
      </c>
      <c r="J12" s="190">
        <f>'Table 3'!J23-'Table 4'!J23</f>
        <v>9</v>
      </c>
      <c r="K12" s="190">
        <f>'Table 3'!K23-'Table 4'!K23</f>
        <v>30</v>
      </c>
      <c r="L12" s="514"/>
    </row>
    <row r="13" spans="1:12" ht="30" customHeight="1">
      <c r="A13" s="62" t="s">
        <v>138</v>
      </c>
      <c r="B13" s="183">
        <f>'Table 3'!B24-'Table 4'!B24</f>
        <v>27</v>
      </c>
      <c r="C13" s="183">
        <f>'Table 3'!C24-'Table 4'!C24</f>
        <v>49</v>
      </c>
      <c r="D13" s="183">
        <f>'Table 3'!D24-'Table 4'!D24</f>
        <v>7</v>
      </c>
      <c r="E13" s="183">
        <f>'Table 3'!E24-'Table 4'!E24</f>
        <v>2</v>
      </c>
      <c r="F13" s="183">
        <f>'Table 3'!F24-'Table 4'!F24</f>
        <v>5</v>
      </c>
      <c r="G13" s="183">
        <f>'Table 3'!G24-'Table 4'!G24</f>
        <v>13</v>
      </c>
      <c r="H13" s="183">
        <f>'Table 3'!H24-'Table 4'!H24</f>
        <v>8</v>
      </c>
      <c r="I13" s="183">
        <f>'Table 3'!I24-'Table 4'!I24</f>
        <v>20</v>
      </c>
      <c r="J13" s="183">
        <f>'Table 3'!J24-'Table 4'!J24</f>
        <v>6</v>
      </c>
      <c r="K13" s="183">
        <f>'Table 3'!K24-'Table 4'!K24</f>
        <v>15</v>
      </c>
      <c r="L13" s="514"/>
    </row>
    <row r="14" spans="1:12" ht="30" customHeight="1">
      <c r="A14" s="62" t="s">
        <v>139</v>
      </c>
      <c r="B14" s="182">
        <f>'Table 3'!B25-'Table 4'!B25</f>
        <v>526</v>
      </c>
      <c r="C14" s="182">
        <f>'Table 3'!C25-'Table 4'!C25</f>
        <v>874</v>
      </c>
      <c r="D14" s="183">
        <f>'Table 3'!D25-'Table 4'!D25</f>
        <v>102</v>
      </c>
      <c r="E14" s="183">
        <f>'Table 3'!E25-'Table 4'!E25</f>
        <v>107</v>
      </c>
      <c r="F14" s="183">
        <f>'Table 3'!F25-'Table 4'!F25</f>
        <v>94</v>
      </c>
      <c r="G14" s="183">
        <f>'Table 3'!G25-'Table 4'!G25</f>
        <v>223</v>
      </c>
      <c r="H14" s="183">
        <f>'Table 3'!H25-'Table 4'!H25</f>
        <v>144</v>
      </c>
      <c r="I14" s="183">
        <f>'Table 3'!I25-'Table 4'!I25</f>
        <v>177</v>
      </c>
      <c r="J14" s="183">
        <f>'Table 3'!J25-'Table 4'!J25</f>
        <v>262</v>
      </c>
      <c r="K14" s="183">
        <f>'Table 3'!K25-'Table 4'!K25</f>
        <v>291</v>
      </c>
      <c r="L14" s="514"/>
    </row>
    <row r="15" spans="1:12" ht="30" customHeight="1">
      <c r="A15" s="67" t="s">
        <v>140</v>
      </c>
      <c r="B15" s="189">
        <f>'Table 3'!B26-'Table 4'!B26</f>
        <v>1793</v>
      </c>
      <c r="C15" s="189">
        <f>'Table 3'!C26-'Table 4'!C26</f>
        <v>1585</v>
      </c>
      <c r="D15" s="190">
        <f>'Table 3'!D26-'Table 4'!D26</f>
        <v>416</v>
      </c>
      <c r="E15" s="190">
        <f>'Table 3'!E26-'Table 4'!E26</f>
        <v>463</v>
      </c>
      <c r="F15" s="190">
        <f>'Table 3'!F26-'Table 4'!F26</f>
        <v>460</v>
      </c>
      <c r="G15" s="190">
        <f>'Table 3'!G26-'Table 4'!G26</f>
        <v>454</v>
      </c>
      <c r="H15" s="190">
        <f>'Table 3'!H26-'Table 4'!H26</f>
        <v>414</v>
      </c>
      <c r="I15" s="190">
        <f>'Table 3'!I26-'Table 4'!I26</f>
        <v>518</v>
      </c>
      <c r="J15" s="190">
        <f>'Table 3'!J26-'Table 4'!J26</f>
        <v>373</v>
      </c>
      <c r="K15" s="190">
        <f>'Table 3'!K26-'Table 4'!K26</f>
        <v>280</v>
      </c>
      <c r="L15" s="514"/>
    </row>
    <row r="16" spans="1:12" ht="18" customHeight="1">
      <c r="A16" s="64" t="s">
        <v>131</v>
      </c>
      <c r="B16" s="182"/>
      <c r="C16" s="182"/>
      <c r="D16" s="183"/>
      <c r="E16" s="183"/>
      <c r="F16" s="183"/>
      <c r="G16" s="183"/>
      <c r="H16" s="183"/>
      <c r="I16" s="183"/>
      <c r="J16" s="183"/>
      <c r="K16" s="183"/>
      <c r="L16" s="514"/>
    </row>
    <row r="17" spans="1:12" ht="25.5" customHeight="1">
      <c r="A17" s="7" t="s">
        <v>197</v>
      </c>
      <c r="B17" s="185">
        <f>'Table 3'!B28-'Table 4'!B28</f>
        <v>980</v>
      </c>
      <c r="C17" s="185">
        <f>'Table 3'!C28-'Table 4'!C28</f>
        <v>945</v>
      </c>
      <c r="D17" s="196">
        <f>'Table 3'!D28-'Table 4'!D28</f>
        <v>233</v>
      </c>
      <c r="E17" s="196">
        <f>'Table 3'!E28-'Table 4'!E28</f>
        <v>282</v>
      </c>
      <c r="F17" s="196">
        <f>'Table 3'!F28-'Table 4'!F28</f>
        <v>253</v>
      </c>
      <c r="G17" s="196">
        <v>212</v>
      </c>
      <c r="H17" s="196">
        <f>'Table 3'!H28-'Table 4'!H28</f>
        <v>238</v>
      </c>
      <c r="I17" s="196">
        <f>'Table 3'!I28-'Table 4'!I28</f>
        <v>325</v>
      </c>
      <c r="J17" s="196">
        <f>'Table 3'!J28-'Table 4'!J28</f>
        <v>238</v>
      </c>
      <c r="K17" s="196">
        <f>'Table 3'!K28-'Table 4'!K28</f>
        <v>144</v>
      </c>
      <c r="L17" s="514"/>
    </row>
    <row r="18" spans="1:12" ht="30" customHeight="1">
      <c r="A18" s="7" t="s">
        <v>141</v>
      </c>
      <c r="B18" s="185">
        <f>'Table 3'!B29-'Table 4'!B29</f>
        <v>139</v>
      </c>
      <c r="C18" s="185">
        <f>'Table 3'!C29-'Table 4'!C29</f>
        <v>47</v>
      </c>
      <c r="D18" s="196">
        <f>'Table 3'!D29-'Table 4'!D29</f>
        <v>31</v>
      </c>
      <c r="E18" s="196">
        <f>'Table 3'!E29-'Table 4'!E29</f>
        <v>18</v>
      </c>
      <c r="F18" s="196">
        <f>'Table 3'!F29-'Table 4'!F29</f>
        <v>39</v>
      </c>
      <c r="G18" s="196">
        <v>51</v>
      </c>
      <c r="H18" s="196">
        <f>'Table 3'!H29-'Table 4'!H29</f>
        <v>9</v>
      </c>
      <c r="I18" s="196">
        <f>'Table 3'!I29-'Table 4'!I29</f>
        <v>26</v>
      </c>
      <c r="J18" s="196">
        <f>'Table 3'!J29-'Table 4'!J29</f>
        <v>2</v>
      </c>
      <c r="K18" s="196">
        <f>'Table 3'!K29-'Table 4'!K29</f>
        <v>10</v>
      </c>
      <c r="L18" s="514"/>
    </row>
    <row r="19" spans="1:14" ht="30" customHeight="1">
      <c r="A19" s="7" t="s">
        <v>142</v>
      </c>
      <c r="B19" s="185">
        <f>'Table 3'!B30-'Table 4'!B30</f>
        <v>14</v>
      </c>
      <c r="C19" s="185">
        <f>'Table 3'!C30-'Table 4'!C30</f>
        <v>8</v>
      </c>
      <c r="D19" s="196">
        <f>'Table 3'!D30-'Table 4'!D30</f>
        <v>2</v>
      </c>
      <c r="E19" s="196">
        <f>'Table 3'!E30-'Table 4'!E30</f>
        <v>8</v>
      </c>
      <c r="F19" s="196">
        <f>'Table 3'!F30-'Table 4'!F30</f>
        <v>2</v>
      </c>
      <c r="G19" s="196">
        <f>'Table 3'!G30-'Table 4'!G30</f>
        <v>2</v>
      </c>
      <c r="H19" s="196">
        <f>'Table 3'!H30-'Table 4'!H30</f>
        <v>3</v>
      </c>
      <c r="I19" s="196">
        <f>'Table 3'!I30-'Table 4'!I30</f>
        <v>1</v>
      </c>
      <c r="J19" s="196">
        <f>'Table 3'!J30-'Table 4'!J30</f>
        <v>3</v>
      </c>
      <c r="K19" s="196">
        <f>'Table 3'!K30-'Table 4'!K30</f>
        <v>1</v>
      </c>
      <c r="L19" s="514"/>
      <c r="N19" s="171"/>
    </row>
    <row r="20" spans="1:12" ht="9" customHeight="1">
      <c r="A20" s="9"/>
      <c r="B20" s="344"/>
      <c r="C20" s="344"/>
      <c r="D20" s="191"/>
      <c r="E20" s="191"/>
      <c r="F20" s="191"/>
      <c r="G20" s="191"/>
      <c r="H20" s="191"/>
      <c r="I20" s="191"/>
      <c r="J20" s="192"/>
      <c r="K20" s="192"/>
      <c r="L20" s="514"/>
    </row>
    <row r="21" spans="1:12" ht="0.75" customHeight="1" hidden="1">
      <c r="A21" s="13"/>
      <c r="B21" s="97"/>
      <c r="C21" s="97"/>
      <c r="D21" s="63"/>
      <c r="E21" s="63"/>
      <c r="F21" s="63"/>
      <c r="G21" s="63"/>
      <c r="H21" s="63"/>
      <c r="I21" s="63"/>
      <c r="J21" s="63"/>
      <c r="K21" s="345">
        <f>SUM(H21:J21)</f>
        <v>0</v>
      </c>
      <c r="L21" s="514"/>
    </row>
    <row r="22" spans="1:12" ht="6.75" customHeight="1" hidden="1">
      <c r="A22" s="69"/>
      <c r="B22" s="3"/>
      <c r="C22" s="3"/>
      <c r="L22" s="514"/>
    </row>
    <row r="23" spans="1:12" ht="21.75" customHeight="1">
      <c r="A23" s="293" t="s">
        <v>313</v>
      </c>
      <c r="L23" s="514"/>
    </row>
    <row r="24" spans="1:12" ht="21" customHeight="1">
      <c r="A24" s="293" t="s">
        <v>315</v>
      </c>
      <c r="L24" s="76"/>
    </row>
  </sheetData>
  <sheetProtection/>
  <mergeCells count="6">
    <mergeCell ref="L1:L23"/>
    <mergeCell ref="A4:A5"/>
    <mergeCell ref="D4:G4"/>
    <mergeCell ref="B4:B5"/>
    <mergeCell ref="H4:K4"/>
    <mergeCell ref="C4:C5"/>
  </mergeCells>
  <printOptions horizontalCentered="1"/>
  <pageMargins left="0.33" right="0.25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1">
      <selection activeCell="K4" sqref="K4"/>
    </sheetView>
  </sheetViews>
  <sheetFormatPr defaultColWidth="9.140625" defaultRowHeight="12.75"/>
  <cols>
    <col min="1" max="1" width="38.421875" style="0" customWidth="1"/>
    <col min="2" max="3" width="8.140625" style="0" customWidth="1"/>
    <col min="4" max="11" width="9.28125" style="1" customWidth="1"/>
    <col min="12" max="12" width="2.57421875" style="0" customWidth="1"/>
  </cols>
  <sheetData>
    <row r="1" spans="1:12" ht="19.5" customHeight="1">
      <c r="A1" s="23" t="s">
        <v>330</v>
      </c>
      <c r="B1" s="3"/>
      <c r="C1" s="3"/>
      <c r="L1" s="515" t="s">
        <v>253</v>
      </c>
    </row>
    <row r="2" spans="1:12" ht="3.75" customHeight="1">
      <c r="A2" s="3"/>
      <c r="B2" s="3"/>
      <c r="C2" s="3"/>
      <c r="L2" s="516"/>
    </row>
    <row r="3" spans="1:12" ht="12" customHeight="1">
      <c r="A3" s="3"/>
      <c r="B3" s="3"/>
      <c r="C3" s="3"/>
      <c r="D3" s="58"/>
      <c r="E3" s="58"/>
      <c r="H3" s="58"/>
      <c r="I3" s="58"/>
      <c r="J3" s="58"/>
      <c r="K3" s="58" t="s">
        <v>143</v>
      </c>
      <c r="L3" s="516"/>
    </row>
    <row r="4" spans="1:12" ht="5.25" customHeight="1">
      <c r="A4" s="3"/>
      <c r="B4" s="171"/>
      <c r="C4" s="171"/>
      <c r="L4" s="516"/>
    </row>
    <row r="5" spans="1:12" ht="25.5" customHeight="1">
      <c r="A5" s="537" t="s">
        <v>130</v>
      </c>
      <c r="B5" s="537" t="s">
        <v>268</v>
      </c>
      <c r="C5" s="537" t="s">
        <v>264</v>
      </c>
      <c r="D5" s="539" t="s">
        <v>268</v>
      </c>
      <c r="E5" s="519"/>
      <c r="F5" s="519"/>
      <c r="G5" s="520"/>
      <c r="H5" s="539" t="s">
        <v>264</v>
      </c>
      <c r="I5" s="519"/>
      <c r="J5" s="519"/>
      <c r="K5" s="520"/>
      <c r="L5" s="516"/>
    </row>
    <row r="6" spans="1:12" ht="24" customHeight="1">
      <c r="A6" s="538"/>
      <c r="B6" s="538"/>
      <c r="C6" s="538"/>
      <c r="D6" s="60" t="s">
        <v>151</v>
      </c>
      <c r="E6" s="60" t="s">
        <v>259</v>
      </c>
      <c r="F6" s="60" t="s">
        <v>156</v>
      </c>
      <c r="G6" s="60" t="s">
        <v>199</v>
      </c>
      <c r="H6" s="60" t="s">
        <v>151</v>
      </c>
      <c r="I6" s="60" t="s">
        <v>259</v>
      </c>
      <c r="J6" s="60" t="s">
        <v>284</v>
      </c>
      <c r="K6" s="60" t="s">
        <v>322</v>
      </c>
      <c r="L6" s="516"/>
    </row>
    <row r="7" spans="1:14" ht="39.75" customHeight="1">
      <c r="A7" s="61" t="s">
        <v>144</v>
      </c>
      <c r="B7" s="59">
        <f>'Table 3 cont''d'!B7-'Table 4 cont''d'!B7</f>
        <v>11937</v>
      </c>
      <c r="C7" s="59">
        <f>'Table 3 cont''d'!C7-'Table 4 cont''d'!C7</f>
        <v>3905</v>
      </c>
      <c r="D7" s="81">
        <f>'Table 3 cont''d'!D7-'Table 4 cont''d'!D7</f>
        <v>2632</v>
      </c>
      <c r="E7" s="81">
        <f>'Table 3 cont''d'!E7-'Table 4 cont''d'!E7</f>
        <v>4329</v>
      </c>
      <c r="F7" s="81">
        <f>'Table 3 cont''d'!F7-'Table 4 cont''d'!F7</f>
        <v>1987</v>
      </c>
      <c r="G7" s="81">
        <f>'Table 3 cont''d'!G7-'Table 4 cont''d'!G7</f>
        <v>2989</v>
      </c>
      <c r="H7" s="81">
        <f>'Table 3 cont''d'!H7-'Table 4 cont''d'!H7</f>
        <v>854</v>
      </c>
      <c r="I7" s="81">
        <f>'Table 3 cont''d'!I7-'Table 4 cont''d'!I7</f>
        <v>1121</v>
      </c>
      <c r="J7" s="81">
        <f>'Table 3 cont''d'!J7-'Table 4 cont''d'!J7</f>
        <v>748</v>
      </c>
      <c r="K7" s="163">
        <f>'Table 3 cont''d'!K7-'Table 4 cont''d'!K7</f>
        <v>1182</v>
      </c>
      <c r="L7" s="516"/>
      <c r="N7" s="423"/>
    </row>
    <row r="8" spans="1:12" ht="35.25" customHeight="1">
      <c r="A8" s="62" t="s">
        <v>39</v>
      </c>
      <c r="B8" s="59">
        <f>'Table 3 cont''d'!B8-'Table 4 cont''d'!B8</f>
        <v>4003</v>
      </c>
      <c r="C8" s="59">
        <f>'Table 3 cont''d'!C8-'Table 4 cont''d'!C8</f>
        <v>4130</v>
      </c>
      <c r="D8" s="59">
        <f>'Table 3 cont''d'!D8-'Table 4 cont''d'!D8</f>
        <v>938</v>
      </c>
      <c r="E8" s="79">
        <f>'Table 3 cont''d'!E8-'Table 4 cont''d'!E8</f>
        <v>962</v>
      </c>
      <c r="F8" s="79">
        <f>'Table 3 cont''d'!F8-'Table 4 cont''d'!F8</f>
        <v>935</v>
      </c>
      <c r="G8" s="79">
        <f>'Table 3 cont''d'!G8-'Table 4 cont''d'!G8</f>
        <v>1168</v>
      </c>
      <c r="H8" s="79">
        <f>'Table 3 cont''d'!H8-'Table 4 cont''d'!H8</f>
        <v>1278</v>
      </c>
      <c r="I8" s="79">
        <f>'Table 3 cont''d'!I8-'Table 4 cont''d'!I8</f>
        <v>1002</v>
      </c>
      <c r="J8" s="59">
        <f>'Table 3 cont''d'!J8-'Table 4 cont''d'!J8</f>
        <v>921</v>
      </c>
      <c r="K8" s="59">
        <f>'Table 3 cont''d'!K8-'Table 4 cont''d'!K8</f>
        <v>929</v>
      </c>
      <c r="L8" s="516"/>
    </row>
    <row r="9" spans="1:12" ht="13.5" customHeight="1">
      <c r="A9" s="64" t="s">
        <v>131</v>
      </c>
      <c r="B9" s="59"/>
      <c r="C9" s="59"/>
      <c r="D9" s="59"/>
      <c r="E9" s="79"/>
      <c r="F9" s="79"/>
      <c r="G9" s="79"/>
      <c r="H9" s="79"/>
      <c r="I9" s="79"/>
      <c r="J9" s="59"/>
      <c r="K9" s="59"/>
      <c r="L9" s="516"/>
    </row>
    <row r="10" spans="1:12" ht="29.25" customHeight="1">
      <c r="A10" s="70" t="s">
        <v>145</v>
      </c>
      <c r="B10" s="92">
        <f>'Table 3 cont''d'!B10-'Table 4 cont''d'!B10</f>
        <v>2446</v>
      </c>
      <c r="C10" s="92">
        <f>'Table 3 cont''d'!C10-'Table 4 cont''d'!C10</f>
        <v>2858</v>
      </c>
      <c r="D10" s="43">
        <f>'Table 3 cont''d'!D10-'Table 4 cont''d'!D10</f>
        <v>645</v>
      </c>
      <c r="E10" s="92">
        <f>'Table 3 cont''d'!E10-'Table 4 cont''d'!E10</f>
        <v>476</v>
      </c>
      <c r="F10" s="92">
        <f>'Table 3 cont''d'!F10-'Table 4 cont''d'!F10</f>
        <v>667</v>
      </c>
      <c r="G10" s="92">
        <f>'Table 3 cont''d'!G10-'Table 4 cont''d'!G10</f>
        <v>658</v>
      </c>
      <c r="H10" s="92">
        <f>'Table 3 cont''d'!H10-'Table 4 cont''d'!H10</f>
        <v>798</v>
      </c>
      <c r="I10" s="92">
        <f>'Table 3 cont''d'!I10-'Table 4 cont''d'!I10</f>
        <v>736</v>
      </c>
      <c r="J10" s="43">
        <f>'Table 3 cont''d'!J10-'Table 4 cont''d'!J10</f>
        <v>670</v>
      </c>
      <c r="K10" s="43">
        <f>'Table 3 cont''d'!K10-'Table 4 cont''d'!K10</f>
        <v>654</v>
      </c>
      <c r="L10" s="516"/>
    </row>
    <row r="11" spans="1:12" ht="29.25" customHeight="1">
      <c r="A11" s="7" t="s">
        <v>146</v>
      </c>
      <c r="B11" s="92">
        <f>'Table 3 cont''d'!B11-'Table 4 cont''d'!B11</f>
        <v>3</v>
      </c>
      <c r="C11" s="92">
        <f>'Table 3 cont''d'!C11-'Table 4 cont''d'!C11</f>
        <v>6</v>
      </c>
      <c r="D11" s="43">
        <f>'Table 3 cont''d'!D11-'Table 4 cont''d'!D11</f>
        <v>2</v>
      </c>
      <c r="E11" s="292">
        <f>'Table 3 cont''d'!E11-'Table 4 cont''d'!E11</f>
        <v>0</v>
      </c>
      <c r="F11" s="92">
        <f>'Table 3 cont''d'!F11-'Table 4 cont''d'!F11</f>
        <v>1</v>
      </c>
      <c r="G11" s="396">
        <f>'Table 3 cont''d'!G11-'Table 4 cont''d'!G11</f>
        <v>0</v>
      </c>
      <c r="H11" s="92">
        <f>'Table 3 cont''d'!H11-'Table 4 cont''d'!H11</f>
        <v>2</v>
      </c>
      <c r="I11" s="92">
        <f>'Table 3 cont''d'!I11-'Table 4 cont''d'!I11</f>
        <v>1</v>
      </c>
      <c r="J11" s="43">
        <f>'Table 3 cont''d'!J11-'Table 4 cont''d'!J11</f>
        <v>2</v>
      </c>
      <c r="K11" s="43">
        <f>'Table 3 cont''d'!K11-'Table 4 cont''d'!K11</f>
        <v>1</v>
      </c>
      <c r="L11" s="516"/>
    </row>
    <row r="12" spans="1:12" ht="30.75" customHeight="1">
      <c r="A12" s="70" t="s">
        <v>158</v>
      </c>
      <c r="B12" s="92">
        <f>'Table 3 cont''d'!B12-'Table 4 cont''d'!B12</f>
        <v>9</v>
      </c>
      <c r="C12" s="92">
        <f>'Table 3 cont''d'!C12-'Table 4 cont''d'!C12</f>
        <v>10</v>
      </c>
      <c r="D12" s="43">
        <f>'Table 3 cont''d'!D12-'Table 4 cont''d'!D12</f>
        <v>3</v>
      </c>
      <c r="E12" s="92">
        <f>'Table 3 cont''d'!E12-'Table 4 cont''d'!E12</f>
        <v>2</v>
      </c>
      <c r="F12" s="92">
        <f>'Table 3 cont''d'!F12-'Table 4 cont''d'!F12</f>
        <v>3</v>
      </c>
      <c r="G12" s="92">
        <f>'Table 3 cont''d'!G12-'Table 4 cont''d'!G12</f>
        <v>1</v>
      </c>
      <c r="H12" s="92">
        <f>'Table 3 cont''d'!H12-'Table 4 cont''d'!H12</f>
        <v>3</v>
      </c>
      <c r="I12" s="92">
        <f>'Table 3 cont''d'!I12-'Table 4 cont''d'!I12</f>
        <v>1</v>
      </c>
      <c r="J12" s="43">
        <f>'Table 3 cont''d'!J12-'Table 4 cont''d'!J12</f>
        <v>2</v>
      </c>
      <c r="K12" s="43">
        <f>'Table 3 cont''d'!K12-'Table 4 cont''d'!K12</f>
        <v>4</v>
      </c>
      <c r="L12" s="516"/>
    </row>
    <row r="13" spans="1:12" ht="30.75" customHeight="1">
      <c r="A13" s="7" t="s">
        <v>147</v>
      </c>
      <c r="B13" s="92">
        <f>'Table 3 cont''d'!B13-'Table 4 cont''d'!B13</f>
        <v>98</v>
      </c>
      <c r="C13" s="92">
        <f>'Table 3 cont''d'!C13-'Table 4 cont''d'!C13</f>
        <v>16</v>
      </c>
      <c r="D13" s="43">
        <f>'Table 3 cont''d'!D13-'Table 4 cont''d'!D13</f>
        <v>34</v>
      </c>
      <c r="E13" s="92">
        <f>'Table 3 cont''d'!E13-'Table 4 cont''d'!E13</f>
        <v>25</v>
      </c>
      <c r="F13" s="92">
        <f>'Table 3 cont''d'!F13-'Table 4 cont''d'!F13</f>
        <v>27</v>
      </c>
      <c r="G13" s="92">
        <f>'Table 3 cont''d'!G13-'Table 4 cont''d'!G13</f>
        <v>12</v>
      </c>
      <c r="H13" s="92">
        <f>'Table 3 cont''d'!H13-'Table 4 cont''d'!H13</f>
        <v>4</v>
      </c>
      <c r="I13" s="92">
        <f>'Table 3 cont''d'!I13-'Table 4 cont''d'!I13</f>
        <v>2</v>
      </c>
      <c r="J13" s="43">
        <f>'Table 3 cont''d'!J13-'Table 4 cont''d'!J13</f>
        <v>9</v>
      </c>
      <c r="K13" s="43">
        <f>'Table 3 cont''d'!K13-'Table 4 cont''d'!K13</f>
        <v>1</v>
      </c>
      <c r="L13" s="516"/>
    </row>
    <row r="14" spans="1:12" ht="30.75" customHeight="1">
      <c r="A14" s="7" t="s">
        <v>148</v>
      </c>
      <c r="B14" s="92">
        <f>'Table 3 cont''d'!B14-'Table 4 cont''d'!B14</f>
        <v>61</v>
      </c>
      <c r="C14" s="92">
        <f>'Table 3 cont''d'!C14-'Table 4 cont''d'!C14</f>
        <v>32</v>
      </c>
      <c r="D14" s="43">
        <f>'Table 3 cont''d'!D14-'Table 4 cont''d'!D14</f>
        <v>17</v>
      </c>
      <c r="E14" s="92">
        <f>'Table 3 cont''d'!E14-'Table 4 cont''d'!E14</f>
        <v>6</v>
      </c>
      <c r="F14" s="92">
        <f>'Table 3 cont''d'!F14-'Table 4 cont''d'!F14</f>
        <v>7</v>
      </c>
      <c r="G14" s="92">
        <f>'Table 3 cont''d'!G14-'Table 4 cont''d'!G14</f>
        <v>31</v>
      </c>
      <c r="H14" s="92">
        <f>'Table 3 cont''d'!H14-'Table 4 cont''d'!H14</f>
        <v>4</v>
      </c>
      <c r="I14" s="92">
        <f>'Table 3 cont''d'!I14-'Table 4 cont''d'!I14</f>
        <v>7</v>
      </c>
      <c r="J14" s="43">
        <f>'Table 3 cont''d'!J14-'Table 4 cont''d'!J14</f>
        <v>3</v>
      </c>
      <c r="K14" s="43">
        <f>'Table 3 cont''d'!K14-'Table 4 cont''d'!K14</f>
        <v>18</v>
      </c>
      <c r="L14" s="516"/>
    </row>
    <row r="15" spans="1:12" ht="31.5" customHeight="1">
      <c r="A15" s="70" t="s">
        <v>155</v>
      </c>
      <c r="B15" s="92">
        <f>'Table 3 cont''d'!B15-'Table 4 cont''d'!B15</f>
        <v>249</v>
      </c>
      <c r="C15" s="92">
        <f>'Table 3 cont''d'!C15-'Table 4 cont''d'!C15</f>
        <v>67</v>
      </c>
      <c r="D15" s="43">
        <f>'Table 3 cont''d'!D15-'Table 4 cont''d'!D15</f>
        <v>95</v>
      </c>
      <c r="E15" s="92">
        <f>'Table 3 cont''d'!E15-'Table 4 cont''d'!E15</f>
        <v>59</v>
      </c>
      <c r="F15" s="92">
        <f>'Table 3 cont''d'!F15-'Table 4 cont''d'!F15</f>
        <v>68</v>
      </c>
      <c r="G15" s="92">
        <f>'Table 3 cont''d'!G15-'Table 4 cont''d'!G15</f>
        <v>27</v>
      </c>
      <c r="H15" s="92">
        <f>'Table 3 cont''d'!H15-'Table 4 cont''d'!H15</f>
        <v>24</v>
      </c>
      <c r="I15" s="92">
        <f>'Table 3 cont''d'!I15-'Table 4 cont''d'!I15</f>
        <v>10</v>
      </c>
      <c r="J15" s="43">
        <f>'Table 3 cont''d'!J15-'Table 4 cont''d'!J15</f>
        <v>12</v>
      </c>
      <c r="K15" s="43">
        <f>'Table 3 cont''d'!K15-'Table 4 cont''d'!K15</f>
        <v>21</v>
      </c>
      <c r="L15" s="516"/>
    </row>
    <row r="16" spans="1:12" ht="31.5" customHeight="1">
      <c r="A16" s="70" t="s">
        <v>149</v>
      </c>
      <c r="B16" s="92">
        <f>'Table 3 cont''d'!B16-'Table 4 cont''d'!B16</f>
        <v>67</v>
      </c>
      <c r="C16" s="92">
        <f>'Table 3 cont''d'!C16-'Table 4 cont''d'!C16</f>
        <v>75</v>
      </c>
      <c r="D16" s="43">
        <f>'Table 3 cont''d'!D16-'Table 4 cont''d'!D16</f>
        <v>9</v>
      </c>
      <c r="E16" s="92">
        <f>'Table 3 cont''d'!E16-'Table 4 cont''d'!E16</f>
        <v>17</v>
      </c>
      <c r="F16" s="92">
        <f>'Table 3 cont''d'!F16-'Table 4 cont''d'!F16</f>
        <v>20</v>
      </c>
      <c r="G16" s="92">
        <f>'Table 3 cont''d'!G16-'Table 4 cont''d'!G16</f>
        <v>21</v>
      </c>
      <c r="H16" s="92">
        <f>'Table 3 cont''d'!H16-'Table 4 cont''d'!H16</f>
        <v>28</v>
      </c>
      <c r="I16" s="92">
        <f>'Table 3 cont''d'!I16-'Table 4 cont''d'!I16</f>
        <v>22</v>
      </c>
      <c r="J16" s="43">
        <f>'Table 3 cont''d'!J16-'Table 4 cont''d'!J16</f>
        <v>10</v>
      </c>
      <c r="K16" s="43">
        <f>'Table 3 cont''d'!K16-'Table 4 cont''d'!K16</f>
        <v>15</v>
      </c>
      <c r="L16" s="516"/>
    </row>
    <row r="17" spans="1:12" ht="8.25" customHeight="1">
      <c r="A17" s="70"/>
      <c r="B17" s="101"/>
      <c r="C17" s="101"/>
      <c r="D17" s="51"/>
      <c r="E17" s="101"/>
      <c r="F17" s="101"/>
      <c r="G17" s="101"/>
      <c r="H17" s="101"/>
      <c r="I17" s="101"/>
      <c r="J17" s="51"/>
      <c r="K17" s="51"/>
      <c r="L17" s="516"/>
    </row>
    <row r="18" spans="1:12" ht="23.25" customHeight="1">
      <c r="A18" s="312" t="s">
        <v>274</v>
      </c>
      <c r="B18" s="313">
        <f>'Table 3 cont''d'!B18-'Table 4 cont''d'!B18</f>
        <v>46</v>
      </c>
      <c r="C18" s="313">
        <f>'Table 3 cont''d'!C18-'Table 4 cont''d'!C18</f>
        <v>52</v>
      </c>
      <c r="D18" s="313">
        <f>'Table 3 cont''d'!D18-'Table 4 cont''d'!D18</f>
        <v>12</v>
      </c>
      <c r="E18" s="313">
        <f>'Table 3 cont''d'!E18-'Table 4 cont''d'!E18</f>
        <v>13</v>
      </c>
      <c r="F18" s="313">
        <f>'Table 3 cont''d'!F18-'Table 4 cont''d'!F18</f>
        <v>10</v>
      </c>
      <c r="G18" s="313">
        <f>'Table 3 cont''d'!G18-'Table 4 cont''d'!G18</f>
        <v>11</v>
      </c>
      <c r="H18" s="313">
        <f>'Table 3 cont''d'!H18-'Table 4 cont''d'!H18</f>
        <v>9</v>
      </c>
      <c r="I18" s="313">
        <f>'Table 3 cont''d'!I18-'Table 4 cont''d'!I18</f>
        <v>13</v>
      </c>
      <c r="J18" s="348">
        <f>'Table 3 cont''d'!J18-'Table 4 cont''d'!J18</f>
        <v>7</v>
      </c>
      <c r="K18" s="348">
        <f>'Table 3 cont''d'!K18-'Table 4 cont''d'!K18</f>
        <v>23</v>
      </c>
      <c r="L18" s="516"/>
    </row>
    <row r="19" spans="1:12" ht="0.75" customHeight="1" hidden="1">
      <c r="A19" s="20"/>
      <c r="B19" s="102" t="e">
        <f>'Table 3 cont''d'!#REF!-'Table 4 cont''d'!B18</f>
        <v>#REF!</v>
      </c>
      <c r="C19" s="102"/>
      <c r="D19" s="102" t="e">
        <f>'Table 3 cont''d'!#REF!-'Table 4 cont''d'!D18</f>
        <v>#REF!</v>
      </c>
      <c r="E19" s="102" t="e">
        <f>'Table 3 cont''d'!#REF!-'Table 4 cont''d'!E18</f>
        <v>#REF!</v>
      </c>
      <c r="F19" s="102" t="e">
        <f>'Table 3 cont''d'!#REF!-'Table 4 cont''d'!F18</f>
        <v>#REF!</v>
      </c>
      <c r="G19" s="102">
        <f>'Table 3 cont''d'!G18-'Table 4 cont''d'!G18</f>
        <v>11</v>
      </c>
      <c r="H19" s="102">
        <f>'Table 3 cont''d'!H18-'Table 4 cont''d'!H18</f>
        <v>9</v>
      </c>
      <c r="I19" s="347"/>
      <c r="J19" s="347"/>
      <c r="K19" s="347"/>
      <c r="L19" s="516"/>
    </row>
    <row r="20" spans="1:12" ht="2.25" customHeight="1" hidden="1">
      <c r="A20" s="68"/>
      <c r="B20" s="56"/>
      <c r="C20" s="56"/>
      <c r="D20" s="165"/>
      <c r="E20" s="103"/>
      <c r="F20" s="103"/>
      <c r="G20" s="103"/>
      <c r="H20" s="103"/>
      <c r="I20" s="346"/>
      <c r="J20" s="346"/>
      <c r="K20" s="346"/>
      <c r="L20" s="516"/>
    </row>
    <row r="21" ht="20.25" customHeight="1">
      <c r="A21" s="293" t="s">
        <v>313</v>
      </c>
    </row>
    <row r="22" ht="20.25" customHeight="1">
      <c r="A22" s="293" t="s">
        <v>316</v>
      </c>
    </row>
  </sheetData>
  <sheetProtection/>
  <mergeCells count="6">
    <mergeCell ref="L1:L20"/>
    <mergeCell ref="A5:A6"/>
    <mergeCell ref="D5:G5"/>
    <mergeCell ref="B5:B6"/>
    <mergeCell ref="H5:K5"/>
    <mergeCell ref="C5:C6"/>
  </mergeCells>
  <printOptions horizontalCentered="1"/>
  <pageMargins left="0.5" right="0.35" top="0.89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9" sqref="A49"/>
    </sheetView>
  </sheetViews>
  <sheetFormatPr defaultColWidth="9.140625" defaultRowHeight="12.75"/>
  <cols>
    <col min="1" max="1" width="6.421875" style="3" customWidth="1"/>
    <col min="2" max="2" width="35.00390625" style="3" customWidth="1"/>
    <col min="3" max="4" width="9.28125" style="3" customWidth="1"/>
    <col min="5" max="12" width="9.28125" style="104" customWidth="1"/>
    <col min="13" max="13" width="3.421875" style="3" customWidth="1"/>
    <col min="14" max="14" width="10.421875" style="3" bestFit="1" customWidth="1"/>
    <col min="15" max="16384" width="9.140625" style="3" customWidth="1"/>
  </cols>
  <sheetData>
    <row r="1" spans="1:13" s="5" customFormat="1" ht="18" customHeight="1">
      <c r="A1" s="34" t="s">
        <v>331</v>
      </c>
      <c r="E1" s="147"/>
      <c r="F1" s="147"/>
      <c r="G1" s="147"/>
      <c r="H1" s="147"/>
      <c r="I1" s="147"/>
      <c r="J1" s="147"/>
      <c r="K1" s="147"/>
      <c r="L1" s="147"/>
      <c r="M1" s="529" t="s">
        <v>244</v>
      </c>
    </row>
    <row r="2" spans="1:13" ht="12.75" customHeight="1">
      <c r="A2" s="12"/>
      <c r="E2" s="58"/>
      <c r="I2" s="58"/>
      <c r="J2" s="327"/>
      <c r="K2" s="327"/>
      <c r="L2" s="328" t="s">
        <v>128</v>
      </c>
      <c r="M2" s="529"/>
    </row>
    <row r="3" spans="1:13" ht="4.5" customHeight="1">
      <c r="A3" s="12"/>
      <c r="E3" s="58"/>
      <c r="F3" s="58"/>
      <c r="G3" s="58"/>
      <c r="H3" s="58"/>
      <c r="I3" s="58"/>
      <c r="J3" s="58"/>
      <c r="K3" s="58"/>
      <c r="L3" s="351"/>
      <c r="M3" s="529"/>
    </row>
    <row r="4" spans="1:13" ht="15.75" customHeight="1">
      <c r="A4" s="517" t="s">
        <v>10</v>
      </c>
      <c r="B4" s="518"/>
      <c r="C4" s="537" t="s">
        <v>236</v>
      </c>
      <c r="D4" s="537" t="s">
        <v>344</v>
      </c>
      <c r="E4" s="539" t="s">
        <v>236</v>
      </c>
      <c r="F4" s="519"/>
      <c r="G4" s="519"/>
      <c r="H4" s="520"/>
      <c r="I4" s="539" t="s">
        <v>280</v>
      </c>
      <c r="J4" s="519"/>
      <c r="K4" s="519"/>
      <c r="L4" s="520"/>
      <c r="M4" s="529"/>
    </row>
    <row r="5" spans="1:13" ht="13.5" customHeight="1">
      <c r="A5" s="540"/>
      <c r="B5" s="541"/>
      <c r="C5" s="542"/>
      <c r="D5" s="542"/>
      <c r="E5" s="41" t="s">
        <v>0</v>
      </c>
      <c r="F5" s="41" t="s">
        <v>153</v>
      </c>
      <c r="G5" s="41" t="s">
        <v>156</v>
      </c>
      <c r="H5" s="41" t="s">
        <v>199</v>
      </c>
      <c r="I5" s="41" t="s">
        <v>0</v>
      </c>
      <c r="J5" s="41" t="s">
        <v>153</v>
      </c>
      <c r="K5" s="41" t="s">
        <v>156</v>
      </c>
      <c r="L5" s="41" t="s">
        <v>199</v>
      </c>
      <c r="M5" s="529"/>
    </row>
    <row r="6" spans="1:13" ht="15" customHeight="1">
      <c r="A6" s="22"/>
      <c r="B6" s="174" t="s">
        <v>210</v>
      </c>
      <c r="C6" s="204">
        <f>C7+C20+C28+C40+C44</f>
        <v>68966</v>
      </c>
      <c r="D6" s="204">
        <f>SUM(I6:L6)</f>
        <v>64042</v>
      </c>
      <c r="E6" s="271">
        <f>E7+E20+E28+E40+E44</f>
        <v>14610</v>
      </c>
      <c r="F6" s="271">
        <f>F7+F20+F28+F40+F44</f>
        <v>16250</v>
      </c>
      <c r="G6" s="271">
        <f>G7+G20+G28+G40+G44</f>
        <v>17825</v>
      </c>
      <c r="H6" s="271">
        <v>20281</v>
      </c>
      <c r="I6" s="271">
        <f>I7+I20+I28+I40+I44</f>
        <v>14224</v>
      </c>
      <c r="J6" s="271">
        <f>J7+J20+J28+J40+J44</f>
        <v>15342</v>
      </c>
      <c r="K6" s="271">
        <f>K7+K20+K28+K40+K44</f>
        <v>15991</v>
      </c>
      <c r="L6" s="271">
        <f>L7+L20+L28+L40+L44</f>
        <v>18485</v>
      </c>
      <c r="M6" s="529"/>
    </row>
    <row r="7" spans="1:13" ht="12" customHeight="1">
      <c r="A7" s="314" t="s">
        <v>162</v>
      </c>
      <c r="B7" s="315"/>
      <c r="C7" s="316">
        <v>42586</v>
      </c>
      <c r="D7" s="316">
        <f aca="true" t="shared" si="0" ref="D7:D47">SUM(I7:L7)</f>
        <v>43953</v>
      </c>
      <c r="E7" s="297">
        <v>9193</v>
      </c>
      <c r="F7" s="297">
        <v>8551</v>
      </c>
      <c r="G7" s="297">
        <v>11851</v>
      </c>
      <c r="H7" s="297">
        <v>12991</v>
      </c>
      <c r="I7" s="297">
        <v>9447</v>
      </c>
      <c r="J7" s="297">
        <v>9839</v>
      </c>
      <c r="K7" s="367">
        <v>11176</v>
      </c>
      <c r="L7" s="290">
        <v>13491</v>
      </c>
      <c r="M7" s="529"/>
    </row>
    <row r="8" spans="1:13" ht="10.5" customHeight="1">
      <c r="A8" s="314"/>
      <c r="B8" s="315" t="s">
        <v>42</v>
      </c>
      <c r="C8" s="317">
        <v>138</v>
      </c>
      <c r="D8" s="317">
        <f t="shared" si="0"/>
        <v>196</v>
      </c>
      <c r="E8" s="318">
        <v>33</v>
      </c>
      <c r="F8" s="318">
        <v>42</v>
      </c>
      <c r="G8" s="318">
        <v>40</v>
      </c>
      <c r="H8" s="318">
        <v>23</v>
      </c>
      <c r="I8" s="318">
        <v>36</v>
      </c>
      <c r="J8" s="318">
        <v>55</v>
      </c>
      <c r="K8" s="321">
        <v>59</v>
      </c>
      <c r="L8" s="43">
        <v>46</v>
      </c>
      <c r="M8" s="529"/>
    </row>
    <row r="9" spans="1:13" ht="10.5" customHeight="1">
      <c r="A9" s="319"/>
      <c r="B9" s="315" t="s">
        <v>11</v>
      </c>
      <c r="C9" s="317">
        <v>1851</v>
      </c>
      <c r="D9" s="317">
        <f t="shared" si="0"/>
        <v>2089</v>
      </c>
      <c r="E9" s="318">
        <v>374</v>
      </c>
      <c r="F9" s="318">
        <v>447</v>
      </c>
      <c r="G9" s="318">
        <v>527</v>
      </c>
      <c r="H9" s="318">
        <v>503</v>
      </c>
      <c r="I9" s="318">
        <v>472</v>
      </c>
      <c r="J9" s="318">
        <v>557</v>
      </c>
      <c r="K9" s="321">
        <v>475</v>
      </c>
      <c r="L9" s="43">
        <v>585</v>
      </c>
      <c r="M9" s="529"/>
    </row>
    <row r="10" spans="1:13" ht="10.5" customHeight="1">
      <c r="A10" s="319"/>
      <c r="B10" s="315" t="s">
        <v>12</v>
      </c>
      <c r="C10" s="317">
        <v>8704</v>
      </c>
      <c r="D10" s="317">
        <f t="shared" si="0"/>
        <v>8864</v>
      </c>
      <c r="E10" s="318">
        <v>1818</v>
      </c>
      <c r="F10" s="318">
        <v>2254</v>
      </c>
      <c r="G10" s="318">
        <v>2107</v>
      </c>
      <c r="H10" s="318">
        <v>2525</v>
      </c>
      <c r="I10" s="318">
        <v>1858</v>
      </c>
      <c r="J10" s="318">
        <v>2535</v>
      </c>
      <c r="K10" s="321">
        <v>1955</v>
      </c>
      <c r="L10" s="43">
        <v>2516</v>
      </c>
      <c r="M10" s="529"/>
    </row>
    <row r="11" spans="1:13" ht="10.5" customHeight="1">
      <c r="A11" s="319"/>
      <c r="B11" s="315" t="s">
        <v>13</v>
      </c>
      <c r="C11" s="317">
        <v>1295</v>
      </c>
      <c r="D11" s="317">
        <f t="shared" si="0"/>
        <v>1698</v>
      </c>
      <c r="E11" s="318">
        <v>251</v>
      </c>
      <c r="F11" s="318">
        <v>348</v>
      </c>
      <c r="G11" s="318">
        <v>284</v>
      </c>
      <c r="H11" s="318">
        <v>412</v>
      </c>
      <c r="I11" s="318">
        <v>336</v>
      </c>
      <c r="J11" s="318">
        <v>462</v>
      </c>
      <c r="K11" s="321">
        <v>464</v>
      </c>
      <c r="L11" s="43">
        <v>436</v>
      </c>
      <c r="M11" s="529"/>
    </row>
    <row r="12" spans="1:13" ht="10.5" customHeight="1">
      <c r="A12" s="319"/>
      <c r="B12" s="315" t="s">
        <v>14</v>
      </c>
      <c r="C12" s="317">
        <v>2754</v>
      </c>
      <c r="D12" s="317">
        <f t="shared" si="0"/>
        <v>3571</v>
      </c>
      <c r="E12" s="318">
        <v>621</v>
      </c>
      <c r="F12" s="318">
        <v>693</v>
      </c>
      <c r="G12" s="318">
        <v>616</v>
      </c>
      <c r="H12" s="318">
        <v>824</v>
      </c>
      <c r="I12" s="318">
        <v>754</v>
      </c>
      <c r="J12" s="318">
        <v>899</v>
      </c>
      <c r="K12" s="321">
        <v>950</v>
      </c>
      <c r="L12" s="43">
        <v>968</v>
      </c>
      <c r="M12" s="529"/>
    </row>
    <row r="13" spans="1:13" ht="10.5" customHeight="1">
      <c r="A13" s="319"/>
      <c r="B13" s="315" t="s">
        <v>15</v>
      </c>
      <c r="C13" s="317">
        <v>870</v>
      </c>
      <c r="D13" s="317">
        <f t="shared" si="0"/>
        <v>1089</v>
      </c>
      <c r="E13" s="318">
        <v>179</v>
      </c>
      <c r="F13" s="318">
        <v>164</v>
      </c>
      <c r="G13" s="318">
        <v>174</v>
      </c>
      <c r="H13" s="318">
        <v>353</v>
      </c>
      <c r="I13" s="318">
        <v>218</v>
      </c>
      <c r="J13" s="318">
        <v>265</v>
      </c>
      <c r="K13" s="321">
        <v>231</v>
      </c>
      <c r="L13" s="43">
        <v>375</v>
      </c>
      <c r="M13" s="529"/>
    </row>
    <row r="14" spans="1:13" ht="10.5" customHeight="1">
      <c r="A14" s="319"/>
      <c r="B14" s="315" t="s">
        <v>16</v>
      </c>
      <c r="C14" s="317">
        <v>187</v>
      </c>
      <c r="D14" s="317">
        <f t="shared" si="0"/>
        <v>719</v>
      </c>
      <c r="E14" s="318">
        <v>29</v>
      </c>
      <c r="F14" s="318">
        <v>36</v>
      </c>
      <c r="G14" s="318">
        <v>35</v>
      </c>
      <c r="H14" s="318">
        <v>87</v>
      </c>
      <c r="I14" s="318">
        <v>485</v>
      </c>
      <c r="J14" s="318">
        <v>69</v>
      </c>
      <c r="K14" s="321">
        <v>57</v>
      </c>
      <c r="L14" s="43">
        <v>108</v>
      </c>
      <c r="M14" s="529"/>
    </row>
    <row r="15" spans="1:13" ht="10.5" customHeight="1">
      <c r="A15" s="319"/>
      <c r="B15" s="315" t="s">
        <v>19</v>
      </c>
      <c r="C15" s="317">
        <v>2447</v>
      </c>
      <c r="D15" s="317">
        <f t="shared" si="0"/>
        <v>2050</v>
      </c>
      <c r="E15" s="318">
        <v>462</v>
      </c>
      <c r="F15" s="318">
        <v>539</v>
      </c>
      <c r="G15" s="318">
        <v>608</v>
      </c>
      <c r="H15" s="318">
        <v>838</v>
      </c>
      <c r="I15" s="318">
        <v>450</v>
      </c>
      <c r="J15" s="318">
        <v>547</v>
      </c>
      <c r="K15" s="321">
        <v>454</v>
      </c>
      <c r="L15" s="43">
        <v>599</v>
      </c>
      <c r="M15" s="529"/>
    </row>
    <row r="16" spans="1:13" ht="10.5" customHeight="1">
      <c r="A16" s="319"/>
      <c r="B16" s="315" t="s">
        <v>27</v>
      </c>
      <c r="C16" s="317">
        <v>128</v>
      </c>
      <c r="D16" s="317">
        <f t="shared" si="0"/>
        <v>16</v>
      </c>
      <c r="E16" s="318">
        <v>116</v>
      </c>
      <c r="F16" s="318">
        <v>6</v>
      </c>
      <c r="G16" s="318">
        <v>2</v>
      </c>
      <c r="H16" s="318">
        <v>4</v>
      </c>
      <c r="I16" s="318">
        <v>4</v>
      </c>
      <c r="J16" s="318">
        <v>4</v>
      </c>
      <c r="K16" s="321">
        <v>4</v>
      </c>
      <c r="L16" s="43">
        <v>4</v>
      </c>
      <c r="M16" s="529"/>
    </row>
    <row r="17" spans="1:13" ht="10.5" customHeight="1">
      <c r="A17" s="319"/>
      <c r="B17" s="315" t="s">
        <v>32</v>
      </c>
      <c r="C17" s="317">
        <v>662</v>
      </c>
      <c r="D17" s="317">
        <f t="shared" si="0"/>
        <v>833</v>
      </c>
      <c r="E17" s="318">
        <v>190</v>
      </c>
      <c r="F17" s="318">
        <v>187</v>
      </c>
      <c r="G17" s="318">
        <v>143</v>
      </c>
      <c r="H17" s="318">
        <v>142</v>
      </c>
      <c r="I17" s="318">
        <v>186</v>
      </c>
      <c r="J17" s="318">
        <v>248</v>
      </c>
      <c r="K17" s="321">
        <v>201</v>
      </c>
      <c r="L17" s="43">
        <v>198</v>
      </c>
      <c r="M17" s="529"/>
    </row>
    <row r="18" spans="1:13" ht="10.5" customHeight="1">
      <c r="A18" s="319"/>
      <c r="B18" s="315" t="s">
        <v>18</v>
      </c>
      <c r="C18" s="317">
        <v>22362</v>
      </c>
      <c r="D18" s="317">
        <f t="shared" si="0"/>
        <v>21673</v>
      </c>
      <c r="E18" s="318">
        <v>4847</v>
      </c>
      <c r="F18" s="318">
        <v>3386</v>
      </c>
      <c r="G18" s="318">
        <v>7150</v>
      </c>
      <c r="H18" s="318">
        <v>6979</v>
      </c>
      <c r="I18" s="318">
        <v>4272</v>
      </c>
      <c r="J18" s="318">
        <v>3939</v>
      </c>
      <c r="K18" s="321">
        <v>6096</v>
      </c>
      <c r="L18" s="43">
        <v>7366</v>
      </c>
      <c r="M18" s="529"/>
    </row>
    <row r="19" spans="1:13" ht="10.5" customHeight="1">
      <c r="A19" s="319"/>
      <c r="B19" s="320" t="s">
        <v>20</v>
      </c>
      <c r="C19" s="317">
        <f>C7-SUM(C8:C18)</f>
        <v>1188</v>
      </c>
      <c r="D19" s="317">
        <f t="shared" si="0"/>
        <v>1155</v>
      </c>
      <c r="E19" s="318">
        <f>E7-SUM(E8:E18)</f>
        <v>273</v>
      </c>
      <c r="F19" s="318">
        <f>F7-SUM(F8:F18)</f>
        <v>449</v>
      </c>
      <c r="G19" s="318">
        <f>G7-SUM(G8:G18)</f>
        <v>165</v>
      </c>
      <c r="H19" s="318">
        <v>301</v>
      </c>
      <c r="I19" s="318">
        <f>I7-SUM(I8:I18)</f>
        <v>376</v>
      </c>
      <c r="J19" s="318">
        <f>J7-SUM(J8:J18)</f>
        <v>259</v>
      </c>
      <c r="K19" s="318">
        <f>K7-SUM(K8:K18)</f>
        <v>230</v>
      </c>
      <c r="L19" s="318">
        <f>L7-SUM(L8:L18)</f>
        <v>290</v>
      </c>
      <c r="M19" s="529"/>
    </row>
    <row r="20" spans="1:13" ht="12.75" customHeight="1">
      <c r="A20" s="314" t="s">
        <v>163</v>
      </c>
      <c r="B20" s="320"/>
      <c r="C20" s="316">
        <v>11507</v>
      </c>
      <c r="D20" s="316">
        <f t="shared" si="0"/>
        <v>4942</v>
      </c>
      <c r="E20" s="297">
        <v>2490</v>
      </c>
      <c r="F20" s="297">
        <v>3395</v>
      </c>
      <c r="G20" s="297">
        <v>2297</v>
      </c>
      <c r="H20" s="297">
        <v>3325</v>
      </c>
      <c r="I20" s="297">
        <v>1281</v>
      </c>
      <c r="J20" s="297">
        <v>1485</v>
      </c>
      <c r="K20" s="367">
        <v>1076</v>
      </c>
      <c r="L20" s="290">
        <v>1100</v>
      </c>
      <c r="M20" s="529"/>
    </row>
    <row r="21" spans="1:13" ht="12.75" customHeight="1">
      <c r="A21" s="314"/>
      <c r="B21" s="320" t="s">
        <v>205</v>
      </c>
      <c r="C21" s="317">
        <v>166</v>
      </c>
      <c r="D21" s="317">
        <f t="shared" si="0"/>
        <v>130</v>
      </c>
      <c r="E21" s="318">
        <v>32</v>
      </c>
      <c r="F21" s="318">
        <v>43</v>
      </c>
      <c r="G21" s="318">
        <v>51</v>
      </c>
      <c r="H21" s="318">
        <v>40</v>
      </c>
      <c r="I21" s="318">
        <v>27</v>
      </c>
      <c r="J21" s="318">
        <v>35</v>
      </c>
      <c r="K21" s="321">
        <v>48</v>
      </c>
      <c r="L21" s="43">
        <v>20</v>
      </c>
      <c r="M21" s="529"/>
    </row>
    <row r="22" spans="1:13" ht="15" customHeight="1">
      <c r="A22" s="319"/>
      <c r="B22" s="320" t="s">
        <v>297</v>
      </c>
      <c r="C22" s="317">
        <v>225</v>
      </c>
      <c r="D22" s="317">
        <f t="shared" si="0"/>
        <v>266</v>
      </c>
      <c r="E22" s="318">
        <v>41</v>
      </c>
      <c r="F22" s="318">
        <v>41</v>
      </c>
      <c r="G22" s="318">
        <v>66</v>
      </c>
      <c r="H22" s="318">
        <v>77</v>
      </c>
      <c r="I22" s="318">
        <v>37</v>
      </c>
      <c r="J22" s="318">
        <v>111</v>
      </c>
      <c r="K22" s="321">
        <v>44</v>
      </c>
      <c r="L22" s="43">
        <v>74</v>
      </c>
      <c r="M22" s="529"/>
    </row>
    <row r="23" spans="1:13" ht="13.5" customHeight="1">
      <c r="A23" s="319"/>
      <c r="B23" s="320" t="s">
        <v>23</v>
      </c>
      <c r="C23" s="317">
        <v>382</v>
      </c>
      <c r="D23" s="317">
        <f t="shared" si="0"/>
        <v>331</v>
      </c>
      <c r="E23" s="318">
        <v>90</v>
      </c>
      <c r="F23" s="318">
        <v>99</v>
      </c>
      <c r="G23" s="318">
        <v>82</v>
      </c>
      <c r="H23" s="318">
        <v>111</v>
      </c>
      <c r="I23" s="318">
        <v>79</v>
      </c>
      <c r="J23" s="318">
        <v>113</v>
      </c>
      <c r="K23" s="321">
        <v>60</v>
      </c>
      <c r="L23" s="43">
        <v>79</v>
      </c>
      <c r="M23" s="529"/>
    </row>
    <row r="24" spans="1:13" ht="12.75" customHeight="1">
      <c r="A24" s="319"/>
      <c r="B24" s="320" t="s">
        <v>31</v>
      </c>
      <c r="C24" s="317">
        <v>541</v>
      </c>
      <c r="D24" s="317">
        <f t="shared" si="0"/>
        <v>309</v>
      </c>
      <c r="E24" s="318">
        <v>276</v>
      </c>
      <c r="F24" s="318">
        <v>75</v>
      </c>
      <c r="G24" s="318">
        <v>146</v>
      </c>
      <c r="H24" s="318">
        <v>44</v>
      </c>
      <c r="I24" s="318">
        <v>32</v>
      </c>
      <c r="J24" s="318">
        <v>71</v>
      </c>
      <c r="K24" s="321">
        <v>138</v>
      </c>
      <c r="L24" s="43">
        <v>68</v>
      </c>
      <c r="M24" s="529"/>
    </row>
    <row r="25" spans="1:13" ht="12.75" customHeight="1">
      <c r="A25" s="319"/>
      <c r="B25" s="320" t="s">
        <v>26</v>
      </c>
      <c r="C25" s="317">
        <v>141</v>
      </c>
      <c r="D25" s="317">
        <f t="shared" si="0"/>
        <v>280</v>
      </c>
      <c r="E25" s="318">
        <v>31</v>
      </c>
      <c r="F25" s="318">
        <v>34</v>
      </c>
      <c r="G25" s="318">
        <v>38</v>
      </c>
      <c r="H25" s="318">
        <v>38</v>
      </c>
      <c r="I25" s="318">
        <v>49</v>
      </c>
      <c r="J25" s="318">
        <v>99</v>
      </c>
      <c r="K25" s="321">
        <v>75</v>
      </c>
      <c r="L25" s="43">
        <v>57</v>
      </c>
      <c r="M25" s="529"/>
    </row>
    <row r="26" spans="1:13" ht="12" customHeight="1">
      <c r="A26" s="319"/>
      <c r="B26" s="320" t="s">
        <v>83</v>
      </c>
      <c r="C26" s="317">
        <v>7882</v>
      </c>
      <c r="D26" s="317">
        <f t="shared" si="0"/>
        <v>2453</v>
      </c>
      <c r="E26" s="318">
        <v>1345</v>
      </c>
      <c r="F26" s="318">
        <v>2826</v>
      </c>
      <c r="G26" s="318">
        <v>1625</v>
      </c>
      <c r="H26" s="318">
        <v>2086</v>
      </c>
      <c r="I26" s="318">
        <v>730</v>
      </c>
      <c r="J26" s="318">
        <v>779</v>
      </c>
      <c r="K26" s="321">
        <v>472</v>
      </c>
      <c r="L26" s="43">
        <v>472</v>
      </c>
      <c r="M26" s="529"/>
    </row>
    <row r="27" spans="1:13" ht="10.5" customHeight="1">
      <c r="A27" s="319"/>
      <c r="B27" s="320" t="s">
        <v>20</v>
      </c>
      <c r="C27" s="317">
        <f>C20-SUM(C21:C26)</f>
        <v>2170</v>
      </c>
      <c r="D27" s="317">
        <f t="shared" si="0"/>
        <v>1173</v>
      </c>
      <c r="E27" s="318">
        <f>E20-SUM(E21:E26)</f>
        <v>675</v>
      </c>
      <c r="F27" s="318">
        <f>F20-SUM(F21:F26)</f>
        <v>277</v>
      </c>
      <c r="G27" s="318">
        <f>G20-SUM(G21:G26)</f>
        <v>289</v>
      </c>
      <c r="H27" s="318">
        <v>929</v>
      </c>
      <c r="I27" s="318">
        <f>I20-SUM(I21:I26)</f>
        <v>327</v>
      </c>
      <c r="J27" s="318">
        <f>J20-SUM(J21:J26)</f>
        <v>277</v>
      </c>
      <c r="K27" s="318">
        <f>K20-SUM(K21:K26)</f>
        <v>239</v>
      </c>
      <c r="L27" s="318">
        <f>L20-SUM(L21:L26)</f>
        <v>330</v>
      </c>
      <c r="M27" s="529"/>
    </row>
    <row r="28" spans="1:13" ht="10.5" customHeight="1">
      <c r="A28" s="314" t="s">
        <v>164</v>
      </c>
      <c r="B28" s="320"/>
      <c r="C28" s="316">
        <v>8155</v>
      </c>
      <c r="D28" s="316">
        <f t="shared" si="0"/>
        <v>9662</v>
      </c>
      <c r="E28" s="297">
        <v>1754</v>
      </c>
      <c r="F28" s="297">
        <v>1996</v>
      </c>
      <c r="G28" s="297">
        <v>2062</v>
      </c>
      <c r="H28" s="297">
        <v>2343</v>
      </c>
      <c r="I28" s="297">
        <v>2125</v>
      </c>
      <c r="J28" s="297">
        <v>2530</v>
      </c>
      <c r="K28" s="367">
        <v>2311</v>
      </c>
      <c r="L28" s="290">
        <v>2696</v>
      </c>
      <c r="M28" s="529"/>
    </row>
    <row r="29" spans="1:13" ht="10.5" customHeight="1">
      <c r="A29" s="319"/>
      <c r="B29" s="320" t="s">
        <v>92</v>
      </c>
      <c r="C29" s="317">
        <v>135</v>
      </c>
      <c r="D29" s="317">
        <f t="shared" si="0"/>
        <v>172</v>
      </c>
      <c r="E29" s="318">
        <v>26</v>
      </c>
      <c r="F29" s="318">
        <v>27</v>
      </c>
      <c r="G29" s="318">
        <v>40</v>
      </c>
      <c r="H29" s="318">
        <v>42</v>
      </c>
      <c r="I29" s="318">
        <v>44</v>
      </c>
      <c r="J29" s="318">
        <v>44</v>
      </c>
      <c r="K29" s="321">
        <v>54</v>
      </c>
      <c r="L29" s="43">
        <v>30</v>
      </c>
      <c r="M29" s="529"/>
    </row>
    <row r="30" spans="1:13" ht="10.5" customHeight="1">
      <c r="A30" s="319"/>
      <c r="B30" s="320" t="s">
        <v>237</v>
      </c>
      <c r="C30" s="317">
        <v>324</v>
      </c>
      <c r="D30" s="317">
        <f t="shared" si="0"/>
        <v>87</v>
      </c>
      <c r="E30" s="318">
        <v>80</v>
      </c>
      <c r="F30" s="318">
        <v>88</v>
      </c>
      <c r="G30" s="318">
        <v>109</v>
      </c>
      <c r="H30" s="318">
        <v>47</v>
      </c>
      <c r="I30" s="318">
        <v>59</v>
      </c>
      <c r="J30" s="318">
        <v>15</v>
      </c>
      <c r="K30" s="321">
        <v>10</v>
      </c>
      <c r="L30" s="43">
        <v>3</v>
      </c>
      <c r="M30" s="529"/>
    </row>
    <row r="31" spans="1:13" ht="10.5" customHeight="1">
      <c r="A31" s="319"/>
      <c r="B31" s="320" t="s">
        <v>24</v>
      </c>
      <c r="C31" s="317">
        <v>138</v>
      </c>
      <c r="D31" s="317">
        <f t="shared" si="0"/>
        <v>240</v>
      </c>
      <c r="E31" s="318">
        <v>46</v>
      </c>
      <c r="F31" s="318">
        <v>17</v>
      </c>
      <c r="G31" s="318">
        <v>32</v>
      </c>
      <c r="H31" s="318">
        <v>43</v>
      </c>
      <c r="I31" s="318">
        <v>54</v>
      </c>
      <c r="J31" s="318">
        <v>44</v>
      </c>
      <c r="K31" s="321">
        <v>78</v>
      </c>
      <c r="L31" s="43">
        <v>64</v>
      </c>
      <c r="M31" s="529"/>
    </row>
    <row r="32" spans="1:13" ht="10.5" customHeight="1">
      <c r="A32" s="319"/>
      <c r="B32" s="320" t="s">
        <v>239</v>
      </c>
      <c r="C32" s="317">
        <v>3288</v>
      </c>
      <c r="D32" s="317">
        <f t="shared" si="0"/>
        <v>3866</v>
      </c>
      <c r="E32" s="318">
        <v>736</v>
      </c>
      <c r="F32" s="318">
        <v>869</v>
      </c>
      <c r="G32" s="318">
        <v>803</v>
      </c>
      <c r="H32" s="318">
        <v>880</v>
      </c>
      <c r="I32" s="318">
        <v>889</v>
      </c>
      <c r="J32" s="318">
        <v>1052</v>
      </c>
      <c r="K32" s="321">
        <v>854</v>
      </c>
      <c r="L32" s="43">
        <v>1071</v>
      </c>
      <c r="M32" s="529"/>
    </row>
    <row r="33" spans="1:13" ht="10.5" customHeight="1">
      <c r="A33" s="319"/>
      <c r="B33" s="320" t="s">
        <v>95</v>
      </c>
      <c r="C33" s="317">
        <v>35</v>
      </c>
      <c r="D33" s="317">
        <f t="shared" si="0"/>
        <v>18</v>
      </c>
      <c r="E33" s="318">
        <v>2</v>
      </c>
      <c r="F33" s="318">
        <v>1</v>
      </c>
      <c r="G33" s="318">
        <v>6</v>
      </c>
      <c r="H33" s="318">
        <v>26</v>
      </c>
      <c r="I33" s="318">
        <v>3</v>
      </c>
      <c r="J33" s="318">
        <v>3</v>
      </c>
      <c r="K33" s="321">
        <v>4</v>
      </c>
      <c r="L33" s="43">
        <v>8</v>
      </c>
      <c r="M33" s="529"/>
    </row>
    <row r="34" spans="1:13" ht="10.5" customHeight="1">
      <c r="A34" s="319"/>
      <c r="B34" s="320" t="s">
        <v>17</v>
      </c>
      <c r="C34" s="317">
        <v>1652</v>
      </c>
      <c r="D34" s="317">
        <f t="shared" si="0"/>
        <v>1840</v>
      </c>
      <c r="E34" s="318">
        <v>283</v>
      </c>
      <c r="F34" s="318">
        <v>408</v>
      </c>
      <c r="G34" s="318">
        <v>407</v>
      </c>
      <c r="H34" s="318">
        <v>554</v>
      </c>
      <c r="I34" s="318">
        <v>461</v>
      </c>
      <c r="J34" s="318">
        <v>443</v>
      </c>
      <c r="K34" s="321">
        <v>402</v>
      </c>
      <c r="L34" s="43">
        <v>534</v>
      </c>
      <c r="M34" s="529"/>
    </row>
    <row r="35" spans="1:13" ht="10.5" customHeight="1">
      <c r="A35" s="319"/>
      <c r="B35" s="320" t="s">
        <v>25</v>
      </c>
      <c r="C35" s="317">
        <v>474</v>
      </c>
      <c r="D35" s="317">
        <f t="shared" si="0"/>
        <v>579</v>
      </c>
      <c r="E35" s="318">
        <v>98</v>
      </c>
      <c r="F35" s="318">
        <v>138</v>
      </c>
      <c r="G35" s="318">
        <v>111</v>
      </c>
      <c r="H35" s="318">
        <v>127</v>
      </c>
      <c r="I35" s="318">
        <v>96</v>
      </c>
      <c r="J35" s="318">
        <v>175</v>
      </c>
      <c r="K35" s="321">
        <v>145</v>
      </c>
      <c r="L35" s="43">
        <v>163</v>
      </c>
      <c r="M35" s="529"/>
    </row>
    <row r="36" spans="1:13" ht="10.5" customHeight="1">
      <c r="A36" s="319"/>
      <c r="B36" s="320" t="s">
        <v>223</v>
      </c>
      <c r="C36" s="317">
        <v>1488</v>
      </c>
      <c r="D36" s="317">
        <f t="shared" si="0"/>
        <v>2008</v>
      </c>
      <c r="E36" s="318">
        <v>336</v>
      </c>
      <c r="F36" s="318">
        <v>324</v>
      </c>
      <c r="G36" s="318">
        <v>420</v>
      </c>
      <c r="H36" s="318">
        <v>408</v>
      </c>
      <c r="I36" s="318">
        <v>388</v>
      </c>
      <c r="J36" s="318">
        <v>510</v>
      </c>
      <c r="K36" s="321">
        <v>511</v>
      </c>
      <c r="L36" s="43">
        <v>599</v>
      </c>
      <c r="M36" s="529"/>
    </row>
    <row r="37" spans="1:13" ht="10.5" customHeight="1">
      <c r="A37" s="319"/>
      <c r="B37" s="320" t="s">
        <v>43</v>
      </c>
      <c r="C37" s="317">
        <v>39</v>
      </c>
      <c r="D37" s="317">
        <f t="shared" si="0"/>
        <v>27</v>
      </c>
      <c r="E37" s="318">
        <v>17</v>
      </c>
      <c r="F37" s="318">
        <v>8</v>
      </c>
      <c r="G37" s="318">
        <v>6</v>
      </c>
      <c r="H37" s="318">
        <v>8</v>
      </c>
      <c r="I37" s="318">
        <v>4</v>
      </c>
      <c r="J37" s="318">
        <v>4</v>
      </c>
      <c r="K37" s="321">
        <v>12</v>
      </c>
      <c r="L37" s="43">
        <v>7</v>
      </c>
      <c r="M37" s="529"/>
    </row>
    <row r="38" spans="1:13" ht="10.5" customHeight="1">
      <c r="A38" s="319"/>
      <c r="B38" s="320" t="s">
        <v>30</v>
      </c>
      <c r="C38" s="317">
        <v>51</v>
      </c>
      <c r="D38" s="317">
        <f t="shared" si="0"/>
        <v>41</v>
      </c>
      <c r="E38" s="318">
        <v>11</v>
      </c>
      <c r="F38" s="318">
        <v>17</v>
      </c>
      <c r="G38" s="318">
        <v>11</v>
      </c>
      <c r="H38" s="318">
        <v>12</v>
      </c>
      <c r="I38" s="318">
        <v>13</v>
      </c>
      <c r="J38" s="318">
        <v>10</v>
      </c>
      <c r="K38" s="321">
        <v>5</v>
      </c>
      <c r="L38" s="43">
        <v>13</v>
      </c>
      <c r="M38" s="529"/>
    </row>
    <row r="39" spans="1:13" ht="10.5" customHeight="1">
      <c r="A39" s="319"/>
      <c r="B39" s="320" t="s">
        <v>20</v>
      </c>
      <c r="C39" s="317">
        <f>C28-SUM(C29:C38)</f>
        <v>531</v>
      </c>
      <c r="D39" s="500">
        <f t="shared" si="0"/>
        <v>784</v>
      </c>
      <c r="E39" s="321">
        <f>E28-SUM(E29:E38)</f>
        <v>119</v>
      </c>
      <c r="F39" s="321">
        <f>F28-SUM(F29:F38)</f>
        <v>99</v>
      </c>
      <c r="G39" s="321">
        <f>G28-SUM(G29:G38)</f>
        <v>117</v>
      </c>
      <c r="H39" s="321">
        <v>196</v>
      </c>
      <c r="I39" s="321">
        <f>I28-SUM(I29:I38)</f>
        <v>114</v>
      </c>
      <c r="J39" s="321">
        <f>J28-SUM(J29:J38)</f>
        <v>230</v>
      </c>
      <c r="K39" s="321">
        <f>K28-SUM(K29:K38)</f>
        <v>236</v>
      </c>
      <c r="L39" s="321">
        <f>L28-SUM(L29:L38)</f>
        <v>204</v>
      </c>
      <c r="M39" s="529"/>
    </row>
    <row r="40" spans="1:13" ht="10.5" customHeight="1">
      <c r="A40" s="314" t="s">
        <v>165</v>
      </c>
      <c r="B40" s="320"/>
      <c r="C40" s="316">
        <v>6075</v>
      </c>
      <c r="D40" s="316">
        <f t="shared" si="0"/>
        <v>5182</v>
      </c>
      <c r="E40" s="297">
        <v>1120</v>
      </c>
      <c r="F40" s="297">
        <v>2038</v>
      </c>
      <c r="G40" s="297">
        <v>1578</v>
      </c>
      <c r="H40" s="297">
        <v>1339</v>
      </c>
      <c r="I40" s="297">
        <v>1340</v>
      </c>
      <c r="J40" s="297">
        <v>1359</v>
      </c>
      <c r="K40" s="367">
        <v>1385</v>
      </c>
      <c r="L40" s="290">
        <v>1098</v>
      </c>
      <c r="M40" s="529"/>
    </row>
    <row r="41" spans="1:13" ht="10.5" customHeight="1">
      <c r="A41" s="319"/>
      <c r="B41" s="320" t="s">
        <v>22</v>
      </c>
      <c r="C41" s="317">
        <v>138</v>
      </c>
      <c r="D41" s="317">
        <f t="shared" si="0"/>
        <v>123</v>
      </c>
      <c r="E41" s="318">
        <v>26</v>
      </c>
      <c r="F41" s="318">
        <v>33</v>
      </c>
      <c r="G41" s="318">
        <v>34</v>
      </c>
      <c r="H41" s="318">
        <v>45</v>
      </c>
      <c r="I41" s="318">
        <v>19</v>
      </c>
      <c r="J41" s="318">
        <v>38</v>
      </c>
      <c r="K41" s="321">
        <v>32</v>
      </c>
      <c r="L41" s="43">
        <v>34</v>
      </c>
      <c r="M41" s="529"/>
    </row>
    <row r="42" spans="1:13" ht="10.5" customHeight="1">
      <c r="A42" s="319"/>
      <c r="B42" s="320" t="s">
        <v>29</v>
      </c>
      <c r="C42" s="317">
        <v>5754</v>
      </c>
      <c r="D42" s="317">
        <f t="shared" si="0"/>
        <v>4778</v>
      </c>
      <c r="E42" s="318">
        <v>1061</v>
      </c>
      <c r="F42" s="318">
        <v>1959</v>
      </c>
      <c r="G42" s="318">
        <v>1500</v>
      </c>
      <c r="H42" s="318">
        <v>1234</v>
      </c>
      <c r="I42" s="318">
        <v>1242</v>
      </c>
      <c r="J42" s="318">
        <v>1242</v>
      </c>
      <c r="K42" s="321">
        <v>1321</v>
      </c>
      <c r="L42" s="43">
        <v>973</v>
      </c>
      <c r="M42" s="529"/>
    </row>
    <row r="43" spans="1:13" ht="10.5" customHeight="1">
      <c r="A43" s="319"/>
      <c r="B43" s="320" t="s">
        <v>20</v>
      </c>
      <c r="C43" s="317">
        <f>C40-SUM(C41:C42)</f>
        <v>183</v>
      </c>
      <c r="D43" s="317">
        <f t="shared" si="0"/>
        <v>281</v>
      </c>
      <c r="E43" s="317">
        <f>E40-SUM(E41:E42)</f>
        <v>33</v>
      </c>
      <c r="F43" s="317">
        <f>F40-SUM(F41:F42)</f>
        <v>46</v>
      </c>
      <c r="G43" s="317">
        <f>G40-SUM(G41:G42)</f>
        <v>44</v>
      </c>
      <c r="H43" s="321">
        <v>60</v>
      </c>
      <c r="I43" s="321">
        <f>I40-SUM(I41:I42)</f>
        <v>79</v>
      </c>
      <c r="J43" s="321">
        <f>J40-SUM(J41:J42)</f>
        <v>79</v>
      </c>
      <c r="K43" s="321">
        <f>K40-SUM(K41:K42)</f>
        <v>32</v>
      </c>
      <c r="L43" s="321">
        <f>L40-SUM(L41:L42)</f>
        <v>91</v>
      </c>
      <c r="M43" s="529"/>
    </row>
    <row r="44" spans="1:13" ht="10.5" customHeight="1">
      <c r="A44" s="314" t="s">
        <v>166</v>
      </c>
      <c r="B44" s="320"/>
      <c r="C44" s="316">
        <v>643</v>
      </c>
      <c r="D44" s="316">
        <f t="shared" si="0"/>
        <v>303</v>
      </c>
      <c r="E44" s="297">
        <v>53</v>
      </c>
      <c r="F44" s="297">
        <v>270</v>
      </c>
      <c r="G44" s="297">
        <v>37</v>
      </c>
      <c r="H44" s="297">
        <v>283</v>
      </c>
      <c r="I44" s="297">
        <v>31</v>
      </c>
      <c r="J44" s="297">
        <v>129</v>
      </c>
      <c r="K44" s="367">
        <v>43</v>
      </c>
      <c r="L44" s="290">
        <v>100</v>
      </c>
      <c r="M44" s="529"/>
    </row>
    <row r="45" spans="1:13" ht="10.5" customHeight="1">
      <c r="A45" s="319"/>
      <c r="B45" s="320" t="s">
        <v>21</v>
      </c>
      <c r="C45" s="317">
        <v>125</v>
      </c>
      <c r="D45" s="317">
        <f t="shared" si="0"/>
        <v>137</v>
      </c>
      <c r="E45" s="318">
        <v>26</v>
      </c>
      <c r="F45" s="318">
        <v>37</v>
      </c>
      <c r="G45" s="318">
        <v>34</v>
      </c>
      <c r="H45" s="318">
        <v>28</v>
      </c>
      <c r="I45" s="318">
        <v>22</v>
      </c>
      <c r="J45" s="318">
        <v>23</v>
      </c>
      <c r="K45" s="321">
        <v>34</v>
      </c>
      <c r="L45" s="43">
        <v>58</v>
      </c>
      <c r="M45" s="529"/>
    </row>
    <row r="46" spans="1:13" ht="10.5" customHeight="1">
      <c r="A46" s="319"/>
      <c r="B46" s="315" t="s">
        <v>221</v>
      </c>
      <c r="C46" s="317">
        <v>23</v>
      </c>
      <c r="D46" s="317">
        <f t="shared" si="0"/>
        <v>58</v>
      </c>
      <c r="E46" s="318">
        <v>23</v>
      </c>
      <c r="F46" s="322">
        <v>0</v>
      </c>
      <c r="G46" s="322">
        <v>0</v>
      </c>
      <c r="H46" s="322">
        <v>0</v>
      </c>
      <c r="I46" s="322">
        <v>0</v>
      </c>
      <c r="J46" s="318">
        <v>33</v>
      </c>
      <c r="K46" s="322">
        <v>0</v>
      </c>
      <c r="L46" s="43">
        <v>25</v>
      </c>
      <c r="M46" s="529"/>
    </row>
    <row r="47" spans="1:13" ht="10.5" customHeight="1">
      <c r="A47" s="323"/>
      <c r="B47" s="324" t="s">
        <v>20</v>
      </c>
      <c r="C47" s="325">
        <f>C44-SUM(C45:C46)</f>
        <v>495</v>
      </c>
      <c r="D47" s="325">
        <f t="shared" si="0"/>
        <v>108</v>
      </c>
      <c r="E47" s="326">
        <f>E44-SUM(E45:E46)</f>
        <v>4</v>
      </c>
      <c r="F47" s="326">
        <f>F44-SUM(F45:F46)</f>
        <v>233</v>
      </c>
      <c r="G47" s="326">
        <f>G44-SUM(G45:G46)</f>
        <v>3</v>
      </c>
      <c r="H47" s="326">
        <v>255</v>
      </c>
      <c r="I47" s="326">
        <f>I44-SUM(I45:I46)</f>
        <v>9</v>
      </c>
      <c r="J47" s="326">
        <f>J44-SUM(J45:J46)</f>
        <v>73</v>
      </c>
      <c r="K47" s="326">
        <f>K44-SUM(K45:K46)</f>
        <v>9</v>
      </c>
      <c r="L47" s="326">
        <f>L44-SUM(L45:L46)</f>
        <v>17</v>
      </c>
      <c r="M47" s="529"/>
    </row>
    <row r="48" spans="1:13" ht="15" customHeight="1">
      <c r="A48" s="117" t="s">
        <v>262</v>
      </c>
      <c r="C48" s="3" t="s">
        <v>346</v>
      </c>
      <c r="E48" s="295" t="s">
        <v>285</v>
      </c>
      <c r="M48" s="529"/>
    </row>
    <row r="49" spans="1:13" ht="16.5" customHeight="1">
      <c r="A49" s="86" t="s">
        <v>306</v>
      </c>
      <c r="M49" s="254"/>
    </row>
    <row r="50" spans="2:4" ht="12.75">
      <c r="B50" s="32"/>
      <c r="C50" s="72"/>
      <c r="D50" s="72"/>
    </row>
  </sheetData>
  <sheetProtection/>
  <mergeCells count="6">
    <mergeCell ref="E4:H4"/>
    <mergeCell ref="M1:M48"/>
    <mergeCell ref="A4:B5"/>
    <mergeCell ref="C4:C5"/>
    <mergeCell ref="I4:L4"/>
    <mergeCell ref="D4:D5"/>
  </mergeCells>
  <printOptions/>
  <pageMargins left="0.69" right="0.25" top="0.28" bottom="0.19" header="0.2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madina</cp:lastModifiedBy>
  <cp:lastPrinted>2008-02-28T06:44:16Z</cp:lastPrinted>
  <dcterms:created xsi:type="dcterms:W3CDTF">1998-09-29T05:43:58Z</dcterms:created>
  <dcterms:modified xsi:type="dcterms:W3CDTF">2008-03-03T10:19:48Z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de3dfc4a-15ad-43c5-ae5b-8c220eae3d5e</vt:lpwstr>
  </property>
  <property fmtid="{D5CDD505-2E9C-101B-9397-08002B2CF9AE}" pid="5" name="PublishingVariationRelationshipLinkField">
    <vt:lpwstr>http://statsmauritius.gov.mu/Relationships List/2953_.000, /Relationships List/2953_.000</vt:lpwstr>
  </property>
</Properties>
</file>