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65" activeTab="3"/>
  </bookViews>
  <sheets>
    <sheet name="Table-1" sheetId="1" r:id="rId1"/>
    <sheet name="Table-2" sheetId="2" r:id="rId2"/>
    <sheet name="Table 3" sheetId="3" r:id="rId3"/>
    <sheet name="Table 3 cont'd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" sheetId="10" r:id="rId10"/>
    <sheet name="Table 8" sheetId="11" r:id="rId11"/>
    <sheet name="Table 9" sheetId="12" r:id="rId12"/>
    <sheet name="Table 9 cont'd" sheetId="13" r:id="rId13"/>
    <sheet name="Table 9 cont'd(sec 7-9)" sheetId="14" r:id="rId14"/>
    <sheet name="Table 10" sheetId="15" r:id="rId15"/>
    <sheet name="Table 11" sheetId="16" r:id="rId16"/>
    <sheet name="Table 11 cont'd" sheetId="17" r:id="rId17"/>
    <sheet name="Table 12" sheetId="18" r:id="rId18"/>
    <sheet name="Table 13 " sheetId="19" r:id="rId19"/>
  </sheets>
  <externalReferences>
    <externalReference r:id="rId22"/>
  </externalReferences>
  <definedNames>
    <definedName name="DATABASE">'Table-1'!#REF!</definedName>
    <definedName name="_xlnm.Print_Area" localSheetId="17">'Table 12'!$A:$IV</definedName>
    <definedName name="_xlnm.Print_Area" localSheetId="18">'Table 13 '!$A:$IV</definedName>
    <definedName name="_xlnm.Print_Area" localSheetId="5">'Table 4 cont''d'!$A:$IV</definedName>
    <definedName name="_xlnm.Print_Area" localSheetId="10">'Table 8'!$A:$IV</definedName>
  </definedNames>
  <calcPr fullCalcOnLoad="1"/>
</workbook>
</file>

<file path=xl/sharedStrings.xml><?xml version="1.0" encoding="utf-8"?>
<sst xmlns="http://schemas.openxmlformats.org/spreadsheetml/2006/main" count="903" uniqueCount="412">
  <si>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</si>
  <si>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</si>
  <si>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</si>
  <si>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</si>
  <si>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</si>
  <si>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</si>
  <si>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</si>
  <si>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</si>
  <si>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</si>
  <si>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</si>
  <si>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</si>
  <si>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</si>
  <si>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</si>
  <si>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</si>
  <si>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</si>
  <si>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</si>
  <si>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</si>
  <si>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</si>
  <si>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</si>
  <si>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</si>
  <si>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</si>
  <si>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</si>
  <si>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</si>
  <si>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</si>
  <si>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</si>
  <si>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</si>
  <si>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</si>
  <si>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Sweden</t>
  </si>
  <si>
    <t>Uganda</t>
  </si>
  <si>
    <t>U.S.A.</t>
  </si>
  <si>
    <t>Zimbabwe</t>
  </si>
  <si>
    <t>Japan</t>
  </si>
  <si>
    <t>Switzerland</t>
  </si>
  <si>
    <t>Value (c.i.f.) : Million Rupees</t>
  </si>
  <si>
    <t>SITC section/description</t>
  </si>
  <si>
    <t xml:space="preserve"> 1st Qr</t>
  </si>
  <si>
    <t xml:space="preserve"> 6 - Manufactured goods classified chiefly by material</t>
  </si>
  <si>
    <t>Country of origin</t>
  </si>
  <si>
    <t xml:space="preserve"> 7 - Machinery &amp; transport equipment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</si>
  <si>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</si>
  <si>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</si>
  <si>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</si>
  <si>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</si>
  <si>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</si>
  <si>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</si>
  <si>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 xml:space="preserve"> 3 - Mineral fuels, lubricants, &amp; related products</t>
  </si>
  <si>
    <t xml:space="preserve"> 4 - Animal &amp; vegetable oils and fats</t>
  </si>
  <si>
    <t xml:space="preserve"> 5 - Chemicals &amp; related products</t>
  </si>
  <si>
    <t xml:space="preserve"> 9 - Commodities &amp; transactions, n.e.s.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</si>
  <si>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</si>
  <si>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</si>
  <si>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</si>
  <si>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</si>
  <si>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</si>
  <si>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</si>
  <si>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Greece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</si>
  <si>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</si>
  <si>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</si>
  <si>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</si>
  <si>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</si>
  <si>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Reunion</t>
  </si>
  <si>
    <t xml:space="preserve">          Spain</t>
  </si>
  <si>
    <t xml:space="preserve">          Sweden</t>
  </si>
  <si>
    <t xml:space="preserve">          United Kingdom</t>
  </si>
  <si>
    <t xml:space="preserve">          Australia</t>
  </si>
  <si>
    <t xml:space="preserve">          Canada</t>
  </si>
  <si>
    <t xml:space="preserve">          India</t>
  </si>
  <si>
    <t xml:space="preserve">          Kenya</t>
  </si>
  <si>
    <t xml:space="preserve">          Malaysia</t>
  </si>
  <si>
    <t xml:space="preserve">          New Zealand</t>
  </si>
  <si>
    <t xml:space="preserve">          Pakistan</t>
  </si>
  <si>
    <t xml:space="preserve">          Russian Federation</t>
  </si>
  <si>
    <t xml:space="preserve">          Singapore</t>
  </si>
  <si>
    <t xml:space="preserve">          Sri Lanka</t>
  </si>
  <si>
    <t xml:space="preserve">          Swaziland</t>
  </si>
  <si>
    <t xml:space="preserve">          Ukraine</t>
  </si>
  <si>
    <t xml:space="preserve">          U. S. A.</t>
  </si>
  <si>
    <t xml:space="preserve">          Zambia</t>
  </si>
  <si>
    <t xml:space="preserve">          Zimbabwe</t>
  </si>
  <si>
    <t xml:space="preserve">          Other</t>
  </si>
  <si>
    <t>Quantity: (Thousand tonnes)</t>
  </si>
  <si>
    <t>Total</t>
  </si>
  <si>
    <t>Malawi</t>
  </si>
  <si>
    <t>United Arab Emirates</t>
  </si>
  <si>
    <t>C o m m o d i t y</t>
  </si>
  <si>
    <t>ACP States</t>
  </si>
  <si>
    <t>Imports : value(c.i.f.)</t>
  </si>
  <si>
    <t xml:space="preserve"> Total</t>
  </si>
  <si>
    <t>COMESA States</t>
  </si>
  <si>
    <t>SADC States</t>
  </si>
  <si>
    <t>Angola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</si>
  <si>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</si>
  <si>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</si>
  <si>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</si>
  <si>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</si>
  <si>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</si>
  <si>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</si>
  <si>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</si>
  <si>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</si>
  <si>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</si>
  <si>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</si>
  <si>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</si>
  <si>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D.R Congo</t>
  </si>
  <si>
    <t>D. R. Congo</t>
  </si>
  <si>
    <t>Benin</t>
  </si>
  <si>
    <t>Burkina Faso</t>
  </si>
  <si>
    <t>Cameroon</t>
  </si>
  <si>
    <t>Chad</t>
  </si>
  <si>
    <t>Congo</t>
  </si>
  <si>
    <t>Cote D'Ivoire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</si>
  <si>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</si>
  <si>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</si>
  <si>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</si>
  <si>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</si>
  <si>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</si>
  <si>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</si>
  <si>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</si>
  <si>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</si>
  <si>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</si>
  <si>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</si>
  <si>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</si>
  <si>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 SITC section/description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</si>
  <si>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</si>
  <si>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</si>
  <si>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</si>
  <si>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</si>
  <si>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</si>
  <si>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</si>
  <si>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>Value (f.o.b): Million Rupees</t>
  </si>
  <si>
    <t xml:space="preserve">               of which:</t>
  </si>
  <si>
    <t>S.I.T.C section/description</t>
  </si>
  <si>
    <t xml:space="preserve">    of which :</t>
  </si>
  <si>
    <t xml:space="preserve">        Cane Sugar</t>
  </si>
  <si>
    <t xml:space="preserve">                Quantity: (Thousand tonne)</t>
  </si>
  <si>
    <t xml:space="preserve">                Value (f.o.b): Million Rupees</t>
  </si>
  <si>
    <t xml:space="preserve">        Cane Molasses</t>
  </si>
  <si>
    <t xml:space="preserve">        Fish and fish preparations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</si>
  <si>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</si>
  <si>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</si>
  <si>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</si>
  <si>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</si>
  <si>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</si>
  <si>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</si>
  <si>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       Pearls, precious &amp; semi-precious stones</t>
  </si>
  <si>
    <t xml:space="preserve">        Corks &amp; wood manufactures</t>
  </si>
  <si>
    <t>Value (f.o.b.) : Million Rupees</t>
  </si>
  <si>
    <t xml:space="preserve"> 7 - Machinery and transport equipment</t>
  </si>
  <si>
    <t xml:space="preserve">       Articles of apparel &amp; clothing accessories</t>
  </si>
  <si>
    <t xml:space="preserve">       Optical goods, n.e.s.</t>
  </si>
  <si>
    <t xml:space="preserve">       Watches &amp; clocks</t>
  </si>
  <si>
    <t xml:space="preserve">       Toys, games &amp; sporting goods</t>
  </si>
  <si>
    <t xml:space="preserve">       Miscellaneous manufactured articles n.e.s.</t>
  </si>
  <si>
    <t>Value (f.o.b) : Million Rupees</t>
  </si>
  <si>
    <t xml:space="preserve">1st Qr </t>
  </si>
  <si>
    <t>Value : Million Rupees</t>
  </si>
  <si>
    <t xml:space="preserve">2nd Qr </t>
  </si>
  <si>
    <t xml:space="preserve"> 2nd Qr</t>
  </si>
  <si>
    <t xml:space="preserve">       Jewellery, goldsmiths' &amp; silversmiths' wares</t>
  </si>
  <si>
    <t xml:space="preserve">3rd Qr </t>
  </si>
  <si>
    <t xml:space="preserve"> 3rd Qr</t>
  </si>
  <si>
    <t xml:space="preserve">       Travel goods, handbags &amp; similar containers</t>
  </si>
  <si>
    <t xml:space="preserve">       Re-exports</t>
  </si>
  <si>
    <t xml:space="preserve"> 4th Qr</t>
  </si>
  <si>
    <t xml:space="preserve"> 1st Qr </t>
  </si>
  <si>
    <t xml:space="preserve"> Europe</t>
  </si>
  <si>
    <t>Asia</t>
  </si>
  <si>
    <t>Africa</t>
  </si>
  <si>
    <t>America</t>
  </si>
  <si>
    <t>Oceania</t>
  </si>
  <si>
    <t>Europe</t>
  </si>
  <si>
    <t>Asia (cont'd)</t>
  </si>
  <si>
    <t xml:space="preserve">          Israel</t>
  </si>
  <si>
    <t xml:space="preserve">          Switzerland</t>
  </si>
  <si>
    <t xml:space="preserve">          Turkey</t>
  </si>
  <si>
    <t xml:space="preserve">          Bahrain</t>
  </si>
  <si>
    <t xml:space="preserve">          China</t>
  </si>
  <si>
    <t xml:space="preserve">          Indonesia</t>
  </si>
  <si>
    <t xml:space="preserve">          Japan</t>
  </si>
  <si>
    <t xml:space="preserve">          Jordan</t>
  </si>
  <si>
    <t xml:space="preserve">          Korea, Republic of</t>
  </si>
  <si>
    <t xml:space="preserve">          Philippines</t>
  </si>
  <si>
    <t xml:space="preserve">          Saudi Arabia</t>
  </si>
  <si>
    <t xml:space="preserve">          Thailand</t>
  </si>
  <si>
    <t xml:space="preserve">          United Arab Emirates</t>
  </si>
  <si>
    <t xml:space="preserve">          Burkina Faso</t>
  </si>
  <si>
    <t xml:space="preserve">          Cameroon</t>
  </si>
  <si>
    <t xml:space="preserve">          Mali</t>
  </si>
  <si>
    <t xml:space="preserve">          Morocco</t>
  </si>
  <si>
    <t xml:space="preserve">          Argentina</t>
  </si>
  <si>
    <t xml:space="preserve">          Brazil</t>
  </si>
  <si>
    <t xml:space="preserve">          Chile</t>
  </si>
  <si>
    <t xml:space="preserve">          Mexico</t>
  </si>
  <si>
    <t xml:space="preserve">          Panama</t>
  </si>
  <si>
    <t xml:space="preserve"> 2nd Qr </t>
  </si>
  <si>
    <t>Value : Thousand Rupees</t>
  </si>
  <si>
    <t xml:space="preserve">          Seychelles</t>
  </si>
  <si>
    <t xml:space="preserve">   B.  Total Imports  (c.i.f.)</t>
  </si>
  <si>
    <t xml:space="preserve"> 3rd Qr </t>
  </si>
  <si>
    <t>- 23 -</t>
  </si>
  <si>
    <t xml:space="preserve">        Textile yarns, fabrics, and made up articles</t>
  </si>
  <si>
    <t xml:space="preserve">  9 - Commodities  not elsewhere classified</t>
  </si>
  <si>
    <t xml:space="preserve">4th Qr </t>
  </si>
  <si>
    <t>Eritrea</t>
  </si>
  <si>
    <t xml:space="preserve"> 4th Qr </t>
  </si>
  <si>
    <t>Imports: value(c.i.f.)</t>
  </si>
  <si>
    <t xml:space="preserve">               Re-exports</t>
  </si>
  <si>
    <t xml:space="preserve">            Domestic Exports</t>
  </si>
  <si>
    <t>China</t>
  </si>
  <si>
    <t>FREEPORT STATISTICS</t>
  </si>
  <si>
    <t>IMPORTS</t>
  </si>
  <si>
    <t>Volume (tonne)</t>
  </si>
  <si>
    <t>All sections</t>
  </si>
  <si>
    <t>All countries</t>
  </si>
  <si>
    <r>
      <t xml:space="preserve">             </t>
    </r>
    <r>
      <rPr>
        <b/>
        <u val="single"/>
        <sz val="10"/>
        <rFont val="CG Times (W1)"/>
        <family val="0"/>
      </rPr>
      <t xml:space="preserve"> All sections</t>
    </r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</si>
  <si>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</si>
  <si>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</si>
  <si>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</si>
  <si>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</si>
  <si>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</si>
  <si>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</si>
  <si>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</si>
  <si>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</si>
  <si>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</si>
  <si>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</si>
  <si>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</si>
  <si>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</si>
  <si>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</si>
  <si>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</si>
  <si>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</si>
  <si>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       Articles of apparel &amp; clothing accessories    </t>
  </si>
  <si>
    <t xml:space="preserve">          Egypt</t>
  </si>
  <si>
    <t xml:space="preserve">RE-EXPORTS </t>
  </si>
  <si>
    <r>
      <t xml:space="preserve">1st Qr </t>
    </r>
    <r>
      <rPr>
        <vertAlign val="superscript"/>
        <sz val="10"/>
        <rFont val="CG Times (W1)"/>
        <family val="0"/>
      </rPr>
      <t xml:space="preserve"> </t>
    </r>
  </si>
  <si>
    <t>- 17 -</t>
  </si>
  <si>
    <t>- 21 -</t>
  </si>
  <si>
    <t>- 22 -</t>
  </si>
  <si>
    <t xml:space="preserve">          Hungary</t>
  </si>
  <si>
    <t>Value (c.i.f Rs Mn)</t>
  </si>
  <si>
    <t>Value (f.o.b Rs Mn)</t>
  </si>
  <si>
    <r>
      <t xml:space="preserve">2006 </t>
    </r>
    <r>
      <rPr>
        <b/>
        <vertAlign val="superscript"/>
        <sz val="10"/>
        <rFont val="CG Times (W1)"/>
        <family val="0"/>
      </rPr>
      <t>2</t>
    </r>
  </si>
  <si>
    <t>French Southern Territories</t>
  </si>
  <si>
    <t xml:space="preserve">          Iran</t>
  </si>
  <si>
    <t>Madagascar</t>
  </si>
  <si>
    <t>Quantity: -.-</t>
  </si>
  <si>
    <t>-.- : not applicable</t>
  </si>
  <si>
    <t xml:space="preserve">          Mozambique</t>
  </si>
  <si>
    <t xml:space="preserve">          Tanzania</t>
  </si>
  <si>
    <t>- 15 -</t>
  </si>
  <si>
    <t>- 8 -</t>
  </si>
  <si>
    <t>- 16 -</t>
  </si>
  <si>
    <t>- 7 -</t>
  </si>
  <si>
    <t>-9 -</t>
  </si>
  <si>
    <t>- 10 -</t>
  </si>
  <si>
    <t>-11 -</t>
  </si>
  <si>
    <t>- 12 -</t>
  </si>
  <si>
    <t>-13 -</t>
  </si>
  <si>
    <t>- 14 -</t>
  </si>
  <si>
    <t xml:space="preserve">          Madagascar</t>
  </si>
  <si>
    <t xml:space="preserve">          South Africa</t>
  </si>
  <si>
    <t>Imports : value(c.i.f)</t>
  </si>
  <si>
    <t xml:space="preserve">Libyan Arab </t>
  </si>
  <si>
    <r>
      <t xml:space="preserve">2nd Qr </t>
    </r>
    <r>
      <rPr>
        <vertAlign val="superscript"/>
        <sz val="10"/>
        <rFont val="CG Times (W1)"/>
        <family val="0"/>
      </rPr>
      <t xml:space="preserve"> </t>
    </r>
  </si>
  <si>
    <t xml:space="preserve">2nd Qr  </t>
  </si>
  <si>
    <r>
      <t>2</t>
    </r>
    <r>
      <rPr>
        <sz val="10"/>
        <rFont val="Times New Roman"/>
        <family val="1"/>
      </rPr>
      <t xml:space="preserve"> Provisional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</si>
  <si>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</t>
    </r>
  </si>
  <si>
    <r>
      <t>1</t>
    </r>
    <r>
      <rPr>
        <sz val="10"/>
        <rFont val="CG Times (W1)"/>
        <family val="0"/>
      </rPr>
      <t xml:space="preserve">  Excluding Ship's  stores &amp; Bunkers     </t>
    </r>
  </si>
  <si>
    <r>
      <t>2</t>
    </r>
    <r>
      <rPr>
        <sz val="10"/>
        <rFont val="CG Times (W1)"/>
        <family val="0"/>
      </rPr>
      <t xml:space="preserve"> Provisional</t>
    </r>
  </si>
  <si>
    <t>Table 2 - Imports and exports of the Freeport Zone, 2005-2007</t>
  </si>
  <si>
    <t>Table 1 -  Summary of External Trade, 2005 - 2007</t>
  </si>
  <si>
    <r>
      <t>Table 3 -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2005 - 2007</t>
    </r>
  </si>
  <si>
    <r>
      <t>Table 3 (cont'd)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2005 - 2007</t>
    </r>
  </si>
  <si>
    <t>Table 4 - Domestic  exports of main commodities by section, 2005 - 2007</t>
  </si>
  <si>
    <r>
      <t xml:space="preserve">2007 </t>
    </r>
    <r>
      <rPr>
        <b/>
        <vertAlign val="superscript"/>
        <sz val="10"/>
        <rFont val="CG Times (W1)"/>
        <family val="0"/>
      </rPr>
      <t>2</t>
    </r>
  </si>
  <si>
    <t>Table 5 - Re-exports of main commodities by section, 2005 - 2007</t>
  </si>
  <si>
    <r>
      <t>Table 6 - Total exports</t>
    </r>
    <r>
      <rPr>
        <b/>
        <vertAlign val="superscript"/>
        <sz val="9"/>
        <rFont val="CG Times (W1)"/>
        <family val="0"/>
      </rPr>
      <t>1</t>
    </r>
    <r>
      <rPr>
        <b/>
        <sz val="14"/>
        <rFont val="CG Times (W1)"/>
        <family val="0"/>
      </rPr>
      <t xml:space="preserve"> by country of destination, 2005 - 2007</t>
    </r>
  </si>
  <si>
    <t>Table 8 - Re-exports by country of destination, 2005 - 2007</t>
  </si>
  <si>
    <t>Table 9 - Total imports of main commodities by section, 2005 - 2007</t>
  </si>
  <si>
    <t>Table 9 (cont'd) - Total imports of main commodities by section, 2005 - 2007</t>
  </si>
  <si>
    <t>Table 9 (cont'd) - Total imports of main commodities by section, 2005  - 2007</t>
  </si>
  <si>
    <t>Table 10 - Imports of selected commodities, 2005  - 2007</t>
  </si>
  <si>
    <t>Table 11 (Cont'd) - Imports by country of origin, 2005 - 2007</t>
  </si>
  <si>
    <t xml:space="preserve">          Poland</t>
  </si>
  <si>
    <r>
      <t xml:space="preserve">2006 </t>
    </r>
    <r>
      <rPr>
        <b/>
        <vertAlign val="superscript"/>
        <sz val="10"/>
        <rFont val="Times New Roman"/>
        <family val="1"/>
      </rPr>
      <t>1</t>
    </r>
  </si>
  <si>
    <r>
      <t xml:space="preserve">2006 </t>
    </r>
    <r>
      <rPr>
        <b/>
        <vertAlign val="superscript"/>
        <sz val="10"/>
        <rFont val="CG Times"/>
        <family val="1"/>
      </rPr>
      <t>1</t>
    </r>
  </si>
  <si>
    <r>
      <t xml:space="preserve">2006 </t>
    </r>
    <r>
      <rPr>
        <b/>
        <vertAlign val="superscript"/>
        <sz val="10"/>
        <rFont val="CG Times (W1)"/>
        <family val="0"/>
      </rPr>
      <t>1</t>
    </r>
  </si>
  <si>
    <t>Table 4 (cont'd) - Domestic  exports of main commodities by section, 2005 - 2007</t>
  </si>
  <si>
    <t>Table 5 (cont'd) - Re-exports of main commodities by section, 2005 - 2007</t>
  </si>
  <si>
    <t>Table 7 - Domestic exports by country of destination, 2005 - 2007</t>
  </si>
  <si>
    <r>
      <t>3</t>
    </r>
    <r>
      <rPr>
        <sz val="10"/>
        <rFont val="Times New Roman"/>
        <family val="1"/>
      </rPr>
      <t xml:space="preserve"> Special Administrative Region of China</t>
    </r>
  </si>
  <si>
    <t>Table 11 - Imports by country of origin, 2005 - 2007</t>
  </si>
  <si>
    <r>
      <t xml:space="preserve">2006 </t>
    </r>
    <r>
      <rPr>
        <b/>
        <vertAlign val="superscript"/>
        <sz val="9"/>
        <rFont val="CG Times"/>
        <family val="1"/>
      </rPr>
      <t>1</t>
    </r>
  </si>
  <si>
    <t xml:space="preserve">  Source : Customs Department</t>
  </si>
  <si>
    <t xml:space="preserve">  Value (f.o.b.) : Million Rupees</t>
  </si>
  <si>
    <t xml:space="preserve">  9 - Commodities &amp; transactions not elsewhere classified</t>
  </si>
  <si>
    <t xml:space="preserve">  9 - Commodities &amp; transactions not elsewhere classified </t>
  </si>
  <si>
    <t xml:space="preserve">            -.-</t>
  </si>
  <si>
    <t xml:space="preserve">            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</si>
  <si>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</si>
  <si>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Jan-Sept</t>
  </si>
  <si>
    <r>
      <t xml:space="preserve">2007 </t>
    </r>
    <r>
      <rPr>
        <b/>
        <vertAlign val="superscript"/>
        <sz val="10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</si>
  <si>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Revised            </t>
    </r>
  </si>
  <si>
    <r>
      <t xml:space="preserve">2007 </t>
    </r>
    <r>
      <rPr>
        <b/>
        <vertAlign val="superscript"/>
        <sz val="10"/>
        <rFont val="CG Times"/>
        <family val="1"/>
      </rPr>
      <t>2</t>
    </r>
  </si>
  <si>
    <r>
      <t xml:space="preserve">2007 </t>
    </r>
    <r>
      <rPr>
        <b/>
        <vertAlign val="superscript"/>
        <sz val="10"/>
        <rFont val="CG Times (W1)"/>
        <family val="0"/>
      </rPr>
      <t>3</t>
    </r>
  </si>
  <si>
    <r>
      <t>2</t>
    </r>
    <r>
      <rPr>
        <sz val="10"/>
        <rFont val="Times New Roman"/>
        <family val="1"/>
      </rPr>
      <t xml:space="preserve"> Revised</t>
    </r>
  </si>
  <si>
    <r>
      <t>3</t>
    </r>
    <r>
      <rPr>
        <sz val="10"/>
        <rFont val="Times New Roman"/>
        <family val="1"/>
      </rPr>
      <t xml:space="preserve"> Provisional</t>
    </r>
  </si>
  <si>
    <r>
      <t xml:space="preserve">3rd Qr </t>
    </r>
    <r>
      <rPr>
        <vertAlign val="superscript"/>
        <sz val="10"/>
        <rFont val="CG Times (W1)"/>
        <family val="0"/>
      </rPr>
      <t xml:space="preserve"> </t>
    </r>
  </si>
  <si>
    <t xml:space="preserve">3rd Qr  </t>
  </si>
  <si>
    <r>
      <t>2</t>
    </r>
    <r>
      <rPr>
        <sz val="10"/>
        <rFont val="CG Times (W1)"/>
        <family val="0"/>
      </rPr>
      <t xml:space="preserve"> Revised</t>
    </r>
  </si>
  <si>
    <r>
      <t>3</t>
    </r>
    <r>
      <rPr>
        <sz val="10"/>
        <rFont val="CG Times (W1)"/>
        <family val="0"/>
      </rPr>
      <t xml:space="preserve"> Provisional</t>
    </r>
  </si>
  <si>
    <r>
      <t xml:space="preserve">Hong Kong  (S.A.R) </t>
    </r>
    <r>
      <rPr>
        <vertAlign val="superscript"/>
        <sz val="10"/>
        <rFont val="CG Times (W1)"/>
        <family val="0"/>
      </rPr>
      <t>3</t>
    </r>
  </si>
  <si>
    <r>
      <t>1</t>
    </r>
    <r>
      <rPr>
        <sz val="10"/>
        <rFont val="CG Times (W1)"/>
        <family val="0"/>
      </rPr>
      <t xml:space="preserve"> Revised</t>
    </r>
  </si>
  <si>
    <r>
      <t xml:space="preserve">          Hong Kong  (S.A.R) </t>
    </r>
    <r>
      <rPr>
        <vertAlign val="superscript"/>
        <sz val="10"/>
        <rFont val="CG Times (W1)"/>
        <family val="0"/>
      </rPr>
      <t>3</t>
    </r>
  </si>
  <si>
    <r>
      <t xml:space="preserve">2007 </t>
    </r>
    <r>
      <rPr>
        <b/>
        <vertAlign val="superscript"/>
        <sz val="9"/>
        <rFont val="Times New Roman"/>
        <family val="1"/>
      </rPr>
      <t>2</t>
    </r>
  </si>
  <si>
    <r>
      <t>Exports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</si>
  <si>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r>
      <t>3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</t>
    </r>
  </si>
  <si>
    <r>
      <t xml:space="preserve">2007 </t>
    </r>
    <r>
      <rPr>
        <b/>
        <vertAlign val="superscript"/>
        <sz val="9"/>
        <rFont val="CG Times"/>
        <family val="1"/>
      </rPr>
      <t>2</t>
    </r>
  </si>
  <si>
    <r>
      <t xml:space="preserve">Exports 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</si>
  <si>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t>-</t>
  </si>
  <si>
    <t xml:space="preserve">     -</t>
  </si>
  <si>
    <t xml:space="preserve">       -</t>
  </si>
  <si>
    <r>
      <t xml:space="preserve">Hong Kong  (S.A.R) </t>
    </r>
    <r>
      <rPr>
        <vertAlign val="superscript"/>
        <sz val="10"/>
        <rFont val="CG Times (W1)"/>
        <family val="1"/>
      </rPr>
      <t>4</t>
    </r>
  </si>
  <si>
    <t xml:space="preserve">        Cane Molasses  </t>
  </si>
  <si>
    <t xml:space="preserve">        Fish and fish preparations  </t>
  </si>
  <si>
    <t xml:space="preserve">       Cut flowers and foliage  </t>
  </si>
  <si>
    <t xml:space="preserve">        Textile yarns, fabrics, and made up articles </t>
  </si>
  <si>
    <t xml:space="preserve">        Corks &amp; wood manufactures </t>
  </si>
  <si>
    <t xml:space="preserve">          -</t>
  </si>
  <si>
    <t xml:space="preserve">         -</t>
  </si>
  <si>
    <t xml:space="preserve">      -</t>
  </si>
  <si>
    <r>
      <t xml:space="preserve"> 3</t>
    </r>
    <r>
      <rPr>
        <sz val="10"/>
        <rFont val="Times New Roman"/>
        <family val="1"/>
      </rPr>
      <t xml:space="preserve"> Special Administrative Region of China</t>
    </r>
  </si>
  <si>
    <t xml:space="preserve">       Articles of apparel &amp; clothing accessories </t>
  </si>
  <si>
    <t xml:space="preserve">       Optical goods, n.e.s.  </t>
  </si>
  <si>
    <t xml:space="preserve">       Travel goods, handbags &amp; similar containers  </t>
  </si>
  <si>
    <t xml:space="preserve">       Watches &amp; clocks  </t>
  </si>
  <si>
    <t xml:space="preserve">       Toys, games &amp; sporting goods  </t>
  </si>
  <si>
    <t xml:space="preserve">       Jewellery, goldsmiths' &amp; silversmiths' wares  </t>
  </si>
  <si>
    <t xml:space="preserve">       Miscellaneous manufactured articles n.e.s.  </t>
  </si>
  <si>
    <t xml:space="preserve">      of which :</t>
  </si>
  <si>
    <t xml:space="preserve">       of which :</t>
  </si>
  <si>
    <t xml:space="preserve">       Cane Sugar</t>
  </si>
  <si>
    <t xml:space="preserve">        of which :</t>
  </si>
  <si>
    <t xml:space="preserve">      Cut flowers and foliage</t>
  </si>
  <si>
    <t xml:space="preserve">Meat and meat preparations </t>
  </si>
  <si>
    <t xml:space="preserve">Dairy products and bird's eggs </t>
  </si>
  <si>
    <t xml:space="preserve">Fish and fish preparations  </t>
  </si>
  <si>
    <t xml:space="preserve">Wheat  </t>
  </si>
  <si>
    <t xml:space="preserve">Rice  </t>
  </si>
  <si>
    <t xml:space="preserve">Wheaten flour </t>
  </si>
  <si>
    <t xml:space="preserve">Cereal preparations </t>
  </si>
  <si>
    <t xml:space="preserve">Vegetables and fruits </t>
  </si>
  <si>
    <t xml:space="preserve">Beverages   </t>
  </si>
  <si>
    <t xml:space="preserve">Tobacco &amp; tobacco manufactures </t>
  </si>
  <si>
    <t xml:space="preserve">Cork and wood </t>
  </si>
  <si>
    <t xml:space="preserve">Textile fibres </t>
  </si>
  <si>
    <t xml:space="preserve">Refined petroleum products  </t>
  </si>
  <si>
    <t xml:space="preserve">Gas, natural and manufactured  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</si>
  <si>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</si>
  <si>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</si>
  <si>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</si>
  <si>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</si>
  <si>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</t>
  </si>
  <si>
    <t xml:space="preserve">Plastics in non-primary forms </t>
  </si>
  <si>
    <t xml:space="preserve">Paper, paperboard &amp; articles thereof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</si>
  <si>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</si>
  <si>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</si>
  <si>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</si>
  <si>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</si>
  <si>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</si>
  <si>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</si>
  <si>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</si>
  <si>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t xml:space="preserve">Power generating machinery &amp; equipment  </t>
  </si>
  <si>
    <t xml:space="preserve">Machinery specialised for particular industries </t>
  </si>
  <si>
    <t>General industrial machinery &amp; equipment, n.e.s., &amp; machine parts, n.e.s</t>
  </si>
  <si>
    <t xml:space="preserve">Office machines &amp; automatic data processing machines  </t>
  </si>
  <si>
    <t xml:space="preserve">Telecommunications &amp; sound recording  &amp; reproducing apparatus &amp; equipment  </t>
  </si>
  <si>
    <t xml:space="preserve">Electrical machinery, apparatus &amp; appliances, n.e.s., &amp; electrical parts of household type  </t>
  </si>
  <si>
    <t xml:space="preserve">Road vehicles  </t>
  </si>
  <si>
    <t xml:space="preserve">Aircraft , marine vessels and parts  </t>
  </si>
  <si>
    <t xml:space="preserve">Prefabricated buildings; sanitary plumbing, heating &amp; lighting fixtures &amp; fittings, n.e.s  </t>
  </si>
  <si>
    <t xml:space="preserve">Articles of apparel and clothing   </t>
  </si>
  <si>
    <t xml:space="preserve">Footwear   </t>
  </si>
  <si>
    <t xml:space="preserve">Professional, scientific &amp; controlling instruments &amp; apparatus, n.e.s  </t>
  </si>
  <si>
    <t xml:space="preserve">Watches and clocks &amp; optical goods   </t>
  </si>
  <si>
    <t xml:space="preserve">Printed matter  </t>
  </si>
  <si>
    <t xml:space="preserve">Articles n.e.s., of plastic  </t>
  </si>
  <si>
    <t xml:space="preserve">Jewellery, goldsmiths' &amp; silversmiths' wares, n.e.s  </t>
  </si>
  <si>
    <t xml:space="preserve">    Rice :   </t>
  </si>
  <si>
    <t xml:space="preserve">    Wheaten flour :      </t>
  </si>
  <si>
    <t xml:space="preserve">    Wheat :   </t>
  </si>
  <si>
    <t xml:space="preserve">    Dairy products :      </t>
  </si>
  <si>
    <t xml:space="preserve">    Fixed vegetable edible oils and fats :     </t>
  </si>
  <si>
    <t xml:space="preserve">    Refined petroleum products :    </t>
  </si>
  <si>
    <t xml:space="preserve">    Medicinal and pharmaceutical products :  </t>
  </si>
  <si>
    <t xml:space="preserve">    Fertilisers manufactured :  </t>
  </si>
  <si>
    <t xml:space="preserve">    Cotton fabrics :    </t>
  </si>
  <si>
    <t xml:space="preserve">    Cement :  </t>
  </si>
  <si>
    <t xml:space="preserve">    Iron and steel :   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</si>
  <si>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Special Administrative Region of China</t>
    </r>
  </si>
  <si>
    <t xml:space="preserve">    Value (f.o.b): Million Rupees</t>
  </si>
  <si>
    <r>
      <t>1</t>
    </r>
    <r>
      <rPr>
        <sz val="9"/>
        <rFont val="CG Times (W1)"/>
        <family val="0"/>
      </rPr>
      <t xml:space="preserve"> Revised</t>
    </r>
  </si>
  <si>
    <r>
      <t>2</t>
    </r>
    <r>
      <rPr>
        <sz val="9"/>
        <rFont val="CG Times (W1)"/>
        <family val="0"/>
      </rPr>
      <t xml:space="preserve"> Provisional</t>
    </r>
  </si>
  <si>
    <r>
      <t xml:space="preserve">3 </t>
    </r>
    <r>
      <rPr>
        <sz val="9"/>
        <rFont val="Times New Roman"/>
        <family val="1"/>
      </rPr>
      <t xml:space="preserve">Excluding Ship's stores and Bunkers </t>
    </r>
    <r>
      <rPr>
        <vertAlign val="superscript"/>
        <sz val="9"/>
        <rFont val="Times New Roman"/>
        <family val="1"/>
      </rPr>
      <t xml:space="preserve">            </t>
    </r>
  </si>
  <si>
    <r>
      <t xml:space="preserve"> 1</t>
    </r>
    <r>
      <rPr>
        <sz val="10"/>
        <rFont val="Times New Roman"/>
        <family val="1"/>
      </rPr>
      <t xml:space="preserve"> Revised</t>
    </r>
  </si>
  <si>
    <r>
      <t xml:space="preserve">2   </t>
    </r>
    <r>
      <rPr>
        <sz val="10"/>
        <rFont val="Times New Roman"/>
        <family val="1"/>
      </rPr>
      <t>Provisional</t>
    </r>
  </si>
  <si>
    <r>
      <t>1</t>
    </r>
    <r>
      <rPr>
        <sz val="10"/>
        <rFont val="Times New Roman"/>
        <family val="1"/>
      </rPr>
      <t xml:space="preserve"> Revised</t>
    </r>
  </si>
  <si>
    <r>
      <t xml:space="preserve">2  </t>
    </r>
    <r>
      <rPr>
        <sz val="10"/>
        <rFont val="Times New Roman"/>
        <family val="1"/>
      </rPr>
      <t>Provisional</t>
    </r>
  </si>
  <si>
    <r>
      <t xml:space="preserve">2 </t>
    </r>
    <r>
      <rPr>
        <sz val="10"/>
        <rFont val="Times New Roman"/>
        <family val="1"/>
      </rPr>
      <t>Provisional</t>
    </r>
  </si>
  <si>
    <r>
      <t xml:space="preserve">2 </t>
    </r>
    <r>
      <rPr>
        <sz val="10"/>
        <rFont val="Times New Roman"/>
        <family val="1"/>
      </rPr>
      <t>Provisioanl</t>
    </r>
  </si>
  <si>
    <t>Table 12 - Trade with African, Caribbean and Pacific (ACP) States, 2006 - 2007</t>
  </si>
  <si>
    <t>Table 13 - Trade with COMESA States, 2006-2007</t>
  </si>
  <si>
    <t>Table 14 - Trade with SADC States, 2006 - 2007</t>
  </si>
  <si>
    <t xml:space="preserve">                 ( Export Oriented Enterprises 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</si>
</sst>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\ \ "/>
    <numFmt numFmtId="166" formatCode="#,##0\ "/>
    <numFmt numFmtId="167" formatCode="#,##0\ \ \ \ \ "/>
    <numFmt numFmtId="168" formatCode="#,##0\ \ \ \ "/>
    <numFmt numFmtId="169" formatCode="\ \ \ \ \ \ \ \ \ \ General"/>
    <numFmt numFmtId="170" formatCode="0.0"/>
    <numFmt numFmtId="171" formatCode="\-\ \ \ \ "/>
    <numFmt numFmtId="172" formatCode="\ \ \ \ \ \ \ \-\ \ \ \ "/>
    <numFmt numFmtId="173" formatCode="#,##0\ \ \ \ \ \ "/>
    <numFmt numFmtId="174" formatCode="\ \ \ \ \ \ \ \-\ \ "/>
    <numFmt numFmtId="175" formatCode="\ \ \ \ \ \ \ \ \ \-\ \ "/>
    <numFmt numFmtId="176" formatCode="\ \ \ \ \ \ \ \-\ \ \ \ \ \ "/>
    <numFmt numFmtId="177" formatCode="\ \ \ \ \ \ \ \-\ \ \ \ \ \ \ "/>
    <numFmt numFmtId="178" formatCode="\ \ \ \ \ \ \-\ \ "/>
    <numFmt numFmtId="179" formatCode="\ \ \ \ \ \ \ \ \-\ \ "/>
    <numFmt numFmtId="180" formatCode="\ \ \ \ \ \ \ \ \ \-\ \ \ \ "/>
    <numFmt numFmtId="181" formatCode="\ \ \ \ \ \ \-\ \ \ \ "/>
    <numFmt numFmtId="182" formatCode="\ \ \ \ \ \ \ \-\ \ \ "/>
    <numFmt numFmtId="183" formatCode="#,##0\ \ \ \ \ \ \ "/>
    <numFmt numFmtId="184" formatCode="\ #,##0\ \ "/>
    <numFmt numFmtId="185" formatCode="0;[Red]0"/>
    <numFmt numFmtId="186" formatCode="000"/>
  </numFmts>
  <fonts count="7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CG Times (W1)"/>
      <family val="0"/>
    </font>
    <font>
      <sz val="10"/>
      <name val="CG Times (W1)"/>
      <family val="0"/>
    </font>
    <font>
      <b/>
      <sz val="14"/>
      <name val="CG Times (W1)"/>
      <family val="0"/>
    </font>
    <font>
      <b/>
      <sz val="10"/>
      <name val="CG Times (W1)"/>
      <family val="0"/>
    </font>
    <font>
      <b/>
      <sz val="10"/>
      <name val="CG Times"/>
      <family val="1"/>
    </font>
    <font>
      <b/>
      <u val="single"/>
      <sz val="10"/>
      <name val="CG Times (W1)"/>
      <family val="0"/>
    </font>
    <font>
      <i/>
      <sz val="10"/>
      <name val="CG Times (W1)"/>
      <family val="0"/>
    </font>
    <font>
      <b/>
      <sz val="14"/>
      <name val="CG Times"/>
      <family val="1"/>
    </font>
    <font>
      <sz val="10"/>
      <name val="CG Times"/>
      <family val="1"/>
    </font>
    <font>
      <u val="single"/>
      <sz val="10"/>
      <name val="CG Times (W1)"/>
      <family val="0"/>
    </font>
    <font>
      <b/>
      <i/>
      <sz val="10"/>
      <name val="CG Times (W1)"/>
      <family val="0"/>
    </font>
    <font>
      <i/>
      <sz val="10"/>
      <name val="CG Times"/>
      <family val="1"/>
    </font>
    <font>
      <b/>
      <sz val="9"/>
      <name val="CG Times (W1)"/>
      <family val="0"/>
    </font>
    <font>
      <sz val="9"/>
      <name val="CG Times"/>
      <family val="1"/>
    </font>
    <font>
      <vertAlign val="superscript"/>
      <sz val="10"/>
      <name val="CG Times (W1)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G Times (WN)"/>
      <family val="0"/>
    </font>
    <font>
      <vertAlign val="superscript"/>
      <sz val="9"/>
      <name val="CG Times"/>
      <family val="1"/>
    </font>
    <font>
      <b/>
      <vertAlign val="superscript"/>
      <sz val="10"/>
      <name val="CG Times (W1)"/>
      <family val="0"/>
    </font>
    <font>
      <i/>
      <sz val="10"/>
      <name val="Times New Roman"/>
      <family val="1"/>
    </font>
    <font>
      <sz val="14"/>
      <name val="CG Times (W1)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9"/>
      <name val="CG Times (W1)"/>
      <family val="0"/>
    </font>
    <font>
      <vertAlign val="superscript"/>
      <sz val="9"/>
      <name val="CG Times (W1)"/>
      <family val="0"/>
    </font>
    <font>
      <sz val="9.5"/>
      <name val="CG Times"/>
      <family val="1"/>
    </font>
    <font>
      <b/>
      <u val="single"/>
      <sz val="10"/>
      <name val="CG Times"/>
      <family val="1"/>
    </font>
    <font>
      <b/>
      <vertAlign val="superscript"/>
      <sz val="10"/>
      <name val="CG Times"/>
      <family val="1"/>
    </font>
    <font>
      <b/>
      <vertAlign val="superscript"/>
      <sz val="9"/>
      <name val="CG Times (W1)"/>
      <family val="0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CG Times (W1)"/>
      <family val="0"/>
    </font>
    <font>
      <i/>
      <sz val="9"/>
      <name val="CG Times"/>
      <family val="1"/>
    </font>
    <font>
      <b/>
      <sz val="9"/>
      <name val="CG Times"/>
      <family val="1"/>
    </font>
    <font>
      <b/>
      <vertAlign val="superscript"/>
      <sz val="9"/>
      <name val="CG Times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Helv"/>
      <family val="0"/>
    </font>
    <font>
      <i/>
      <sz val="9"/>
      <name val="Times New Roman"/>
      <family val="1"/>
    </font>
    <font>
      <b/>
      <i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Helv"/>
      <family val="0"/>
    </font>
    <font>
      <b/>
      <u val="single"/>
      <sz val="10"/>
      <color indexed="8"/>
      <name val="CG Times (W1)"/>
      <family val="0"/>
    </font>
    <font>
      <b/>
      <sz val="10"/>
      <color indexed="8"/>
      <name val="CG Times (W1)"/>
      <family val="0"/>
    </font>
    <font>
      <sz val="10"/>
      <color indexed="8"/>
      <name val="Helv"/>
      <family val="0"/>
    </font>
    <font>
      <i/>
      <sz val="10"/>
      <color indexed="8"/>
      <name val="CG Times (W1)"/>
      <family val="0"/>
    </font>
    <font>
      <b/>
      <i/>
      <sz val="10"/>
      <color indexed="8"/>
      <name val="CG Times (W1)"/>
      <family val="0"/>
    </font>
    <font>
      <sz val="10"/>
      <color indexed="8"/>
      <name val="MS Sans Serif"/>
      <family val="2"/>
    </font>
    <font>
      <b/>
      <i/>
      <sz val="9"/>
      <name val="CG Times"/>
      <family val="0"/>
    </font>
    <font>
      <b/>
      <i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3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7" borderId="1" applyNumberFormat="0" applyAlignment="0" applyProtection="0"/>
    <xf numFmtId="0" fontId="60" fillId="0" borderId="6" applyNumberFormat="0" applyFill="0" applyAlignment="0" applyProtection="0"/>
    <xf numFmtId="0" fontId="61" fillId="22" borderId="0" applyNumberFormat="0" applyBorder="0" applyAlignment="0" applyProtection="0"/>
    <xf numFmtId="0" fontId="0" fillId="23" borderId="7" applyNumberFormat="0" applyFont="0" applyAlignment="0" applyProtection="0"/>
    <xf numFmtId="0" fontId="62" fillId="20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2" fillId="0" borderId="0" xfId="0" applyFont="1" applyAlignment="1">
      <alignment/>
    </xf>
    <xf numFmtId="0" fontId="5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 quotePrefix="1">
      <alignment horizontal="left"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0" fillId="0" borderId="19" xfId="0" applyNumberFormat="1" applyFont="1" applyBorder="1" applyAlignment="1">
      <alignment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 quotePrefix="1">
      <alignment/>
    </xf>
    <xf numFmtId="0" fontId="7" fillId="0" borderId="20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6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4" fillId="0" borderId="0" xfId="0" applyFont="1" applyAlignment="1">
      <alignment/>
    </xf>
    <xf numFmtId="165" fontId="14" fillId="0" borderId="19" xfId="0" applyNumberFormat="1" applyFont="1" applyBorder="1" applyAlignment="1">
      <alignment/>
    </xf>
    <xf numFmtId="170" fontId="5" fillId="0" borderId="10" xfId="0" applyNumberFormat="1" applyFont="1" applyBorder="1" applyAlignment="1" quotePrefix="1">
      <alignment/>
    </xf>
    <xf numFmtId="2" fontId="5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69" fontId="5" fillId="0" borderId="11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5" fontId="7" fillId="0" borderId="19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2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166" fontId="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7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180"/>
    </xf>
    <xf numFmtId="3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5" fontId="7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5" fontId="7" fillId="0" borderId="21" xfId="0" applyNumberFormat="1" applyFont="1" applyBorder="1" applyAlignment="1">
      <alignment vertical="center"/>
    </xf>
    <xf numFmtId="0" fontId="28" fillId="0" borderId="0" xfId="0" applyFont="1" applyAlignment="1">
      <alignment/>
    </xf>
    <xf numFmtId="165" fontId="0" fillId="0" borderId="0" xfId="0" applyNumberFormat="1" applyFont="1" applyAlignment="1">
      <alignment/>
    </xf>
    <xf numFmtId="0" fontId="8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 quotePrefix="1">
      <alignment horizontal="left"/>
    </xf>
    <xf numFmtId="165" fontId="5" fillId="0" borderId="11" xfId="0" applyNumberFormat="1" applyFont="1" applyBorder="1" applyAlignment="1">
      <alignment vertical="center"/>
    </xf>
    <xf numFmtId="165" fontId="10" fillId="0" borderId="11" xfId="0" applyNumberFormat="1" applyFont="1" applyBorder="1" applyAlignment="1">
      <alignment/>
    </xf>
    <xf numFmtId="165" fontId="27" fillId="0" borderId="11" xfId="0" applyNumberFormat="1" applyFont="1" applyBorder="1" applyAlignment="1" quotePrefix="1">
      <alignment/>
    </xf>
    <xf numFmtId="0" fontId="14" fillId="0" borderId="13" xfId="0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165" fontId="7" fillId="0" borderId="11" xfId="0" applyNumberFormat="1" applyFont="1" applyBorder="1" applyAlignment="1" quotePrefix="1">
      <alignment vertical="center"/>
    </xf>
    <xf numFmtId="165" fontId="1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19" fillId="0" borderId="22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6" fontId="32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12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2" fillId="0" borderId="15" xfId="0" applyFont="1" applyBorder="1" applyAlignment="1">
      <alignment/>
    </xf>
    <xf numFmtId="0" fontId="35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166" fontId="12" fillId="0" borderId="14" xfId="0" applyNumberFormat="1" applyFont="1" applyBorder="1" applyAlignment="1">
      <alignment/>
    </xf>
    <xf numFmtId="165" fontId="8" fillId="0" borderId="13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168" fontId="12" fillId="0" borderId="13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19" fillId="0" borderId="21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2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165" fontId="8" fillId="0" borderId="19" xfId="0" applyNumberFormat="1" applyFont="1" applyBorder="1" applyAlignment="1">
      <alignment vertical="center"/>
    </xf>
    <xf numFmtId="165" fontId="8" fillId="0" borderId="14" xfId="0" applyNumberFormat="1" applyFont="1" applyBorder="1" applyAlignment="1">
      <alignment vertical="center"/>
    </xf>
    <xf numFmtId="165" fontId="14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40" fillId="0" borderId="19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17" fillId="0" borderId="0" xfId="0" applyFont="1" applyAlignment="1" quotePrefix="1">
      <alignment horizontal="center" vertical="center" textRotation="18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6" fontId="12" fillId="0" borderId="0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5" fillId="0" borderId="14" xfId="0" applyFont="1" applyBorder="1" applyAlignment="1">
      <alignment/>
    </xf>
    <xf numFmtId="165" fontId="5" fillId="0" borderId="19" xfId="0" applyNumberFormat="1" applyFont="1" applyBorder="1" applyAlignment="1">
      <alignment vertical="center"/>
    </xf>
    <xf numFmtId="165" fontId="12" fillId="0" borderId="19" xfId="0" applyNumberFormat="1" applyFont="1" applyBorder="1" applyAlignment="1">
      <alignment vertical="center"/>
    </xf>
    <xf numFmtId="0" fontId="10" fillId="0" borderId="2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8" fillId="0" borderId="21" xfId="0" applyFont="1" applyBorder="1" applyAlignment="1">
      <alignment/>
    </xf>
    <xf numFmtId="168" fontId="8" fillId="0" borderId="13" xfId="0" applyNumberFormat="1" applyFont="1" applyBorder="1" applyAlignment="1">
      <alignment/>
    </xf>
    <xf numFmtId="167" fontId="7" fillId="0" borderId="19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 vertical="center"/>
    </xf>
    <xf numFmtId="167" fontId="10" fillId="0" borderId="19" xfId="0" applyNumberFormat="1" applyFont="1" applyBorder="1" applyAlignment="1">
      <alignment/>
    </xf>
    <xf numFmtId="167" fontId="10" fillId="0" borderId="19" xfId="0" applyNumberFormat="1" applyFont="1" applyBorder="1" applyAlignment="1">
      <alignment/>
    </xf>
    <xf numFmtId="167" fontId="10" fillId="0" borderId="11" xfId="0" applyNumberFormat="1" applyFont="1" applyBorder="1" applyAlignment="1">
      <alignment vertical="center"/>
    </xf>
    <xf numFmtId="167" fontId="10" fillId="0" borderId="19" xfId="0" applyNumberFormat="1" applyFont="1" applyBorder="1" applyAlignment="1">
      <alignment vertical="center"/>
    </xf>
    <xf numFmtId="167" fontId="5" fillId="0" borderId="19" xfId="0" applyNumberFormat="1" applyFont="1" applyBorder="1" applyAlignment="1">
      <alignment vertical="center"/>
    </xf>
    <xf numFmtId="167" fontId="7" fillId="0" borderId="19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5" fillId="0" borderId="14" xfId="0" applyNumberFormat="1" applyFont="1" applyBorder="1" applyAlignment="1">
      <alignment/>
    </xf>
    <xf numFmtId="167" fontId="7" fillId="0" borderId="13" xfId="0" applyNumberFormat="1" applyFont="1" applyBorder="1" applyAlignment="1">
      <alignment vertical="center"/>
    </xf>
    <xf numFmtId="167" fontId="7" fillId="0" borderId="14" xfId="0" applyNumberFormat="1" applyFont="1" applyBorder="1" applyAlignment="1">
      <alignment vertical="center"/>
    </xf>
    <xf numFmtId="165" fontId="12" fillId="0" borderId="11" xfId="0" applyNumberFormat="1" applyFont="1" applyBorder="1" applyAlignment="1">
      <alignment vertical="center"/>
    </xf>
    <xf numFmtId="167" fontId="15" fillId="0" borderId="19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10" fillId="0" borderId="11" xfId="0" applyNumberFormat="1" applyFont="1" applyBorder="1" applyAlignment="1">
      <alignment/>
    </xf>
    <xf numFmtId="167" fontId="15" fillId="0" borderId="11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167" fontId="12" fillId="0" borderId="11" xfId="0" applyNumberFormat="1" applyFont="1" applyBorder="1" applyAlignment="1">
      <alignment/>
    </xf>
    <xf numFmtId="167" fontId="10" fillId="0" borderId="19" xfId="0" applyNumberFormat="1" applyFont="1" applyBorder="1" applyAlignment="1" quotePrefix="1">
      <alignment/>
    </xf>
    <xf numFmtId="0" fontId="12" fillId="0" borderId="0" xfId="0" applyFont="1" applyAlignment="1" quotePrefix="1">
      <alignment/>
    </xf>
    <xf numFmtId="3" fontId="9" fillId="0" borderId="19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10" fillId="0" borderId="19" xfId="0" applyNumberFormat="1" applyFont="1" applyBorder="1" applyAlignment="1">
      <alignment/>
    </xf>
    <xf numFmtId="164" fontId="10" fillId="0" borderId="19" xfId="0" applyNumberFormat="1" applyFont="1" applyBorder="1" applyAlignment="1">
      <alignment/>
    </xf>
    <xf numFmtId="164" fontId="10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13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165" fontId="7" fillId="0" borderId="13" xfId="0" applyNumberFormat="1" applyFont="1" applyBorder="1" applyAlignment="1">
      <alignment vertical="center"/>
    </xf>
    <xf numFmtId="0" fontId="10" fillId="0" borderId="18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168" fontId="7" fillId="0" borderId="11" xfId="0" applyNumberFormat="1" applyFont="1" applyBorder="1" applyAlignment="1">
      <alignment/>
    </xf>
    <xf numFmtId="168" fontId="7" fillId="0" borderId="19" xfId="0" applyNumberFormat="1" applyFont="1" applyBorder="1" applyAlignment="1">
      <alignment/>
    </xf>
    <xf numFmtId="168" fontId="10" fillId="0" borderId="11" xfId="0" applyNumberFormat="1" applyFont="1" applyBorder="1" applyAlignment="1">
      <alignment/>
    </xf>
    <xf numFmtId="168" fontId="10" fillId="0" borderId="19" xfId="0" applyNumberFormat="1" applyFont="1" applyBorder="1" applyAlignment="1">
      <alignment/>
    </xf>
    <xf numFmtId="168" fontId="10" fillId="0" borderId="13" xfId="0" applyNumberFormat="1" applyFont="1" applyBorder="1" applyAlignment="1">
      <alignment/>
    </xf>
    <xf numFmtId="172" fontId="10" fillId="0" borderId="11" xfId="0" applyNumberFormat="1" applyFont="1" applyBorder="1" applyAlignment="1">
      <alignment/>
    </xf>
    <xf numFmtId="168" fontId="10" fillId="0" borderId="14" xfId="0" applyNumberFormat="1" applyFont="1" applyBorder="1" applyAlignment="1">
      <alignment/>
    </xf>
    <xf numFmtId="168" fontId="14" fillId="0" borderId="13" xfId="0" applyNumberFormat="1" applyFont="1" applyBorder="1" applyAlignment="1">
      <alignment/>
    </xf>
    <xf numFmtId="165" fontId="9" fillId="0" borderId="19" xfId="0" applyNumberFormat="1" applyFont="1" applyBorder="1" applyAlignment="1">
      <alignment vertical="center"/>
    </xf>
    <xf numFmtId="165" fontId="20" fillId="0" borderId="11" xfId="0" applyNumberFormat="1" applyFont="1" applyBorder="1" applyAlignment="1" quotePrefix="1">
      <alignment/>
    </xf>
    <xf numFmtId="3" fontId="42" fillId="0" borderId="11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/>
    </xf>
    <xf numFmtId="172" fontId="41" fillId="0" borderId="19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46" fillId="0" borderId="0" xfId="0" applyFont="1" applyAlignment="1">
      <alignment/>
    </xf>
    <xf numFmtId="168" fontId="19" fillId="0" borderId="0" xfId="0" applyNumberFormat="1" applyFont="1" applyAlignment="1">
      <alignment/>
    </xf>
    <xf numFmtId="165" fontId="12" fillId="0" borderId="19" xfId="0" applyNumberFormat="1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165" fontId="12" fillId="0" borderId="11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165" fontId="12" fillId="0" borderId="13" xfId="0" applyNumberFormat="1" applyFont="1" applyBorder="1" applyAlignment="1">
      <alignment/>
    </xf>
    <xf numFmtId="165" fontId="12" fillId="0" borderId="21" xfId="0" applyNumberFormat="1" applyFont="1" applyBorder="1" applyAlignment="1">
      <alignment/>
    </xf>
    <xf numFmtId="178" fontId="10" fillId="0" borderId="19" xfId="0" applyNumberFormat="1" applyFont="1" applyBorder="1" applyAlignment="1">
      <alignment/>
    </xf>
    <xf numFmtId="165" fontId="7" fillId="0" borderId="19" xfId="0" applyNumberFormat="1" applyFont="1" applyBorder="1" applyAlignment="1" quotePrefix="1">
      <alignment/>
    </xf>
    <xf numFmtId="166" fontId="10" fillId="0" borderId="14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178" fontId="10" fillId="0" borderId="11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165" fontId="10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0" fontId="12" fillId="0" borderId="0" xfId="0" applyFont="1" applyAlignment="1" quotePrefix="1">
      <alignment horizontal="center" vertical="center" textRotation="180"/>
    </xf>
    <xf numFmtId="165" fontId="10" fillId="0" borderId="11" xfId="0" applyNumberFormat="1" applyFont="1" applyBorder="1" applyAlignment="1" quotePrefix="1">
      <alignment/>
    </xf>
    <xf numFmtId="165" fontId="10" fillId="0" borderId="19" xfId="0" applyNumberFormat="1" applyFont="1" applyFill="1" applyBorder="1" applyAlignment="1">
      <alignment/>
    </xf>
    <xf numFmtId="166" fontId="10" fillId="0" borderId="14" xfId="0" applyNumberFormat="1" applyFont="1" applyBorder="1" applyAlignment="1">
      <alignment/>
    </xf>
    <xf numFmtId="165" fontId="41" fillId="0" borderId="11" xfId="0" applyNumberFormat="1" applyFont="1" applyBorder="1" applyAlignment="1" quotePrefix="1">
      <alignment/>
    </xf>
    <xf numFmtId="165" fontId="41" fillId="0" borderId="11" xfId="0" applyNumberFormat="1" applyFont="1" applyBorder="1" applyAlignment="1">
      <alignment/>
    </xf>
    <xf numFmtId="165" fontId="41" fillId="0" borderId="11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5" fontId="15" fillId="0" borderId="19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5" fontId="15" fillId="0" borderId="19" xfId="0" applyNumberFormat="1" applyFont="1" applyBorder="1" applyAlignment="1">
      <alignment vertical="center"/>
    </xf>
    <xf numFmtId="165" fontId="10" fillId="0" borderId="11" xfId="0" applyNumberFormat="1" applyFont="1" applyBorder="1" applyAlignment="1">
      <alignment vertical="center"/>
    </xf>
    <xf numFmtId="165" fontId="10" fillId="0" borderId="19" xfId="0" applyNumberFormat="1" applyFont="1" applyBorder="1" applyAlignment="1">
      <alignment vertical="center"/>
    </xf>
    <xf numFmtId="165" fontId="15" fillId="0" borderId="11" xfId="0" applyNumberFormat="1" applyFont="1" applyBorder="1" applyAlignment="1">
      <alignment vertical="center"/>
    </xf>
    <xf numFmtId="165" fontId="8" fillId="0" borderId="19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165" fontId="8" fillId="0" borderId="11" xfId="0" applyNumberFormat="1" applyFont="1" applyBorder="1" applyAlignment="1">
      <alignment vertical="center"/>
    </xf>
    <xf numFmtId="165" fontId="9" fillId="0" borderId="21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 textRotation="180"/>
    </xf>
    <xf numFmtId="0" fontId="8" fillId="0" borderId="21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7" fillId="0" borderId="0" xfId="0" applyNumberFormat="1" applyFont="1" applyBorder="1" applyAlignment="1" quotePrefix="1">
      <alignment/>
    </xf>
    <xf numFmtId="3" fontId="29" fillId="0" borderId="0" xfId="0" applyNumberFormat="1" applyFont="1" applyBorder="1" applyAlignment="1">
      <alignment/>
    </xf>
    <xf numFmtId="165" fontId="20" fillId="0" borderId="21" xfId="0" applyNumberFormat="1" applyFont="1" applyBorder="1" applyAlignment="1">
      <alignment vertical="center"/>
    </xf>
    <xf numFmtId="165" fontId="20" fillId="0" borderId="18" xfId="0" applyNumberFormat="1" applyFont="1" applyBorder="1" applyAlignment="1">
      <alignment vertical="center"/>
    </xf>
    <xf numFmtId="165" fontId="27" fillId="0" borderId="11" xfId="0" applyNumberFormat="1" applyFont="1" applyBorder="1" applyAlignment="1">
      <alignment vertical="center"/>
    </xf>
    <xf numFmtId="165" fontId="20" fillId="0" borderId="13" xfId="0" applyNumberFormat="1" applyFont="1" applyBorder="1" applyAlignment="1">
      <alignment vertical="center"/>
    </xf>
    <xf numFmtId="165" fontId="20" fillId="0" borderId="14" xfId="0" applyNumberFormat="1" applyFont="1" applyBorder="1" applyAlignment="1">
      <alignment vertical="center"/>
    </xf>
    <xf numFmtId="165" fontId="20" fillId="0" borderId="11" xfId="0" applyNumberFormat="1" applyFont="1" applyBorder="1" applyAlignment="1">
      <alignment vertical="center"/>
    </xf>
    <xf numFmtId="165" fontId="39" fillId="0" borderId="11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165" fontId="19" fillId="0" borderId="11" xfId="0" applyNumberFormat="1" applyFont="1" applyBorder="1" applyAlignment="1">
      <alignment vertical="center"/>
    </xf>
    <xf numFmtId="165" fontId="27" fillId="0" borderId="13" xfId="0" applyNumberFormat="1" applyFont="1" applyBorder="1" applyAlignment="1">
      <alignment vertical="center"/>
    </xf>
    <xf numFmtId="165" fontId="20" fillId="0" borderId="22" xfId="0" applyNumberFormat="1" applyFont="1" applyBorder="1" applyAlignment="1">
      <alignment vertical="center"/>
    </xf>
    <xf numFmtId="165" fontId="7" fillId="0" borderId="19" xfId="0" applyNumberFormat="1" applyFont="1" applyBorder="1" applyAlignment="1">
      <alignment/>
    </xf>
    <xf numFmtId="0" fontId="31" fillId="0" borderId="0" xfId="0" applyFont="1" applyAlignment="1">
      <alignment horizontal="left"/>
    </xf>
    <xf numFmtId="180" fontId="10" fillId="0" borderId="19" xfId="0" applyNumberFormat="1" applyFont="1" applyBorder="1" applyAlignment="1">
      <alignment/>
    </xf>
    <xf numFmtId="0" fontId="21" fillId="0" borderId="0" xfId="0" applyFont="1" applyAlignment="1">
      <alignment/>
    </xf>
    <xf numFmtId="168" fontId="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166" fontId="1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6" fontId="41" fillId="0" borderId="11" xfId="0" applyNumberFormat="1" applyFont="1" applyBorder="1" applyAlignment="1">
      <alignment/>
    </xf>
    <xf numFmtId="166" fontId="42" fillId="0" borderId="21" xfId="0" applyNumberFormat="1" applyFont="1" applyBorder="1" applyAlignment="1">
      <alignment/>
    </xf>
    <xf numFmtId="165" fontId="9" fillId="0" borderId="19" xfId="0" applyNumberFormat="1" applyFont="1" applyBorder="1" applyAlignment="1">
      <alignment/>
    </xf>
    <xf numFmtId="165" fontId="7" fillId="0" borderId="11" xfId="0" applyNumberFormat="1" applyFont="1" applyBorder="1" applyAlignment="1">
      <alignment vertical="center"/>
    </xf>
    <xf numFmtId="175" fontId="10" fillId="0" borderId="11" xfId="0" applyNumberFormat="1" applyFont="1" applyBorder="1" applyAlignment="1" quotePrefix="1">
      <alignment/>
    </xf>
    <xf numFmtId="165" fontId="15" fillId="0" borderId="11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175" fontId="15" fillId="0" borderId="11" xfId="0" applyNumberFormat="1" applyFont="1" applyBorder="1" applyAlignment="1" quotePrefix="1">
      <alignment/>
    </xf>
    <xf numFmtId="165" fontId="9" fillId="0" borderId="1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7" fontId="5" fillId="0" borderId="11" xfId="0" applyNumberFormat="1" applyFont="1" applyBorder="1" applyAlignment="1">
      <alignment vertical="center"/>
    </xf>
    <xf numFmtId="166" fontId="12" fillId="0" borderId="0" xfId="0" applyNumberFormat="1" applyFont="1" applyBorder="1" applyAlignment="1" quotePrefix="1">
      <alignment/>
    </xf>
    <xf numFmtId="166" fontId="0" fillId="0" borderId="0" xfId="0" applyNumberFormat="1" applyFont="1" applyAlignment="1">
      <alignment/>
    </xf>
    <xf numFmtId="166" fontId="19" fillId="0" borderId="0" xfId="0" applyNumberFormat="1" applyFont="1" applyBorder="1" applyAlignment="1">
      <alignment horizontal="right"/>
    </xf>
    <xf numFmtId="166" fontId="12" fillId="0" borderId="2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165" fontId="7" fillId="0" borderId="13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166" fontId="7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165" fontId="10" fillId="0" borderId="19" xfId="0" applyNumberFormat="1" applyFont="1" applyBorder="1" applyAlignment="1">
      <alignment/>
    </xf>
    <xf numFmtId="172" fontId="10" fillId="0" borderId="19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166" fontId="10" fillId="0" borderId="13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6" fontId="7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79" fontId="10" fillId="0" borderId="11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165" fontId="8" fillId="0" borderId="19" xfId="0" applyNumberFormat="1" applyFont="1" applyBorder="1" applyAlignment="1">
      <alignment/>
    </xf>
    <xf numFmtId="168" fontId="8" fillId="0" borderId="14" xfId="0" applyNumberFormat="1" applyFont="1" applyBorder="1" applyAlignment="1">
      <alignment/>
    </xf>
    <xf numFmtId="164" fontId="10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14" fillId="0" borderId="11" xfId="0" applyNumberFormat="1" applyFont="1" applyBorder="1" applyAlignment="1">
      <alignment vertical="center"/>
    </xf>
    <xf numFmtId="165" fontId="39" fillId="0" borderId="11" xfId="0" applyNumberFormat="1" applyFont="1" applyBorder="1" applyAlignment="1" quotePrefix="1">
      <alignment/>
    </xf>
    <xf numFmtId="165" fontId="27" fillId="0" borderId="19" xfId="0" applyNumberFormat="1" applyFont="1" applyBorder="1" applyAlignment="1" quotePrefix="1">
      <alignment/>
    </xf>
    <xf numFmtId="165" fontId="39" fillId="0" borderId="19" xfId="0" applyNumberFormat="1" applyFont="1" applyBorder="1" applyAlignment="1" quotePrefix="1">
      <alignment/>
    </xf>
    <xf numFmtId="165" fontId="14" fillId="0" borderId="19" xfId="0" applyNumberFormat="1" applyFont="1" applyBorder="1" applyAlignment="1">
      <alignment vertical="center"/>
    </xf>
    <xf numFmtId="165" fontId="48" fillId="0" borderId="19" xfId="0" applyNumberFormat="1" applyFont="1" applyBorder="1" applyAlignment="1">
      <alignment vertical="center"/>
    </xf>
    <xf numFmtId="178" fontId="14" fillId="0" borderId="11" xfId="0" applyNumberFormat="1" applyFont="1" applyBorder="1" applyAlignment="1">
      <alignment/>
    </xf>
    <xf numFmtId="165" fontId="9" fillId="0" borderId="21" xfId="0" applyNumberFormat="1" applyFont="1" applyBorder="1" applyAlignment="1">
      <alignment vertical="center"/>
    </xf>
    <xf numFmtId="165" fontId="14" fillId="0" borderId="11" xfId="0" applyNumberFormat="1" applyFont="1" applyBorder="1" applyAlignment="1">
      <alignment vertical="center"/>
    </xf>
    <xf numFmtId="165" fontId="48" fillId="0" borderId="11" xfId="0" applyNumberFormat="1" applyFont="1" applyBorder="1" applyAlignment="1">
      <alignment vertical="center"/>
    </xf>
    <xf numFmtId="165" fontId="20" fillId="0" borderId="19" xfId="0" applyNumberFormat="1" applyFont="1" applyBorder="1" applyAlignment="1" quotePrefix="1">
      <alignment/>
    </xf>
    <xf numFmtId="0" fontId="7" fillId="0" borderId="14" xfId="0" applyFont="1" applyBorder="1" applyAlignment="1">
      <alignment/>
    </xf>
    <xf numFmtId="166" fontId="5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167" fontId="14" fillId="0" borderId="11" xfId="0" applyNumberFormat="1" applyFont="1" applyBorder="1" applyAlignment="1">
      <alignment/>
    </xf>
    <xf numFmtId="167" fontId="5" fillId="0" borderId="13" xfId="0" applyNumberFormat="1" applyFont="1" applyBorder="1" applyAlignment="1">
      <alignment/>
    </xf>
    <xf numFmtId="3" fontId="9" fillId="0" borderId="18" xfId="0" applyNumberFormat="1" applyFont="1" applyBorder="1" applyAlignment="1">
      <alignment horizontal="center" vertical="center"/>
    </xf>
    <xf numFmtId="167" fontId="14" fillId="0" borderId="19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7" fillId="0" borderId="0" xfId="0" applyNumberFormat="1" applyFont="1" applyBorder="1" applyAlignment="1" quotePrefix="1">
      <alignment vertical="center"/>
    </xf>
    <xf numFmtId="165" fontId="7" fillId="0" borderId="1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165" fontId="9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79" fontId="14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68" fontId="14" fillId="0" borderId="11" xfId="0" applyNumberFormat="1" applyFont="1" applyBorder="1" applyAlignment="1">
      <alignment/>
    </xf>
    <xf numFmtId="168" fontId="14" fillId="0" borderId="13" xfId="0" applyNumberFormat="1" applyFont="1" applyBorder="1" applyAlignment="1">
      <alignment/>
    </xf>
    <xf numFmtId="3" fontId="9" fillId="0" borderId="18" xfId="0" applyNumberFormat="1" applyFont="1" applyBorder="1" applyAlignment="1">
      <alignment horizontal="center"/>
    </xf>
    <xf numFmtId="168" fontId="14" fillId="0" borderId="19" xfId="0" applyNumberFormat="1" applyFont="1" applyBorder="1" applyAlignment="1">
      <alignment/>
    </xf>
    <xf numFmtId="168" fontId="14" fillId="0" borderId="14" xfId="0" applyNumberFormat="1" applyFont="1" applyBorder="1" applyAlignment="1">
      <alignment/>
    </xf>
    <xf numFmtId="168" fontId="14" fillId="0" borderId="14" xfId="0" applyNumberFormat="1" applyFont="1" applyBorder="1" applyAlignment="1">
      <alignment/>
    </xf>
    <xf numFmtId="165" fontId="48" fillId="0" borderId="19" xfId="0" applyNumberFormat="1" applyFont="1" applyBorder="1" applyAlignment="1">
      <alignment/>
    </xf>
    <xf numFmtId="167" fontId="48" fillId="0" borderId="19" xfId="0" applyNumberFormat="1" applyFont="1" applyBorder="1" applyAlignment="1">
      <alignment/>
    </xf>
    <xf numFmtId="175" fontId="48" fillId="0" borderId="11" xfId="0" applyNumberFormat="1" applyFont="1" applyBorder="1" applyAlignment="1" quotePrefix="1">
      <alignment/>
    </xf>
    <xf numFmtId="165" fontId="48" fillId="0" borderId="11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66" fontId="42" fillId="0" borderId="21" xfId="0" applyNumberFormat="1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180" fontId="14" fillId="0" borderId="11" xfId="0" applyNumberFormat="1" applyFont="1" applyBorder="1" applyAlignment="1">
      <alignment/>
    </xf>
    <xf numFmtId="183" fontId="10" fillId="0" borderId="11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6" fontId="14" fillId="0" borderId="19" xfId="0" applyNumberFormat="1" applyFont="1" applyBorder="1" applyAlignment="1" quotePrefix="1">
      <alignment/>
    </xf>
    <xf numFmtId="165" fontId="48" fillId="0" borderId="11" xfId="0" applyNumberFormat="1" applyFont="1" applyBorder="1" applyAlignment="1" quotePrefix="1">
      <alignment/>
    </xf>
    <xf numFmtId="165" fontId="20" fillId="0" borderId="16" xfId="0" applyNumberFormat="1" applyFont="1" applyBorder="1" applyAlignment="1">
      <alignment vertical="center"/>
    </xf>
    <xf numFmtId="165" fontId="8" fillId="0" borderId="0" xfId="0" applyNumberFormat="1" applyFont="1" applyAlignment="1">
      <alignment/>
    </xf>
    <xf numFmtId="168" fontId="12" fillId="0" borderId="14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178" fontId="7" fillId="0" borderId="19" xfId="0" applyNumberFormat="1" applyFont="1" applyBorder="1" applyAlignment="1">
      <alignment/>
    </xf>
    <xf numFmtId="165" fontId="7" fillId="0" borderId="11" xfId="0" applyNumberFormat="1" applyFont="1" applyBorder="1" applyAlignment="1" quotePrefix="1">
      <alignment/>
    </xf>
    <xf numFmtId="165" fontId="14" fillId="0" borderId="11" xfId="0" applyNumberFormat="1" applyFont="1" applyBorder="1" applyAlignment="1" quotePrefix="1">
      <alignment/>
    </xf>
    <xf numFmtId="0" fontId="12" fillId="0" borderId="0" xfId="0" applyFont="1" applyAlignment="1" quotePrefix="1">
      <alignment horizontal="right" vertical="center" textRotation="180"/>
    </xf>
    <xf numFmtId="172" fontId="14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165" fontId="9" fillId="0" borderId="18" xfId="0" applyNumberFormat="1" applyFont="1" applyBorder="1" applyAlignment="1">
      <alignment/>
    </xf>
    <xf numFmtId="172" fontId="14" fillId="0" borderId="11" xfId="0" applyNumberFormat="1" applyFont="1" applyBorder="1" applyAlignment="1">
      <alignment/>
    </xf>
    <xf numFmtId="168" fontId="10" fillId="0" borderId="14" xfId="0" applyNumberFormat="1" applyFont="1" applyBorder="1" applyAlignment="1">
      <alignment/>
    </xf>
    <xf numFmtId="165" fontId="7" fillId="0" borderId="19" xfId="0" applyNumberFormat="1" applyFont="1" applyBorder="1" applyAlignment="1">
      <alignment vertical="center"/>
    </xf>
    <xf numFmtId="0" fontId="14" fillId="0" borderId="18" xfId="0" applyFont="1" applyBorder="1" applyAlignment="1">
      <alignment/>
    </xf>
    <xf numFmtId="165" fontId="15" fillId="0" borderId="0" xfId="0" applyNumberFormat="1" applyFont="1" applyBorder="1" applyAlignment="1">
      <alignment vertical="center"/>
    </xf>
    <xf numFmtId="165" fontId="27" fillId="0" borderId="10" xfId="0" applyNumberFormat="1" applyFont="1" applyBorder="1" applyAlignment="1">
      <alignment vertical="center"/>
    </xf>
    <xf numFmtId="165" fontId="19" fillId="0" borderId="10" xfId="0" applyNumberFormat="1" applyFont="1" applyBorder="1" applyAlignment="1">
      <alignment vertical="center"/>
    </xf>
    <xf numFmtId="165" fontId="20" fillId="0" borderId="23" xfId="0" applyNumberFormat="1" applyFont="1" applyBorder="1" applyAlignment="1">
      <alignment vertical="center"/>
    </xf>
    <xf numFmtId="167" fontId="12" fillId="0" borderId="19" xfId="0" applyNumberFormat="1" applyFont="1" applyBorder="1" applyAlignment="1">
      <alignment/>
    </xf>
    <xf numFmtId="166" fontId="7" fillId="0" borderId="19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165" fontId="10" fillId="0" borderId="0" xfId="0" applyNumberFormat="1" applyFont="1" applyAlignment="1">
      <alignment/>
    </xf>
    <xf numFmtId="165" fontId="10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 vertical="center"/>
    </xf>
    <xf numFmtId="165" fontId="7" fillId="0" borderId="20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/>
    </xf>
    <xf numFmtId="184" fontId="7" fillId="0" borderId="19" xfId="0" applyNumberFormat="1" applyFont="1" applyBorder="1" applyAlignment="1">
      <alignment/>
    </xf>
    <xf numFmtId="171" fontId="10" fillId="0" borderId="0" xfId="0" applyNumberFormat="1" applyFont="1" applyBorder="1" applyAlignment="1">
      <alignment/>
    </xf>
    <xf numFmtId="178" fontId="14" fillId="0" borderId="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11" xfId="0" applyNumberFormat="1" applyFont="1" applyBorder="1" applyAlignment="1" quotePrefix="1">
      <alignment/>
    </xf>
    <xf numFmtId="174" fontId="10" fillId="0" borderId="11" xfId="0" applyNumberFormat="1" applyFont="1" applyBorder="1" applyAlignment="1" quotePrefix="1">
      <alignment horizontal="center"/>
    </xf>
    <xf numFmtId="176" fontId="14" fillId="0" borderId="11" xfId="0" applyNumberFormat="1" applyFont="1" applyBorder="1" applyAlignment="1">
      <alignment/>
    </xf>
    <xf numFmtId="173" fontId="15" fillId="0" borderId="11" xfId="0" applyNumberFormat="1" applyFont="1" applyBorder="1" applyAlignment="1" quotePrefix="1">
      <alignment/>
    </xf>
    <xf numFmtId="164" fontId="7" fillId="0" borderId="10" xfId="0" applyNumberFormat="1" applyFont="1" applyBorder="1" applyAlignment="1">
      <alignment vertical="center"/>
    </xf>
    <xf numFmtId="165" fontId="10" fillId="0" borderId="12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65" fontId="7" fillId="0" borderId="17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71" fontId="10" fillId="0" borderId="11" xfId="0" applyNumberFormat="1" applyFont="1" applyBorder="1" applyAlignment="1">
      <alignment/>
    </xf>
    <xf numFmtId="171" fontId="10" fillId="0" borderId="11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 horizontal="right"/>
    </xf>
    <xf numFmtId="178" fontId="10" fillId="0" borderId="11" xfId="0" applyNumberFormat="1" applyFont="1" applyBorder="1" applyAlignment="1">
      <alignment horizontal="right"/>
    </xf>
    <xf numFmtId="178" fontId="14" fillId="0" borderId="11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/>
    </xf>
    <xf numFmtId="164" fontId="7" fillId="0" borderId="12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74" fontId="10" fillId="0" borderId="11" xfId="0" applyNumberFormat="1" applyFont="1" applyBorder="1" applyAlignment="1">
      <alignment/>
    </xf>
    <xf numFmtId="3" fontId="15" fillId="0" borderId="11" xfId="0" applyNumberFormat="1" applyFont="1" applyBorder="1" applyAlignment="1" quotePrefix="1">
      <alignment/>
    </xf>
    <xf numFmtId="176" fontId="41" fillId="0" borderId="11" xfId="0" applyNumberFormat="1" applyFont="1" applyBorder="1" applyAlignment="1">
      <alignment/>
    </xf>
    <xf numFmtId="165" fontId="15" fillId="0" borderId="13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horizontal="right" vertical="center"/>
    </xf>
    <xf numFmtId="165" fontId="19" fillId="0" borderId="0" xfId="0" applyNumberFormat="1" applyFont="1" applyAlignment="1">
      <alignment/>
    </xf>
    <xf numFmtId="186" fontId="5" fillId="0" borderId="19" xfId="0" applyNumberFormat="1" applyFont="1" applyBorder="1" applyAlignment="1">
      <alignment/>
    </xf>
    <xf numFmtId="172" fontId="10" fillId="0" borderId="19" xfId="0" applyNumberFormat="1" applyFont="1" applyBorder="1" applyAlignment="1">
      <alignment/>
    </xf>
    <xf numFmtId="165" fontId="41" fillId="0" borderId="13" xfId="0" applyNumberFormat="1" applyFont="1" applyBorder="1" applyAlignment="1">
      <alignment/>
    </xf>
    <xf numFmtId="164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/>
    </xf>
    <xf numFmtId="164" fontId="10" fillId="0" borderId="11" xfId="0" applyNumberFormat="1" applyFont="1" applyBorder="1" applyAlignment="1">
      <alignment/>
    </xf>
    <xf numFmtId="164" fontId="5" fillId="0" borderId="0" xfId="0" applyNumberFormat="1" applyFont="1" applyAlignment="1" quotePrefix="1">
      <alignment horizontal="right"/>
    </xf>
    <xf numFmtId="164" fontId="5" fillId="0" borderId="11" xfId="0" applyNumberFormat="1" applyFont="1" applyBorder="1" applyAlignment="1" quotePrefix="1">
      <alignment horizontal="right"/>
    </xf>
    <xf numFmtId="164" fontId="10" fillId="0" borderId="0" xfId="0" applyNumberFormat="1" applyFont="1" applyAlignment="1">
      <alignment/>
    </xf>
    <xf numFmtId="164" fontId="10" fillId="0" borderId="10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7" fillId="0" borderId="0" xfId="0" applyNumberFormat="1" applyFont="1" applyAlignment="1" quotePrefix="1">
      <alignment vertical="center"/>
    </xf>
    <xf numFmtId="178" fontId="5" fillId="0" borderId="11" xfId="0" applyNumberFormat="1" applyFont="1" applyBorder="1" applyAlignment="1">
      <alignment horizontal="center"/>
    </xf>
    <xf numFmtId="181" fontId="10" fillId="0" borderId="11" xfId="0" applyNumberFormat="1" applyFont="1" applyBorder="1" applyAlignment="1">
      <alignment horizontal="right" vertical="center"/>
    </xf>
    <xf numFmtId="175" fontId="48" fillId="0" borderId="11" xfId="0" applyNumberFormat="1" applyFont="1" applyBorder="1" applyAlignment="1" quotePrefix="1">
      <alignment horizontal="center"/>
    </xf>
    <xf numFmtId="0" fontId="66" fillId="0" borderId="0" xfId="0" applyFont="1" applyAlignment="1">
      <alignment/>
    </xf>
    <xf numFmtId="0" fontId="40" fillId="0" borderId="0" xfId="0" applyFont="1" applyAlignment="1">
      <alignment horizontal="right"/>
    </xf>
    <xf numFmtId="0" fontId="66" fillId="0" borderId="0" xfId="0" applyFont="1" applyBorder="1" applyAlignment="1">
      <alignment/>
    </xf>
    <xf numFmtId="0" fontId="40" fillId="0" borderId="13" xfId="0" applyFont="1" applyBorder="1" applyAlignment="1">
      <alignment horizontal="center"/>
    </xf>
    <xf numFmtId="3" fontId="67" fillId="0" borderId="21" xfId="0" applyNumberFormat="1" applyFont="1" applyBorder="1" applyAlignment="1">
      <alignment horizontal="center"/>
    </xf>
    <xf numFmtId="165" fontId="68" fillId="0" borderId="0" xfId="0" applyNumberFormat="1" applyFont="1" applyBorder="1" applyAlignment="1">
      <alignment/>
    </xf>
    <xf numFmtId="165" fontId="68" fillId="0" borderId="0" xfId="0" applyNumberFormat="1" applyFont="1" applyBorder="1" applyAlignment="1">
      <alignment/>
    </xf>
    <xf numFmtId="0" fontId="69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78" fontId="5" fillId="0" borderId="11" xfId="0" applyNumberFormat="1" applyFont="1" applyBorder="1" applyAlignment="1">
      <alignment/>
    </xf>
    <xf numFmtId="166" fontId="4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78" fontId="5" fillId="0" borderId="19" xfId="0" applyNumberFormat="1" applyFont="1" applyBorder="1" applyAlignment="1">
      <alignment/>
    </xf>
    <xf numFmtId="165" fontId="48" fillId="0" borderId="19" xfId="0" applyNumberFormat="1" applyFont="1" applyBorder="1" applyAlignment="1">
      <alignment vertical="center"/>
    </xf>
    <xf numFmtId="164" fontId="14" fillId="0" borderId="11" xfId="0" applyNumberFormat="1" applyFont="1" applyBorder="1" applyAlignment="1">
      <alignment/>
    </xf>
    <xf numFmtId="164" fontId="14" fillId="0" borderId="19" xfId="0" applyNumberFormat="1" applyFont="1" applyBorder="1" applyAlignment="1">
      <alignment/>
    </xf>
    <xf numFmtId="178" fontId="7" fillId="0" borderId="11" xfId="0" applyNumberFormat="1" applyFont="1" applyBorder="1" applyAlignment="1">
      <alignment horizontal="center"/>
    </xf>
    <xf numFmtId="165" fontId="39" fillId="0" borderId="0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/>
    </xf>
    <xf numFmtId="0" fontId="40" fillId="0" borderId="19" xfId="0" applyFont="1" applyBorder="1" applyAlignment="1">
      <alignment/>
    </xf>
    <xf numFmtId="165" fontId="70" fillId="0" borderId="19" xfId="0" applyNumberFormat="1" applyFont="1" applyBorder="1" applyAlignment="1">
      <alignment/>
    </xf>
    <xf numFmtId="165" fontId="70" fillId="0" borderId="11" xfId="0" applyNumberFormat="1" applyFont="1" applyBorder="1" applyAlignment="1">
      <alignment/>
    </xf>
    <xf numFmtId="165" fontId="71" fillId="0" borderId="19" xfId="0" applyNumberFormat="1" applyFont="1" applyBorder="1" applyAlignment="1">
      <alignment/>
    </xf>
    <xf numFmtId="0" fontId="40" fillId="0" borderId="10" xfId="0" applyFont="1" applyBorder="1" applyAlignment="1">
      <alignment/>
    </xf>
    <xf numFmtId="165" fontId="70" fillId="0" borderId="19" xfId="0" applyNumberFormat="1" applyFont="1" applyBorder="1" applyAlignment="1">
      <alignment/>
    </xf>
    <xf numFmtId="175" fontId="70" fillId="0" borderId="11" xfId="0" applyNumberFormat="1" applyFont="1" applyBorder="1" applyAlignment="1" quotePrefix="1">
      <alignment horizontal="center"/>
    </xf>
    <xf numFmtId="165" fontId="71" fillId="0" borderId="11" xfId="0" applyNumberFormat="1" applyFont="1" applyBorder="1" applyAlignment="1" quotePrefix="1">
      <alignment/>
    </xf>
    <xf numFmtId="165" fontId="71" fillId="0" borderId="11" xfId="0" applyNumberFormat="1" applyFont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70" fillId="0" borderId="0" xfId="0" applyNumberFormat="1" applyFont="1" applyBorder="1" applyAlignment="1">
      <alignment/>
    </xf>
    <xf numFmtId="165" fontId="70" fillId="0" borderId="10" xfId="0" applyNumberFormat="1" applyFont="1" applyBorder="1" applyAlignment="1">
      <alignment/>
    </xf>
    <xf numFmtId="172" fontId="10" fillId="0" borderId="11" xfId="0" applyNumberFormat="1" applyFont="1" applyBorder="1" applyAlignment="1" quotePrefix="1">
      <alignment/>
    </xf>
    <xf numFmtId="165" fontId="10" fillId="0" borderId="13" xfId="0" applyNumberFormat="1" applyFont="1" applyBorder="1" applyAlignment="1">
      <alignment/>
    </xf>
    <xf numFmtId="165" fontId="70" fillId="0" borderId="12" xfId="0" applyNumberFormat="1" applyFont="1" applyBorder="1" applyAlignment="1">
      <alignment/>
    </xf>
    <xf numFmtId="165" fontId="10" fillId="0" borderId="19" xfId="0" applyNumberFormat="1" applyFont="1" applyBorder="1" applyAlignment="1">
      <alignment horizontal="right"/>
    </xf>
    <xf numFmtId="181" fontId="10" fillId="0" borderId="11" xfId="0" applyNumberFormat="1" applyFont="1" applyBorder="1" applyAlignment="1">
      <alignment/>
    </xf>
    <xf numFmtId="181" fontId="14" fillId="0" borderId="11" xfId="0" applyNumberFormat="1" applyFont="1" applyBorder="1" applyAlignment="1">
      <alignment/>
    </xf>
    <xf numFmtId="165" fontId="15" fillId="0" borderId="13" xfId="0" applyNumberFormat="1" applyFont="1" applyBorder="1" applyAlignment="1">
      <alignment/>
    </xf>
    <xf numFmtId="181" fontId="10" fillId="0" borderId="13" xfId="0" applyNumberFormat="1" applyFont="1" applyBorder="1" applyAlignment="1">
      <alignment/>
    </xf>
    <xf numFmtId="181" fontId="14" fillId="0" borderId="13" xfId="0" applyNumberFormat="1" applyFont="1" applyBorder="1" applyAlignment="1">
      <alignment/>
    </xf>
    <xf numFmtId="164" fontId="14" fillId="0" borderId="11" xfId="0" applyNumberFormat="1" applyFont="1" applyBorder="1" applyAlignment="1" quotePrefix="1">
      <alignment/>
    </xf>
    <xf numFmtId="165" fontId="10" fillId="0" borderId="11" xfId="0" applyNumberFormat="1" applyFont="1" applyBorder="1" applyAlignment="1" quotePrefix="1">
      <alignment/>
    </xf>
    <xf numFmtId="165" fontId="7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20" fillId="0" borderId="11" xfId="0" applyNumberFormat="1" applyFont="1" applyBorder="1" applyAlignment="1">
      <alignment vertical="center"/>
    </xf>
    <xf numFmtId="166" fontId="20" fillId="0" borderId="13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166" fontId="27" fillId="0" borderId="11" xfId="0" applyNumberFormat="1" applyFont="1" applyBorder="1" applyAlignment="1">
      <alignment vertical="center"/>
    </xf>
    <xf numFmtId="166" fontId="27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11" xfId="0" applyNumberFormat="1" applyFont="1" applyBorder="1" applyAlignment="1" quotePrefix="1">
      <alignment/>
    </xf>
    <xf numFmtId="164" fontId="8" fillId="0" borderId="11" xfId="0" applyNumberFormat="1" applyFont="1" applyBorder="1" applyAlignment="1">
      <alignment/>
    </xf>
    <xf numFmtId="164" fontId="7" fillId="0" borderId="0" xfId="0" applyNumberFormat="1" applyFont="1" applyAlignment="1" quotePrefix="1">
      <alignment/>
    </xf>
    <xf numFmtId="165" fontId="42" fillId="0" borderId="11" xfId="0" applyNumberFormat="1" applyFont="1" applyBorder="1" applyAlignment="1">
      <alignment/>
    </xf>
    <xf numFmtId="166" fontId="44" fillId="0" borderId="21" xfId="0" applyNumberFormat="1" applyFont="1" applyBorder="1" applyAlignment="1">
      <alignment/>
    </xf>
    <xf numFmtId="166" fontId="44" fillId="0" borderId="18" xfId="0" applyNumberFormat="1" applyFont="1" applyBorder="1" applyAlignment="1">
      <alignment/>
    </xf>
    <xf numFmtId="174" fontId="47" fillId="0" borderId="11" xfId="0" applyNumberFormat="1" applyFont="1" applyBorder="1" applyAlignment="1">
      <alignment/>
    </xf>
    <xf numFmtId="165" fontId="47" fillId="0" borderId="19" xfId="0" applyNumberFormat="1" applyFont="1" applyBorder="1" applyAlignment="1">
      <alignment/>
    </xf>
    <xf numFmtId="174" fontId="41" fillId="0" borderId="11" xfId="0" applyNumberFormat="1" applyFont="1" applyBorder="1" applyAlignment="1">
      <alignment/>
    </xf>
    <xf numFmtId="165" fontId="47" fillId="0" borderId="11" xfId="0" applyNumberFormat="1" applyFont="1" applyBorder="1" applyAlignment="1">
      <alignment/>
    </xf>
    <xf numFmtId="172" fontId="41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left"/>
    </xf>
    <xf numFmtId="174" fontId="47" fillId="0" borderId="19" xfId="0" applyNumberFormat="1" applyFont="1" applyBorder="1" applyAlignment="1">
      <alignment/>
    </xf>
    <xf numFmtId="165" fontId="47" fillId="0" borderId="13" xfId="0" applyNumberFormat="1" applyFont="1" applyBorder="1" applyAlignment="1">
      <alignment/>
    </xf>
    <xf numFmtId="165" fontId="47" fillId="0" borderId="14" xfId="0" applyNumberFormat="1" applyFont="1" applyBorder="1" applyAlignment="1">
      <alignment/>
    </xf>
    <xf numFmtId="0" fontId="33" fillId="0" borderId="0" xfId="0" applyFont="1" applyAlignment="1">
      <alignment/>
    </xf>
    <xf numFmtId="3" fontId="42" fillId="0" borderId="11" xfId="0" applyNumberFormat="1" applyFont="1" applyBorder="1" applyAlignment="1">
      <alignment horizontal="center"/>
    </xf>
    <xf numFmtId="166" fontId="42" fillId="0" borderId="11" xfId="0" applyNumberFormat="1" applyFont="1" applyBorder="1" applyAlignment="1">
      <alignment/>
    </xf>
    <xf numFmtId="166" fontId="42" fillId="0" borderId="18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166" fontId="41" fillId="0" borderId="11" xfId="0" applyNumberFormat="1" applyFont="1" applyBorder="1" applyAlignment="1">
      <alignment/>
    </xf>
    <xf numFmtId="166" fontId="41" fillId="0" borderId="19" xfId="0" applyNumberFormat="1" applyFont="1" applyBorder="1" applyAlignment="1">
      <alignment/>
    </xf>
    <xf numFmtId="166" fontId="41" fillId="0" borderId="10" xfId="0" applyNumberFormat="1" applyFont="1" applyBorder="1" applyAlignment="1">
      <alignment/>
    </xf>
    <xf numFmtId="166" fontId="41" fillId="0" borderId="11" xfId="0" applyNumberFormat="1" applyFont="1" applyBorder="1" applyAlignment="1" quotePrefix="1">
      <alignment/>
    </xf>
    <xf numFmtId="166" fontId="41" fillId="0" borderId="10" xfId="0" applyNumberFormat="1" applyFont="1" applyBorder="1" applyAlignment="1" quotePrefix="1">
      <alignment/>
    </xf>
    <xf numFmtId="166" fontId="41" fillId="0" borderId="19" xfId="0" applyNumberFormat="1" applyFont="1" applyBorder="1" applyAlignment="1" quotePrefix="1">
      <alignment/>
    </xf>
    <xf numFmtId="3" fontId="17" fillId="0" borderId="13" xfId="0" applyNumberFormat="1" applyFont="1" applyBorder="1" applyAlignment="1">
      <alignment/>
    </xf>
    <xf numFmtId="166" fontId="41" fillId="0" borderId="14" xfId="0" applyNumberFormat="1" applyFont="1" applyBorder="1" applyAlignment="1">
      <alignment/>
    </xf>
    <xf numFmtId="166" fontId="41" fillId="0" borderId="12" xfId="0" applyNumberFormat="1" applyFont="1" applyBorder="1" applyAlignment="1">
      <alignment/>
    </xf>
    <xf numFmtId="166" fontId="46" fillId="0" borderId="0" xfId="0" applyNumberFormat="1" applyFont="1" applyAlignment="1">
      <alignment/>
    </xf>
    <xf numFmtId="181" fontId="74" fillId="0" borderId="11" xfId="0" applyNumberFormat="1" applyFont="1" applyBorder="1" applyAlignment="1">
      <alignment/>
    </xf>
    <xf numFmtId="166" fontId="74" fillId="0" borderId="11" xfId="0" applyNumberFormat="1" applyFont="1" applyBorder="1" applyAlignment="1">
      <alignment/>
    </xf>
    <xf numFmtId="166" fontId="74" fillId="0" borderId="13" xfId="0" applyNumberFormat="1" applyFont="1" applyBorder="1" applyAlignment="1">
      <alignment/>
    </xf>
    <xf numFmtId="174" fontId="74" fillId="0" borderId="11" xfId="0" applyNumberFormat="1" applyFont="1" applyBorder="1" applyAlignment="1">
      <alignment/>
    </xf>
    <xf numFmtId="166" fontId="73" fillId="0" borderId="19" xfId="0" applyNumberFormat="1" applyFont="1" applyBorder="1" applyAlignment="1">
      <alignment/>
    </xf>
    <xf numFmtId="166" fontId="73" fillId="0" borderId="19" xfId="0" applyNumberFormat="1" applyFont="1" applyBorder="1" applyAlignment="1" quotePrefix="1">
      <alignment/>
    </xf>
    <xf numFmtId="166" fontId="73" fillId="0" borderId="19" xfId="0" applyNumberFormat="1" applyFont="1" applyBorder="1" applyAlignment="1" quotePrefix="1">
      <alignment horizontal="center"/>
    </xf>
    <xf numFmtId="166" fontId="73" fillId="0" borderId="14" xfId="0" applyNumberFormat="1" applyFont="1" applyBorder="1" applyAlignment="1">
      <alignment/>
    </xf>
    <xf numFmtId="166" fontId="73" fillId="0" borderId="11" xfId="0" applyNumberFormat="1" applyFont="1" applyBorder="1" applyAlignment="1">
      <alignment/>
    </xf>
    <xf numFmtId="177" fontId="73" fillId="0" borderId="11" xfId="0" applyNumberFormat="1" applyFont="1" applyBorder="1" applyAlignment="1">
      <alignment horizontal="right"/>
    </xf>
    <xf numFmtId="177" fontId="73" fillId="0" borderId="11" xfId="0" applyNumberFormat="1" applyFont="1" applyBorder="1" applyAlignment="1">
      <alignment/>
    </xf>
    <xf numFmtId="166" fontId="73" fillId="0" borderId="13" xfId="0" applyNumberFormat="1" applyFont="1" applyBorder="1" applyAlignment="1">
      <alignment/>
    </xf>
    <xf numFmtId="166" fontId="41" fillId="0" borderId="11" xfId="0" applyNumberFormat="1" applyFont="1" applyBorder="1" applyAlignment="1">
      <alignment/>
    </xf>
    <xf numFmtId="165" fontId="41" fillId="0" borderId="19" xfId="0" applyNumberFormat="1" applyFont="1" applyBorder="1" applyAlignment="1" quotePrefix="1">
      <alignment/>
    </xf>
    <xf numFmtId="165" fontId="41" fillId="0" borderId="19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0" fillId="0" borderId="17" xfId="0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 quotePrefix="1">
      <alignment horizontal="right" vertical="center" textRotation="180"/>
    </xf>
    <xf numFmtId="0" fontId="12" fillId="0" borderId="0" xfId="0" applyFont="1" applyAlignment="1">
      <alignment horizontal="right" vertical="center" textRotation="180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2" fillId="0" borderId="0" xfId="0" applyFont="1" applyAlignment="1" quotePrefix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textRotation="180"/>
    </xf>
    <xf numFmtId="0" fontId="12" fillId="0" borderId="0" xfId="0" applyFont="1" applyAlignment="1" quotePrefix="1">
      <alignment horizontal="left" vertical="center" textRotation="180"/>
    </xf>
    <xf numFmtId="0" fontId="0" fillId="0" borderId="0" xfId="0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7" fillId="0" borderId="0" xfId="0" applyFont="1" applyAlignment="1" quotePrefix="1">
      <alignment horizontal="center" vertical="center" textRotation="180"/>
    </xf>
    <xf numFmtId="0" fontId="5" fillId="0" borderId="0" xfId="0" applyFont="1" applyAlignment="1" quotePrefix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0" xfId="0" applyFont="1" applyAlignment="1" quotePrefix="1">
      <alignment horizontal="center" vertical="center" textRotation="180"/>
    </xf>
    <xf numFmtId="0" fontId="4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9" fillId="0" borderId="0" xfId="0" applyFont="1" applyBorder="1" applyAlignment="1" quotePrefix="1">
      <alignment horizontal="center" vertical="center" textRotation="180"/>
    </xf>
    <xf numFmtId="3" fontId="17" fillId="0" borderId="12" xfId="0" applyNumberFormat="1" applyFont="1" applyBorder="1" applyAlignment="1">
      <alignment horizontal="center"/>
    </xf>
    <xf numFmtId="3" fontId="46" fillId="0" borderId="14" xfId="0" applyNumberFormat="1" applyFont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3" fontId="42" fillId="0" borderId="14" xfId="0" applyNumberFormat="1" applyFont="1" applyBorder="1" applyAlignment="1">
      <alignment horizontal="center"/>
    </xf>
    <xf numFmtId="1" fontId="44" fillId="0" borderId="23" xfId="0" applyNumberFormat="1" applyFont="1" applyBorder="1" applyAlignment="1">
      <alignment horizontal="center"/>
    </xf>
    <xf numFmtId="1" fontId="44" fillId="0" borderId="24" xfId="0" applyNumberFormat="1" applyFont="1" applyBorder="1" applyAlignment="1">
      <alignment horizontal="center"/>
    </xf>
    <xf numFmtId="1" fontId="44" fillId="0" borderId="16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42" fillId="0" borderId="21" xfId="0" applyNumberFormat="1" applyFont="1" applyBorder="1" applyAlignment="1">
      <alignment horizontal="center" vertical="center"/>
    </xf>
    <xf numFmtId="3" fontId="46" fillId="0" borderId="11" xfId="0" applyNumberFormat="1" applyFont="1" applyBorder="1" applyAlignment="1">
      <alignment vertical="center"/>
    </xf>
    <xf numFmtId="3" fontId="46" fillId="0" borderId="13" xfId="0" applyNumberFormat="1" applyFont="1" applyBorder="1" applyAlignment="1">
      <alignment vertical="center"/>
    </xf>
    <xf numFmtId="1" fontId="42" fillId="0" borderId="20" xfId="0" applyNumberFormat="1" applyFont="1" applyBorder="1" applyAlignment="1">
      <alignment horizontal="center" vertical="center"/>
    </xf>
    <xf numFmtId="1" fontId="42" fillId="0" borderId="18" xfId="0" applyNumberFormat="1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1" fontId="46" fillId="0" borderId="14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166" fontId="8" fillId="0" borderId="20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  <xf numFmtId="166" fontId="8" fillId="0" borderId="23" xfId="0" applyNumberFormat="1" applyFont="1" applyBorder="1" applyAlignment="1">
      <alignment horizontal="center"/>
    </xf>
    <xf numFmtId="166" fontId="8" fillId="0" borderId="24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3" fontId="42" fillId="0" borderId="21" xfId="0" applyNumberFormat="1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vertical="center" wrapText="1"/>
    </xf>
    <xf numFmtId="3" fontId="46" fillId="0" borderId="13" xfId="0" applyNumberFormat="1" applyFont="1" applyBorder="1" applyAlignment="1">
      <alignment vertical="center" wrapText="1"/>
    </xf>
    <xf numFmtId="3" fontId="17" fillId="0" borderId="13" xfId="0" applyNumberFormat="1" applyFont="1" applyBorder="1" applyAlignment="1">
      <alignment horizontal="center"/>
    </xf>
    <xf numFmtId="0" fontId="42" fillId="0" borderId="23" xfId="0" applyNumberFormat="1" applyFont="1" applyBorder="1" applyAlignment="1">
      <alignment horizontal="center"/>
    </xf>
    <xf numFmtId="0" fontId="42" fillId="0" borderId="24" xfId="0" applyNumberFormat="1" applyFont="1" applyBorder="1" applyAlignment="1">
      <alignment horizontal="center"/>
    </xf>
    <xf numFmtId="0" fontId="42" fillId="0" borderId="16" xfId="0" applyNumberFormat="1" applyFont="1" applyBorder="1" applyAlignment="1">
      <alignment horizontal="center"/>
    </xf>
    <xf numFmtId="168" fontId="20" fillId="0" borderId="11" xfId="0" applyNumberFormat="1" applyFont="1" applyBorder="1" applyAlignment="1" quotePrefix="1">
      <alignment vertical="center"/>
    </xf>
    <xf numFmtId="168" fontId="20" fillId="0" borderId="19" xfId="0" applyNumberFormat="1" applyFont="1" applyBorder="1" applyAlignment="1" quotePrefix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27622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27622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27622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30"/>
        <xdr:cNvSpPr>
          <a:spLocks/>
        </xdr:cNvSpPr>
      </xdr:nvSpPr>
      <xdr:spPr>
        <a:xfrm flipV="1">
          <a:off x="27622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" name="Line 31"/>
        <xdr:cNvSpPr>
          <a:spLocks/>
        </xdr:cNvSpPr>
      </xdr:nvSpPr>
      <xdr:spPr>
        <a:xfrm flipV="1">
          <a:off x="27622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" name="Line 32"/>
        <xdr:cNvSpPr>
          <a:spLocks/>
        </xdr:cNvSpPr>
      </xdr:nvSpPr>
      <xdr:spPr>
        <a:xfrm flipV="1">
          <a:off x="27622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552700" y="447675"/>
          <a:ext cx="0" cy="5981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552700" y="447675"/>
          <a:ext cx="0" cy="5981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048000" y="428625"/>
          <a:ext cx="0" cy="5324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048000" y="428625"/>
          <a:ext cx="0" cy="5324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562225" y="447675"/>
          <a:ext cx="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562225" y="447675"/>
          <a:ext cx="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647950" y="567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- 17 -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0" y="4505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- 19 -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so%20publications\digest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Sheet1"/>
      <sheetName val="Sheet2"/>
      <sheetName val="Sheet3"/>
    </sheetNames>
    <sheetDataSet>
      <sheetData sheetId="10">
        <row r="7">
          <cell r="C7">
            <v>47638</v>
          </cell>
        </row>
        <row r="8">
          <cell r="C8">
            <v>17876</v>
          </cell>
        </row>
        <row r="19">
          <cell r="C19">
            <v>52</v>
          </cell>
        </row>
        <row r="20">
          <cell r="C20">
            <v>475</v>
          </cell>
        </row>
        <row r="25">
          <cell r="C25">
            <v>0</v>
          </cell>
        </row>
        <row r="26">
          <cell r="C26">
            <v>3</v>
          </cell>
        </row>
        <row r="27">
          <cell r="C27">
            <v>341</v>
          </cell>
        </row>
        <row r="28">
          <cell r="C28">
            <v>3739</v>
          </cell>
        </row>
      </sheetData>
      <sheetData sheetId="11">
        <row r="7">
          <cell r="C7">
            <v>140</v>
          </cell>
        </row>
        <row r="8">
          <cell r="C8">
            <v>24970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3">
      <pane xSplit="1" ySplit="2" topLeftCell="F9" activePane="bottomRight" state="frozen"/>
      <selection pane="topLeft" activeCell="A3" sqref="A3"/>
      <selection pane="topRight" activeCell="B3" sqref="B3"/>
      <selection pane="bottomLeft" activeCell="A5" sqref="A5"/>
      <selection pane="bottomRight" activeCell="A14" sqref="A14"/>
    </sheetView>
  </sheetViews>
  <sheetFormatPr defaultColWidth="9.140625" defaultRowHeight="12.75"/>
  <cols>
    <col min="1" max="1" width="41.421875" style="152" customWidth="1"/>
    <col min="2" max="12" width="8.28125" style="152" customWidth="1"/>
    <col min="13" max="13" width="4.00390625" style="152" customWidth="1"/>
    <col min="14" max="15" width="8.7109375" style="152" customWidth="1"/>
    <col min="16" max="16384" width="9.140625" style="152" customWidth="1"/>
  </cols>
  <sheetData>
    <row r="1" spans="1:13" ht="18" customHeight="1">
      <c r="A1" s="90" t="s">
        <v>268</v>
      </c>
      <c r="M1" s="590" t="s">
        <v>250</v>
      </c>
    </row>
    <row r="2" spans="4:13" ht="20.25" customHeight="1">
      <c r="D2" s="153"/>
      <c r="F2" s="153"/>
      <c r="G2" s="153"/>
      <c r="H2" s="398"/>
      <c r="I2" s="399"/>
      <c r="J2" s="398"/>
      <c r="K2" s="398"/>
      <c r="L2" s="399" t="s">
        <v>154</v>
      </c>
      <c r="M2" s="591"/>
    </row>
    <row r="3" spans="1:13" ht="24" customHeight="1">
      <c r="A3" s="154"/>
      <c r="B3" s="592">
        <v>2005</v>
      </c>
      <c r="C3" s="592" t="s">
        <v>282</v>
      </c>
      <c r="D3" s="594" t="s">
        <v>282</v>
      </c>
      <c r="E3" s="595"/>
      <c r="F3" s="595"/>
      <c r="G3" s="595"/>
      <c r="H3" s="596"/>
      <c r="I3" s="594" t="s">
        <v>299</v>
      </c>
      <c r="J3" s="595"/>
      <c r="K3" s="595"/>
      <c r="L3" s="596"/>
      <c r="M3" s="591"/>
    </row>
    <row r="4" spans="1:13" ht="45" customHeight="1">
      <c r="A4" s="155" t="s">
        <v>9</v>
      </c>
      <c r="B4" s="593"/>
      <c r="C4" s="593"/>
      <c r="D4" s="129" t="s">
        <v>0</v>
      </c>
      <c r="E4" s="162" t="s">
        <v>155</v>
      </c>
      <c r="F4" s="162" t="s">
        <v>2</v>
      </c>
      <c r="G4" s="347" t="s">
        <v>298</v>
      </c>
      <c r="H4" s="114" t="s">
        <v>3</v>
      </c>
      <c r="I4" s="129" t="s">
        <v>0</v>
      </c>
      <c r="J4" s="162" t="s">
        <v>155</v>
      </c>
      <c r="K4" s="162" t="s">
        <v>158</v>
      </c>
      <c r="L4" s="348" t="s">
        <v>298</v>
      </c>
      <c r="M4" s="591"/>
    </row>
    <row r="5" spans="1:13" ht="36" customHeight="1">
      <c r="A5" s="156" t="s">
        <v>4</v>
      </c>
      <c r="B5" s="289">
        <f>B6+B7</f>
        <v>59095</v>
      </c>
      <c r="C5" s="289">
        <f>SUM(C6:C7)</f>
        <v>68966</v>
      </c>
      <c r="D5" s="290">
        <f>D6+D7</f>
        <v>14610</v>
      </c>
      <c r="E5" s="289">
        <f>E6+E7</f>
        <v>16250</v>
      </c>
      <c r="F5" s="289">
        <f>F6+F7</f>
        <v>17825</v>
      </c>
      <c r="G5" s="290">
        <f>SUM(D5:F5)</f>
        <v>48685</v>
      </c>
      <c r="H5" s="290">
        <f>C5-G5</f>
        <v>20281</v>
      </c>
      <c r="I5" s="290">
        <f>I6+I7</f>
        <v>14224</v>
      </c>
      <c r="J5" s="290">
        <f>J6+J7</f>
        <v>15342</v>
      </c>
      <c r="K5" s="290">
        <f>K6+K7</f>
        <v>15991</v>
      </c>
      <c r="L5" s="289">
        <f>SUM(I5:K5)</f>
        <v>45557</v>
      </c>
      <c r="M5" s="591"/>
    </row>
    <row r="6" spans="1:13" ht="36" customHeight="1">
      <c r="A6" s="157" t="s">
        <v>5</v>
      </c>
      <c r="B6" s="291">
        <v>42104</v>
      </c>
      <c r="C6" s="530">
        <v>47638</v>
      </c>
      <c r="D6" s="531">
        <v>9811</v>
      </c>
      <c r="E6" s="530">
        <v>9851</v>
      </c>
      <c r="F6" s="530">
        <v>13602</v>
      </c>
      <c r="G6" s="499">
        <f>SUM(D6:F6)</f>
        <v>33264</v>
      </c>
      <c r="H6" s="291">
        <f>C6-G6</f>
        <v>14374</v>
      </c>
      <c r="I6" s="291">
        <v>10820</v>
      </c>
      <c r="J6" s="291">
        <v>11618</v>
      </c>
      <c r="K6" s="291">
        <v>12947</v>
      </c>
      <c r="L6" s="295">
        <f>SUM(I6:K6)</f>
        <v>35385</v>
      </c>
      <c r="M6" s="591"/>
    </row>
    <row r="7" spans="1:13" ht="36" customHeight="1">
      <c r="A7" s="157" t="s">
        <v>161</v>
      </c>
      <c r="B7" s="291">
        <v>16991</v>
      </c>
      <c r="C7" s="530">
        <v>21328</v>
      </c>
      <c r="D7" s="531">
        <v>4799</v>
      </c>
      <c r="E7" s="530">
        <v>6399</v>
      </c>
      <c r="F7" s="530">
        <v>4223</v>
      </c>
      <c r="G7" s="499">
        <f>SUM(D7:F7)</f>
        <v>15421</v>
      </c>
      <c r="H7" s="291">
        <f>C7-G7</f>
        <v>5907</v>
      </c>
      <c r="I7" s="291">
        <v>3404</v>
      </c>
      <c r="J7" s="291">
        <v>3724</v>
      </c>
      <c r="K7" s="291">
        <v>3044</v>
      </c>
      <c r="L7" s="295">
        <f>SUM(I7:K7)</f>
        <v>10172</v>
      </c>
      <c r="M7" s="591"/>
    </row>
    <row r="8" spans="1:14" ht="36" customHeight="1">
      <c r="A8" s="156" t="s">
        <v>127</v>
      </c>
      <c r="B8" s="292">
        <v>4124</v>
      </c>
      <c r="C8" s="528">
        <v>5071</v>
      </c>
      <c r="D8" s="528">
        <v>1323</v>
      </c>
      <c r="E8" s="528">
        <v>1106</v>
      </c>
      <c r="F8" s="528">
        <v>1312</v>
      </c>
      <c r="G8" s="293">
        <f>SUM(D8:F8)</f>
        <v>3741</v>
      </c>
      <c r="H8" s="292">
        <f>C8-G8</f>
        <v>1330</v>
      </c>
      <c r="I8" s="294">
        <v>1236</v>
      </c>
      <c r="J8" s="292">
        <v>1205</v>
      </c>
      <c r="K8" s="292">
        <v>1419</v>
      </c>
      <c r="L8" s="292">
        <f>SUM(I8:K8)</f>
        <v>3860</v>
      </c>
      <c r="M8" s="591"/>
      <c r="N8" s="246"/>
    </row>
    <row r="9" spans="1:13" s="159" customFormat="1" ht="36" customHeight="1">
      <c r="A9" s="158" t="s">
        <v>6</v>
      </c>
      <c r="B9" s="294">
        <f>B5+B8</f>
        <v>63219</v>
      </c>
      <c r="C9" s="294">
        <f>C5+C8</f>
        <v>74037</v>
      </c>
      <c r="D9" s="296">
        <f>D5+D8</f>
        <v>15933</v>
      </c>
      <c r="E9" s="294">
        <f>E5+E8</f>
        <v>17356</v>
      </c>
      <c r="F9" s="289">
        <f>F5+F8</f>
        <v>19137</v>
      </c>
      <c r="G9" s="290">
        <f>SUM(D9:F9)</f>
        <v>52426</v>
      </c>
      <c r="H9" s="290">
        <f>C9-G9</f>
        <v>21611</v>
      </c>
      <c r="I9" s="290">
        <f>I5+I8</f>
        <v>15460</v>
      </c>
      <c r="J9" s="290">
        <f>J5+J8</f>
        <v>16547</v>
      </c>
      <c r="K9" s="290">
        <f>K5+K8</f>
        <v>17410</v>
      </c>
      <c r="L9" s="289">
        <f>SUM(I9:K9)</f>
        <v>49417</v>
      </c>
      <c r="M9" s="591"/>
    </row>
    <row r="10" spans="1:13" s="159" customFormat="1" ht="15" customHeight="1">
      <c r="A10" s="157" t="s">
        <v>129</v>
      </c>
      <c r="B10" s="295"/>
      <c r="C10" s="295"/>
      <c r="D10" s="422"/>
      <c r="E10" s="291"/>
      <c r="F10" s="291"/>
      <c r="G10" s="296"/>
      <c r="H10" s="291"/>
      <c r="I10" s="291"/>
      <c r="J10" s="291"/>
      <c r="K10" s="291"/>
      <c r="L10" s="294"/>
      <c r="M10" s="591"/>
    </row>
    <row r="11" spans="1:13" s="159" customFormat="1" ht="25.5" customHeight="1">
      <c r="A11" s="157" t="s">
        <v>411</v>
      </c>
      <c r="B11" s="291">
        <v>28954</v>
      </c>
      <c r="C11" s="276">
        <v>33610</v>
      </c>
      <c r="D11" s="421">
        <v>6628</v>
      </c>
      <c r="E11" s="276">
        <v>8840</v>
      </c>
      <c r="F11" s="276">
        <v>8584</v>
      </c>
      <c r="G11" s="499">
        <f>SUM(D11:F11)</f>
        <v>24052</v>
      </c>
      <c r="H11" s="291">
        <f>C11-G11</f>
        <v>9558</v>
      </c>
      <c r="I11" s="291">
        <f>8154+4</f>
        <v>8158</v>
      </c>
      <c r="J11" s="291">
        <f>10353+4</f>
        <v>10357</v>
      </c>
      <c r="K11" s="291">
        <f>9450+9</f>
        <v>9459</v>
      </c>
      <c r="L11" s="295">
        <f>SUM(I11:K11)</f>
        <v>27974</v>
      </c>
      <c r="M11" s="591"/>
    </row>
    <row r="12" spans="1:13" s="159" customFormat="1" ht="36" customHeight="1">
      <c r="A12" s="156" t="s">
        <v>196</v>
      </c>
      <c r="B12" s="294">
        <v>93282</v>
      </c>
      <c r="C12" s="527">
        <v>115502</v>
      </c>
      <c r="D12" s="529">
        <v>23617</v>
      </c>
      <c r="E12" s="527">
        <v>27167</v>
      </c>
      <c r="F12" s="527">
        <v>27664</v>
      </c>
      <c r="G12" s="296">
        <f>SUM(D12:F12)</f>
        <v>78448</v>
      </c>
      <c r="H12" s="294">
        <f>C12-G12</f>
        <v>37054</v>
      </c>
      <c r="I12" s="294">
        <v>24373</v>
      </c>
      <c r="J12" s="294">
        <v>28687</v>
      </c>
      <c r="K12" s="294">
        <v>31424</v>
      </c>
      <c r="L12" s="294">
        <f>SUM(I12:K12)</f>
        <v>84484</v>
      </c>
      <c r="M12" s="591"/>
    </row>
    <row r="13" spans="1:13" s="159" customFormat="1" ht="15.75" customHeight="1">
      <c r="A13" s="157" t="s">
        <v>129</v>
      </c>
      <c r="B13" s="294"/>
      <c r="C13" s="294"/>
      <c r="D13" s="423"/>
      <c r="E13" s="297"/>
      <c r="F13" s="297"/>
      <c r="G13" s="296"/>
      <c r="H13" s="297"/>
      <c r="I13" s="297"/>
      <c r="J13" s="297"/>
      <c r="K13" s="297"/>
      <c r="L13" s="294"/>
      <c r="M13" s="591"/>
    </row>
    <row r="14" spans="1:13" s="159" customFormat="1" ht="26.25" customHeight="1">
      <c r="A14" s="157" t="s">
        <v>411</v>
      </c>
      <c r="B14" s="298">
        <v>15518</v>
      </c>
      <c r="C14" s="462">
        <v>19026</v>
      </c>
      <c r="D14" s="421">
        <v>4080</v>
      </c>
      <c r="E14" s="276">
        <v>4915</v>
      </c>
      <c r="F14" s="276">
        <v>4872</v>
      </c>
      <c r="G14" s="499">
        <f>SUM(D14:F14)</f>
        <v>13867</v>
      </c>
      <c r="H14" s="298">
        <f>C14-G14</f>
        <v>5159</v>
      </c>
      <c r="I14" s="291">
        <v>4544</v>
      </c>
      <c r="J14" s="291">
        <v>5402</v>
      </c>
      <c r="K14" s="291">
        <v>5773</v>
      </c>
      <c r="L14" s="295">
        <f>SUM(I14:K14)</f>
        <v>15719</v>
      </c>
      <c r="M14" s="591"/>
    </row>
    <row r="15" spans="1:13" s="159" customFormat="1" ht="36" customHeight="1">
      <c r="A15" s="160" t="s">
        <v>7</v>
      </c>
      <c r="B15" s="292">
        <f>B9+B12</f>
        <v>156501</v>
      </c>
      <c r="C15" s="292">
        <f>C9+C12</f>
        <v>189539</v>
      </c>
      <c r="D15" s="424">
        <f>D9+D12</f>
        <v>39550</v>
      </c>
      <c r="E15" s="299">
        <f>E9+E12</f>
        <v>44523</v>
      </c>
      <c r="F15" s="299">
        <f>F9+F12</f>
        <v>46801</v>
      </c>
      <c r="G15" s="405">
        <f>SUM(D15:F15)</f>
        <v>130874</v>
      </c>
      <c r="H15" s="299">
        <f>C15-G15</f>
        <v>58665</v>
      </c>
      <c r="I15" s="299">
        <f>I9+I12</f>
        <v>39833</v>
      </c>
      <c r="J15" s="299">
        <f>J9+J12</f>
        <v>45234</v>
      </c>
      <c r="K15" s="299">
        <f>K9+K12</f>
        <v>48834</v>
      </c>
      <c r="L15" s="299">
        <f>SUM(I15:K15)</f>
        <v>133901</v>
      </c>
      <c r="M15" s="591"/>
    </row>
    <row r="16" spans="1:13" s="159" customFormat="1" ht="36" customHeight="1">
      <c r="A16" s="161" t="s">
        <v>8</v>
      </c>
      <c r="B16" s="292">
        <f>B9-B12</f>
        <v>-30063</v>
      </c>
      <c r="C16" s="292">
        <f>C9-C12</f>
        <v>-41465</v>
      </c>
      <c r="D16" s="424">
        <f>D9-D12</f>
        <v>-7684</v>
      </c>
      <c r="E16" s="299">
        <f>E9-E12</f>
        <v>-9811</v>
      </c>
      <c r="F16" s="299">
        <f>F9-F12</f>
        <v>-8527</v>
      </c>
      <c r="G16" s="405">
        <f>SUM(D16:F16)</f>
        <v>-26022</v>
      </c>
      <c r="H16" s="299">
        <f>C16-G16</f>
        <v>-15443</v>
      </c>
      <c r="I16" s="299">
        <f>I9-I12</f>
        <v>-8913</v>
      </c>
      <c r="J16" s="299">
        <f>J9-J12</f>
        <v>-12140</v>
      </c>
      <c r="K16" s="299">
        <f>K9-K12</f>
        <v>-14014</v>
      </c>
      <c r="L16" s="292">
        <f>SUM(I16:K16)</f>
        <v>-35067</v>
      </c>
      <c r="M16" s="591"/>
    </row>
    <row r="17" spans="1:2" ht="18.75" customHeight="1">
      <c r="A17" s="303" t="s">
        <v>300</v>
      </c>
      <c r="B17" s="303"/>
    </row>
    <row r="18" ht="15.75">
      <c r="A18" s="303" t="s">
        <v>263</v>
      </c>
    </row>
    <row r="19" ht="12.75">
      <c r="K19" s="464"/>
    </row>
  </sheetData>
  <sheetProtection/>
  <mergeCells count="5">
    <mergeCell ref="M1:M16"/>
    <mergeCell ref="B3:B4"/>
    <mergeCell ref="D3:H3"/>
    <mergeCell ref="C3:C4"/>
    <mergeCell ref="I3:L3"/>
  </mergeCells>
  <printOptions horizontalCentered="1"/>
  <pageMargins left="0.44" right="0.24" top="0.75" bottom="0" header="0.18" footer="0.28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9">
      <selection activeCell="C27" sqref="C27"/>
    </sheetView>
  </sheetViews>
  <sheetFormatPr defaultColWidth="9.140625" defaultRowHeight="12.75"/>
  <cols>
    <col min="1" max="1" width="3.28125" style="3" customWidth="1"/>
    <col min="2" max="2" width="34.140625" style="3" customWidth="1"/>
    <col min="3" max="13" width="9.28125" style="3" customWidth="1"/>
    <col min="14" max="14" width="3.00390625" style="3" customWidth="1"/>
    <col min="15" max="15" width="17.7109375" style="3" customWidth="1"/>
    <col min="16" max="16384" width="9.140625" style="3" customWidth="1"/>
  </cols>
  <sheetData>
    <row r="1" spans="1:14" s="82" customFormat="1" ht="18" customHeight="1">
      <c r="A1" s="34" t="s">
        <v>287</v>
      </c>
      <c r="N1" s="597" t="s">
        <v>249</v>
      </c>
    </row>
    <row r="2" spans="1:14" ht="11.25" customHeight="1">
      <c r="A2" s="12"/>
      <c r="E2" s="58"/>
      <c r="F2" s="58"/>
      <c r="J2" s="58"/>
      <c r="K2" s="340"/>
      <c r="L2" s="340"/>
      <c r="M2" s="340" t="s">
        <v>398</v>
      </c>
      <c r="N2" s="597"/>
    </row>
    <row r="3" spans="1:14" ht="6" customHeight="1">
      <c r="A3" s="12"/>
      <c r="E3" s="58"/>
      <c r="F3" s="58"/>
      <c r="J3" s="58"/>
      <c r="K3" s="340"/>
      <c r="L3" s="340"/>
      <c r="M3" s="340"/>
      <c r="N3" s="597"/>
    </row>
    <row r="4" spans="1:14" ht="16.5" customHeight="1">
      <c r="A4" s="606" t="s">
        <v>10</v>
      </c>
      <c r="B4" s="607"/>
      <c r="C4" s="582">
        <v>2005</v>
      </c>
      <c r="D4" s="582" t="s">
        <v>284</v>
      </c>
      <c r="E4" s="614" t="s">
        <v>284</v>
      </c>
      <c r="F4" s="615"/>
      <c r="G4" s="615"/>
      <c r="H4" s="615"/>
      <c r="I4" s="616"/>
      <c r="J4" s="614" t="s">
        <v>272</v>
      </c>
      <c r="K4" s="615"/>
      <c r="L4" s="615"/>
      <c r="M4" s="616"/>
      <c r="N4" s="597"/>
    </row>
    <row r="5" spans="1:14" ht="15.75" customHeight="1">
      <c r="A5" s="611"/>
      <c r="B5" s="612"/>
      <c r="C5" s="613"/>
      <c r="D5" s="613"/>
      <c r="E5" s="41" t="s">
        <v>153</v>
      </c>
      <c r="F5" s="41" t="s">
        <v>155</v>
      </c>
      <c r="G5" s="41" t="s">
        <v>158</v>
      </c>
      <c r="H5" s="380" t="s">
        <v>298</v>
      </c>
      <c r="I5" s="41" t="s">
        <v>201</v>
      </c>
      <c r="J5" s="41" t="s">
        <v>153</v>
      </c>
      <c r="K5" s="41" t="s">
        <v>155</v>
      </c>
      <c r="L5" s="41" t="s">
        <v>158</v>
      </c>
      <c r="M5" s="380" t="s">
        <v>298</v>
      </c>
      <c r="N5" s="597"/>
    </row>
    <row r="6" spans="1:15" ht="12.75" customHeight="1">
      <c r="A6" s="22" t="s">
        <v>206</v>
      </c>
      <c r="B6" s="128" t="s">
        <v>212</v>
      </c>
      <c r="C6" s="207">
        <f>C7+C20+C28+C40+C44</f>
        <v>42104</v>
      </c>
      <c r="D6" s="207">
        <f>D7+D20+D28+D40+D44</f>
        <v>47638</v>
      </c>
      <c r="E6" s="208">
        <f>E7+E20+E28+E40+E44</f>
        <v>9811</v>
      </c>
      <c r="F6" s="208">
        <f>F7+F20+F28+F40+F44</f>
        <v>9851</v>
      </c>
      <c r="G6" s="208">
        <f>G7+G20+G28+G40+G44</f>
        <v>13602</v>
      </c>
      <c r="H6" s="208">
        <f>SUM(E6:G6)</f>
        <v>33264</v>
      </c>
      <c r="I6" s="208">
        <f>I7+I20+I28+I40+I44</f>
        <v>14374</v>
      </c>
      <c r="J6" s="208">
        <f>J7+J20+J28+J40+J44</f>
        <v>10820</v>
      </c>
      <c r="K6" s="208">
        <f>K7+K20+K28+K40+K44</f>
        <v>11618</v>
      </c>
      <c r="L6" s="208">
        <f>L7+L20+L28+L40+L44</f>
        <v>12947</v>
      </c>
      <c r="M6" s="208">
        <f>SUM(J6:L6)</f>
        <v>35385</v>
      </c>
      <c r="N6" s="597"/>
      <c r="O6" s="30"/>
    </row>
    <row r="7" spans="1:14" ht="10.5" customHeight="1">
      <c r="A7" s="22" t="s">
        <v>164</v>
      </c>
      <c r="B7" s="29"/>
      <c r="C7" s="341">
        <v>32450</v>
      </c>
      <c r="D7" s="341">
        <v>37644</v>
      </c>
      <c r="E7" s="261">
        <v>7720</v>
      </c>
      <c r="F7" s="261">
        <v>7416</v>
      </c>
      <c r="G7" s="261">
        <v>10833</v>
      </c>
      <c r="H7" s="261">
        <f aca="true" t="shared" si="0" ref="H7:H47">SUM(E7:G7)</f>
        <v>25969</v>
      </c>
      <c r="I7" s="261">
        <f>D7-H7</f>
        <v>11675</v>
      </c>
      <c r="J7" s="261">
        <v>8242</v>
      </c>
      <c r="K7" s="261">
        <v>8812</v>
      </c>
      <c r="L7" s="261">
        <v>10152</v>
      </c>
      <c r="M7" s="261">
        <f aca="true" t="shared" si="1" ref="M7:M47">SUM(J7:L7)</f>
        <v>27206</v>
      </c>
      <c r="N7" s="597"/>
    </row>
    <row r="8" spans="1:14" ht="10.5" customHeight="1">
      <c r="A8" s="22"/>
      <c r="B8" s="29" t="s">
        <v>42</v>
      </c>
      <c r="C8" s="342">
        <v>184</v>
      </c>
      <c r="D8" s="342">
        <v>135</v>
      </c>
      <c r="E8" s="92">
        <v>33</v>
      </c>
      <c r="F8" s="92">
        <v>39</v>
      </c>
      <c r="G8" s="92">
        <v>40</v>
      </c>
      <c r="H8" s="101">
        <f t="shared" si="0"/>
        <v>112</v>
      </c>
      <c r="I8" s="92">
        <f aca="true" t="shared" si="2" ref="I8:I47">D8-H8</f>
        <v>23</v>
      </c>
      <c r="J8" s="92">
        <v>36</v>
      </c>
      <c r="K8" s="92">
        <v>52</v>
      </c>
      <c r="L8" s="92">
        <v>58</v>
      </c>
      <c r="M8" s="101">
        <f t="shared" si="1"/>
        <v>146</v>
      </c>
      <c r="N8" s="597"/>
    </row>
    <row r="9" spans="1:14" ht="10.5" customHeight="1">
      <c r="A9" s="10"/>
      <c r="B9" s="29" t="s">
        <v>11</v>
      </c>
      <c r="C9" s="342">
        <v>1362</v>
      </c>
      <c r="D9" s="342">
        <v>1582</v>
      </c>
      <c r="E9" s="92">
        <v>291</v>
      </c>
      <c r="F9" s="92">
        <v>412</v>
      </c>
      <c r="G9" s="92">
        <v>438</v>
      </c>
      <c r="H9" s="101">
        <f t="shared" si="0"/>
        <v>1141</v>
      </c>
      <c r="I9" s="92">
        <f t="shared" si="2"/>
        <v>441</v>
      </c>
      <c r="J9" s="92">
        <v>417</v>
      </c>
      <c r="K9" s="92">
        <v>517</v>
      </c>
      <c r="L9" s="92">
        <v>449</v>
      </c>
      <c r="M9" s="101">
        <f t="shared" si="1"/>
        <v>1383</v>
      </c>
      <c r="N9" s="597"/>
    </row>
    <row r="10" spans="1:14" ht="10.5" customHeight="1">
      <c r="A10" s="10"/>
      <c r="B10" s="29" t="s">
        <v>12</v>
      </c>
      <c r="C10" s="342">
        <v>6414</v>
      </c>
      <c r="D10" s="342">
        <v>6909</v>
      </c>
      <c r="E10" s="92">
        <v>1335</v>
      </c>
      <c r="F10" s="92">
        <v>1880</v>
      </c>
      <c r="G10" s="92">
        <v>1623</v>
      </c>
      <c r="H10" s="101">
        <f t="shared" si="0"/>
        <v>4838</v>
      </c>
      <c r="I10" s="92">
        <f t="shared" si="2"/>
        <v>2071</v>
      </c>
      <c r="J10" s="92">
        <v>1430</v>
      </c>
      <c r="K10" s="92">
        <v>1999</v>
      </c>
      <c r="L10" s="92">
        <v>1496</v>
      </c>
      <c r="M10" s="101">
        <f t="shared" si="1"/>
        <v>4925</v>
      </c>
      <c r="N10" s="597"/>
    </row>
    <row r="11" spans="1:14" ht="10.5" customHeight="1">
      <c r="A11" s="10"/>
      <c r="B11" s="29" t="s">
        <v>13</v>
      </c>
      <c r="C11" s="342">
        <v>827</v>
      </c>
      <c r="D11" s="342">
        <v>1076</v>
      </c>
      <c r="E11" s="92">
        <v>181</v>
      </c>
      <c r="F11" s="92">
        <v>255</v>
      </c>
      <c r="G11" s="92">
        <v>270</v>
      </c>
      <c r="H11" s="101">
        <f t="shared" si="0"/>
        <v>706</v>
      </c>
      <c r="I11" s="92">
        <f t="shared" si="2"/>
        <v>370</v>
      </c>
      <c r="J11" s="92">
        <v>313</v>
      </c>
      <c r="K11" s="92">
        <v>452</v>
      </c>
      <c r="L11" s="92">
        <v>452</v>
      </c>
      <c r="M11" s="101">
        <f t="shared" si="1"/>
        <v>1217</v>
      </c>
      <c r="N11" s="597"/>
    </row>
    <row r="12" spans="1:14" ht="10.5" customHeight="1">
      <c r="A12" s="10"/>
      <c r="B12" s="29" t="s">
        <v>14</v>
      </c>
      <c r="C12" s="342">
        <v>1348</v>
      </c>
      <c r="D12" s="342">
        <v>1956</v>
      </c>
      <c r="E12" s="92">
        <v>412</v>
      </c>
      <c r="F12" s="92">
        <v>530</v>
      </c>
      <c r="G12" s="92">
        <v>408</v>
      </c>
      <c r="H12" s="101">
        <f t="shared" si="0"/>
        <v>1350</v>
      </c>
      <c r="I12" s="92">
        <f t="shared" si="2"/>
        <v>606</v>
      </c>
      <c r="J12" s="92">
        <v>467</v>
      </c>
      <c r="K12" s="92">
        <v>755</v>
      </c>
      <c r="L12" s="92">
        <v>706</v>
      </c>
      <c r="M12" s="101">
        <f t="shared" si="1"/>
        <v>1928</v>
      </c>
      <c r="N12" s="597"/>
    </row>
    <row r="13" spans="1:14" ht="10.5" customHeight="1">
      <c r="A13" s="10"/>
      <c r="B13" s="29" t="s">
        <v>15</v>
      </c>
      <c r="C13" s="342">
        <v>670</v>
      </c>
      <c r="D13" s="342">
        <v>851</v>
      </c>
      <c r="E13" s="92">
        <v>177</v>
      </c>
      <c r="F13" s="92">
        <v>163</v>
      </c>
      <c r="G13" s="92">
        <v>167</v>
      </c>
      <c r="H13" s="101">
        <f t="shared" si="0"/>
        <v>507</v>
      </c>
      <c r="I13" s="92">
        <f t="shared" si="2"/>
        <v>344</v>
      </c>
      <c r="J13" s="92">
        <v>217</v>
      </c>
      <c r="K13" s="92">
        <v>248</v>
      </c>
      <c r="L13" s="92">
        <v>198</v>
      </c>
      <c r="M13" s="101">
        <f t="shared" si="1"/>
        <v>663</v>
      </c>
      <c r="N13" s="597"/>
    </row>
    <row r="14" spans="1:14" ht="10.5" customHeight="1">
      <c r="A14" s="10"/>
      <c r="B14" s="29" t="s">
        <v>16</v>
      </c>
      <c r="C14" s="342">
        <v>541</v>
      </c>
      <c r="D14" s="342">
        <v>142</v>
      </c>
      <c r="E14" s="92">
        <v>26</v>
      </c>
      <c r="F14" s="92">
        <v>36</v>
      </c>
      <c r="G14" s="92">
        <v>31</v>
      </c>
      <c r="H14" s="101">
        <f t="shared" si="0"/>
        <v>93</v>
      </c>
      <c r="I14" s="92">
        <f t="shared" si="2"/>
        <v>49</v>
      </c>
      <c r="J14" s="92">
        <v>452</v>
      </c>
      <c r="K14" s="92">
        <v>59</v>
      </c>
      <c r="L14" s="92">
        <v>56</v>
      </c>
      <c r="M14" s="101">
        <f t="shared" si="1"/>
        <v>567</v>
      </c>
      <c r="N14" s="597"/>
    </row>
    <row r="15" spans="1:14" ht="10.5" customHeight="1">
      <c r="A15" s="10"/>
      <c r="B15" s="29" t="s">
        <v>19</v>
      </c>
      <c r="C15" s="342">
        <v>971</v>
      </c>
      <c r="D15" s="342">
        <v>1810</v>
      </c>
      <c r="E15" s="92">
        <v>325</v>
      </c>
      <c r="F15" s="92">
        <v>475</v>
      </c>
      <c r="G15" s="92">
        <v>483</v>
      </c>
      <c r="H15" s="101">
        <f t="shared" si="0"/>
        <v>1283</v>
      </c>
      <c r="I15" s="92">
        <f t="shared" si="2"/>
        <v>527</v>
      </c>
      <c r="J15" s="92">
        <v>337</v>
      </c>
      <c r="K15" s="92">
        <v>436</v>
      </c>
      <c r="L15" s="92">
        <v>355</v>
      </c>
      <c r="M15" s="101">
        <f t="shared" si="1"/>
        <v>1128</v>
      </c>
      <c r="N15" s="597"/>
    </row>
    <row r="16" spans="1:14" ht="10.5" customHeight="1">
      <c r="A16" s="10"/>
      <c r="B16" s="29" t="s">
        <v>27</v>
      </c>
      <c r="C16" s="342">
        <v>25</v>
      </c>
      <c r="D16" s="342">
        <v>14</v>
      </c>
      <c r="E16" s="92">
        <v>5</v>
      </c>
      <c r="F16" s="92">
        <v>3</v>
      </c>
      <c r="G16" s="92">
        <v>2</v>
      </c>
      <c r="H16" s="101">
        <f t="shared" si="0"/>
        <v>10</v>
      </c>
      <c r="I16" s="92">
        <f t="shared" si="2"/>
        <v>4</v>
      </c>
      <c r="J16" s="92">
        <v>3</v>
      </c>
      <c r="K16" s="92">
        <v>3</v>
      </c>
      <c r="L16" s="92">
        <v>3</v>
      </c>
      <c r="M16" s="101">
        <f t="shared" si="1"/>
        <v>9</v>
      </c>
      <c r="N16" s="597"/>
    </row>
    <row r="17" spans="1:14" ht="10.5" customHeight="1">
      <c r="A17" s="10"/>
      <c r="B17" s="29" t="s">
        <v>32</v>
      </c>
      <c r="C17" s="342">
        <v>610</v>
      </c>
      <c r="D17" s="342">
        <v>606</v>
      </c>
      <c r="E17" s="92">
        <v>162</v>
      </c>
      <c r="F17" s="92">
        <v>175</v>
      </c>
      <c r="G17" s="92">
        <v>137</v>
      </c>
      <c r="H17" s="101">
        <f t="shared" si="0"/>
        <v>474</v>
      </c>
      <c r="I17" s="92">
        <f t="shared" si="2"/>
        <v>132</v>
      </c>
      <c r="J17" s="92">
        <v>171</v>
      </c>
      <c r="K17" s="92">
        <v>222</v>
      </c>
      <c r="L17" s="92">
        <v>175</v>
      </c>
      <c r="M17" s="101">
        <f t="shared" si="1"/>
        <v>568</v>
      </c>
      <c r="N17" s="597"/>
    </row>
    <row r="18" spans="1:14" ht="10.5" customHeight="1">
      <c r="A18" s="10"/>
      <c r="B18" s="29" t="s">
        <v>18</v>
      </c>
      <c r="C18" s="342">
        <v>18802</v>
      </c>
      <c r="D18" s="342">
        <v>21875</v>
      </c>
      <c r="E18" s="92">
        <v>4618</v>
      </c>
      <c r="F18" s="92">
        <v>3238</v>
      </c>
      <c r="G18" s="92">
        <v>7097</v>
      </c>
      <c r="H18" s="101">
        <f t="shared" si="0"/>
        <v>14953</v>
      </c>
      <c r="I18" s="92">
        <f t="shared" si="2"/>
        <v>6922</v>
      </c>
      <c r="J18" s="92">
        <v>4210</v>
      </c>
      <c r="K18" s="92">
        <v>3892</v>
      </c>
      <c r="L18" s="92">
        <v>6059</v>
      </c>
      <c r="M18" s="101">
        <f t="shared" si="1"/>
        <v>14161</v>
      </c>
      <c r="N18" s="597"/>
    </row>
    <row r="19" spans="1:14" ht="10.5" customHeight="1">
      <c r="A19" s="10"/>
      <c r="B19" s="27" t="s">
        <v>20</v>
      </c>
      <c r="C19" s="31">
        <f>C7-SUM(C8:C18)</f>
        <v>696</v>
      </c>
      <c r="D19" s="43">
        <f>D7-SUM(D8:D18)</f>
        <v>688</v>
      </c>
      <c r="E19" s="43">
        <f>E7-SUM(E8:E18)</f>
        <v>155</v>
      </c>
      <c r="F19" s="43">
        <f>F7-SUM(F8:F18)</f>
        <v>210</v>
      </c>
      <c r="G19" s="43">
        <f>G7-SUM(G8:G18)</f>
        <v>137</v>
      </c>
      <c r="H19" s="51">
        <f t="shared" si="0"/>
        <v>502</v>
      </c>
      <c r="I19" s="43">
        <f t="shared" si="2"/>
        <v>186</v>
      </c>
      <c r="J19" s="43">
        <f>J7-SUM(J8:J18)</f>
        <v>189</v>
      </c>
      <c r="K19" s="43">
        <f>K7-SUM(K8:K18)</f>
        <v>177</v>
      </c>
      <c r="L19" s="43">
        <f>L7-SUM(L8:L18)</f>
        <v>145</v>
      </c>
      <c r="M19" s="101">
        <f t="shared" si="1"/>
        <v>511</v>
      </c>
      <c r="N19" s="597"/>
    </row>
    <row r="20" spans="1:14" ht="10.5" customHeight="1">
      <c r="A20" s="22" t="s">
        <v>165</v>
      </c>
      <c r="B20" s="27"/>
      <c r="C20" s="341">
        <v>564</v>
      </c>
      <c r="D20" s="341">
        <v>659</v>
      </c>
      <c r="E20" s="261">
        <v>147</v>
      </c>
      <c r="F20" s="261">
        <v>149</v>
      </c>
      <c r="G20" s="261">
        <v>163</v>
      </c>
      <c r="H20" s="261">
        <f t="shared" si="0"/>
        <v>459</v>
      </c>
      <c r="I20" s="261">
        <f t="shared" si="2"/>
        <v>200</v>
      </c>
      <c r="J20" s="261">
        <v>159</v>
      </c>
      <c r="K20" s="261">
        <v>200</v>
      </c>
      <c r="L20" s="261">
        <v>145</v>
      </c>
      <c r="M20" s="261">
        <f t="shared" si="1"/>
        <v>504</v>
      </c>
      <c r="N20" s="597"/>
    </row>
    <row r="21" spans="1:14" ht="10.5" customHeight="1">
      <c r="A21" s="22"/>
      <c r="B21" s="27" t="s">
        <v>207</v>
      </c>
      <c r="C21" s="342">
        <v>13</v>
      </c>
      <c r="D21" s="342">
        <v>58</v>
      </c>
      <c r="E21" s="92">
        <v>11</v>
      </c>
      <c r="F21" s="92">
        <v>14</v>
      </c>
      <c r="G21" s="92">
        <v>14</v>
      </c>
      <c r="H21" s="101">
        <f t="shared" si="0"/>
        <v>39</v>
      </c>
      <c r="I21" s="92">
        <f t="shared" si="2"/>
        <v>19</v>
      </c>
      <c r="J21" s="92">
        <v>12</v>
      </c>
      <c r="K21" s="92">
        <v>12</v>
      </c>
      <c r="L21" s="92">
        <v>5</v>
      </c>
      <c r="M21" s="101">
        <f t="shared" si="1"/>
        <v>29</v>
      </c>
      <c r="N21" s="597"/>
    </row>
    <row r="22" spans="1:14" ht="15" customHeight="1">
      <c r="A22" s="10"/>
      <c r="B22" s="27" t="s">
        <v>309</v>
      </c>
      <c r="C22" s="342">
        <v>76</v>
      </c>
      <c r="D22" s="342">
        <v>127</v>
      </c>
      <c r="E22" s="92">
        <v>18</v>
      </c>
      <c r="F22" s="92">
        <v>21</v>
      </c>
      <c r="G22" s="92">
        <v>35</v>
      </c>
      <c r="H22" s="101">
        <f t="shared" si="0"/>
        <v>74</v>
      </c>
      <c r="I22" s="92">
        <f t="shared" si="2"/>
        <v>53</v>
      </c>
      <c r="J22" s="92">
        <v>30</v>
      </c>
      <c r="K22" s="92">
        <v>40</v>
      </c>
      <c r="L22" s="92">
        <v>35</v>
      </c>
      <c r="M22" s="101">
        <f t="shared" si="1"/>
        <v>105</v>
      </c>
      <c r="N22" s="597"/>
    </row>
    <row r="23" spans="1:14" ht="10.5" customHeight="1">
      <c r="A23" s="10"/>
      <c r="B23" s="27" t="s">
        <v>23</v>
      </c>
      <c r="C23" s="342">
        <v>114</v>
      </c>
      <c r="D23" s="342">
        <v>130</v>
      </c>
      <c r="E23" s="92">
        <v>30</v>
      </c>
      <c r="F23" s="92">
        <v>32</v>
      </c>
      <c r="G23" s="92">
        <v>36</v>
      </c>
      <c r="H23" s="101">
        <f t="shared" si="0"/>
        <v>98</v>
      </c>
      <c r="I23" s="92">
        <f t="shared" si="2"/>
        <v>32</v>
      </c>
      <c r="J23" s="92">
        <v>28</v>
      </c>
      <c r="K23" s="92">
        <v>51</v>
      </c>
      <c r="L23" s="92">
        <v>29</v>
      </c>
      <c r="M23" s="101">
        <f t="shared" si="1"/>
        <v>108</v>
      </c>
      <c r="N23" s="597"/>
    </row>
    <row r="24" spans="1:14" ht="10.5" customHeight="1">
      <c r="A24" s="10"/>
      <c r="B24" s="27" t="s">
        <v>31</v>
      </c>
      <c r="C24" s="342">
        <v>95</v>
      </c>
      <c r="D24" s="342">
        <v>53</v>
      </c>
      <c r="E24" s="92">
        <v>21</v>
      </c>
      <c r="F24" s="92">
        <v>9</v>
      </c>
      <c r="G24" s="92">
        <v>9</v>
      </c>
      <c r="H24" s="101">
        <f t="shared" si="0"/>
        <v>39</v>
      </c>
      <c r="I24" s="92">
        <f t="shared" si="2"/>
        <v>14</v>
      </c>
      <c r="J24" s="92">
        <v>14</v>
      </c>
      <c r="K24" s="92">
        <v>11</v>
      </c>
      <c r="L24" s="92">
        <v>19</v>
      </c>
      <c r="M24" s="101">
        <f t="shared" si="1"/>
        <v>44</v>
      </c>
      <c r="N24" s="597"/>
    </row>
    <row r="25" spans="1:14" ht="10.5" customHeight="1">
      <c r="A25" s="10"/>
      <c r="B25" s="27" t="s">
        <v>26</v>
      </c>
      <c r="C25" s="342">
        <v>41</v>
      </c>
      <c r="D25" s="342">
        <v>39</v>
      </c>
      <c r="E25" s="92">
        <v>14</v>
      </c>
      <c r="F25" s="92">
        <v>12</v>
      </c>
      <c r="G25" s="92">
        <v>5</v>
      </c>
      <c r="H25" s="101">
        <f t="shared" si="0"/>
        <v>31</v>
      </c>
      <c r="I25" s="92">
        <f t="shared" si="2"/>
        <v>8</v>
      </c>
      <c r="J25" s="92">
        <v>8</v>
      </c>
      <c r="K25" s="92">
        <v>17</v>
      </c>
      <c r="L25" s="92">
        <v>10</v>
      </c>
      <c r="M25" s="101">
        <f t="shared" si="1"/>
        <v>35</v>
      </c>
      <c r="N25" s="597"/>
    </row>
    <row r="26" spans="1:14" ht="10.5" customHeight="1">
      <c r="A26" s="10"/>
      <c r="B26" s="27" t="s">
        <v>83</v>
      </c>
      <c r="C26" s="342">
        <v>18</v>
      </c>
      <c r="D26" s="342">
        <v>33</v>
      </c>
      <c r="E26" s="92">
        <v>7</v>
      </c>
      <c r="F26" s="92">
        <v>11</v>
      </c>
      <c r="G26" s="92">
        <v>6</v>
      </c>
      <c r="H26" s="101">
        <f t="shared" si="0"/>
        <v>24</v>
      </c>
      <c r="I26" s="92">
        <f t="shared" si="2"/>
        <v>9</v>
      </c>
      <c r="J26" s="92">
        <v>6</v>
      </c>
      <c r="K26" s="92">
        <v>8</v>
      </c>
      <c r="L26" s="92">
        <v>5</v>
      </c>
      <c r="M26" s="101">
        <f t="shared" si="1"/>
        <v>19</v>
      </c>
      <c r="N26" s="597"/>
    </row>
    <row r="27" spans="1:14" ht="10.5" customHeight="1">
      <c r="A27" s="10"/>
      <c r="B27" s="27" t="s">
        <v>20</v>
      </c>
      <c r="C27" s="31">
        <f>C20-SUM(C21:C26)</f>
        <v>207</v>
      </c>
      <c r="D27" s="92">
        <f>D20-SUM(D21:D26)</f>
        <v>219</v>
      </c>
      <c r="E27" s="92">
        <f>E20-SUM(E21:E26)</f>
        <v>46</v>
      </c>
      <c r="F27" s="92">
        <f>F20-SUM(F21:F26)</f>
        <v>50</v>
      </c>
      <c r="G27" s="92">
        <f>G20-SUM(G21:G26)</f>
        <v>58</v>
      </c>
      <c r="H27" s="101">
        <f t="shared" si="0"/>
        <v>154</v>
      </c>
      <c r="I27" s="92">
        <f t="shared" si="2"/>
        <v>65</v>
      </c>
      <c r="J27" s="92">
        <f>J20-SUM(J21:J26)</f>
        <v>61</v>
      </c>
      <c r="K27" s="92">
        <f>K20-SUM(K21:K26)</f>
        <v>61</v>
      </c>
      <c r="L27" s="92">
        <f>L20-SUM(L21:L26)</f>
        <v>42</v>
      </c>
      <c r="M27" s="101">
        <f t="shared" si="1"/>
        <v>164</v>
      </c>
      <c r="N27" s="597"/>
    </row>
    <row r="28" spans="1:14" ht="10.5" customHeight="1">
      <c r="A28" s="22" t="s">
        <v>166</v>
      </c>
      <c r="B28" s="27"/>
      <c r="C28" s="341">
        <v>3261</v>
      </c>
      <c r="D28" s="341">
        <v>4104</v>
      </c>
      <c r="E28" s="261">
        <v>874</v>
      </c>
      <c r="F28" s="261">
        <v>928</v>
      </c>
      <c r="G28" s="261">
        <v>1105</v>
      </c>
      <c r="H28" s="261">
        <f t="shared" si="0"/>
        <v>2907</v>
      </c>
      <c r="I28" s="261">
        <f t="shared" si="2"/>
        <v>1197</v>
      </c>
      <c r="J28" s="261">
        <v>1158</v>
      </c>
      <c r="K28" s="261">
        <v>1317</v>
      </c>
      <c r="L28" s="261">
        <v>1306</v>
      </c>
      <c r="M28" s="261">
        <f t="shared" si="1"/>
        <v>3781</v>
      </c>
      <c r="N28" s="597"/>
    </row>
    <row r="29" spans="1:14" ht="10.5" customHeight="1">
      <c r="A29" s="10"/>
      <c r="B29" s="27" t="s">
        <v>92</v>
      </c>
      <c r="C29" s="342">
        <v>41</v>
      </c>
      <c r="D29" s="342">
        <v>32</v>
      </c>
      <c r="E29" s="92">
        <v>7</v>
      </c>
      <c r="F29" s="92">
        <v>8</v>
      </c>
      <c r="G29" s="92">
        <v>8</v>
      </c>
      <c r="H29" s="101">
        <f t="shared" si="0"/>
        <v>23</v>
      </c>
      <c r="I29" s="92">
        <f t="shared" si="2"/>
        <v>9</v>
      </c>
      <c r="J29" s="92">
        <v>4</v>
      </c>
      <c r="K29" s="92">
        <v>8</v>
      </c>
      <c r="L29" s="92">
        <v>11</v>
      </c>
      <c r="M29" s="101">
        <f t="shared" si="1"/>
        <v>23</v>
      </c>
      <c r="N29" s="597"/>
    </row>
    <row r="30" spans="1:14" ht="10.5" customHeight="1">
      <c r="A30" s="10"/>
      <c r="B30" s="27" t="s">
        <v>240</v>
      </c>
      <c r="C30" s="342">
        <v>89</v>
      </c>
      <c r="D30" s="342">
        <v>92</v>
      </c>
      <c r="E30" s="92">
        <v>8</v>
      </c>
      <c r="F30" s="92">
        <v>20</v>
      </c>
      <c r="G30" s="92">
        <v>44</v>
      </c>
      <c r="H30" s="101">
        <f t="shared" si="0"/>
        <v>72</v>
      </c>
      <c r="I30" s="92">
        <f t="shared" si="2"/>
        <v>20</v>
      </c>
      <c r="J30" s="92">
        <v>17</v>
      </c>
      <c r="K30" s="92">
        <v>7</v>
      </c>
      <c r="L30" s="92">
        <v>3</v>
      </c>
      <c r="M30" s="101">
        <f t="shared" si="1"/>
        <v>27</v>
      </c>
      <c r="N30" s="597"/>
    </row>
    <row r="31" spans="1:15" ht="10.5" customHeight="1">
      <c r="A31" s="10"/>
      <c r="B31" s="27" t="s">
        <v>24</v>
      </c>
      <c r="C31" s="342">
        <v>176</v>
      </c>
      <c r="D31" s="342">
        <v>130</v>
      </c>
      <c r="E31" s="92">
        <v>43</v>
      </c>
      <c r="F31" s="92">
        <v>16</v>
      </c>
      <c r="G31" s="92">
        <v>28</v>
      </c>
      <c r="H31" s="101">
        <f t="shared" si="0"/>
        <v>87</v>
      </c>
      <c r="I31" s="92">
        <f t="shared" si="2"/>
        <v>43</v>
      </c>
      <c r="J31" s="92">
        <v>53</v>
      </c>
      <c r="K31" s="92">
        <v>41</v>
      </c>
      <c r="L31" s="92">
        <v>46</v>
      </c>
      <c r="M31" s="101">
        <f t="shared" si="1"/>
        <v>140</v>
      </c>
      <c r="N31" s="597"/>
      <c r="O31" s="30"/>
    </row>
    <row r="32" spans="1:14" ht="10.5" customHeight="1">
      <c r="A32" s="10"/>
      <c r="B32" s="27" t="s">
        <v>242</v>
      </c>
      <c r="C32" s="342">
        <v>1194</v>
      </c>
      <c r="D32" s="342">
        <v>1397</v>
      </c>
      <c r="E32" s="92">
        <v>270</v>
      </c>
      <c r="F32" s="92">
        <v>326</v>
      </c>
      <c r="G32" s="92">
        <v>334</v>
      </c>
      <c r="H32" s="101">
        <f t="shared" si="0"/>
        <v>930</v>
      </c>
      <c r="I32" s="92">
        <f t="shared" si="2"/>
        <v>467</v>
      </c>
      <c r="J32" s="92">
        <v>434</v>
      </c>
      <c r="K32" s="92">
        <v>486</v>
      </c>
      <c r="L32" s="92">
        <v>419</v>
      </c>
      <c r="M32" s="101">
        <f t="shared" si="1"/>
        <v>1339</v>
      </c>
      <c r="N32" s="597"/>
    </row>
    <row r="33" spans="1:14" ht="10.5" customHeight="1">
      <c r="A33" s="10"/>
      <c r="B33" s="27" t="s">
        <v>95</v>
      </c>
      <c r="C33" s="342">
        <v>23</v>
      </c>
      <c r="D33" s="342">
        <v>4</v>
      </c>
      <c r="E33" s="92">
        <v>1</v>
      </c>
      <c r="F33" s="92">
        <v>1</v>
      </c>
      <c r="G33" s="92">
        <v>1</v>
      </c>
      <c r="H33" s="101">
        <f t="shared" si="0"/>
        <v>3</v>
      </c>
      <c r="I33" s="92">
        <f t="shared" si="2"/>
        <v>1</v>
      </c>
      <c r="J33" s="92">
        <v>1</v>
      </c>
      <c r="K33" s="400">
        <v>0</v>
      </c>
      <c r="L33" s="92">
        <v>3</v>
      </c>
      <c r="M33" s="101">
        <f t="shared" si="1"/>
        <v>4</v>
      </c>
      <c r="N33" s="597"/>
    </row>
    <row r="34" spans="1:14" ht="10.5" customHeight="1">
      <c r="A34" s="10"/>
      <c r="B34" s="27" t="s">
        <v>17</v>
      </c>
      <c r="C34" s="342">
        <v>759</v>
      </c>
      <c r="D34" s="342">
        <v>784</v>
      </c>
      <c r="E34" s="92">
        <v>153</v>
      </c>
      <c r="F34" s="92">
        <v>196</v>
      </c>
      <c r="G34" s="92">
        <v>196</v>
      </c>
      <c r="H34" s="101">
        <f t="shared" si="0"/>
        <v>545</v>
      </c>
      <c r="I34" s="92">
        <f t="shared" si="2"/>
        <v>239</v>
      </c>
      <c r="J34" s="92">
        <v>208</v>
      </c>
      <c r="K34" s="92">
        <v>209</v>
      </c>
      <c r="L34" s="92">
        <v>206</v>
      </c>
      <c r="M34" s="101">
        <f t="shared" si="1"/>
        <v>623</v>
      </c>
      <c r="N34" s="597"/>
    </row>
    <row r="35" spans="1:14" ht="10.5" customHeight="1">
      <c r="A35" s="10"/>
      <c r="B35" s="27" t="s">
        <v>25</v>
      </c>
      <c r="C35" s="342">
        <v>163</v>
      </c>
      <c r="D35" s="342">
        <v>187</v>
      </c>
      <c r="E35" s="92">
        <v>40</v>
      </c>
      <c r="F35" s="92">
        <v>55</v>
      </c>
      <c r="G35" s="92">
        <v>46</v>
      </c>
      <c r="H35" s="101">
        <f t="shared" si="0"/>
        <v>141</v>
      </c>
      <c r="I35" s="92">
        <f t="shared" si="2"/>
        <v>46</v>
      </c>
      <c r="J35" s="92">
        <v>31</v>
      </c>
      <c r="K35" s="92">
        <v>67</v>
      </c>
      <c r="L35" s="92">
        <v>58</v>
      </c>
      <c r="M35" s="101">
        <f t="shared" si="1"/>
        <v>156</v>
      </c>
      <c r="N35" s="597"/>
    </row>
    <row r="36" spans="1:14" ht="10.5" customHeight="1">
      <c r="A36" s="10"/>
      <c r="B36" s="27" t="s">
        <v>225</v>
      </c>
      <c r="C36" s="342">
        <v>539</v>
      </c>
      <c r="D36" s="342">
        <v>1144</v>
      </c>
      <c r="E36" s="92">
        <v>292</v>
      </c>
      <c r="F36" s="92">
        <v>236</v>
      </c>
      <c r="G36" s="92">
        <v>351</v>
      </c>
      <c r="H36" s="101">
        <f t="shared" si="0"/>
        <v>879</v>
      </c>
      <c r="I36" s="92">
        <f t="shared" si="2"/>
        <v>265</v>
      </c>
      <c r="J36" s="92">
        <v>347</v>
      </c>
      <c r="K36" s="92">
        <v>355</v>
      </c>
      <c r="L36" s="92">
        <v>430</v>
      </c>
      <c r="M36" s="101">
        <f t="shared" si="1"/>
        <v>1132</v>
      </c>
      <c r="N36" s="597"/>
    </row>
    <row r="37" spans="1:14" ht="10.5" customHeight="1">
      <c r="A37" s="10"/>
      <c r="B37" s="27" t="s">
        <v>43</v>
      </c>
      <c r="C37" s="342">
        <v>46</v>
      </c>
      <c r="D37" s="342">
        <v>31</v>
      </c>
      <c r="E37" s="92">
        <v>13</v>
      </c>
      <c r="F37" s="92">
        <v>6</v>
      </c>
      <c r="G37" s="92">
        <v>5</v>
      </c>
      <c r="H37" s="101">
        <f t="shared" si="0"/>
        <v>24</v>
      </c>
      <c r="I37" s="92">
        <f t="shared" si="2"/>
        <v>7</v>
      </c>
      <c r="J37" s="92">
        <v>4</v>
      </c>
      <c r="K37" s="92">
        <v>3</v>
      </c>
      <c r="L37" s="92">
        <v>12</v>
      </c>
      <c r="M37" s="101">
        <f t="shared" si="1"/>
        <v>19</v>
      </c>
      <c r="N37" s="597"/>
    </row>
    <row r="38" spans="1:14" ht="10.5" customHeight="1">
      <c r="A38" s="10"/>
      <c r="B38" s="27" t="s">
        <v>30</v>
      </c>
      <c r="C38" s="342">
        <v>23</v>
      </c>
      <c r="D38" s="342">
        <v>32</v>
      </c>
      <c r="E38" s="92">
        <v>7</v>
      </c>
      <c r="F38" s="92">
        <v>6</v>
      </c>
      <c r="G38" s="92">
        <v>10</v>
      </c>
      <c r="H38" s="101">
        <f t="shared" si="0"/>
        <v>23</v>
      </c>
      <c r="I38" s="92">
        <f t="shared" si="2"/>
        <v>9</v>
      </c>
      <c r="J38" s="92">
        <v>10</v>
      </c>
      <c r="K38" s="92">
        <v>7</v>
      </c>
      <c r="L38" s="92">
        <v>5</v>
      </c>
      <c r="M38" s="101">
        <f t="shared" si="1"/>
        <v>22</v>
      </c>
      <c r="N38" s="597"/>
    </row>
    <row r="39" spans="1:14" ht="10.5" customHeight="1">
      <c r="A39" s="10"/>
      <c r="B39" s="27" t="s">
        <v>20</v>
      </c>
      <c r="C39" s="31">
        <f>C28-SUM(C29:C38)</f>
        <v>208</v>
      </c>
      <c r="D39" s="43">
        <f>D28-SUM(D29:D38)</f>
        <v>271</v>
      </c>
      <c r="E39" s="43">
        <f>E28-SUM(E29:E38)</f>
        <v>40</v>
      </c>
      <c r="F39" s="43">
        <f>F28-SUM(F29:F38)</f>
        <v>58</v>
      </c>
      <c r="G39" s="43">
        <f>G28-SUM(G29:G38)</f>
        <v>82</v>
      </c>
      <c r="H39" s="51">
        <f t="shared" si="0"/>
        <v>180</v>
      </c>
      <c r="I39" s="43">
        <f t="shared" si="2"/>
        <v>91</v>
      </c>
      <c r="J39" s="43">
        <f>J28-SUM(J29:J38)</f>
        <v>49</v>
      </c>
      <c r="K39" s="43">
        <f>K28-SUM(K29:K38)</f>
        <v>134</v>
      </c>
      <c r="L39" s="43">
        <f>L28-SUM(L29:L38)</f>
        <v>113</v>
      </c>
      <c r="M39" s="101">
        <f t="shared" si="1"/>
        <v>296</v>
      </c>
      <c r="N39" s="597"/>
    </row>
    <row r="40" spans="1:14" ht="10.5" customHeight="1">
      <c r="A40" s="22" t="s">
        <v>167</v>
      </c>
      <c r="B40" s="27"/>
      <c r="C40" s="341">
        <v>5740</v>
      </c>
      <c r="D40" s="341">
        <v>5122</v>
      </c>
      <c r="E40" s="261">
        <v>1047</v>
      </c>
      <c r="F40" s="261">
        <v>1322</v>
      </c>
      <c r="G40" s="261">
        <v>1473</v>
      </c>
      <c r="H40" s="261">
        <f t="shared" si="0"/>
        <v>3842</v>
      </c>
      <c r="I40" s="261">
        <f t="shared" si="2"/>
        <v>1280</v>
      </c>
      <c r="J40" s="261">
        <v>1243</v>
      </c>
      <c r="K40" s="261">
        <v>1271</v>
      </c>
      <c r="L40" s="261">
        <v>1315</v>
      </c>
      <c r="M40" s="261">
        <f t="shared" si="1"/>
        <v>3829</v>
      </c>
      <c r="N40" s="597"/>
    </row>
    <row r="41" spans="1:14" ht="10.5" customHeight="1">
      <c r="A41" s="10"/>
      <c r="B41" s="27" t="s">
        <v>22</v>
      </c>
      <c r="C41" s="342">
        <v>76</v>
      </c>
      <c r="D41" s="342">
        <v>123</v>
      </c>
      <c r="E41" s="92">
        <v>16</v>
      </c>
      <c r="F41" s="92">
        <v>29</v>
      </c>
      <c r="G41" s="92">
        <v>33</v>
      </c>
      <c r="H41" s="101">
        <f t="shared" si="0"/>
        <v>78</v>
      </c>
      <c r="I41" s="92">
        <f t="shared" si="2"/>
        <v>45</v>
      </c>
      <c r="J41" s="92">
        <v>19</v>
      </c>
      <c r="K41" s="92">
        <v>37</v>
      </c>
      <c r="L41" s="92">
        <v>32</v>
      </c>
      <c r="M41" s="101">
        <f t="shared" si="1"/>
        <v>88</v>
      </c>
      <c r="N41" s="597"/>
    </row>
    <row r="42" spans="1:14" ht="10.5" customHeight="1">
      <c r="A42" s="10"/>
      <c r="B42" s="27" t="s">
        <v>29</v>
      </c>
      <c r="C42" s="342">
        <v>5516</v>
      </c>
      <c r="D42" s="342">
        <v>4831</v>
      </c>
      <c r="E42" s="92">
        <v>1000</v>
      </c>
      <c r="F42" s="92">
        <v>1250</v>
      </c>
      <c r="G42" s="92">
        <v>1402</v>
      </c>
      <c r="H42" s="101">
        <f t="shared" si="0"/>
        <v>3652</v>
      </c>
      <c r="I42" s="92">
        <f t="shared" si="2"/>
        <v>1179</v>
      </c>
      <c r="J42" s="92">
        <v>1186</v>
      </c>
      <c r="K42" s="92">
        <v>1184</v>
      </c>
      <c r="L42" s="92">
        <v>1258</v>
      </c>
      <c r="M42" s="101">
        <f t="shared" si="1"/>
        <v>3628</v>
      </c>
      <c r="N42" s="597"/>
    </row>
    <row r="43" spans="1:14" ht="10.5" customHeight="1">
      <c r="A43" s="10"/>
      <c r="B43" s="27" t="s">
        <v>20</v>
      </c>
      <c r="C43" s="31">
        <f>C40-SUM(C41:C42)</f>
        <v>148</v>
      </c>
      <c r="D43" s="43">
        <f>D40-SUM(D41:D42)</f>
        <v>168</v>
      </c>
      <c r="E43" s="43">
        <f>E40-SUM(E41:E42)</f>
        <v>31</v>
      </c>
      <c r="F43" s="43">
        <f>F40-SUM(F41:F42)</f>
        <v>43</v>
      </c>
      <c r="G43" s="43">
        <f>G40-SUM(G41:G42)</f>
        <v>38</v>
      </c>
      <c r="H43" s="51">
        <f t="shared" si="0"/>
        <v>112</v>
      </c>
      <c r="I43" s="43">
        <f t="shared" si="2"/>
        <v>56</v>
      </c>
      <c r="J43" s="43">
        <f>J40-SUM(J41:J42)</f>
        <v>38</v>
      </c>
      <c r="K43" s="43">
        <f>K40-SUM(K41:K42)</f>
        <v>50</v>
      </c>
      <c r="L43" s="43">
        <f>L40-SUM(L41:L42)</f>
        <v>25</v>
      </c>
      <c r="M43" s="101">
        <f t="shared" si="1"/>
        <v>113</v>
      </c>
      <c r="N43" s="597"/>
    </row>
    <row r="44" spans="1:14" ht="10.5" customHeight="1">
      <c r="A44" s="22" t="s">
        <v>168</v>
      </c>
      <c r="B44" s="27"/>
      <c r="C44" s="341">
        <v>89</v>
      </c>
      <c r="D44" s="341">
        <v>109</v>
      </c>
      <c r="E44" s="261">
        <v>23</v>
      </c>
      <c r="F44" s="261">
        <v>36</v>
      </c>
      <c r="G44" s="261">
        <v>28</v>
      </c>
      <c r="H44" s="261">
        <f t="shared" si="0"/>
        <v>87</v>
      </c>
      <c r="I44" s="261">
        <f t="shared" si="2"/>
        <v>22</v>
      </c>
      <c r="J44" s="261">
        <v>18</v>
      </c>
      <c r="K44" s="261">
        <v>18</v>
      </c>
      <c r="L44" s="261">
        <v>29</v>
      </c>
      <c r="M44" s="261">
        <f t="shared" si="1"/>
        <v>65</v>
      </c>
      <c r="N44" s="597"/>
    </row>
    <row r="45" spans="1:14" ht="10.5" customHeight="1">
      <c r="A45" s="10"/>
      <c r="B45" s="27" t="s">
        <v>21</v>
      </c>
      <c r="C45" s="342">
        <v>86</v>
      </c>
      <c r="D45" s="342">
        <v>103</v>
      </c>
      <c r="E45" s="92">
        <v>22</v>
      </c>
      <c r="F45" s="92">
        <v>34</v>
      </c>
      <c r="G45" s="92">
        <v>27</v>
      </c>
      <c r="H45" s="101">
        <f t="shared" si="0"/>
        <v>83</v>
      </c>
      <c r="I45" s="92">
        <f t="shared" si="2"/>
        <v>20</v>
      </c>
      <c r="J45" s="92">
        <v>17</v>
      </c>
      <c r="K45" s="92">
        <v>17</v>
      </c>
      <c r="L45" s="92">
        <v>28</v>
      </c>
      <c r="M45" s="101">
        <f t="shared" si="1"/>
        <v>62</v>
      </c>
      <c r="N45" s="597"/>
    </row>
    <row r="46" spans="1:14" ht="10.5" customHeight="1">
      <c r="A46" s="10"/>
      <c r="B46" s="170" t="s">
        <v>223</v>
      </c>
      <c r="C46" s="343">
        <v>0</v>
      </c>
      <c r="D46" s="343">
        <v>0</v>
      </c>
      <c r="E46" s="343">
        <v>0</v>
      </c>
      <c r="F46" s="343">
        <v>0</v>
      </c>
      <c r="G46" s="343">
        <v>0</v>
      </c>
      <c r="H46" s="383">
        <f t="shared" si="0"/>
        <v>0</v>
      </c>
      <c r="I46" s="343">
        <f t="shared" si="2"/>
        <v>0</v>
      </c>
      <c r="J46" s="343">
        <v>0</v>
      </c>
      <c r="K46" s="343">
        <v>0</v>
      </c>
      <c r="L46" s="343">
        <v>0</v>
      </c>
      <c r="M46" s="383">
        <f t="shared" si="1"/>
        <v>0</v>
      </c>
      <c r="N46" s="597"/>
    </row>
    <row r="47" spans="1:14" ht="10.5" customHeight="1">
      <c r="A47" s="35"/>
      <c r="B47" s="177" t="s">
        <v>20</v>
      </c>
      <c r="C47" s="255">
        <f>C44-SUM(C45:C46)</f>
        <v>3</v>
      </c>
      <c r="D47" s="272">
        <f>D44-SUM(D45:D45)</f>
        <v>6</v>
      </c>
      <c r="E47" s="272">
        <f>E44-SUM(E45:E45)</f>
        <v>1</v>
      </c>
      <c r="F47" s="272">
        <f>F44-SUM(F45:F45)</f>
        <v>2</v>
      </c>
      <c r="G47" s="272">
        <f>G44-SUM(G45:G45)</f>
        <v>1</v>
      </c>
      <c r="H47" s="167">
        <f t="shared" si="0"/>
        <v>4</v>
      </c>
      <c r="I47" s="272">
        <f t="shared" si="2"/>
        <v>2</v>
      </c>
      <c r="J47" s="272">
        <f>J44-SUM(J45:J45)</f>
        <v>1</v>
      </c>
      <c r="K47" s="272">
        <f>K44-SUM(K45:K46)</f>
        <v>1</v>
      </c>
      <c r="L47" s="272">
        <f>L44-SUM(L45:L46)</f>
        <v>1</v>
      </c>
      <c r="M47" s="103">
        <f t="shared" si="1"/>
        <v>3</v>
      </c>
      <c r="N47" s="597"/>
    </row>
    <row r="48" spans="1:14" ht="8.25" customHeight="1">
      <c r="A48" s="29"/>
      <c r="B48" s="29"/>
      <c r="C48" s="306"/>
      <c r="D48" s="307"/>
      <c r="E48" s="307"/>
      <c r="F48" s="307"/>
      <c r="G48" s="307"/>
      <c r="H48" s="375"/>
      <c r="I48" s="307"/>
      <c r="J48" s="307"/>
      <c r="K48" s="307"/>
      <c r="L48" s="307"/>
      <c r="M48" s="375"/>
      <c r="N48" s="597"/>
    </row>
    <row r="49" spans="1:14" ht="15" customHeight="1">
      <c r="A49" s="305" t="s">
        <v>310</v>
      </c>
      <c r="B49" s="305"/>
      <c r="C49" s="305" t="s">
        <v>266</v>
      </c>
      <c r="N49" s="597"/>
    </row>
    <row r="50" spans="1:2" ht="16.5" customHeight="1">
      <c r="A50" s="57" t="s">
        <v>288</v>
      </c>
      <c r="B50" s="72"/>
    </row>
    <row r="51" ht="16.5" customHeight="1">
      <c r="D51" s="72"/>
    </row>
  </sheetData>
  <sheetProtection/>
  <mergeCells count="6">
    <mergeCell ref="N1:N49"/>
    <mergeCell ref="A4:B5"/>
    <mergeCell ref="C4:C5"/>
    <mergeCell ref="E4:I4"/>
    <mergeCell ref="D4:D5"/>
    <mergeCell ref="J4:M4"/>
  </mergeCells>
  <printOptions/>
  <pageMargins left="0.47" right="0.25" top="0" bottom="0" header="0.18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5.7109375" style="116" customWidth="1"/>
    <col min="2" max="2" width="28.7109375" style="116" customWidth="1"/>
    <col min="3" max="13" width="9.28125" style="116" customWidth="1"/>
    <col min="14" max="14" width="3.140625" style="116" customWidth="1"/>
    <col min="15" max="16384" width="9.140625" style="116" customWidth="1"/>
  </cols>
  <sheetData>
    <row r="1" spans="1:14" s="115" customFormat="1" ht="15" customHeight="1">
      <c r="A1" s="34" t="s">
        <v>275</v>
      </c>
      <c r="N1" s="617" t="s">
        <v>233</v>
      </c>
    </row>
    <row r="2" spans="1:14" ht="15.75" customHeight="1">
      <c r="A2" s="12"/>
      <c r="B2" s="3"/>
      <c r="C2" s="3"/>
      <c r="D2" s="3"/>
      <c r="E2" s="58"/>
      <c r="F2" s="58"/>
      <c r="J2" s="58"/>
      <c r="K2" s="340"/>
      <c r="L2" s="340"/>
      <c r="M2" s="58" t="s">
        <v>128</v>
      </c>
      <c r="N2" s="617"/>
    </row>
    <row r="3" spans="1:14" ht="6" customHeight="1">
      <c r="A3" s="12"/>
      <c r="B3" s="3"/>
      <c r="C3" s="3"/>
      <c r="D3" s="3"/>
      <c r="E3" s="58"/>
      <c r="F3" s="58"/>
      <c r="J3" s="58"/>
      <c r="K3" s="340"/>
      <c r="L3" s="340"/>
      <c r="M3" s="340"/>
      <c r="N3" s="617"/>
    </row>
    <row r="4" spans="1:14" ht="15" customHeight="1">
      <c r="A4" s="606" t="s">
        <v>10</v>
      </c>
      <c r="B4" s="607"/>
      <c r="C4" s="582">
        <v>2005</v>
      </c>
      <c r="D4" s="582" t="s">
        <v>284</v>
      </c>
      <c r="E4" s="614" t="s">
        <v>284</v>
      </c>
      <c r="F4" s="615"/>
      <c r="G4" s="615"/>
      <c r="H4" s="615"/>
      <c r="I4" s="616"/>
      <c r="J4" s="614" t="s">
        <v>272</v>
      </c>
      <c r="K4" s="615"/>
      <c r="L4" s="615"/>
      <c r="M4" s="616"/>
      <c r="N4" s="617"/>
    </row>
    <row r="5" spans="1:14" ht="13.5" customHeight="1">
      <c r="A5" s="608"/>
      <c r="B5" s="609"/>
      <c r="C5" s="610"/>
      <c r="D5" s="610"/>
      <c r="E5" s="41" t="s">
        <v>0</v>
      </c>
      <c r="F5" s="41" t="s">
        <v>155</v>
      </c>
      <c r="G5" s="41" t="s">
        <v>158</v>
      </c>
      <c r="H5" s="380" t="s">
        <v>298</v>
      </c>
      <c r="I5" s="41" t="s">
        <v>201</v>
      </c>
      <c r="J5" s="41" t="s">
        <v>0</v>
      </c>
      <c r="K5" s="41" t="s">
        <v>155</v>
      </c>
      <c r="L5" s="41" t="s">
        <v>158</v>
      </c>
      <c r="M5" s="380" t="s">
        <v>298</v>
      </c>
      <c r="N5" s="617"/>
    </row>
    <row r="6" spans="1:15" ht="12" customHeight="1">
      <c r="A6" s="22" t="s">
        <v>205</v>
      </c>
      <c r="B6" s="128" t="s">
        <v>212</v>
      </c>
      <c r="C6" s="207">
        <f>'Table 6'!C6-'Table 7'!C6</f>
        <v>16991</v>
      </c>
      <c r="D6" s="207">
        <f>'Table 6'!D6-'Table 7'!D6</f>
        <v>21328</v>
      </c>
      <c r="E6" s="207">
        <f>'Table 6'!E6-'Table 7'!E6</f>
        <v>4799</v>
      </c>
      <c r="F6" s="207">
        <f>'Table 6'!F6-'Table 7'!F6</f>
        <v>6399</v>
      </c>
      <c r="G6" s="207">
        <f>'Table 6'!G6-'Table 7'!G6</f>
        <v>4223</v>
      </c>
      <c r="H6" s="207">
        <f>'Table 6'!H6-'Table 7'!H6</f>
        <v>15421</v>
      </c>
      <c r="I6" s="207">
        <f>'Table 6'!I6-'Table 7'!I6</f>
        <v>5907</v>
      </c>
      <c r="J6" s="207">
        <f>'Table 6'!J6-'Table 7'!J6</f>
        <v>3404</v>
      </c>
      <c r="K6" s="208">
        <f>'Table 6'!K6-'Table 7'!K6</f>
        <v>3724</v>
      </c>
      <c r="L6" s="387">
        <f>'Table 6'!L6-'Table 7'!L6</f>
        <v>3044</v>
      </c>
      <c r="M6" s="387">
        <f>'Table 6'!M6-'Table 7'!M6</f>
        <v>10172</v>
      </c>
      <c r="N6" s="617"/>
      <c r="O6" s="116" t="s">
        <v>297</v>
      </c>
    </row>
    <row r="7" spans="1:14" ht="10.5" customHeight="1">
      <c r="A7" s="22" t="s">
        <v>164</v>
      </c>
      <c r="B7" s="29"/>
      <c r="C7" s="230">
        <f>'Table 6'!C7-'Table 7'!C7</f>
        <v>6028</v>
      </c>
      <c r="D7" s="230">
        <f>'Table 6'!D7-'Table 7'!D7</f>
        <v>4942</v>
      </c>
      <c r="E7" s="231">
        <f>'Table 6'!E7-'Table 7'!E7</f>
        <v>1473</v>
      </c>
      <c r="F7" s="230">
        <f>'Table 6'!F7-'Table 7'!F7</f>
        <v>1135</v>
      </c>
      <c r="G7" s="230">
        <f>'Table 6'!G7-'Table 7'!G7</f>
        <v>1018</v>
      </c>
      <c r="H7" s="230">
        <f>'Table 6'!H7-'Table 7'!H7</f>
        <v>3626</v>
      </c>
      <c r="I7" s="230">
        <f>'Table 6'!I7-'Table 7'!I7</f>
        <v>1316</v>
      </c>
      <c r="J7" s="230">
        <f>'Table 6'!J7-'Table 7'!J7</f>
        <v>1205</v>
      </c>
      <c r="K7" s="230">
        <f>'Table 6'!K7-'Table 7'!K7</f>
        <v>1027</v>
      </c>
      <c r="L7" s="231">
        <f>'Table 6'!L7-'Table 7'!L7</f>
        <v>1024</v>
      </c>
      <c r="M7" s="231">
        <f>'Table 6'!M7-'Table 7'!M7</f>
        <v>3256</v>
      </c>
      <c r="N7" s="617"/>
    </row>
    <row r="8" spans="1:15" ht="10.5" customHeight="1">
      <c r="A8" s="22"/>
      <c r="B8" s="27" t="s">
        <v>42</v>
      </c>
      <c r="C8" s="233">
        <f>'Table 6'!C8-'Table 7'!C8</f>
        <v>17</v>
      </c>
      <c r="D8" s="233">
        <f>'Table 6'!D8-'Table 7'!D8</f>
        <v>3</v>
      </c>
      <c r="E8" s="235">
        <f>'Table 6'!E8-'Table 7'!E8</f>
        <v>0</v>
      </c>
      <c r="F8" s="232">
        <f>'Table 6'!F8-'Table 7'!F8</f>
        <v>3</v>
      </c>
      <c r="G8" s="235">
        <f>'Table 6'!G8-'Table 7'!G8</f>
        <v>0</v>
      </c>
      <c r="H8" s="417">
        <f>'Table 6'!H8-'Table 7'!H8</f>
        <v>3</v>
      </c>
      <c r="I8" s="235">
        <f>'Table 6'!I8-'Table 7'!I8</f>
        <v>0</v>
      </c>
      <c r="J8" s="235">
        <f>'Table 6'!J8-'Table 7'!J8</f>
        <v>0</v>
      </c>
      <c r="K8" s="232">
        <f>'Table 6'!K8-'Table 7'!K8</f>
        <v>3</v>
      </c>
      <c r="L8" s="233">
        <f>'Table 6'!L8-'Table 7'!L8</f>
        <v>1</v>
      </c>
      <c r="M8" s="231">
        <f>'Table 6'!M8-'Table 7'!M8</f>
        <v>4</v>
      </c>
      <c r="N8" s="617"/>
      <c r="O8" s="118"/>
    </row>
    <row r="9" spans="1:14" ht="11.25" customHeight="1">
      <c r="A9" s="10"/>
      <c r="B9" s="29" t="s">
        <v>11</v>
      </c>
      <c r="C9" s="232">
        <f>'Table 6'!C9-'Table 7'!C9</f>
        <v>197</v>
      </c>
      <c r="D9" s="232">
        <f>'Table 6'!D9-'Table 7'!D9</f>
        <v>269</v>
      </c>
      <c r="E9" s="233">
        <f>'Table 6'!E9-'Table 7'!E9</f>
        <v>83</v>
      </c>
      <c r="F9" s="232">
        <f>'Table 6'!F9-'Table 7'!F9</f>
        <v>35</v>
      </c>
      <c r="G9" s="232">
        <f>'Table 6'!G9-'Table 7'!G9</f>
        <v>89</v>
      </c>
      <c r="H9" s="385">
        <f>'Table 6'!H9-'Table 7'!H9</f>
        <v>207</v>
      </c>
      <c r="I9" s="232">
        <f>'Table 6'!I9-'Table 7'!I9</f>
        <v>62</v>
      </c>
      <c r="J9" s="232">
        <f>'Table 6'!J9-'Table 7'!J9</f>
        <v>55</v>
      </c>
      <c r="K9" s="232">
        <f>'Table 6'!K9-'Table 7'!K9</f>
        <v>40</v>
      </c>
      <c r="L9" s="233">
        <f>'Table 6'!L9-'Table 7'!L9</f>
        <v>26</v>
      </c>
      <c r="M9" s="388">
        <f>'Table 6'!M9-'Table 7'!M9</f>
        <v>121</v>
      </c>
      <c r="N9" s="617"/>
    </row>
    <row r="10" spans="1:14" ht="10.5" customHeight="1">
      <c r="A10" s="10"/>
      <c r="B10" s="29" t="s">
        <v>12</v>
      </c>
      <c r="C10" s="232">
        <f>'Table 6'!C10-'Table 7'!C10</f>
        <v>1977</v>
      </c>
      <c r="D10" s="232">
        <f>'Table 6'!D10-'Table 7'!D10</f>
        <v>1795</v>
      </c>
      <c r="E10" s="233">
        <f>'Table 6'!E10-'Table 7'!E10</f>
        <v>483</v>
      </c>
      <c r="F10" s="232">
        <f>'Table 6'!F10-'Table 7'!F10</f>
        <v>374</v>
      </c>
      <c r="G10" s="232">
        <f>'Table 6'!G10-'Table 7'!G10</f>
        <v>484</v>
      </c>
      <c r="H10" s="385">
        <f>'Table 6'!H10-'Table 7'!H10</f>
        <v>1341</v>
      </c>
      <c r="I10" s="232">
        <f>'Table 6'!I10-'Table 7'!I10</f>
        <v>454</v>
      </c>
      <c r="J10" s="232">
        <f>'Table 6'!J10-'Table 7'!J10</f>
        <v>428</v>
      </c>
      <c r="K10" s="232">
        <f>'Table 6'!K10-'Table 7'!K10</f>
        <v>536</v>
      </c>
      <c r="L10" s="233">
        <f>'Table 6'!L10-'Table 7'!L10</f>
        <v>459</v>
      </c>
      <c r="M10" s="388">
        <f>'Table 6'!M10-'Table 7'!M10</f>
        <v>1423</v>
      </c>
      <c r="N10" s="617"/>
    </row>
    <row r="11" spans="1:14" ht="10.5" customHeight="1">
      <c r="A11" s="10"/>
      <c r="B11" s="29" t="s">
        <v>13</v>
      </c>
      <c r="C11" s="232">
        <f>'Table 6'!C11-'Table 7'!C11</f>
        <v>243</v>
      </c>
      <c r="D11" s="232">
        <f>'Table 6'!D11-'Table 7'!D11</f>
        <v>219</v>
      </c>
      <c r="E11" s="233">
        <f>'Table 6'!E11-'Table 7'!E11</f>
        <v>70</v>
      </c>
      <c r="F11" s="232">
        <f>'Table 6'!F11-'Table 7'!F11</f>
        <v>93</v>
      </c>
      <c r="G11" s="232">
        <f>'Table 6'!G11-'Table 7'!G11</f>
        <v>14</v>
      </c>
      <c r="H11" s="385">
        <f>'Table 6'!H11-'Table 7'!H11</f>
        <v>177</v>
      </c>
      <c r="I11" s="232">
        <f>'Table 6'!I11-'Table 7'!I11</f>
        <v>42</v>
      </c>
      <c r="J11" s="232">
        <f>'Table 6'!J11-'Table 7'!J11</f>
        <v>23</v>
      </c>
      <c r="K11" s="232">
        <f>'Table 6'!K11-'Table 7'!K11</f>
        <v>10</v>
      </c>
      <c r="L11" s="233">
        <f>'Table 6'!L11-'Table 7'!L11</f>
        <v>12</v>
      </c>
      <c r="M11" s="388">
        <f>'Table 6'!M11-'Table 7'!M11</f>
        <v>45</v>
      </c>
      <c r="N11" s="617"/>
    </row>
    <row r="12" spans="1:14" ht="10.5" customHeight="1">
      <c r="A12" s="10"/>
      <c r="B12" s="29" t="s">
        <v>14</v>
      </c>
      <c r="C12" s="232">
        <f>'Table 6'!C12-'Table 7'!C12</f>
        <v>1960</v>
      </c>
      <c r="D12" s="232">
        <f>'Table 6'!D12-'Table 7'!D12</f>
        <v>798</v>
      </c>
      <c r="E12" s="233">
        <f>'Table 6'!E12-'Table 7'!E12</f>
        <v>209</v>
      </c>
      <c r="F12" s="232">
        <f>'Table 6'!F12-'Table 7'!F12</f>
        <v>163</v>
      </c>
      <c r="G12" s="232">
        <f>'Table 6'!G12-'Table 7'!G12</f>
        <v>208</v>
      </c>
      <c r="H12" s="385">
        <f>'Table 6'!H12-'Table 7'!H12</f>
        <v>580</v>
      </c>
      <c r="I12" s="232">
        <f>'Table 6'!I12-'Table 7'!I12</f>
        <v>218</v>
      </c>
      <c r="J12" s="232">
        <f>'Table 6'!J12-'Table 7'!J12</f>
        <v>287</v>
      </c>
      <c r="K12" s="232">
        <f>'Table 6'!K12-'Table 7'!K12</f>
        <v>144</v>
      </c>
      <c r="L12" s="233">
        <f>'Table 6'!L12-'Table 7'!L12</f>
        <v>244</v>
      </c>
      <c r="M12" s="388">
        <f>'Table 6'!M12-'Table 7'!M12</f>
        <v>675</v>
      </c>
      <c r="N12" s="617"/>
    </row>
    <row r="13" spans="1:14" ht="10.5" customHeight="1">
      <c r="A13" s="10"/>
      <c r="B13" s="29" t="s">
        <v>15</v>
      </c>
      <c r="C13" s="232">
        <f>'Table 6'!C13-'Table 7'!C13</f>
        <v>53</v>
      </c>
      <c r="D13" s="232">
        <f>'Table 6'!D13-'Table 7'!D13</f>
        <v>19</v>
      </c>
      <c r="E13" s="233">
        <f>'Table 6'!E13-'Table 7'!E13</f>
        <v>2</v>
      </c>
      <c r="F13" s="232">
        <f>'Table 6'!F13-'Table 7'!F13</f>
        <v>1</v>
      </c>
      <c r="G13" s="232">
        <f>'Table 6'!G13-'Table 7'!G13</f>
        <v>7</v>
      </c>
      <c r="H13" s="385">
        <f>'Table 6'!H13-'Table 7'!H13</f>
        <v>10</v>
      </c>
      <c r="I13" s="232">
        <f>'Table 6'!I13-'Table 7'!I13</f>
        <v>9</v>
      </c>
      <c r="J13" s="232">
        <f>'Table 6'!J13-'Table 7'!J13</f>
        <v>1</v>
      </c>
      <c r="K13" s="232">
        <f>'Table 6'!K13-'Table 7'!K13</f>
        <v>17</v>
      </c>
      <c r="L13" s="233">
        <f>'Table 6'!L13-'Table 7'!L13</f>
        <v>33</v>
      </c>
      <c r="M13" s="388">
        <f>'Table 6'!M13-'Table 7'!M13</f>
        <v>51</v>
      </c>
      <c r="N13" s="617"/>
    </row>
    <row r="14" spans="1:14" ht="10.5" customHeight="1">
      <c r="A14" s="10"/>
      <c r="B14" s="29" t="s">
        <v>16</v>
      </c>
      <c r="C14" s="232">
        <f>'Table 6'!C14-'Table 7'!C14</f>
        <v>17</v>
      </c>
      <c r="D14" s="232">
        <f>'Table 6'!D14-'Table 7'!D14</f>
        <v>45</v>
      </c>
      <c r="E14" s="233">
        <f>'Table 6'!E14-'Table 7'!E14</f>
        <v>3</v>
      </c>
      <c r="F14" s="235">
        <f>'Table 6'!F14-'Table 7'!F14</f>
        <v>0</v>
      </c>
      <c r="G14" s="232">
        <f>'Table 6'!G14-'Table 7'!G14</f>
        <v>4</v>
      </c>
      <c r="H14" s="385">
        <f>'Table 6'!H14-'Table 7'!H14</f>
        <v>7</v>
      </c>
      <c r="I14" s="232">
        <f>'Table 6'!I14-'Table 7'!I14</f>
        <v>38</v>
      </c>
      <c r="J14" s="232">
        <f>'Table 6'!J14-'Table 7'!J14</f>
        <v>33</v>
      </c>
      <c r="K14" s="232">
        <f>'Table 6'!K14-'Table 7'!K14</f>
        <v>10</v>
      </c>
      <c r="L14" s="233">
        <f>'Table 6'!L14-'Table 7'!L14</f>
        <v>1</v>
      </c>
      <c r="M14" s="388">
        <f>'Table 6'!M14-'Table 7'!M14</f>
        <v>44</v>
      </c>
      <c r="N14" s="617"/>
    </row>
    <row r="15" spans="1:14" ht="10.5" customHeight="1">
      <c r="A15" s="10"/>
      <c r="B15" s="29" t="s">
        <v>19</v>
      </c>
      <c r="C15" s="232">
        <f>'Table 6'!C15-'Table 7'!C15</f>
        <v>618</v>
      </c>
      <c r="D15" s="232">
        <f>'Table 6'!D15-'Table 7'!D15</f>
        <v>637</v>
      </c>
      <c r="E15" s="233">
        <f>'Table 6'!E15-'Table 7'!E15</f>
        <v>137</v>
      </c>
      <c r="F15" s="232">
        <f>'Table 6'!F15-'Table 7'!F15</f>
        <v>64</v>
      </c>
      <c r="G15" s="232">
        <f>'Table 6'!G15-'Table 7'!G15</f>
        <v>125</v>
      </c>
      <c r="H15" s="385">
        <f>'Table 6'!H15-'Table 7'!H15</f>
        <v>326</v>
      </c>
      <c r="I15" s="232">
        <f>'Table 6'!I15-'Table 7'!I15</f>
        <v>311</v>
      </c>
      <c r="J15" s="232">
        <f>'Table 6'!J15-'Table 7'!J15</f>
        <v>113</v>
      </c>
      <c r="K15" s="232">
        <f>'Table 6'!K15-'Table 7'!K15</f>
        <v>111</v>
      </c>
      <c r="L15" s="233">
        <f>'Table 6'!L15-'Table 7'!L15</f>
        <v>99</v>
      </c>
      <c r="M15" s="388">
        <f>'Table 6'!M15-'Table 7'!M15</f>
        <v>323</v>
      </c>
      <c r="N15" s="617"/>
    </row>
    <row r="16" spans="1:14" ht="10.5" customHeight="1">
      <c r="A16" s="10"/>
      <c r="B16" s="29" t="s">
        <v>27</v>
      </c>
      <c r="C16" s="232">
        <f>'Table 6'!C16-'Table 7'!C16</f>
        <v>4</v>
      </c>
      <c r="D16" s="232">
        <f>'Table 6'!D16-'Table 7'!D16</f>
        <v>114</v>
      </c>
      <c r="E16" s="232">
        <f>'Table 6'!E16-'Table 7'!E16</f>
        <v>111</v>
      </c>
      <c r="F16" s="232">
        <f>'Table 6'!F16-'Table 7'!F16</f>
        <v>3</v>
      </c>
      <c r="G16" s="235">
        <f>'Table 6'!G16-'Table 7'!G16</f>
        <v>0</v>
      </c>
      <c r="H16" s="417">
        <f>'Table 6'!H16-'Table 7'!H16</f>
        <v>114</v>
      </c>
      <c r="I16" s="235">
        <f>'Table 6'!I16-'Table 7'!I16</f>
        <v>0</v>
      </c>
      <c r="J16" s="232">
        <f>'Table 6'!J16-'Table 7'!J16</f>
        <v>1</v>
      </c>
      <c r="K16" s="232">
        <f>'Table 6'!K16-'Table 7'!K16</f>
        <v>1</v>
      </c>
      <c r="L16" s="233">
        <f>'Table 6'!L16-'Table 7'!L16</f>
        <v>1</v>
      </c>
      <c r="M16" s="388">
        <f>'Table 6'!M16-'Table 7'!M16</f>
        <v>3</v>
      </c>
      <c r="N16" s="617"/>
    </row>
    <row r="17" spans="1:14" ht="10.5" customHeight="1">
      <c r="A17" s="10"/>
      <c r="B17" s="29" t="s">
        <v>32</v>
      </c>
      <c r="C17" s="232">
        <f>'Table 6'!C17-'Table 7'!C17</f>
        <v>37</v>
      </c>
      <c r="D17" s="232">
        <f>'Table 6'!D17-'Table 7'!D17</f>
        <v>56</v>
      </c>
      <c r="E17" s="233">
        <f>'Table 6'!E17-'Table 7'!E17</f>
        <v>28</v>
      </c>
      <c r="F17" s="232">
        <f>'Table 6'!F17-'Table 7'!F17</f>
        <v>12</v>
      </c>
      <c r="G17" s="232">
        <f>'Table 6'!G17-'Table 7'!G17</f>
        <v>6</v>
      </c>
      <c r="H17" s="385">
        <f>'Table 6'!H17-'Table 7'!H17</f>
        <v>46</v>
      </c>
      <c r="I17" s="232">
        <f>'Table 6'!I17-'Table 7'!I17</f>
        <v>10</v>
      </c>
      <c r="J17" s="232">
        <f>'Table 6'!J17-'Table 7'!J17</f>
        <v>15</v>
      </c>
      <c r="K17" s="232">
        <f>'Table 6'!K17-'Table 7'!K17</f>
        <v>26</v>
      </c>
      <c r="L17" s="233">
        <f>'Table 6'!L17-'Table 7'!L17</f>
        <v>26</v>
      </c>
      <c r="M17" s="388">
        <f>'Table 6'!M17-'Table 7'!M17</f>
        <v>67</v>
      </c>
      <c r="N17" s="617"/>
    </row>
    <row r="18" spans="1:14" ht="10.5" customHeight="1">
      <c r="A18" s="10"/>
      <c r="B18" s="29" t="s">
        <v>18</v>
      </c>
      <c r="C18" s="232">
        <f>'Table 6'!C18-'Table 7'!C18</f>
        <v>413</v>
      </c>
      <c r="D18" s="232">
        <f>'Table 6'!D18-'Table 7'!D18</f>
        <v>487</v>
      </c>
      <c r="E18" s="233">
        <f>'Table 6'!E18-'Table 7'!E18</f>
        <v>229</v>
      </c>
      <c r="F18" s="232">
        <f>'Table 6'!F18-'Table 7'!F18</f>
        <v>148</v>
      </c>
      <c r="G18" s="232">
        <f>'Table 6'!G18-'Table 7'!G18</f>
        <v>53</v>
      </c>
      <c r="H18" s="385">
        <f>'Table 6'!H18-'Table 7'!H18</f>
        <v>430</v>
      </c>
      <c r="I18" s="232">
        <f>'Table 6'!I18-'Table 7'!I18</f>
        <v>57</v>
      </c>
      <c r="J18" s="232">
        <f>'Table 6'!J18-'Table 7'!J18</f>
        <v>62</v>
      </c>
      <c r="K18" s="232">
        <f>'Table 6'!K18-'Table 7'!K18</f>
        <v>47</v>
      </c>
      <c r="L18" s="233">
        <f>'Table 6'!L18-'Table 7'!L18</f>
        <v>37</v>
      </c>
      <c r="M18" s="388">
        <f>'Table 6'!M18-'Table 7'!M18</f>
        <v>146</v>
      </c>
      <c r="N18" s="617"/>
    </row>
    <row r="19" spans="1:14" ht="10.5" customHeight="1">
      <c r="A19" s="10"/>
      <c r="B19" s="29" t="s">
        <v>20</v>
      </c>
      <c r="C19" s="232">
        <f>'Table 6'!C19-'Table 7'!C19</f>
        <v>492</v>
      </c>
      <c r="D19" s="232">
        <f>'Table 6'!D19-'Table 7'!D19</f>
        <v>500</v>
      </c>
      <c r="E19" s="233">
        <f>'Table 6'!E19-'Table 7'!E19</f>
        <v>118</v>
      </c>
      <c r="F19" s="232">
        <f>'Table 6'!F19-'Table 7'!F19</f>
        <v>239</v>
      </c>
      <c r="G19" s="232">
        <f>'Table 6'!G19-'Table 7'!G19</f>
        <v>28</v>
      </c>
      <c r="H19" s="385">
        <f>'Table 6'!H19-'Table 7'!H19</f>
        <v>385</v>
      </c>
      <c r="I19" s="232">
        <f>'Table 6'!I19-'Table 7'!I19</f>
        <v>115</v>
      </c>
      <c r="J19" s="232">
        <f>'Table 6'!J19-'Table 7'!J19</f>
        <v>187</v>
      </c>
      <c r="K19" s="232">
        <f>'Table 6'!K19-'Table 7'!K19</f>
        <v>82</v>
      </c>
      <c r="L19" s="233">
        <f>'Table 6'!L19-'Table 7'!L19</f>
        <v>85</v>
      </c>
      <c r="M19" s="388">
        <f>'Table 6'!M19-'Table 7'!M19</f>
        <v>354</v>
      </c>
      <c r="N19" s="617"/>
    </row>
    <row r="20" spans="1:14" ht="11.25" customHeight="1">
      <c r="A20" s="22" t="s">
        <v>165</v>
      </c>
      <c r="B20" s="29"/>
      <c r="C20" s="230">
        <f>'Table 6'!C20-'Table 7'!C20</f>
        <v>6731</v>
      </c>
      <c r="D20" s="230">
        <f>'Table 6'!D20-'Table 7'!D20</f>
        <v>10848</v>
      </c>
      <c r="E20" s="231">
        <f>'Table 6'!E20-'Table 7'!E20</f>
        <v>2343</v>
      </c>
      <c r="F20" s="230">
        <f>'Table 6'!F20-'Table 7'!F20</f>
        <v>3246</v>
      </c>
      <c r="G20" s="230">
        <f>'Table 6'!G20-'Table 7'!G20</f>
        <v>2134</v>
      </c>
      <c r="H20" s="230">
        <f>'Table 6'!H20-'Table 7'!H20</f>
        <v>7723</v>
      </c>
      <c r="I20" s="230">
        <f>'Table 6'!I20-'Table 7'!I20</f>
        <v>3125</v>
      </c>
      <c r="J20" s="230">
        <f>'Table 6'!J20-'Table 7'!J20</f>
        <v>1122</v>
      </c>
      <c r="K20" s="230">
        <f>'Table 6'!K20-'Table 7'!K20</f>
        <v>1285</v>
      </c>
      <c r="L20" s="231">
        <f>'Table 6'!L20-'Table 7'!L20</f>
        <v>931</v>
      </c>
      <c r="M20" s="231">
        <f>'Table 6'!M20-'Table 7'!M20</f>
        <v>3338</v>
      </c>
      <c r="N20" s="617"/>
    </row>
    <row r="21" spans="1:14" ht="10.5" customHeight="1">
      <c r="A21" s="22"/>
      <c r="B21" s="29" t="s">
        <v>207</v>
      </c>
      <c r="C21" s="232">
        <f>'Table 6'!C21-'Table 7'!C21</f>
        <v>174</v>
      </c>
      <c r="D21" s="232">
        <f>'Table 6'!D21-'Table 7'!D21</f>
        <v>108</v>
      </c>
      <c r="E21" s="233">
        <f>'Table 6'!E21-'Table 7'!E21</f>
        <v>21</v>
      </c>
      <c r="F21" s="232">
        <f>'Table 6'!F21-'Table 7'!F21</f>
        <v>29</v>
      </c>
      <c r="G21" s="232">
        <f>'Table 6'!G21-'Table 7'!G21</f>
        <v>37</v>
      </c>
      <c r="H21" s="385">
        <f>'Table 6'!H21-'Table 7'!H21</f>
        <v>87</v>
      </c>
      <c r="I21" s="232">
        <f>'Table 6'!I21-'Table 7'!I21</f>
        <v>21</v>
      </c>
      <c r="J21" s="232">
        <f>'Table 6'!J21-'Table 7'!J21</f>
        <v>15</v>
      </c>
      <c r="K21" s="232">
        <f>'Table 6'!K21-'Table 7'!K21</f>
        <v>23</v>
      </c>
      <c r="L21" s="233">
        <f>'Table 6'!L21-'Table 7'!L21</f>
        <v>43</v>
      </c>
      <c r="M21" s="388">
        <f>'Table 6'!M21-'Table 7'!M21</f>
        <v>81</v>
      </c>
      <c r="N21" s="617"/>
    </row>
    <row r="22" spans="1:14" ht="15" customHeight="1">
      <c r="A22" s="10"/>
      <c r="B22" s="29" t="s">
        <v>309</v>
      </c>
      <c r="C22" s="232">
        <f>'Table 6'!C22-'Table 7'!C22</f>
        <v>118</v>
      </c>
      <c r="D22" s="232">
        <f>'Table 6'!D22-'Table 7'!D22</f>
        <v>98</v>
      </c>
      <c r="E22" s="233">
        <f>'Table 6'!E22-'Table 7'!E22</f>
        <v>23</v>
      </c>
      <c r="F22" s="232">
        <f>'Table 6'!F22-'Table 7'!F22</f>
        <v>20</v>
      </c>
      <c r="G22" s="232">
        <f>'Table 6'!G22-'Table 7'!G22</f>
        <v>31</v>
      </c>
      <c r="H22" s="385">
        <f>'Table 6'!H22-'Table 7'!H22</f>
        <v>74</v>
      </c>
      <c r="I22" s="232">
        <f>'Table 6'!I22-'Table 7'!I22</f>
        <v>24</v>
      </c>
      <c r="J22" s="232">
        <f>'Table 6'!J22-'Table 7'!J22</f>
        <v>7</v>
      </c>
      <c r="K22" s="232">
        <f>'Table 6'!K22-'Table 7'!K22</f>
        <v>71</v>
      </c>
      <c r="L22" s="233">
        <f>'Table 6'!L22-'Table 7'!L22</f>
        <v>9</v>
      </c>
      <c r="M22" s="388">
        <f>'Table 6'!M22-'Table 7'!M22</f>
        <v>87</v>
      </c>
      <c r="N22" s="617"/>
    </row>
    <row r="23" spans="1:14" ht="10.5" customHeight="1">
      <c r="A23" s="10"/>
      <c r="B23" s="29" t="s">
        <v>23</v>
      </c>
      <c r="C23" s="232">
        <f>'Table 6'!C23-'Table 7'!C23</f>
        <v>143</v>
      </c>
      <c r="D23" s="232">
        <f>'Table 6'!D23-'Table 7'!D23</f>
        <v>252</v>
      </c>
      <c r="E23" s="233">
        <f>'Table 6'!E23-'Table 7'!E23</f>
        <v>60</v>
      </c>
      <c r="F23" s="232">
        <f>'Table 6'!F23-'Table 7'!F23</f>
        <v>67</v>
      </c>
      <c r="G23" s="232">
        <f>'Table 6'!G23-'Table 7'!G23</f>
        <v>46</v>
      </c>
      <c r="H23" s="385">
        <f>'Table 6'!H23-'Table 7'!H23</f>
        <v>173</v>
      </c>
      <c r="I23" s="232">
        <f>'Table 6'!I23-'Table 7'!I23</f>
        <v>79</v>
      </c>
      <c r="J23" s="232">
        <f>'Table 6'!J23-'Table 7'!J23</f>
        <v>51</v>
      </c>
      <c r="K23" s="232">
        <f>'Table 6'!K23-'Table 7'!K23</f>
        <v>62</v>
      </c>
      <c r="L23" s="233">
        <f>'Table 6'!L23-'Table 7'!L23</f>
        <v>31</v>
      </c>
      <c r="M23" s="388">
        <f>'Table 6'!M23-'Table 7'!M23</f>
        <v>144</v>
      </c>
      <c r="N23" s="617"/>
    </row>
    <row r="24" spans="1:14" ht="10.5" customHeight="1">
      <c r="A24" s="10"/>
      <c r="B24" s="29" t="s">
        <v>31</v>
      </c>
      <c r="C24" s="232">
        <f>'Table 6'!C24-'Table 7'!C24</f>
        <v>412</v>
      </c>
      <c r="D24" s="232">
        <f>'Table 6'!D24-'Table 7'!D24</f>
        <v>488</v>
      </c>
      <c r="E24" s="233">
        <f>'Table 6'!E24-'Table 7'!E24</f>
        <v>255</v>
      </c>
      <c r="F24" s="232">
        <f>'Table 6'!F24-'Table 7'!F24</f>
        <v>66</v>
      </c>
      <c r="G24" s="232">
        <f>'Table 6'!G24-'Table 7'!G24</f>
        <v>137</v>
      </c>
      <c r="H24" s="385">
        <f>'Table 6'!H24-'Table 7'!H24</f>
        <v>458</v>
      </c>
      <c r="I24" s="232">
        <f>'Table 6'!I24-'Table 7'!I24</f>
        <v>30</v>
      </c>
      <c r="J24" s="232">
        <f>'Table 6'!J24-'Table 7'!J24</f>
        <v>18</v>
      </c>
      <c r="K24" s="232">
        <f>'Table 6'!K24-'Table 7'!K24</f>
        <v>60</v>
      </c>
      <c r="L24" s="233">
        <f>'Table 6'!L24-'Table 7'!L24</f>
        <v>119</v>
      </c>
      <c r="M24" s="388">
        <f>'Table 6'!M24-'Table 7'!M24</f>
        <v>197</v>
      </c>
      <c r="N24" s="617"/>
    </row>
    <row r="25" spans="1:14" ht="10.5" customHeight="1">
      <c r="A25" s="10"/>
      <c r="B25" s="29" t="s">
        <v>26</v>
      </c>
      <c r="C25" s="232">
        <f>'Table 6'!C25-'Table 7'!C25</f>
        <v>178</v>
      </c>
      <c r="D25" s="232">
        <f>'Table 6'!D25-'Table 7'!D25</f>
        <v>102</v>
      </c>
      <c r="E25" s="233">
        <f>'Table 6'!E25-'Table 7'!E25</f>
        <v>17</v>
      </c>
      <c r="F25" s="232">
        <f>'Table 6'!F25-'Table 7'!F25</f>
        <v>22</v>
      </c>
      <c r="G25" s="232">
        <f>'Table 6'!G25-'Table 7'!G25</f>
        <v>33</v>
      </c>
      <c r="H25" s="385">
        <f>'Table 6'!H25-'Table 7'!H25</f>
        <v>72</v>
      </c>
      <c r="I25" s="232">
        <f>'Table 6'!I25-'Table 7'!I25</f>
        <v>30</v>
      </c>
      <c r="J25" s="232">
        <f>'Table 6'!J25-'Table 7'!J25</f>
        <v>41</v>
      </c>
      <c r="K25" s="232">
        <f>'Table 6'!K25-'Table 7'!K25</f>
        <v>82</v>
      </c>
      <c r="L25" s="233">
        <f>'Table 6'!L25-'Table 7'!L25</f>
        <v>65</v>
      </c>
      <c r="M25" s="388">
        <f>'Table 6'!M25-'Table 7'!M25</f>
        <v>188</v>
      </c>
      <c r="N25" s="617"/>
    </row>
    <row r="26" spans="1:14" ht="10.5" customHeight="1">
      <c r="A26" s="10"/>
      <c r="B26" s="29" t="s">
        <v>83</v>
      </c>
      <c r="C26" s="232">
        <f>'Table 6'!C26-'Table 7'!C26</f>
        <v>4885</v>
      </c>
      <c r="D26" s="232">
        <f>'Table 6'!D26-'Table 7'!D26</f>
        <v>7849</v>
      </c>
      <c r="E26" s="233">
        <f>'Table 6'!E26-'Table 7'!E26</f>
        <v>1338</v>
      </c>
      <c r="F26" s="232">
        <f>'Table 6'!F26-'Table 7'!F26</f>
        <v>2815</v>
      </c>
      <c r="G26" s="232">
        <f>'Table 6'!G26-'Table 7'!G26</f>
        <v>1619</v>
      </c>
      <c r="H26" s="385">
        <f>'Table 6'!H26-'Table 7'!H26</f>
        <v>5772</v>
      </c>
      <c r="I26" s="232">
        <f>'Table 6'!I26-'Table 7'!I26</f>
        <v>2077</v>
      </c>
      <c r="J26" s="232">
        <f>'Table 6'!J26-'Table 7'!J26</f>
        <v>724</v>
      </c>
      <c r="K26" s="232">
        <f>'Table 6'!K26-'Table 7'!K26</f>
        <v>771</v>
      </c>
      <c r="L26" s="233">
        <f>'Table 6'!L26-'Table 7'!L26</f>
        <v>467</v>
      </c>
      <c r="M26" s="388">
        <f>'Table 6'!M26-'Table 7'!M26</f>
        <v>1962</v>
      </c>
      <c r="N26" s="617"/>
    </row>
    <row r="27" spans="1:14" ht="10.5" customHeight="1">
      <c r="A27" s="10"/>
      <c r="B27" s="27" t="s">
        <v>20</v>
      </c>
      <c r="C27" s="232">
        <f>'Table 6'!C27-'Table 7'!C27</f>
        <v>821</v>
      </c>
      <c r="D27" s="232">
        <f>'Table 6'!D27-'Table 7'!D27</f>
        <v>1951</v>
      </c>
      <c r="E27" s="233">
        <f>'Table 6'!E27-'Table 7'!E27</f>
        <v>629</v>
      </c>
      <c r="F27" s="232">
        <f>'Table 6'!F27-'Table 7'!F27</f>
        <v>227</v>
      </c>
      <c r="G27" s="232">
        <f>'Table 6'!G27-'Table 7'!G27</f>
        <v>231</v>
      </c>
      <c r="H27" s="385">
        <f>'Table 6'!H27-'Table 7'!H27</f>
        <v>1087</v>
      </c>
      <c r="I27" s="232">
        <f>'Table 6'!I27-'Table 7'!I27</f>
        <v>864</v>
      </c>
      <c r="J27" s="232">
        <f>'Table 6'!J27-'Table 7'!J27</f>
        <v>266</v>
      </c>
      <c r="K27" s="232">
        <f>'Table 6'!K27-'Table 7'!K27</f>
        <v>216</v>
      </c>
      <c r="L27" s="233">
        <f>'Table 6'!L27-'Table 7'!L27</f>
        <v>197</v>
      </c>
      <c r="M27" s="388">
        <f>'Table 6'!M27-'Table 7'!M27</f>
        <v>679</v>
      </c>
      <c r="N27" s="617"/>
    </row>
    <row r="28" spans="1:14" ht="10.5" customHeight="1">
      <c r="A28" s="22" t="s">
        <v>166</v>
      </c>
      <c r="B28" s="29"/>
      <c r="C28" s="230">
        <f>'Table 6'!C28-'Table 7'!C28</f>
        <v>3912</v>
      </c>
      <c r="D28" s="230">
        <f>'Table 6'!D28-'Table 7'!D28</f>
        <v>4051</v>
      </c>
      <c r="E28" s="231">
        <f>'Table 6'!E28-'Table 7'!E28</f>
        <v>880</v>
      </c>
      <c r="F28" s="230">
        <f>'Table 6'!F28-'Table 7'!F28</f>
        <v>1068</v>
      </c>
      <c r="G28" s="230">
        <f>'Table 6'!G28-'Table 7'!G28</f>
        <v>957</v>
      </c>
      <c r="H28" s="230">
        <f>'Table 6'!H28-'Table 7'!H28</f>
        <v>2905</v>
      </c>
      <c r="I28" s="230">
        <f>'Table 6'!I28-'Table 7'!I28</f>
        <v>1146</v>
      </c>
      <c r="J28" s="230">
        <f>'Table 6'!J28-'Table 7'!J28</f>
        <v>967</v>
      </c>
      <c r="K28" s="230">
        <f>'Table 6'!K28-'Table 7'!K28</f>
        <v>1213</v>
      </c>
      <c r="L28" s="231">
        <f>'Table 6'!L28-'Table 7'!L28</f>
        <v>1005</v>
      </c>
      <c r="M28" s="231">
        <f>'Table 6'!M28-'Table 7'!M28</f>
        <v>3185</v>
      </c>
      <c r="N28" s="617"/>
    </row>
    <row r="29" spans="1:14" ht="10.5" customHeight="1">
      <c r="A29" s="10"/>
      <c r="B29" s="29" t="s">
        <v>92</v>
      </c>
      <c r="C29" s="232">
        <f>'Table 6'!C29-'Table 7'!C29</f>
        <v>69</v>
      </c>
      <c r="D29" s="232">
        <f>'Table 6'!D29-'Table 7'!D29</f>
        <v>103</v>
      </c>
      <c r="E29" s="233">
        <f>'Table 6'!E29-'Table 7'!E29</f>
        <v>19</v>
      </c>
      <c r="F29" s="232">
        <f>'Table 6'!F29-'Table 7'!F29</f>
        <v>19</v>
      </c>
      <c r="G29" s="232">
        <f>'Table 6'!G29-'Table 7'!G29</f>
        <v>32</v>
      </c>
      <c r="H29" s="385">
        <f>'Table 6'!H29-'Table 7'!H29</f>
        <v>70</v>
      </c>
      <c r="I29" s="232">
        <f>'Table 6'!I29-'Table 7'!I29</f>
        <v>33</v>
      </c>
      <c r="J29" s="232">
        <f>'Table 6'!J29-'Table 7'!J29</f>
        <v>40</v>
      </c>
      <c r="K29" s="232">
        <f>'Table 6'!K29-'Table 7'!K29</f>
        <v>36</v>
      </c>
      <c r="L29" s="233">
        <f>'Table 6'!L29-'Table 7'!L29</f>
        <v>43</v>
      </c>
      <c r="M29" s="388">
        <f>'Table 6'!M29-'Table 7'!M29</f>
        <v>119</v>
      </c>
      <c r="N29" s="617"/>
    </row>
    <row r="30" spans="1:14" ht="10.5" customHeight="1">
      <c r="A30" s="10"/>
      <c r="B30" s="27" t="s">
        <v>240</v>
      </c>
      <c r="C30" s="232">
        <f>'Table 6'!C30-'Table 7'!C30</f>
        <v>140</v>
      </c>
      <c r="D30" s="232">
        <f>'Table 6'!D30-'Table 7'!D30</f>
        <v>232</v>
      </c>
      <c r="E30" s="233">
        <f>'Table 6'!E30-'Table 7'!E30</f>
        <v>72</v>
      </c>
      <c r="F30" s="232">
        <f>'Table 6'!F30-'Table 7'!F30</f>
        <v>68</v>
      </c>
      <c r="G30" s="232">
        <f>'Table 6'!G30-'Table 7'!G30</f>
        <v>65</v>
      </c>
      <c r="H30" s="385">
        <f>'Table 6'!H30-'Table 7'!H30</f>
        <v>205</v>
      </c>
      <c r="I30" s="232">
        <f>'Table 6'!I30-'Table 7'!I30</f>
        <v>27</v>
      </c>
      <c r="J30" s="232">
        <f>'Table 6'!J30-'Table 7'!J30</f>
        <v>42</v>
      </c>
      <c r="K30" s="232">
        <f>'Table 6'!K30-'Table 7'!K30</f>
        <v>8</v>
      </c>
      <c r="L30" s="233">
        <f>'Table 6'!L30-'Table 7'!L30</f>
        <v>7</v>
      </c>
      <c r="M30" s="388">
        <f>'Table 6'!M30-'Table 7'!M30</f>
        <v>57</v>
      </c>
      <c r="N30" s="617"/>
    </row>
    <row r="31" spans="1:14" ht="10.5" customHeight="1">
      <c r="A31" s="10"/>
      <c r="B31" s="29" t="s">
        <v>24</v>
      </c>
      <c r="C31" s="232">
        <f>'Table 6'!C31-'Table 7'!C31</f>
        <v>31</v>
      </c>
      <c r="D31" s="232">
        <f>'Table 6'!D31-'Table 7'!D31</f>
        <v>8</v>
      </c>
      <c r="E31" s="233">
        <f>'Table 6'!E31-'Table 7'!E31</f>
        <v>3</v>
      </c>
      <c r="F31" s="232">
        <f>'Table 6'!F31-'Table 7'!F31</f>
        <v>1</v>
      </c>
      <c r="G31" s="232">
        <f>'Table 6'!G31-'Table 7'!G31</f>
        <v>4</v>
      </c>
      <c r="H31" s="385">
        <f>'Table 6'!H31-'Table 7'!H31</f>
        <v>8</v>
      </c>
      <c r="I31" s="235">
        <f>'Table 6'!I31-'Table 7'!I31</f>
        <v>0</v>
      </c>
      <c r="J31" s="401">
        <f>'Table 6'!J31-'Table 7'!J31</f>
        <v>1</v>
      </c>
      <c r="K31" s="232">
        <f>'Table 6'!K31-'Table 7'!K31</f>
        <v>3</v>
      </c>
      <c r="L31" s="233">
        <f>'Table 6'!L31-'Table 7'!L31</f>
        <v>32</v>
      </c>
      <c r="M31" s="388">
        <f>'Table 6'!M31-'Table 7'!M31</f>
        <v>36</v>
      </c>
      <c r="N31" s="617"/>
    </row>
    <row r="32" spans="1:14" ht="10.5" customHeight="1">
      <c r="A32" s="10"/>
      <c r="B32" s="27" t="s">
        <v>242</v>
      </c>
      <c r="C32" s="232">
        <f>'Table 6'!C32-'Table 7'!C32</f>
        <v>2179</v>
      </c>
      <c r="D32" s="232">
        <f>'Table 6'!D32-'Table 7'!D32</f>
        <v>1891</v>
      </c>
      <c r="E32" s="233">
        <f>'Table 6'!E32-'Table 7'!E32</f>
        <v>466</v>
      </c>
      <c r="F32" s="232">
        <f>'Table 6'!F32-'Table 7'!F32</f>
        <v>543</v>
      </c>
      <c r="G32" s="232">
        <f>'Table 6'!G32-'Table 7'!G32</f>
        <v>469</v>
      </c>
      <c r="H32" s="385">
        <f>'Table 6'!H32-'Table 7'!H32</f>
        <v>1478</v>
      </c>
      <c r="I32" s="232">
        <f>'Table 6'!I32-'Table 7'!I32</f>
        <v>413</v>
      </c>
      <c r="J32" s="232">
        <f>'Table 6'!J32-'Table 7'!J32</f>
        <v>455</v>
      </c>
      <c r="K32" s="232">
        <f>'Table 6'!K32-'Table 7'!K32</f>
        <v>566</v>
      </c>
      <c r="L32" s="233">
        <f>'Table 6'!L32-'Table 7'!L32</f>
        <v>435</v>
      </c>
      <c r="M32" s="388">
        <f>'Table 6'!M32-'Table 7'!M32</f>
        <v>1456</v>
      </c>
      <c r="N32" s="617"/>
    </row>
    <row r="33" spans="1:14" ht="10.5" customHeight="1">
      <c r="A33" s="10"/>
      <c r="B33" s="27" t="s">
        <v>95</v>
      </c>
      <c r="C33" s="232">
        <f>'Table 6'!C33-'Table 7'!C33</f>
        <v>15</v>
      </c>
      <c r="D33" s="232">
        <f>'Table 6'!D33-'Table 7'!D33</f>
        <v>31</v>
      </c>
      <c r="E33" s="233">
        <f>'Table 6'!E33-'Table 7'!E33</f>
        <v>1</v>
      </c>
      <c r="F33" s="235">
        <f>'Table 6'!F33-'Table 7'!F33</f>
        <v>0</v>
      </c>
      <c r="G33" s="232">
        <f>'Table 6'!G33-'Table 7'!G33</f>
        <v>5</v>
      </c>
      <c r="H33" s="385">
        <f>'Table 6'!H33-'Table 7'!H33</f>
        <v>6</v>
      </c>
      <c r="I33" s="232">
        <f>'Table 6'!I33-'Table 7'!I33</f>
        <v>25</v>
      </c>
      <c r="J33" s="232">
        <f>'Table 6'!J33-'Table 7'!J33</f>
        <v>2</v>
      </c>
      <c r="K33" s="232">
        <f>'Table 6'!K33-'Table 7'!K33</f>
        <v>3</v>
      </c>
      <c r="L33" s="233">
        <f>'Table 6'!L33-'Table 7'!L33</f>
        <v>1</v>
      </c>
      <c r="M33" s="388">
        <f>'Table 6'!M33-'Table 7'!M33</f>
        <v>6</v>
      </c>
      <c r="N33" s="617"/>
    </row>
    <row r="34" spans="1:14" ht="10.5" customHeight="1">
      <c r="A34" s="10"/>
      <c r="B34" s="29" t="s">
        <v>17</v>
      </c>
      <c r="C34" s="232">
        <f>'Table 6'!C34-'Table 7'!C34</f>
        <v>802</v>
      </c>
      <c r="D34" s="232">
        <f>'Table 6'!D34-'Table 7'!D34</f>
        <v>868</v>
      </c>
      <c r="E34" s="233">
        <f>'Table 6'!E34-'Table 7'!E34</f>
        <v>130</v>
      </c>
      <c r="F34" s="232">
        <f>'Table 6'!F34-'Table 7'!F34</f>
        <v>212</v>
      </c>
      <c r="G34" s="232">
        <f>'Table 6'!G34-'Table 7'!G34</f>
        <v>211</v>
      </c>
      <c r="H34" s="385">
        <f>'Table 6'!H34-'Table 7'!H34</f>
        <v>553</v>
      </c>
      <c r="I34" s="232">
        <f>'Table 6'!I34-'Table 7'!I34</f>
        <v>315</v>
      </c>
      <c r="J34" s="232">
        <f>'Table 6'!J34-'Table 7'!J34</f>
        <v>253</v>
      </c>
      <c r="K34" s="232">
        <f>'Table 6'!K34-'Table 7'!K34</f>
        <v>234</v>
      </c>
      <c r="L34" s="233">
        <f>'Table 6'!L34-'Table 7'!L34</f>
        <v>196</v>
      </c>
      <c r="M34" s="388">
        <f>'Table 6'!M34-'Table 7'!M34</f>
        <v>683</v>
      </c>
      <c r="N34" s="617"/>
    </row>
    <row r="35" spans="1:14" ht="10.5" customHeight="1">
      <c r="A35" s="10"/>
      <c r="B35" s="29" t="s">
        <v>25</v>
      </c>
      <c r="C35" s="232">
        <f>'Table 6'!C35-'Table 7'!C35</f>
        <v>256</v>
      </c>
      <c r="D35" s="232">
        <f>'Table 6'!D35-'Table 7'!D35</f>
        <v>287</v>
      </c>
      <c r="E35" s="233">
        <f>'Table 6'!E35-'Table 7'!E35</f>
        <v>58</v>
      </c>
      <c r="F35" s="232">
        <f>'Table 6'!F35-'Table 7'!F35</f>
        <v>83</v>
      </c>
      <c r="G35" s="232">
        <f>'Table 6'!G35-'Table 7'!G35</f>
        <v>65</v>
      </c>
      <c r="H35" s="385">
        <f>'Table 6'!H35-'Table 7'!H35</f>
        <v>206</v>
      </c>
      <c r="I35" s="232">
        <f>'Table 6'!I35-'Table 7'!I35</f>
        <v>81</v>
      </c>
      <c r="J35" s="232">
        <f>'Table 6'!J35-'Table 7'!J35</f>
        <v>65</v>
      </c>
      <c r="K35" s="232">
        <f>'Table 6'!K35-'Table 7'!K35</f>
        <v>108</v>
      </c>
      <c r="L35" s="233">
        <f>'Table 6'!L35-'Table 7'!L35</f>
        <v>87</v>
      </c>
      <c r="M35" s="388">
        <f>'Table 6'!M35-'Table 7'!M35</f>
        <v>260</v>
      </c>
      <c r="N35" s="617"/>
    </row>
    <row r="36" spans="1:14" ht="10.5" customHeight="1">
      <c r="A36" s="10"/>
      <c r="B36" s="29" t="s">
        <v>225</v>
      </c>
      <c r="C36" s="232">
        <f>'Table 6'!C36-'Table 7'!C36</f>
        <v>249</v>
      </c>
      <c r="D36" s="232">
        <f>'Table 6'!D36-'Table 7'!D36</f>
        <v>344</v>
      </c>
      <c r="E36" s="233">
        <f>'Table 6'!E36-'Table 7'!E36</f>
        <v>44</v>
      </c>
      <c r="F36" s="232">
        <f>'Table 6'!F36-'Table 7'!F36</f>
        <v>88</v>
      </c>
      <c r="G36" s="232">
        <f>'Table 6'!G36-'Table 7'!G36</f>
        <v>69</v>
      </c>
      <c r="H36" s="385">
        <f>'Table 6'!H36-'Table 7'!H36</f>
        <v>201</v>
      </c>
      <c r="I36" s="232">
        <f>'Table 6'!I36-'Table 7'!I36</f>
        <v>143</v>
      </c>
      <c r="J36" s="232">
        <f>'Table 6'!J36-'Table 7'!J36</f>
        <v>41</v>
      </c>
      <c r="K36" s="232">
        <f>'Table 6'!K36-'Table 7'!K36</f>
        <v>155</v>
      </c>
      <c r="L36" s="233">
        <f>'Table 6'!L36-'Table 7'!L36</f>
        <v>81</v>
      </c>
      <c r="M36" s="388">
        <f>'Table 6'!M36-'Table 7'!M36</f>
        <v>277</v>
      </c>
      <c r="N36" s="617"/>
    </row>
    <row r="37" spans="1:14" ht="10.5" customHeight="1">
      <c r="A37" s="10"/>
      <c r="B37" s="29" t="s">
        <v>43</v>
      </c>
      <c r="C37" s="232">
        <f>'Table 6'!C37-'Table 7'!C37</f>
        <v>33</v>
      </c>
      <c r="D37" s="232">
        <f>'Table 6'!D37-'Table 7'!D37</f>
        <v>8</v>
      </c>
      <c r="E37" s="233">
        <f>'Table 6'!E37-'Table 7'!E37</f>
        <v>4</v>
      </c>
      <c r="F37" s="232">
        <f>'Table 6'!F37-'Table 7'!F37</f>
        <v>2</v>
      </c>
      <c r="G37" s="232">
        <f>'Table 6'!G37-'Table 7'!G37</f>
        <v>1</v>
      </c>
      <c r="H37" s="385">
        <f>'Table 6'!H37-'Table 7'!H37</f>
        <v>7</v>
      </c>
      <c r="I37" s="232">
        <f>'Table 6'!I37-'Table 7'!I37</f>
        <v>1</v>
      </c>
      <c r="J37" s="235">
        <f>'Table 6'!J37-'Table 7'!J37</f>
        <v>0</v>
      </c>
      <c r="K37" s="402">
        <f>'Table 6'!K37-'Table 7'!K37</f>
        <v>1</v>
      </c>
      <c r="L37" s="466">
        <f>'Table 6'!L37-'Table 7'!L37</f>
        <v>0</v>
      </c>
      <c r="M37" s="388">
        <f>'Table 6'!M37-'Table 7'!M37</f>
        <v>1</v>
      </c>
      <c r="N37" s="617"/>
    </row>
    <row r="38" spans="1:14" ht="10.5" customHeight="1">
      <c r="A38" s="10"/>
      <c r="B38" s="29" t="s">
        <v>30</v>
      </c>
      <c r="C38" s="232">
        <f>'Table 6'!C38-'Table 7'!C38</f>
        <v>30</v>
      </c>
      <c r="D38" s="232">
        <f>'Table 6'!D38-'Table 7'!D38</f>
        <v>19</v>
      </c>
      <c r="E38" s="233">
        <f>'Table 6'!E38-'Table 7'!E38</f>
        <v>4</v>
      </c>
      <c r="F38" s="232">
        <f>'Table 6'!F38-'Table 7'!F38</f>
        <v>11</v>
      </c>
      <c r="G38" s="232">
        <f>'Table 6'!G38-'Table 7'!G38</f>
        <v>1</v>
      </c>
      <c r="H38" s="385">
        <f>'Table 6'!H38-'Table 7'!H38</f>
        <v>16</v>
      </c>
      <c r="I38" s="232">
        <f>'Table 6'!I38-'Table 7'!I38</f>
        <v>3</v>
      </c>
      <c r="J38" s="232">
        <f>'Table 6'!J38-'Table 7'!J38</f>
        <v>3</v>
      </c>
      <c r="K38" s="232">
        <f>'Table 6'!K38-'Table 7'!K38</f>
        <v>3</v>
      </c>
      <c r="L38" s="466">
        <f>'Table 6'!L38-'Table 7'!L38</f>
        <v>0</v>
      </c>
      <c r="M38" s="388">
        <f>'Table 6'!M38-'Table 7'!M38</f>
        <v>6</v>
      </c>
      <c r="N38" s="617"/>
    </row>
    <row r="39" spans="1:14" ht="10.5" customHeight="1">
      <c r="A39" s="10"/>
      <c r="B39" s="29" t="s">
        <v>20</v>
      </c>
      <c r="C39" s="232">
        <f>'Table 6'!C39-'Table 7'!C39</f>
        <v>108</v>
      </c>
      <c r="D39" s="232">
        <f>'Table 6'!D39-'Table 7'!D39</f>
        <v>260</v>
      </c>
      <c r="E39" s="233">
        <f>'Table 6'!E39-'Table 7'!E39</f>
        <v>79</v>
      </c>
      <c r="F39" s="232">
        <f>'Table 6'!F39-'Table 7'!F39</f>
        <v>41</v>
      </c>
      <c r="G39" s="232">
        <f>'Table 6'!G39-'Table 7'!G39</f>
        <v>35</v>
      </c>
      <c r="H39" s="385">
        <f>'Table 6'!H39-'Table 7'!H39</f>
        <v>155</v>
      </c>
      <c r="I39" s="232">
        <f>'Table 6'!I39-'Table 7'!I39</f>
        <v>105</v>
      </c>
      <c r="J39" s="232">
        <f>'Table 6'!J39-'Table 7'!J39</f>
        <v>65</v>
      </c>
      <c r="K39" s="232">
        <f>'Table 6'!K39-'Table 7'!K39</f>
        <v>96</v>
      </c>
      <c r="L39" s="233">
        <f>'Table 6'!L39-'Table 7'!L39</f>
        <v>123</v>
      </c>
      <c r="M39" s="388">
        <f>'Table 6'!M39-'Table 7'!M39</f>
        <v>284</v>
      </c>
      <c r="N39" s="617"/>
    </row>
    <row r="40" spans="1:14" ht="10.5" customHeight="1">
      <c r="A40" s="22" t="s">
        <v>167</v>
      </c>
      <c r="B40" s="29"/>
      <c r="C40" s="230">
        <f>'Table 6'!C40-'Table 7'!C40</f>
        <v>176</v>
      </c>
      <c r="D40" s="230">
        <f>'Table 6'!D40-'Table 7'!D40</f>
        <v>953</v>
      </c>
      <c r="E40" s="231">
        <f>'Table 6'!E40-'Table 7'!E40</f>
        <v>73</v>
      </c>
      <c r="F40" s="230">
        <f>'Table 6'!F40-'Table 7'!F40</f>
        <v>716</v>
      </c>
      <c r="G40" s="230">
        <f>'Table 6'!G40-'Table 7'!G40</f>
        <v>105</v>
      </c>
      <c r="H40" s="230">
        <f>'Table 6'!H40-'Table 7'!H40</f>
        <v>894</v>
      </c>
      <c r="I40" s="230">
        <f>'Table 6'!I40-'Table 7'!I40</f>
        <v>59</v>
      </c>
      <c r="J40" s="230">
        <f>'Table 6'!J40-'Table 7'!J40</f>
        <v>97</v>
      </c>
      <c r="K40" s="230">
        <f>'Table 6'!K40-'Table 7'!K40</f>
        <v>88</v>
      </c>
      <c r="L40" s="231">
        <f>'Table 6'!L40-'Table 7'!L40</f>
        <v>70</v>
      </c>
      <c r="M40" s="231">
        <f>'Table 6'!M40-'Table 7'!M40</f>
        <v>255</v>
      </c>
      <c r="N40" s="617"/>
    </row>
    <row r="41" spans="1:14" ht="10.5" customHeight="1">
      <c r="A41" s="10"/>
      <c r="B41" s="29" t="s">
        <v>22</v>
      </c>
      <c r="C41" s="232">
        <f>'Table 6'!C41-'Table 7'!C41</f>
        <v>13</v>
      </c>
      <c r="D41" s="232">
        <f>'Table 6'!D41-'Table 7'!D41</f>
        <v>15</v>
      </c>
      <c r="E41" s="233">
        <f>'Table 6'!E41-'Table 7'!E41</f>
        <v>10</v>
      </c>
      <c r="F41" s="232">
        <f>'Table 6'!F41-'Table 7'!F41</f>
        <v>4</v>
      </c>
      <c r="G41" s="232">
        <f>'Table 6'!G41-'Table 7'!G41</f>
        <v>1</v>
      </c>
      <c r="H41" s="385">
        <f>'Table 6'!H41-'Table 7'!H41</f>
        <v>15</v>
      </c>
      <c r="I41" s="235">
        <f>'Table 6'!I41-'Table 7'!I41</f>
        <v>0</v>
      </c>
      <c r="J41" s="235">
        <f>'Table 6'!J41-'Table 7'!J41</f>
        <v>0</v>
      </c>
      <c r="K41" s="199">
        <f>'Table 6'!K41-'Table 7'!K41</f>
        <v>1</v>
      </c>
      <c r="L41" s="466">
        <f>'Table 6'!L41-'Table 7'!L41</f>
        <v>0</v>
      </c>
      <c r="M41" s="231">
        <f>'Table 6'!M41-'Table 7'!M41</f>
        <v>1</v>
      </c>
      <c r="N41" s="617"/>
    </row>
    <row r="42" spans="1:14" ht="10.5" customHeight="1">
      <c r="A42" s="10"/>
      <c r="B42" s="29" t="s">
        <v>29</v>
      </c>
      <c r="C42" s="232">
        <f>'Table 6'!C42-'Table 7'!C42</f>
        <v>124</v>
      </c>
      <c r="D42" s="232">
        <f>'Table 6'!D42-'Table 7'!D42</f>
        <v>923</v>
      </c>
      <c r="E42" s="233">
        <f>'Table 6'!E42-'Table 7'!E42</f>
        <v>61</v>
      </c>
      <c r="F42" s="232">
        <f>'Table 6'!F42-'Table 7'!F42</f>
        <v>709</v>
      </c>
      <c r="G42" s="232">
        <f>'Table 6'!G42-'Table 7'!G42</f>
        <v>98</v>
      </c>
      <c r="H42" s="385">
        <f>'Table 6'!H42-'Table 7'!H42</f>
        <v>868</v>
      </c>
      <c r="I42" s="232">
        <f>'Table 6'!I42-'Table 7'!I42</f>
        <v>55</v>
      </c>
      <c r="J42" s="232">
        <f>'Table 6'!J42-'Table 7'!J42</f>
        <v>56</v>
      </c>
      <c r="K42" s="232">
        <f>'Table 6'!K42-'Table 7'!K42</f>
        <v>58</v>
      </c>
      <c r="L42" s="233">
        <f>'Table 6'!L42-'Table 7'!L42</f>
        <v>63</v>
      </c>
      <c r="M42" s="388">
        <f>'Table 6'!M42-'Table 7'!M42</f>
        <v>177</v>
      </c>
      <c r="N42" s="617"/>
    </row>
    <row r="43" spans="1:14" ht="10.5" customHeight="1">
      <c r="A43" s="10"/>
      <c r="B43" s="27" t="s">
        <v>20</v>
      </c>
      <c r="C43" s="232">
        <f>'Table 6'!C43-'Table 7'!C43</f>
        <v>39</v>
      </c>
      <c r="D43" s="232">
        <f>'Table 6'!D43-'Table 7'!D43</f>
        <v>15</v>
      </c>
      <c r="E43" s="233">
        <f>'Table 6'!E43-'Table 7'!E43</f>
        <v>2</v>
      </c>
      <c r="F43" s="232">
        <f>'Table 6'!F43-'Table 7'!F43</f>
        <v>3</v>
      </c>
      <c r="G43" s="232">
        <f>'Table 6'!G43-'Table 7'!G43</f>
        <v>6</v>
      </c>
      <c r="H43" s="385">
        <f>'Table 6'!H43-'Table 7'!H43</f>
        <v>11</v>
      </c>
      <c r="I43" s="232">
        <f>'Table 6'!I43-'Table 7'!I43</f>
        <v>4</v>
      </c>
      <c r="J43" s="232">
        <f>'Table 6'!J43-'Table 7'!J43</f>
        <v>41</v>
      </c>
      <c r="K43" s="232">
        <f>'Table 6'!K43-'Table 7'!K43</f>
        <v>29</v>
      </c>
      <c r="L43" s="233">
        <f>'Table 6'!L43-'Table 7'!L43</f>
        <v>7</v>
      </c>
      <c r="M43" s="388">
        <f>'Table 6'!M43-'Table 7'!M43</f>
        <v>77</v>
      </c>
      <c r="N43" s="617"/>
    </row>
    <row r="44" spans="1:14" ht="10.5" customHeight="1">
      <c r="A44" s="22" t="s">
        <v>168</v>
      </c>
      <c r="B44" s="29"/>
      <c r="C44" s="230">
        <f>'Table 6'!C44-'Table 7'!C44</f>
        <v>144</v>
      </c>
      <c r="D44" s="230">
        <f>'Table 6'!D44-'Table 7'!D44</f>
        <v>534</v>
      </c>
      <c r="E44" s="231">
        <f>'Table 6'!E44-'Table 7'!E44</f>
        <v>30</v>
      </c>
      <c r="F44" s="230">
        <f>'Table 6'!F44-'Table 7'!F44</f>
        <v>234</v>
      </c>
      <c r="G44" s="230">
        <f>'Table 6'!G44-'Table 7'!G44</f>
        <v>9</v>
      </c>
      <c r="H44" s="230">
        <f>'Table 6'!H44-'Table 7'!H44</f>
        <v>273</v>
      </c>
      <c r="I44" s="230">
        <f>'Table 6'!I44-'Table 7'!I44</f>
        <v>261</v>
      </c>
      <c r="J44" s="230">
        <f>'Table 6'!J44-'Table 7'!J44</f>
        <v>13</v>
      </c>
      <c r="K44" s="230">
        <f>'Table 6'!K44-'Table 7'!K44</f>
        <v>111</v>
      </c>
      <c r="L44" s="231">
        <f>'Table 6'!L44-'Table 7'!L44</f>
        <v>14</v>
      </c>
      <c r="M44" s="231">
        <f>'Table 6'!M44-'Table 7'!M44</f>
        <v>138</v>
      </c>
      <c r="N44" s="617"/>
    </row>
    <row r="45" spans="1:14" ht="10.5" customHeight="1">
      <c r="A45" s="10"/>
      <c r="B45" s="29" t="s">
        <v>21</v>
      </c>
      <c r="C45" s="232">
        <f>'Table 6'!C45-'Table 7'!C45</f>
        <v>30</v>
      </c>
      <c r="D45" s="232">
        <f>'Table 6'!D45-'Table 7'!D45</f>
        <v>22</v>
      </c>
      <c r="E45" s="233">
        <f>'Table 6'!E45-'Table 7'!E45</f>
        <v>4</v>
      </c>
      <c r="F45" s="232">
        <f>'Table 6'!F45-'Table 7'!F45</f>
        <v>3</v>
      </c>
      <c r="G45" s="232">
        <f>'Table 6'!G45-'Table 7'!G45</f>
        <v>7</v>
      </c>
      <c r="H45" s="385">
        <f>'Table 6'!H45-'Table 7'!H45</f>
        <v>14</v>
      </c>
      <c r="I45" s="232">
        <f>'Table 6'!I45-'Table 7'!I45</f>
        <v>8</v>
      </c>
      <c r="J45" s="232">
        <f>'Table 6'!J45-'Table 7'!J45</f>
        <v>5</v>
      </c>
      <c r="K45" s="232">
        <f>'Table 6'!K45-'Table 7'!K45</f>
        <v>6</v>
      </c>
      <c r="L45" s="233">
        <f>'Table 6'!L45-'Table 7'!L45</f>
        <v>6</v>
      </c>
      <c r="M45" s="388">
        <f>'Table 6'!M45-'Table 7'!M45</f>
        <v>17</v>
      </c>
      <c r="N45" s="617"/>
    </row>
    <row r="46" spans="1:14" ht="10.5" customHeight="1">
      <c r="A46" s="10"/>
      <c r="B46" s="29" t="s">
        <v>223</v>
      </c>
      <c r="C46" s="232">
        <f>'Table 6'!C46-'Table 7'!C46</f>
        <v>93</v>
      </c>
      <c r="D46" s="232">
        <f>'Table 6'!D46-'Table 7'!D46</f>
        <v>23</v>
      </c>
      <c r="E46" s="233">
        <f>'Table 6'!E46-'Table 7'!E46</f>
        <v>23</v>
      </c>
      <c r="F46" s="235">
        <f>'Table 6'!F46-'Table 7'!F46</f>
        <v>0</v>
      </c>
      <c r="G46" s="235">
        <f>'Table 6'!G46-'Table 7'!G46</f>
        <v>0</v>
      </c>
      <c r="H46" s="417">
        <f>'Table 6'!H46-'Table 7'!H46</f>
        <v>23</v>
      </c>
      <c r="I46" s="235">
        <f>'Table 6'!I46-'Table 7'!I46</f>
        <v>0</v>
      </c>
      <c r="J46" s="235">
        <f>'Table 6'!J46-'Table 7'!J46</f>
        <v>0</v>
      </c>
      <c r="K46" s="232">
        <f>'Table 6'!K46-'Table 7'!K46</f>
        <v>33</v>
      </c>
      <c r="L46" s="466">
        <f>'Table 6'!L46-'Table 7'!L46</f>
        <v>0</v>
      </c>
      <c r="M46" s="388">
        <f>'Table 6'!M46-'Table 7'!M46</f>
        <v>33</v>
      </c>
      <c r="N46" s="617"/>
    </row>
    <row r="47" spans="1:14" ht="10.5" customHeight="1">
      <c r="A47" s="35"/>
      <c r="B47" s="87" t="s">
        <v>20</v>
      </c>
      <c r="C47" s="234">
        <f>'Table 6'!C47-'Table 7'!C47</f>
        <v>21</v>
      </c>
      <c r="D47" s="234">
        <f>'Table 6'!D47-'Table 7'!D47</f>
        <v>489</v>
      </c>
      <c r="E47" s="234">
        <f>'Table 6'!E47-'Table 7'!E47</f>
        <v>3</v>
      </c>
      <c r="F47" s="234">
        <f>'Table 6'!F47-'Table 7'!F47</f>
        <v>231</v>
      </c>
      <c r="G47" s="234">
        <f>'Table 6'!G47-'Table 7'!G47</f>
        <v>2</v>
      </c>
      <c r="H47" s="386">
        <f>'Table 6'!H47-'Table 7'!H47</f>
        <v>236</v>
      </c>
      <c r="I47" s="234">
        <f>'Table 6'!I47-'Table 7'!I47</f>
        <v>253</v>
      </c>
      <c r="J47" s="234">
        <f>'Table 6'!J47-'Table 7'!J47</f>
        <v>8</v>
      </c>
      <c r="K47" s="234">
        <f>'Table 6'!K47-'Table 7'!K47</f>
        <v>72</v>
      </c>
      <c r="L47" s="418">
        <f>'Table 6'!L47-'Table 7'!L47</f>
        <v>8</v>
      </c>
      <c r="M47" s="389">
        <f>'Table 6'!M47-'Table 7'!M47</f>
        <v>88</v>
      </c>
      <c r="N47" s="617"/>
    </row>
    <row r="48" spans="1:14" ht="15.75" customHeight="1">
      <c r="A48" s="305" t="s">
        <v>310</v>
      </c>
      <c r="C48" s="305" t="s">
        <v>266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617"/>
    </row>
    <row r="49" spans="1:14" ht="5.25" customHeight="1" hidden="1">
      <c r="A49" s="305" t="s">
        <v>266</v>
      </c>
      <c r="N49" s="172"/>
    </row>
    <row r="50" spans="1:14" ht="14.25" customHeight="1">
      <c r="A50" s="57" t="s">
        <v>288</v>
      </c>
      <c r="N50" s="172"/>
    </row>
    <row r="51" spans="3:4" ht="12">
      <c r="C51" s="118"/>
      <c r="D51" s="118"/>
    </row>
  </sheetData>
  <sheetProtection/>
  <mergeCells count="6">
    <mergeCell ref="N1:N48"/>
    <mergeCell ref="A4:B5"/>
    <mergeCell ref="C4:C5"/>
    <mergeCell ref="E4:I4"/>
    <mergeCell ref="D4:D5"/>
    <mergeCell ref="J4:M4"/>
  </mergeCells>
  <printOptions/>
  <pageMargins left="0.52" right="0.25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140625" style="3" customWidth="1"/>
    <col min="2" max="2" width="34.57421875" style="3" customWidth="1"/>
    <col min="3" max="4" width="9.28125" style="3" customWidth="1"/>
    <col min="5" max="13" width="9.28125" style="50" customWidth="1"/>
    <col min="14" max="14" width="3.140625" style="3" customWidth="1"/>
    <col min="15" max="15" width="9.57421875" style="3" bestFit="1" customWidth="1"/>
    <col min="16" max="16384" width="9.140625" style="3" customWidth="1"/>
  </cols>
  <sheetData>
    <row r="1" spans="1:14" ht="22.5" customHeight="1">
      <c r="A1" s="34" t="s">
        <v>276</v>
      </c>
      <c r="B1" s="2"/>
      <c r="N1" s="618" t="s">
        <v>124</v>
      </c>
    </row>
    <row r="2" spans="5:14" ht="15" customHeight="1">
      <c r="E2" s="58"/>
      <c r="K2" s="58"/>
      <c r="L2" s="58"/>
      <c r="M2" s="58" t="s">
        <v>33</v>
      </c>
      <c r="N2" s="619"/>
    </row>
    <row r="3" ht="8.25" customHeight="1">
      <c r="N3" s="619"/>
    </row>
    <row r="4" spans="1:14" ht="21.75" customHeight="1">
      <c r="A4" s="606" t="s">
        <v>121</v>
      </c>
      <c r="B4" s="620"/>
      <c r="C4" s="582">
        <v>2005</v>
      </c>
      <c r="D4" s="582" t="s">
        <v>284</v>
      </c>
      <c r="E4" s="584" t="s">
        <v>284</v>
      </c>
      <c r="F4" s="585"/>
      <c r="G4" s="585"/>
      <c r="H4" s="585"/>
      <c r="I4" s="586"/>
      <c r="J4" s="584" t="s">
        <v>272</v>
      </c>
      <c r="K4" s="585"/>
      <c r="L4" s="585"/>
      <c r="M4" s="586"/>
      <c r="N4" s="619"/>
    </row>
    <row r="5" spans="1:14" ht="24" customHeight="1">
      <c r="A5" s="611"/>
      <c r="B5" s="612"/>
      <c r="C5" s="583"/>
      <c r="D5" s="583"/>
      <c r="E5" s="88" t="s">
        <v>153</v>
      </c>
      <c r="F5" s="88" t="s">
        <v>262</v>
      </c>
      <c r="G5" s="88" t="s">
        <v>158</v>
      </c>
      <c r="H5" s="370" t="s">
        <v>298</v>
      </c>
      <c r="I5" s="88" t="s">
        <v>201</v>
      </c>
      <c r="J5" s="88" t="s">
        <v>153</v>
      </c>
      <c r="K5" s="88" t="s">
        <v>262</v>
      </c>
      <c r="L5" s="88" t="s">
        <v>306</v>
      </c>
      <c r="M5" s="370" t="s">
        <v>298</v>
      </c>
      <c r="N5" s="619"/>
    </row>
    <row r="6" spans="1:14" s="47" customFormat="1" ht="21" customHeight="1">
      <c r="A6" s="46"/>
      <c r="B6" s="125" t="s">
        <v>211</v>
      </c>
      <c r="C6" s="311">
        <v>93282</v>
      </c>
      <c r="D6" s="317">
        <f>D7+D17+D20+'Table 9 cont''d'!D6+'Table 9 cont''d'!D10+'Table 9 cont''d'!D13+'Table 9 cont''d'!D20+'Table 9 cont''d(sec 7-9)'!D6+'Table 9 cont''d(sec 7-9)'!D16+'Table 9 cont''d(sec 7-9)'!D26</f>
        <v>115502</v>
      </c>
      <c r="E6" s="317">
        <f>E7+E17+E20+'Table 9 cont''d'!E6+'Table 9 cont''d'!E10+'Table 9 cont''d'!E13+'Table 9 cont''d'!E20+'Table 9 cont''d(sec 7-9)'!E6+'Table 9 cont''d(sec 7-9)'!E16+'Table 9 cont''d(sec 7-9)'!E26</f>
        <v>23617</v>
      </c>
      <c r="F6" s="317">
        <f>F7+F17+F20+'Table 9 cont''d'!F6+'Table 9 cont''d'!F10+'Table 9 cont''d'!F13+'Table 9 cont''d'!F20+'Table 9 cont''d(sec 7-9)'!F6+'Table 9 cont''d(sec 7-9)'!F16+'Table 9 cont''d(sec 7-9)'!F26</f>
        <v>27167</v>
      </c>
      <c r="G6" s="317">
        <f>G7+G17+G20+'Table 9 cont''d'!G6+'Table 9 cont''d'!G10+'Table 9 cont''d'!G13+'Table 9 cont''d'!G20+'Table 9 cont''d(sec 7-9)'!G6+'Table 9 cont''d(sec 7-9)'!G16+'Table 9 cont''d(sec 7-9)'!G26</f>
        <v>27664</v>
      </c>
      <c r="H6" s="317">
        <f>SUM(E6:G6)</f>
        <v>78448</v>
      </c>
      <c r="I6" s="317">
        <f>I7+I17+I20+'Table 9 cont''d'!I6+'Table 9 cont''d'!I10+'Table 9 cont''d'!I13+'Table 9 cont''d'!I20+'Table 9 cont''d(sec 7-9)'!I6+'Table 9 cont''d(sec 7-9)'!I16+'Table 9 cont''d(sec 7-9)'!I26</f>
        <v>37054</v>
      </c>
      <c r="J6" s="317">
        <f>J7+J17+J20+'Table 9 cont''d'!J6+'Table 9 cont''d'!J10+'Table 9 cont''d'!J13+'Table 9 cont''d'!J20+'Table 9 cont''d(sec 7-9)'!J6+'Table 9 cont''d(sec 7-9)'!J16+'Table 9 cont''d(sec 7-9)'!J26</f>
        <v>24373</v>
      </c>
      <c r="K6" s="317">
        <f>K7+K17+K20+'Table 9 cont''d'!K6+'Table 9 cont''d'!K10+'Table 9 cont''d'!K13+'Table 9 cont''d'!K20+'Table 9 cont''d(sec 7-9)'!K6+'Table 9 cont''d(sec 7-9)'!K16+'Table 9 cont''d(sec 7-9)'!K26</f>
        <v>28687</v>
      </c>
      <c r="L6" s="317">
        <f>L7+L17+L20+'Table 9 cont''d'!L6+'Table 9 cont''d'!L10+'Table 9 cont''d'!L13+'Table 9 cont''d'!L20+'Table 9 cont''d(sec 7-9)'!L6+'Table 9 cont''d(sec 7-9)'!L16+'Table 9 cont''d(sec 7-9)'!L26</f>
        <v>31424</v>
      </c>
      <c r="M6" s="381">
        <f>SUM(J6:L6)</f>
        <v>84484</v>
      </c>
      <c r="N6" s="619"/>
    </row>
    <row r="7" spans="1:14" s="47" customFormat="1" ht="19.5" customHeight="1">
      <c r="A7" s="24" t="s">
        <v>40</v>
      </c>
      <c r="B7" s="26"/>
      <c r="C7" s="260">
        <v>13820</v>
      </c>
      <c r="D7" s="260">
        <v>17276</v>
      </c>
      <c r="E7" s="79">
        <v>3582</v>
      </c>
      <c r="F7" s="79">
        <v>3969</v>
      </c>
      <c r="G7" s="79">
        <v>4436</v>
      </c>
      <c r="H7" s="79">
        <f aca="true" t="shared" si="0" ref="H7:H23">SUM(E7:G7)</f>
        <v>11987</v>
      </c>
      <c r="I7" s="312">
        <f>D7-H7</f>
        <v>5289</v>
      </c>
      <c r="J7" s="312">
        <v>4001</v>
      </c>
      <c r="K7" s="312">
        <v>4940</v>
      </c>
      <c r="L7" s="419">
        <v>4928</v>
      </c>
      <c r="M7" s="59">
        <f aca="true" t="shared" si="1" ref="M7:M23">SUM(J7:L7)</f>
        <v>13869</v>
      </c>
      <c r="N7" s="619"/>
    </row>
    <row r="8" spans="1:14" ht="19.5" customHeight="1">
      <c r="A8" s="44"/>
      <c r="B8" s="27" t="s">
        <v>342</v>
      </c>
      <c r="C8" s="259">
        <v>999</v>
      </c>
      <c r="D8" s="259">
        <v>1192</v>
      </c>
      <c r="E8" s="92">
        <v>228</v>
      </c>
      <c r="F8" s="92">
        <v>208</v>
      </c>
      <c r="G8" s="92">
        <v>325</v>
      </c>
      <c r="H8" s="101">
        <f t="shared" si="0"/>
        <v>761</v>
      </c>
      <c r="I8" s="92">
        <f aca="true" t="shared" si="2" ref="I8:I15">D8-H8</f>
        <v>431</v>
      </c>
      <c r="J8" s="92">
        <v>253</v>
      </c>
      <c r="K8" s="92">
        <v>292</v>
      </c>
      <c r="L8" s="43">
        <v>342</v>
      </c>
      <c r="M8" s="51">
        <f t="shared" si="1"/>
        <v>887</v>
      </c>
      <c r="N8" s="619"/>
    </row>
    <row r="9" spans="1:14" ht="19.5" customHeight="1">
      <c r="A9" s="45"/>
      <c r="B9" s="27" t="s">
        <v>343</v>
      </c>
      <c r="C9" s="259">
        <v>1815</v>
      </c>
      <c r="D9" s="259">
        <v>1870</v>
      </c>
      <c r="E9" s="92">
        <v>485</v>
      </c>
      <c r="F9" s="92">
        <v>423</v>
      </c>
      <c r="G9" s="92">
        <v>392</v>
      </c>
      <c r="H9" s="101">
        <f t="shared" si="0"/>
        <v>1300</v>
      </c>
      <c r="I9" s="92">
        <f t="shared" si="2"/>
        <v>570</v>
      </c>
      <c r="J9" s="92">
        <v>456</v>
      </c>
      <c r="K9" s="92">
        <v>566</v>
      </c>
      <c r="L9" s="43">
        <v>544</v>
      </c>
      <c r="M9" s="51">
        <f t="shared" si="1"/>
        <v>1566</v>
      </c>
      <c r="N9" s="619"/>
    </row>
    <row r="10" spans="1:14" ht="19.5" customHeight="1">
      <c r="A10" s="44"/>
      <c r="B10" s="27" t="s">
        <v>344</v>
      </c>
      <c r="C10" s="259">
        <v>4266</v>
      </c>
      <c r="D10" s="259">
        <v>6687</v>
      </c>
      <c r="E10" s="92">
        <v>1247</v>
      </c>
      <c r="F10" s="92">
        <v>1501</v>
      </c>
      <c r="G10" s="92">
        <v>1961</v>
      </c>
      <c r="H10" s="101">
        <f t="shared" si="0"/>
        <v>4709</v>
      </c>
      <c r="I10" s="92">
        <f t="shared" si="2"/>
        <v>1978</v>
      </c>
      <c r="J10" s="92">
        <v>1291</v>
      </c>
      <c r="K10" s="92">
        <v>1899</v>
      </c>
      <c r="L10" s="43">
        <v>1902</v>
      </c>
      <c r="M10" s="51">
        <f t="shared" si="1"/>
        <v>5092</v>
      </c>
      <c r="N10" s="619"/>
    </row>
    <row r="11" spans="1:14" ht="19.5" customHeight="1">
      <c r="A11" s="45"/>
      <c r="B11" s="27" t="s">
        <v>345</v>
      </c>
      <c r="C11" s="259">
        <v>898</v>
      </c>
      <c r="D11" s="259">
        <v>869</v>
      </c>
      <c r="E11" s="92">
        <v>141</v>
      </c>
      <c r="F11" s="92">
        <v>267</v>
      </c>
      <c r="G11" s="92">
        <v>149</v>
      </c>
      <c r="H11" s="101">
        <f t="shared" si="0"/>
        <v>557</v>
      </c>
      <c r="I11" s="92">
        <f t="shared" si="2"/>
        <v>312</v>
      </c>
      <c r="J11" s="92">
        <v>447</v>
      </c>
      <c r="K11" s="92">
        <v>250</v>
      </c>
      <c r="L11" s="43">
        <v>335</v>
      </c>
      <c r="M11" s="51">
        <f t="shared" si="1"/>
        <v>1032</v>
      </c>
      <c r="N11" s="619"/>
    </row>
    <row r="12" spans="1:14" ht="19.5" customHeight="1">
      <c r="A12" s="45"/>
      <c r="B12" s="27" t="s">
        <v>346</v>
      </c>
      <c r="C12" s="259">
        <v>909</v>
      </c>
      <c r="D12" s="259">
        <v>986</v>
      </c>
      <c r="E12" s="92">
        <v>208</v>
      </c>
      <c r="F12" s="92">
        <v>193</v>
      </c>
      <c r="G12" s="92">
        <v>269</v>
      </c>
      <c r="H12" s="101">
        <f t="shared" si="0"/>
        <v>670</v>
      </c>
      <c r="I12" s="92">
        <f t="shared" si="2"/>
        <v>316</v>
      </c>
      <c r="J12" s="92">
        <v>226</v>
      </c>
      <c r="K12" s="92">
        <v>316</v>
      </c>
      <c r="L12" s="43">
        <v>358</v>
      </c>
      <c r="M12" s="51">
        <f t="shared" si="1"/>
        <v>900</v>
      </c>
      <c r="N12" s="619"/>
    </row>
    <row r="13" spans="1:14" ht="19.5" customHeight="1">
      <c r="A13" s="45"/>
      <c r="B13" s="27" t="s">
        <v>347</v>
      </c>
      <c r="C13" s="259">
        <v>41</v>
      </c>
      <c r="D13" s="438">
        <v>1</v>
      </c>
      <c r="E13" s="440">
        <v>0</v>
      </c>
      <c r="F13" s="313">
        <v>0</v>
      </c>
      <c r="G13" s="313">
        <v>0</v>
      </c>
      <c r="H13" s="441">
        <f t="shared" si="0"/>
        <v>0</v>
      </c>
      <c r="I13" s="439">
        <f t="shared" si="2"/>
        <v>1</v>
      </c>
      <c r="J13" s="313">
        <v>0</v>
      </c>
      <c r="K13" s="92">
        <v>1</v>
      </c>
      <c r="L13" s="43">
        <v>1</v>
      </c>
      <c r="M13" s="403">
        <f t="shared" si="1"/>
        <v>2</v>
      </c>
      <c r="N13" s="619"/>
    </row>
    <row r="14" spans="1:14" ht="19.5" customHeight="1">
      <c r="A14" s="53" t="s">
        <v>9</v>
      </c>
      <c r="B14" s="27" t="s">
        <v>348</v>
      </c>
      <c r="C14" s="259">
        <v>456</v>
      </c>
      <c r="D14" s="259">
        <v>505</v>
      </c>
      <c r="E14" s="92">
        <v>99</v>
      </c>
      <c r="F14" s="92">
        <v>110</v>
      </c>
      <c r="G14" s="92">
        <v>135</v>
      </c>
      <c r="H14" s="101">
        <f t="shared" si="0"/>
        <v>344</v>
      </c>
      <c r="I14" s="92">
        <v>161</v>
      </c>
      <c r="J14" s="92">
        <v>121</v>
      </c>
      <c r="K14" s="92">
        <v>132</v>
      </c>
      <c r="L14" s="43">
        <v>159</v>
      </c>
      <c r="M14" s="51">
        <f t="shared" si="1"/>
        <v>412</v>
      </c>
      <c r="N14" s="619"/>
    </row>
    <row r="15" spans="1:14" ht="19.5" customHeight="1">
      <c r="A15" s="52"/>
      <c r="B15" s="27" t="s">
        <v>349</v>
      </c>
      <c r="C15" s="259">
        <v>1443</v>
      </c>
      <c r="D15" s="259">
        <v>1581</v>
      </c>
      <c r="E15" s="92">
        <v>439</v>
      </c>
      <c r="F15" s="92">
        <v>414</v>
      </c>
      <c r="G15" s="92">
        <v>341</v>
      </c>
      <c r="H15" s="101">
        <f t="shared" si="0"/>
        <v>1194</v>
      </c>
      <c r="I15" s="92">
        <f t="shared" si="2"/>
        <v>387</v>
      </c>
      <c r="J15" s="92">
        <v>471</v>
      </c>
      <c r="K15" s="92">
        <v>594</v>
      </c>
      <c r="L15" s="43">
        <v>422</v>
      </c>
      <c r="M15" s="51">
        <f t="shared" si="1"/>
        <v>1487</v>
      </c>
      <c r="N15" s="619"/>
    </row>
    <row r="16" spans="1:15" ht="19.5" customHeight="1">
      <c r="A16" s="10"/>
      <c r="B16" s="25" t="s">
        <v>20</v>
      </c>
      <c r="C16" s="256">
        <f>C7-SUM(C8:C15)</f>
        <v>2993</v>
      </c>
      <c r="D16" s="43">
        <f>D7-SUM(D8:D15)</f>
        <v>3585</v>
      </c>
      <c r="E16" s="43">
        <f>E7-SUM(E8:E15)</f>
        <v>735</v>
      </c>
      <c r="F16" s="43">
        <f>F7-SUM(F8:F15)</f>
        <v>853</v>
      </c>
      <c r="G16" s="43">
        <f>G7-SUM(G8:G15)</f>
        <v>864</v>
      </c>
      <c r="H16" s="51">
        <f t="shared" si="0"/>
        <v>2452</v>
      </c>
      <c r="I16" s="43">
        <f>I7-SUM(I8:I15)</f>
        <v>1133</v>
      </c>
      <c r="J16" s="43">
        <f>J7-SUM(J8:J15)</f>
        <v>736</v>
      </c>
      <c r="K16" s="43">
        <f>K7-SUM(K8:K15)</f>
        <v>890</v>
      </c>
      <c r="L16" s="43">
        <f>L7-SUM(L8:L15)</f>
        <v>865</v>
      </c>
      <c r="M16" s="51">
        <f t="shared" si="1"/>
        <v>2491</v>
      </c>
      <c r="N16" s="619"/>
      <c r="O16" s="72"/>
    </row>
    <row r="17" spans="1:14" s="47" customFormat="1" ht="19.5" customHeight="1">
      <c r="A17" s="24" t="s">
        <v>44</v>
      </c>
      <c r="B17" s="26"/>
      <c r="C17" s="260">
        <v>839</v>
      </c>
      <c r="D17" s="260">
        <v>952</v>
      </c>
      <c r="E17" s="261">
        <v>213</v>
      </c>
      <c r="F17" s="261">
        <v>194</v>
      </c>
      <c r="G17" s="261">
        <v>187</v>
      </c>
      <c r="H17" s="261">
        <f t="shared" si="0"/>
        <v>594</v>
      </c>
      <c r="I17" s="261">
        <f>D17-H17</f>
        <v>358</v>
      </c>
      <c r="J17" s="261">
        <v>250</v>
      </c>
      <c r="K17" s="261">
        <v>234</v>
      </c>
      <c r="L17" s="300">
        <v>305</v>
      </c>
      <c r="M17" s="300">
        <f t="shared" si="1"/>
        <v>789</v>
      </c>
      <c r="N17" s="619"/>
    </row>
    <row r="18" spans="1:14" ht="19.5" customHeight="1">
      <c r="A18" s="10"/>
      <c r="B18" s="27" t="s">
        <v>350</v>
      </c>
      <c r="C18" s="259">
        <v>584</v>
      </c>
      <c r="D18" s="259">
        <v>669</v>
      </c>
      <c r="E18" s="92">
        <v>149</v>
      </c>
      <c r="F18" s="92">
        <v>118</v>
      </c>
      <c r="G18" s="92">
        <v>143</v>
      </c>
      <c r="H18" s="101">
        <f t="shared" si="0"/>
        <v>410</v>
      </c>
      <c r="I18" s="92">
        <f>D18-H18</f>
        <v>259</v>
      </c>
      <c r="J18" s="92">
        <v>174</v>
      </c>
      <c r="K18" s="92">
        <v>167</v>
      </c>
      <c r="L18" s="43">
        <v>179</v>
      </c>
      <c r="M18" s="51">
        <f t="shared" si="1"/>
        <v>520</v>
      </c>
      <c r="N18" s="619"/>
    </row>
    <row r="19" spans="1:14" ht="19.5" customHeight="1">
      <c r="A19" s="10"/>
      <c r="B19" s="27" t="s">
        <v>351</v>
      </c>
      <c r="C19" s="259">
        <f>C17-C18</f>
        <v>255</v>
      </c>
      <c r="D19" s="43">
        <f>D17-D18</f>
        <v>283</v>
      </c>
      <c r="E19" s="43">
        <f>E17-E18</f>
        <v>64</v>
      </c>
      <c r="F19" s="43">
        <f>F17-F18</f>
        <v>76</v>
      </c>
      <c r="G19" s="43">
        <f>G17-G18</f>
        <v>44</v>
      </c>
      <c r="H19" s="51">
        <f t="shared" si="0"/>
        <v>184</v>
      </c>
      <c r="I19" s="43">
        <f>I17-I18</f>
        <v>99</v>
      </c>
      <c r="J19" s="43">
        <f>J17-J18</f>
        <v>76</v>
      </c>
      <c r="K19" s="92">
        <f>K17-K18</f>
        <v>67</v>
      </c>
      <c r="L19" s="43">
        <v>126</v>
      </c>
      <c r="M19" s="51">
        <f t="shared" si="1"/>
        <v>269</v>
      </c>
      <c r="N19" s="619"/>
    </row>
    <row r="20" spans="1:14" s="47" customFormat="1" ht="19.5" customHeight="1">
      <c r="A20" s="24" t="s">
        <v>41</v>
      </c>
      <c r="B20" s="26"/>
      <c r="C20" s="260">
        <v>2097</v>
      </c>
      <c r="D20" s="260">
        <v>2769</v>
      </c>
      <c r="E20" s="79">
        <v>802</v>
      </c>
      <c r="F20" s="79">
        <v>686</v>
      </c>
      <c r="G20" s="79">
        <v>632</v>
      </c>
      <c r="H20" s="79">
        <f t="shared" si="0"/>
        <v>2120</v>
      </c>
      <c r="I20" s="79">
        <f>D20-H20</f>
        <v>649</v>
      </c>
      <c r="J20" s="79">
        <v>855</v>
      </c>
      <c r="K20" s="79">
        <v>803</v>
      </c>
      <c r="L20" s="59">
        <v>848</v>
      </c>
      <c r="M20" s="59">
        <f t="shared" si="1"/>
        <v>2506</v>
      </c>
      <c r="N20" s="619"/>
    </row>
    <row r="21" spans="1:14" ht="19.5" customHeight="1">
      <c r="A21" s="6"/>
      <c r="B21" s="25" t="s">
        <v>352</v>
      </c>
      <c r="C21" s="259">
        <v>491</v>
      </c>
      <c r="D21" s="259">
        <v>563</v>
      </c>
      <c r="E21" s="92">
        <v>144</v>
      </c>
      <c r="F21" s="92">
        <v>175</v>
      </c>
      <c r="G21" s="92">
        <v>110</v>
      </c>
      <c r="H21" s="101">
        <f t="shared" si="0"/>
        <v>429</v>
      </c>
      <c r="I21" s="92">
        <f>D21-H21</f>
        <v>134</v>
      </c>
      <c r="J21" s="92">
        <v>235</v>
      </c>
      <c r="K21" s="92">
        <v>206</v>
      </c>
      <c r="L21" s="43">
        <v>294</v>
      </c>
      <c r="M21" s="51">
        <f t="shared" si="1"/>
        <v>735</v>
      </c>
      <c r="N21" s="619"/>
    </row>
    <row r="22" spans="1:14" ht="19.5" customHeight="1">
      <c r="A22" s="10"/>
      <c r="B22" s="27" t="s">
        <v>353</v>
      </c>
      <c r="C22" s="259">
        <v>1130</v>
      </c>
      <c r="D22" s="259">
        <v>1669</v>
      </c>
      <c r="E22" s="92">
        <v>558</v>
      </c>
      <c r="F22" s="92">
        <v>391</v>
      </c>
      <c r="G22" s="92">
        <v>358</v>
      </c>
      <c r="H22" s="101">
        <f t="shared" si="0"/>
        <v>1307</v>
      </c>
      <c r="I22" s="92">
        <f>D22-H22</f>
        <v>362</v>
      </c>
      <c r="J22" s="92">
        <v>509</v>
      </c>
      <c r="K22" s="92">
        <v>409</v>
      </c>
      <c r="L22" s="43">
        <v>390</v>
      </c>
      <c r="M22" s="51">
        <f t="shared" si="1"/>
        <v>1308</v>
      </c>
      <c r="N22" s="619"/>
    </row>
    <row r="23" spans="1:14" ht="19.5" customHeight="1">
      <c r="A23" s="10"/>
      <c r="B23" s="25" t="s">
        <v>20</v>
      </c>
      <c r="C23" s="256">
        <f>C20-SUM(C21:C22)</f>
        <v>476</v>
      </c>
      <c r="D23" s="43">
        <f>D20-SUM(D21:D22)</f>
        <v>537</v>
      </c>
      <c r="E23" s="43">
        <f>E20-SUM(E21:E22)</f>
        <v>100</v>
      </c>
      <c r="F23" s="43">
        <f>F20-SUM(F21:F22)</f>
        <v>120</v>
      </c>
      <c r="G23" s="43">
        <f>G20-SUM(G21:G22)</f>
        <v>164</v>
      </c>
      <c r="H23" s="51">
        <f t="shared" si="0"/>
        <v>384</v>
      </c>
      <c r="I23" s="43">
        <f>I20-SUM(I21:I22)</f>
        <v>153</v>
      </c>
      <c r="J23" s="43">
        <f>J20-SUM(J21:J22)</f>
        <v>111</v>
      </c>
      <c r="K23" s="43">
        <f>K20-SUM(K21:K22)</f>
        <v>188</v>
      </c>
      <c r="L23" s="43">
        <f>L20-SUM(L21:L22)</f>
        <v>164</v>
      </c>
      <c r="M23" s="51">
        <f t="shared" si="1"/>
        <v>463</v>
      </c>
      <c r="N23" s="619"/>
    </row>
    <row r="24" spans="1:14" ht="3" customHeight="1">
      <c r="A24" s="35"/>
      <c r="B24" s="11"/>
      <c r="C24" s="236"/>
      <c r="D24" s="236"/>
      <c r="E24" s="237"/>
      <c r="F24" s="237"/>
      <c r="G24" s="237"/>
      <c r="H24" s="237"/>
      <c r="I24" s="237"/>
      <c r="J24" s="237"/>
      <c r="K24" s="237"/>
      <c r="L24" s="390"/>
      <c r="M24" s="390">
        <f>SUM(J24:K24)</f>
        <v>0</v>
      </c>
      <c r="N24" s="619"/>
    </row>
    <row r="25" spans="1:14" ht="8.25" customHeight="1" hidden="1">
      <c r="A25" s="29"/>
      <c r="B25" s="15"/>
      <c r="C25" s="33"/>
      <c r="D25" s="33"/>
      <c r="N25" s="619"/>
    </row>
    <row r="26" ht="2.25" customHeight="1" hidden="1"/>
    <row r="27" ht="21" customHeight="1">
      <c r="A27" s="305" t="s">
        <v>310</v>
      </c>
    </row>
    <row r="28" ht="21" customHeight="1">
      <c r="A28" s="305" t="s">
        <v>266</v>
      </c>
    </row>
  </sheetData>
  <sheetProtection/>
  <mergeCells count="6">
    <mergeCell ref="N1:N25"/>
    <mergeCell ref="A4:B5"/>
    <mergeCell ref="C4:C5"/>
    <mergeCell ref="E4:I4"/>
    <mergeCell ref="D4:D5"/>
    <mergeCell ref="J4:M4"/>
  </mergeCells>
  <printOptions/>
  <pageMargins left="0.32" right="0" top="0.75" bottom="0" header="0.5" footer="0.28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22">
      <selection activeCell="P8" sqref="P8"/>
    </sheetView>
  </sheetViews>
  <sheetFormatPr defaultColWidth="9.140625" defaultRowHeight="12.75"/>
  <cols>
    <col min="1" max="1" width="5.00390625" style="3" customWidth="1"/>
    <col min="2" max="2" width="37.421875" style="3" customWidth="1"/>
    <col min="3" max="3" width="7.421875" style="3" customWidth="1"/>
    <col min="4" max="4" width="7.7109375" style="3" customWidth="1"/>
    <col min="5" max="13" width="9.28125" style="50" customWidth="1"/>
    <col min="14" max="14" width="3.57421875" style="3" customWidth="1"/>
    <col min="15" max="15" width="10.28125" style="3" customWidth="1"/>
    <col min="16" max="16384" width="9.140625" style="3" customWidth="1"/>
  </cols>
  <sheetData>
    <row r="1" spans="1:14" ht="18" customHeight="1">
      <c r="A1" s="42" t="s">
        <v>277</v>
      </c>
      <c r="B1" s="12"/>
      <c r="C1" s="33"/>
      <c r="D1" s="33"/>
      <c r="N1" s="618" t="s">
        <v>126</v>
      </c>
    </row>
    <row r="2" spans="1:14" ht="17.25" customHeight="1">
      <c r="A2" s="29"/>
      <c r="B2" s="12"/>
      <c r="C2" s="33"/>
      <c r="D2" s="33"/>
      <c r="E2" s="58"/>
      <c r="J2" s="58"/>
      <c r="K2" s="58"/>
      <c r="L2" s="58"/>
      <c r="M2" s="58" t="s">
        <v>33</v>
      </c>
      <c r="N2" s="619"/>
    </row>
    <row r="3" spans="1:14" ht="6.75" customHeight="1">
      <c r="A3" s="29"/>
      <c r="B3" s="12"/>
      <c r="C3" s="33"/>
      <c r="D3" s="33"/>
      <c r="N3" s="619"/>
    </row>
    <row r="4" spans="1:14" ht="14.25" customHeight="1">
      <c r="A4" s="606" t="s">
        <v>122</v>
      </c>
      <c r="B4" s="607"/>
      <c r="C4" s="582">
        <v>2005</v>
      </c>
      <c r="D4" s="582" t="s">
        <v>284</v>
      </c>
      <c r="E4" s="584" t="s">
        <v>284</v>
      </c>
      <c r="F4" s="585"/>
      <c r="G4" s="585"/>
      <c r="H4" s="585"/>
      <c r="I4" s="586"/>
      <c r="J4" s="584" t="s">
        <v>272</v>
      </c>
      <c r="K4" s="585"/>
      <c r="L4" s="585"/>
      <c r="M4" s="586"/>
      <c r="N4" s="619"/>
    </row>
    <row r="5" spans="1:14" ht="14.25" customHeight="1">
      <c r="A5" s="611"/>
      <c r="B5" s="612"/>
      <c r="C5" s="583"/>
      <c r="D5" s="583"/>
      <c r="E5" s="60" t="s">
        <v>35</v>
      </c>
      <c r="F5" s="60" t="s">
        <v>156</v>
      </c>
      <c r="G5" s="60" t="s">
        <v>159</v>
      </c>
      <c r="H5" s="345" t="s">
        <v>298</v>
      </c>
      <c r="I5" s="60" t="s">
        <v>162</v>
      </c>
      <c r="J5" s="60" t="s">
        <v>35</v>
      </c>
      <c r="K5" s="60" t="s">
        <v>156</v>
      </c>
      <c r="L5" s="60" t="s">
        <v>159</v>
      </c>
      <c r="M5" s="345" t="s">
        <v>298</v>
      </c>
      <c r="N5" s="619"/>
    </row>
    <row r="6" spans="1:14" s="47" customFormat="1" ht="16.5" customHeight="1">
      <c r="A6" s="48" t="s">
        <v>45</v>
      </c>
      <c r="B6" s="49"/>
      <c r="C6" s="258">
        <v>15394</v>
      </c>
      <c r="D6" s="258">
        <v>19321</v>
      </c>
      <c r="E6" s="81">
        <v>4589</v>
      </c>
      <c r="F6" s="81">
        <v>4762</v>
      </c>
      <c r="G6" s="164">
        <v>5120</v>
      </c>
      <c r="H6" s="164">
        <f>SUM(E6:G6)</f>
        <v>14471</v>
      </c>
      <c r="I6" s="164">
        <f>D6-H6</f>
        <v>4850</v>
      </c>
      <c r="J6" s="81">
        <v>4923</v>
      </c>
      <c r="K6" s="81">
        <v>5634</v>
      </c>
      <c r="L6" s="164">
        <v>6100</v>
      </c>
      <c r="M6" s="164">
        <f>SUM(J6:L6)</f>
        <v>16657</v>
      </c>
      <c r="N6" s="619"/>
    </row>
    <row r="7" spans="1:14" ht="18" customHeight="1">
      <c r="A7" s="6"/>
      <c r="B7" s="27" t="s">
        <v>354</v>
      </c>
      <c r="C7" s="259">
        <v>13471</v>
      </c>
      <c r="D7" s="259">
        <v>17025</v>
      </c>
      <c r="E7" s="92">
        <v>4042</v>
      </c>
      <c r="F7" s="92">
        <v>4275</v>
      </c>
      <c r="G7" s="43">
        <v>4557</v>
      </c>
      <c r="H7" s="51">
        <f aca="true" t="shared" si="0" ref="H7:H29">SUM(E7:G7)</f>
        <v>12874</v>
      </c>
      <c r="I7" s="43">
        <f aca="true" t="shared" si="1" ref="I7:I29">D7-H7</f>
        <v>4151</v>
      </c>
      <c r="J7" s="92">
        <v>4244</v>
      </c>
      <c r="K7" s="92">
        <v>4798</v>
      </c>
      <c r="L7" s="43">
        <v>5408</v>
      </c>
      <c r="M7" s="51">
        <f aca="true" t="shared" si="2" ref="M7:M29">SUM(J7:L7)</f>
        <v>14450</v>
      </c>
      <c r="N7" s="619"/>
    </row>
    <row r="8" spans="1:14" ht="18" customHeight="1">
      <c r="A8" s="6"/>
      <c r="B8" s="27" t="s">
        <v>355</v>
      </c>
      <c r="C8" s="259">
        <v>1051</v>
      </c>
      <c r="D8" s="259">
        <v>1249</v>
      </c>
      <c r="E8" s="92">
        <v>290</v>
      </c>
      <c r="F8" s="92">
        <v>198</v>
      </c>
      <c r="G8" s="43">
        <v>396</v>
      </c>
      <c r="H8" s="51">
        <f t="shared" si="0"/>
        <v>884</v>
      </c>
      <c r="I8" s="43">
        <f t="shared" si="1"/>
        <v>365</v>
      </c>
      <c r="J8" s="92">
        <v>254</v>
      </c>
      <c r="K8" s="92">
        <v>409</v>
      </c>
      <c r="L8" s="43">
        <v>332</v>
      </c>
      <c r="M8" s="51">
        <f t="shared" si="2"/>
        <v>995</v>
      </c>
      <c r="N8" s="619"/>
    </row>
    <row r="9" spans="1:14" ht="18" customHeight="1">
      <c r="A9" s="6"/>
      <c r="B9" s="27" t="s">
        <v>20</v>
      </c>
      <c r="C9" s="259">
        <f>C6-C7-C8</f>
        <v>872</v>
      </c>
      <c r="D9" s="43">
        <f>D6-SUM(D7:D8)</f>
        <v>1047</v>
      </c>
      <c r="E9" s="43">
        <f>E6-SUM(E7:E8)</f>
        <v>257</v>
      </c>
      <c r="F9" s="43">
        <f>F6-SUM(F7:F8)</f>
        <v>289</v>
      </c>
      <c r="G9" s="43">
        <f>G6-SUM(G7:G8)</f>
        <v>167</v>
      </c>
      <c r="H9" s="51">
        <f t="shared" si="0"/>
        <v>713</v>
      </c>
      <c r="I9" s="43">
        <f t="shared" si="1"/>
        <v>334</v>
      </c>
      <c r="J9" s="43">
        <f>J6-SUM(J7:J8)</f>
        <v>425</v>
      </c>
      <c r="K9" s="43">
        <f>K6-SUM(K7:K8)</f>
        <v>427</v>
      </c>
      <c r="L9" s="43">
        <f>L6-SUM(L7:L8)</f>
        <v>360</v>
      </c>
      <c r="M9" s="51">
        <f t="shared" si="2"/>
        <v>1212</v>
      </c>
      <c r="N9" s="619"/>
    </row>
    <row r="10" spans="1:14" s="47" customFormat="1" ht="16.5" customHeight="1">
      <c r="A10" s="24" t="s">
        <v>46</v>
      </c>
      <c r="B10" s="26"/>
      <c r="C10" s="260">
        <v>845</v>
      </c>
      <c r="D10" s="260">
        <v>711</v>
      </c>
      <c r="E10" s="79">
        <v>76</v>
      </c>
      <c r="F10" s="79">
        <v>263</v>
      </c>
      <c r="G10" s="59">
        <v>154</v>
      </c>
      <c r="H10" s="59">
        <f t="shared" si="0"/>
        <v>493</v>
      </c>
      <c r="I10" s="59">
        <f t="shared" si="1"/>
        <v>218</v>
      </c>
      <c r="J10" s="79">
        <v>209</v>
      </c>
      <c r="K10" s="79">
        <v>188</v>
      </c>
      <c r="L10" s="59">
        <v>404</v>
      </c>
      <c r="M10" s="59">
        <f t="shared" si="2"/>
        <v>801</v>
      </c>
      <c r="N10" s="619"/>
    </row>
    <row r="11" spans="1:14" ht="18" customHeight="1">
      <c r="A11" s="6"/>
      <c r="B11" s="27" t="s">
        <v>356</v>
      </c>
      <c r="C11" s="259">
        <v>720</v>
      </c>
      <c r="D11" s="259">
        <v>594</v>
      </c>
      <c r="E11" s="92">
        <v>50</v>
      </c>
      <c r="F11" s="92">
        <v>233</v>
      </c>
      <c r="G11" s="43">
        <v>122</v>
      </c>
      <c r="H11" s="51">
        <f t="shared" si="0"/>
        <v>405</v>
      </c>
      <c r="I11" s="43">
        <f t="shared" si="1"/>
        <v>189</v>
      </c>
      <c r="J11" s="92">
        <v>184</v>
      </c>
      <c r="K11" s="92">
        <v>157</v>
      </c>
      <c r="L11" s="43">
        <v>361</v>
      </c>
      <c r="M11" s="51">
        <f t="shared" si="2"/>
        <v>702</v>
      </c>
      <c r="N11" s="619"/>
    </row>
    <row r="12" spans="1:14" ht="15" customHeight="1">
      <c r="A12" s="6"/>
      <c r="B12" s="27" t="s">
        <v>20</v>
      </c>
      <c r="C12" s="259">
        <f>C10-C11</f>
        <v>125</v>
      </c>
      <c r="D12" s="43">
        <f>D10-D11</f>
        <v>117</v>
      </c>
      <c r="E12" s="43">
        <f>E10-E11</f>
        <v>26</v>
      </c>
      <c r="F12" s="43">
        <f>F10-F11</f>
        <v>30</v>
      </c>
      <c r="G12" s="43">
        <f>G10-G11</f>
        <v>32</v>
      </c>
      <c r="H12" s="51">
        <f t="shared" si="0"/>
        <v>88</v>
      </c>
      <c r="I12" s="43">
        <f t="shared" si="1"/>
        <v>29</v>
      </c>
      <c r="J12" s="43">
        <f>J10-J11</f>
        <v>25</v>
      </c>
      <c r="K12" s="43">
        <f>K10-K11</f>
        <v>31</v>
      </c>
      <c r="L12" s="43">
        <f>L10-L11</f>
        <v>43</v>
      </c>
      <c r="M12" s="51">
        <f t="shared" si="2"/>
        <v>99</v>
      </c>
      <c r="N12" s="619"/>
    </row>
    <row r="13" spans="1:14" s="47" customFormat="1" ht="15" customHeight="1">
      <c r="A13" s="24" t="s">
        <v>47</v>
      </c>
      <c r="B13" s="26"/>
      <c r="C13" s="260">
        <v>7386</v>
      </c>
      <c r="D13" s="260">
        <v>8157</v>
      </c>
      <c r="E13" s="79">
        <v>1881</v>
      </c>
      <c r="F13" s="79">
        <v>1870</v>
      </c>
      <c r="G13" s="59">
        <v>2144</v>
      </c>
      <c r="H13" s="59">
        <f t="shared" si="0"/>
        <v>5895</v>
      </c>
      <c r="I13" s="59">
        <f t="shared" si="1"/>
        <v>2262</v>
      </c>
      <c r="J13" s="79">
        <v>1954</v>
      </c>
      <c r="K13" s="79">
        <v>2183</v>
      </c>
      <c r="L13" s="59">
        <v>2649</v>
      </c>
      <c r="M13" s="59">
        <f t="shared" si="2"/>
        <v>6786</v>
      </c>
      <c r="N13" s="619"/>
    </row>
    <row r="14" spans="1:14" ht="15" customHeight="1">
      <c r="A14" s="6"/>
      <c r="B14" s="27" t="s">
        <v>357</v>
      </c>
      <c r="C14" s="259">
        <v>571</v>
      </c>
      <c r="D14" s="259">
        <v>623</v>
      </c>
      <c r="E14" s="92">
        <v>131</v>
      </c>
      <c r="F14" s="92">
        <v>152</v>
      </c>
      <c r="G14" s="43">
        <v>152</v>
      </c>
      <c r="H14" s="51">
        <f t="shared" si="0"/>
        <v>435</v>
      </c>
      <c r="I14" s="43">
        <f t="shared" si="1"/>
        <v>188</v>
      </c>
      <c r="J14" s="92">
        <v>141</v>
      </c>
      <c r="K14" s="92">
        <v>171</v>
      </c>
      <c r="L14" s="43">
        <v>238</v>
      </c>
      <c r="M14" s="51">
        <f t="shared" si="2"/>
        <v>550</v>
      </c>
      <c r="N14" s="619"/>
    </row>
    <row r="15" spans="1:14" ht="15" customHeight="1">
      <c r="A15" s="6"/>
      <c r="B15" s="27" t="s">
        <v>358</v>
      </c>
      <c r="C15" s="259">
        <v>1516</v>
      </c>
      <c r="D15" s="259">
        <v>1890</v>
      </c>
      <c r="E15" s="92">
        <v>452</v>
      </c>
      <c r="F15" s="92">
        <v>523</v>
      </c>
      <c r="G15" s="43">
        <v>489</v>
      </c>
      <c r="H15" s="51">
        <f t="shared" si="0"/>
        <v>1464</v>
      </c>
      <c r="I15" s="43">
        <f t="shared" si="1"/>
        <v>426</v>
      </c>
      <c r="J15" s="92">
        <v>509</v>
      </c>
      <c r="K15" s="92">
        <v>565</v>
      </c>
      <c r="L15" s="43">
        <v>555</v>
      </c>
      <c r="M15" s="51">
        <f t="shared" si="2"/>
        <v>1629</v>
      </c>
      <c r="N15" s="619"/>
    </row>
    <row r="16" spans="1:14" ht="15" customHeight="1">
      <c r="A16" s="6"/>
      <c r="B16" s="27" t="s">
        <v>359</v>
      </c>
      <c r="C16" s="259">
        <v>536</v>
      </c>
      <c r="D16" s="259">
        <v>471</v>
      </c>
      <c r="E16" s="92">
        <v>27</v>
      </c>
      <c r="F16" s="92">
        <v>88</v>
      </c>
      <c r="G16" s="43">
        <v>245</v>
      </c>
      <c r="H16" s="51">
        <f t="shared" si="0"/>
        <v>360</v>
      </c>
      <c r="I16" s="43">
        <f t="shared" si="1"/>
        <v>111</v>
      </c>
      <c r="J16" s="92">
        <v>6</v>
      </c>
      <c r="K16" s="92">
        <v>58</v>
      </c>
      <c r="L16" s="43">
        <v>300</v>
      </c>
      <c r="M16" s="51">
        <f t="shared" si="2"/>
        <v>364</v>
      </c>
      <c r="N16" s="619"/>
    </row>
    <row r="17" spans="1:14" ht="15" customHeight="1">
      <c r="A17" s="6"/>
      <c r="B17" s="27" t="s">
        <v>360</v>
      </c>
      <c r="C17" s="259">
        <v>1193</v>
      </c>
      <c r="D17" s="259">
        <v>1219</v>
      </c>
      <c r="E17" s="92">
        <v>306</v>
      </c>
      <c r="F17" s="92">
        <v>228</v>
      </c>
      <c r="G17" s="43">
        <v>311</v>
      </c>
      <c r="H17" s="51">
        <f t="shared" si="0"/>
        <v>845</v>
      </c>
      <c r="I17" s="43">
        <f t="shared" si="1"/>
        <v>374</v>
      </c>
      <c r="J17" s="92">
        <v>324</v>
      </c>
      <c r="K17" s="92">
        <v>345</v>
      </c>
      <c r="L17" s="43">
        <v>415</v>
      </c>
      <c r="M17" s="51">
        <f t="shared" si="2"/>
        <v>1084</v>
      </c>
      <c r="N17" s="619"/>
    </row>
    <row r="18" spans="1:14" ht="15" customHeight="1">
      <c r="A18" s="6"/>
      <c r="B18" s="27" t="s">
        <v>361</v>
      </c>
      <c r="C18" s="259">
        <v>674</v>
      </c>
      <c r="D18" s="259">
        <v>721</v>
      </c>
      <c r="E18" s="92">
        <v>220</v>
      </c>
      <c r="F18" s="92">
        <v>130</v>
      </c>
      <c r="G18" s="43">
        <v>163</v>
      </c>
      <c r="H18" s="51">
        <f t="shared" si="0"/>
        <v>513</v>
      </c>
      <c r="I18" s="43">
        <f t="shared" si="1"/>
        <v>208</v>
      </c>
      <c r="J18" s="92">
        <v>166</v>
      </c>
      <c r="K18" s="92">
        <v>177</v>
      </c>
      <c r="L18" s="43">
        <v>206</v>
      </c>
      <c r="M18" s="51">
        <f t="shared" si="2"/>
        <v>549</v>
      </c>
      <c r="N18" s="619"/>
    </row>
    <row r="19" spans="1:14" ht="15" customHeight="1">
      <c r="A19" s="6"/>
      <c r="B19" s="27" t="s">
        <v>20</v>
      </c>
      <c r="C19" s="259">
        <f>C13-SUM(C14:C18)</f>
        <v>2896</v>
      </c>
      <c r="D19" s="43">
        <f>D13-SUM(D14:D18)</f>
        <v>3233</v>
      </c>
      <c r="E19" s="43">
        <f>E13-SUM(E14:E18)</f>
        <v>745</v>
      </c>
      <c r="F19" s="43">
        <f>F13-SUM(F14:F18)</f>
        <v>749</v>
      </c>
      <c r="G19" s="43">
        <f>G13-SUM(G14:G18)</f>
        <v>784</v>
      </c>
      <c r="H19" s="51">
        <f t="shared" si="0"/>
        <v>2278</v>
      </c>
      <c r="I19" s="43">
        <f t="shared" si="1"/>
        <v>955</v>
      </c>
      <c r="J19" s="43">
        <f>J13-SUM(J14:J18)</f>
        <v>808</v>
      </c>
      <c r="K19" s="43">
        <f>K13-SUM(K14:K18)</f>
        <v>867</v>
      </c>
      <c r="L19" s="43">
        <f>L13-SUM(L14:L18)</f>
        <v>935</v>
      </c>
      <c r="M19" s="51">
        <f t="shared" si="2"/>
        <v>2610</v>
      </c>
      <c r="N19" s="619"/>
    </row>
    <row r="20" spans="1:14" ht="15" customHeight="1">
      <c r="A20" s="24" t="s">
        <v>36</v>
      </c>
      <c r="B20" s="36"/>
      <c r="C20" s="59">
        <v>19297</v>
      </c>
      <c r="D20" s="59">
        <v>21811</v>
      </c>
      <c r="E20" s="79">
        <v>4590</v>
      </c>
      <c r="F20" s="79">
        <v>5259</v>
      </c>
      <c r="G20" s="59">
        <v>5603</v>
      </c>
      <c r="H20" s="59">
        <f t="shared" si="0"/>
        <v>15452</v>
      </c>
      <c r="I20" s="59">
        <f t="shared" si="1"/>
        <v>6359</v>
      </c>
      <c r="J20" s="79">
        <v>5198</v>
      </c>
      <c r="K20" s="79">
        <v>6461</v>
      </c>
      <c r="L20" s="59">
        <v>6809</v>
      </c>
      <c r="M20" s="59">
        <f t="shared" si="2"/>
        <v>18468</v>
      </c>
      <c r="N20" s="619"/>
    </row>
    <row r="21" spans="1:14" ht="15" customHeight="1">
      <c r="A21" s="10"/>
      <c r="B21" s="27" t="s">
        <v>362</v>
      </c>
      <c r="C21" s="259">
        <v>1435</v>
      </c>
      <c r="D21" s="259">
        <v>1576</v>
      </c>
      <c r="E21" s="92">
        <v>404</v>
      </c>
      <c r="F21" s="92">
        <v>344</v>
      </c>
      <c r="G21" s="43">
        <v>399</v>
      </c>
      <c r="H21" s="51">
        <f t="shared" si="0"/>
        <v>1147</v>
      </c>
      <c r="I21" s="43">
        <f t="shared" si="1"/>
        <v>429</v>
      </c>
      <c r="J21" s="92">
        <v>340</v>
      </c>
      <c r="K21" s="92">
        <v>425</v>
      </c>
      <c r="L21" s="43">
        <v>459</v>
      </c>
      <c r="M21" s="51">
        <f t="shared" si="2"/>
        <v>1224</v>
      </c>
      <c r="N21" s="619"/>
    </row>
    <row r="22" spans="1:14" ht="15" customHeight="1">
      <c r="A22" s="10"/>
      <c r="B22" s="27" t="s">
        <v>363</v>
      </c>
      <c r="C22" s="259">
        <v>3167</v>
      </c>
      <c r="D22" s="259">
        <v>4097</v>
      </c>
      <c r="E22" s="92">
        <v>725</v>
      </c>
      <c r="F22" s="92">
        <v>1152</v>
      </c>
      <c r="G22" s="43">
        <v>1150</v>
      </c>
      <c r="H22" s="51">
        <f t="shared" si="0"/>
        <v>3027</v>
      </c>
      <c r="I22" s="43">
        <f t="shared" si="1"/>
        <v>1070</v>
      </c>
      <c r="J22" s="92">
        <v>815</v>
      </c>
      <c r="K22" s="92">
        <v>1147</v>
      </c>
      <c r="L22" s="43">
        <v>1045</v>
      </c>
      <c r="M22" s="51">
        <f t="shared" si="2"/>
        <v>3007</v>
      </c>
      <c r="N22" s="619"/>
    </row>
    <row r="23" spans="1:15" ht="15" customHeight="1">
      <c r="A23" s="10"/>
      <c r="B23" s="27" t="s">
        <v>364</v>
      </c>
      <c r="C23" s="259">
        <v>1751</v>
      </c>
      <c r="D23" s="259">
        <v>1875</v>
      </c>
      <c r="E23" s="92">
        <v>425</v>
      </c>
      <c r="F23" s="92">
        <v>470</v>
      </c>
      <c r="G23" s="43">
        <v>439</v>
      </c>
      <c r="H23" s="51">
        <f t="shared" si="0"/>
        <v>1334</v>
      </c>
      <c r="I23" s="43">
        <f t="shared" si="1"/>
        <v>541</v>
      </c>
      <c r="J23" s="92">
        <v>488</v>
      </c>
      <c r="K23" s="92">
        <v>609</v>
      </c>
      <c r="L23" s="43">
        <v>589</v>
      </c>
      <c r="M23" s="51">
        <f t="shared" si="2"/>
        <v>1686</v>
      </c>
      <c r="N23" s="619"/>
      <c r="O23" s="95"/>
    </row>
    <row r="24" spans="1:14" ht="15" customHeight="1">
      <c r="A24" s="10"/>
      <c r="B24" s="27" t="s">
        <v>365</v>
      </c>
      <c r="C24" s="259">
        <v>2509</v>
      </c>
      <c r="D24" s="259">
        <v>2469</v>
      </c>
      <c r="E24" s="92">
        <v>511</v>
      </c>
      <c r="F24" s="92">
        <v>562</v>
      </c>
      <c r="G24" s="43">
        <v>630</v>
      </c>
      <c r="H24" s="51">
        <f t="shared" si="0"/>
        <v>1703</v>
      </c>
      <c r="I24" s="43">
        <f t="shared" si="1"/>
        <v>766</v>
      </c>
      <c r="J24" s="92">
        <v>574</v>
      </c>
      <c r="K24" s="92">
        <f>2514-1147-609</f>
        <v>758</v>
      </c>
      <c r="L24" s="43">
        <v>732</v>
      </c>
      <c r="M24" s="51">
        <f t="shared" si="2"/>
        <v>2064</v>
      </c>
      <c r="N24" s="619"/>
    </row>
    <row r="25" spans="1:14" ht="15" customHeight="1">
      <c r="A25" s="54"/>
      <c r="B25" s="27" t="s">
        <v>366</v>
      </c>
      <c r="C25" s="259">
        <v>1262</v>
      </c>
      <c r="D25" s="259">
        <v>1442</v>
      </c>
      <c r="E25" s="92">
        <v>399</v>
      </c>
      <c r="F25" s="92">
        <v>258</v>
      </c>
      <c r="G25" s="43">
        <v>360</v>
      </c>
      <c r="H25" s="51">
        <f t="shared" si="0"/>
        <v>1017</v>
      </c>
      <c r="I25" s="43">
        <f t="shared" si="1"/>
        <v>425</v>
      </c>
      <c r="J25" s="92">
        <v>291</v>
      </c>
      <c r="K25" s="92">
        <v>478</v>
      </c>
      <c r="L25" s="43">
        <v>422</v>
      </c>
      <c r="M25" s="51">
        <f t="shared" si="2"/>
        <v>1191</v>
      </c>
      <c r="N25" s="619"/>
    </row>
    <row r="26" spans="1:14" ht="15" customHeight="1">
      <c r="A26" s="10"/>
      <c r="B26" s="27" t="s">
        <v>367</v>
      </c>
      <c r="C26" s="259">
        <v>1647</v>
      </c>
      <c r="D26" s="259">
        <v>1817</v>
      </c>
      <c r="E26" s="92">
        <v>440</v>
      </c>
      <c r="F26" s="92">
        <v>377</v>
      </c>
      <c r="G26" s="43">
        <v>454</v>
      </c>
      <c r="H26" s="51">
        <f t="shared" si="0"/>
        <v>1271</v>
      </c>
      <c r="I26" s="43">
        <f t="shared" si="1"/>
        <v>546</v>
      </c>
      <c r="J26" s="92">
        <v>464</v>
      </c>
      <c r="K26" s="92">
        <v>453</v>
      </c>
      <c r="L26" s="43">
        <v>381</v>
      </c>
      <c r="M26" s="51">
        <f t="shared" si="2"/>
        <v>1298</v>
      </c>
      <c r="N26" s="619"/>
    </row>
    <row r="27" spans="1:14" ht="15" customHeight="1">
      <c r="A27" s="10"/>
      <c r="B27" s="27" t="s">
        <v>368</v>
      </c>
      <c r="C27" s="259">
        <v>2235</v>
      </c>
      <c r="D27" s="259">
        <v>2423</v>
      </c>
      <c r="E27" s="92">
        <v>452</v>
      </c>
      <c r="F27" s="92">
        <v>638</v>
      </c>
      <c r="G27" s="43">
        <v>621</v>
      </c>
      <c r="H27" s="51">
        <f t="shared" si="0"/>
        <v>1711</v>
      </c>
      <c r="I27" s="43">
        <f t="shared" si="1"/>
        <v>712</v>
      </c>
      <c r="J27" s="92">
        <v>654</v>
      </c>
      <c r="K27" s="92">
        <v>573</v>
      </c>
      <c r="L27" s="43">
        <v>1171</v>
      </c>
      <c r="M27" s="51">
        <f t="shared" si="2"/>
        <v>2398</v>
      </c>
      <c r="N27" s="619"/>
    </row>
    <row r="28" spans="1:14" ht="15" customHeight="1">
      <c r="A28" s="10"/>
      <c r="B28" s="27" t="s">
        <v>369</v>
      </c>
      <c r="C28" s="259">
        <v>2247</v>
      </c>
      <c r="D28" s="259">
        <v>2610</v>
      </c>
      <c r="E28" s="92">
        <v>560</v>
      </c>
      <c r="F28" s="92">
        <v>609</v>
      </c>
      <c r="G28" s="43">
        <v>592</v>
      </c>
      <c r="H28" s="51">
        <f t="shared" si="0"/>
        <v>1761</v>
      </c>
      <c r="I28" s="43">
        <f t="shared" si="1"/>
        <v>849</v>
      </c>
      <c r="J28" s="92">
        <v>684</v>
      </c>
      <c r="K28" s="92">
        <v>952</v>
      </c>
      <c r="L28" s="43">
        <v>818</v>
      </c>
      <c r="M28" s="51">
        <f t="shared" si="2"/>
        <v>2454</v>
      </c>
      <c r="N28" s="619"/>
    </row>
    <row r="29" spans="1:14" ht="15" customHeight="1">
      <c r="A29" s="10"/>
      <c r="B29" s="27" t="s">
        <v>20</v>
      </c>
      <c r="C29" s="259">
        <f>C20-SUM(C21:C28)</f>
        <v>3044</v>
      </c>
      <c r="D29" s="43">
        <f>D20-SUM(D21:D28)</f>
        <v>3502</v>
      </c>
      <c r="E29" s="43">
        <f>E20-SUM(E21:E28)</f>
        <v>674</v>
      </c>
      <c r="F29" s="43">
        <f>F20-SUM(F21:F28)</f>
        <v>849</v>
      </c>
      <c r="G29" s="43">
        <f>G20-SUM(G21:G28)</f>
        <v>958</v>
      </c>
      <c r="H29" s="51">
        <f t="shared" si="0"/>
        <v>2481</v>
      </c>
      <c r="I29" s="43">
        <f t="shared" si="1"/>
        <v>1021</v>
      </c>
      <c r="J29" s="43">
        <f>J20-SUM(J21:J28)</f>
        <v>888</v>
      </c>
      <c r="K29" s="43">
        <f>K20-SUM(K21:K28)</f>
        <v>1066</v>
      </c>
      <c r="L29" s="43">
        <f>L20-SUM(L21:L28)</f>
        <v>1192</v>
      </c>
      <c r="M29" s="51">
        <f t="shared" si="2"/>
        <v>3146</v>
      </c>
      <c r="N29" s="619"/>
    </row>
    <row r="30" spans="1:14" ht="8.25" customHeight="1">
      <c r="A30" s="37"/>
      <c r="B30" s="38"/>
      <c r="C30" s="9"/>
      <c r="D30" s="9"/>
      <c r="E30" s="94"/>
      <c r="F30" s="94"/>
      <c r="G30" s="225"/>
      <c r="H30" s="225"/>
      <c r="I30" s="225"/>
      <c r="J30" s="94"/>
      <c r="K30" s="94"/>
      <c r="L30" s="225"/>
      <c r="M30" s="225"/>
      <c r="N30" s="619"/>
    </row>
    <row r="31" ht="6.75" customHeight="1">
      <c r="N31" s="619"/>
    </row>
    <row r="32" ht="3" customHeight="1"/>
    <row r="33" ht="16.5">
      <c r="A33" s="305" t="s">
        <v>310</v>
      </c>
    </row>
    <row r="34" ht="16.5">
      <c r="A34" s="305" t="s">
        <v>266</v>
      </c>
    </row>
  </sheetData>
  <sheetProtection/>
  <mergeCells count="6">
    <mergeCell ref="N1:N31"/>
    <mergeCell ref="A4:B5"/>
    <mergeCell ref="C4:C5"/>
    <mergeCell ref="E4:I4"/>
    <mergeCell ref="D4:D5"/>
    <mergeCell ref="J4:M4"/>
  </mergeCells>
  <printOptions horizontalCentered="1"/>
  <pageMargins left="0" right="0" top="0.5" bottom="0" header="0.41" footer="0.36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9">
      <selection activeCell="D12" sqref="D12"/>
    </sheetView>
  </sheetViews>
  <sheetFormatPr defaultColWidth="9.140625" defaultRowHeight="12.75"/>
  <cols>
    <col min="1" max="1" width="1.421875" style="3" customWidth="1"/>
    <col min="2" max="2" width="45.57421875" style="3" customWidth="1"/>
    <col min="3" max="3" width="7.28125" style="3" customWidth="1"/>
    <col min="4" max="4" width="7.8515625" style="3" customWidth="1"/>
    <col min="5" max="13" width="8.7109375" style="50" customWidth="1"/>
    <col min="14" max="14" width="2.8515625" style="3" customWidth="1"/>
    <col min="15" max="15" width="10.00390625" style="3" bestFit="1" customWidth="1"/>
    <col min="16" max="16384" width="9.140625" style="3" customWidth="1"/>
  </cols>
  <sheetData>
    <row r="1" spans="1:14" ht="17.25" customHeight="1">
      <c r="A1" s="34" t="s">
        <v>278</v>
      </c>
      <c r="B1" s="42"/>
      <c r="N1" s="618" t="s">
        <v>125</v>
      </c>
    </row>
    <row r="2" spans="1:14" ht="12" customHeight="1">
      <c r="A2" s="4"/>
      <c r="B2" s="2"/>
      <c r="E2" s="58"/>
      <c r="K2" s="58"/>
      <c r="L2" s="58"/>
      <c r="M2" s="58" t="s">
        <v>33</v>
      </c>
      <c r="N2" s="619"/>
    </row>
    <row r="3" ht="2.25" customHeight="1">
      <c r="N3" s="619"/>
    </row>
    <row r="4" spans="1:14" ht="16.5" customHeight="1">
      <c r="A4" s="606" t="s">
        <v>34</v>
      </c>
      <c r="B4" s="621"/>
      <c r="C4" s="582">
        <v>2005</v>
      </c>
      <c r="D4" s="582" t="s">
        <v>284</v>
      </c>
      <c r="E4" s="584" t="s">
        <v>284</v>
      </c>
      <c r="F4" s="585"/>
      <c r="G4" s="585"/>
      <c r="H4" s="585"/>
      <c r="I4" s="586"/>
      <c r="J4" s="584" t="s">
        <v>272</v>
      </c>
      <c r="K4" s="585"/>
      <c r="L4" s="585"/>
      <c r="M4" s="586"/>
      <c r="N4" s="619"/>
    </row>
    <row r="5" spans="1:14" ht="16.5" customHeight="1">
      <c r="A5" s="622"/>
      <c r="B5" s="623"/>
      <c r="C5" s="613"/>
      <c r="D5" s="613"/>
      <c r="E5" s="14" t="s">
        <v>163</v>
      </c>
      <c r="F5" s="14" t="s">
        <v>193</v>
      </c>
      <c r="G5" s="14" t="s">
        <v>197</v>
      </c>
      <c r="H5" s="346" t="s">
        <v>298</v>
      </c>
      <c r="I5" s="14" t="s">
        <v>203</v>
      </c>
      <c r="J5" s="14" t="s">
        <v>163</v>
      </c>
      <c r="K5" s="14" t="s">
        <v>193</v>
      </c>
      <c r="L5" s="14" t="s">
        <v>197</v>
      </c>
      <c r="M5" s="346" t="s">
        <v>298</v>
      </c>
      <c r="N5" s="619"/>
    </row>
    <row r="6" spans="1:14" ht="18" customHeight="1">
      <c r="A6" s="24" t="s">
        <v>38</v>
      </c>
      <c r="B6" s="26"/>
      <c r="C6" s="59">
        <v>26110</v>
      </c>
      <c r="D6" s="59">
        <v>35931</v>
      </c>
      <c r="E6" s="81">
        <v>6190</v>
      </c>
      <c r="F6" s="81">
        <v>8248</v>
      </c>
      <c r="G6" s="81">
        <v>7246</v>
      </c>
      <c r="H6" s="81">
        <f>SUM(E6:G6)</f>
        <v>21684</v>
      </c>
      <c r="I6" s="81">
        <f>D6-H6</f>
        <v>14247</v>
      </c>
      <c r="J6" s="81">
        <v>5028</v>
      </c>
      <c r="K6" s="81">
        <v>5932</v>
      </c>
      <c r="L6" s="81">
        <v>6844</v>
      </c>
      <c r="M6" s="81">
        <f>SUM(J6:L6)</f>
        <v>17804</v>
      </c>
      <c r="N6" s="619"/>
    </row>
    <row r="7" spans="1:14" ht="18" customHeight="1">
      <c r="A7" s="6"/>
      <c r="B7" s="36" t="s">
        <v>370</v>
      </c>
      <c r="C7" s="259">
        <v>958</v>
      </c>
      <c r="D7" s="259">
        <v>1401</v>
      </c>
      <c r="E7" s="92">
        <v>135</v>
      </c>
      <c r="F7" s="92">
        <v>335</v>
      </c>
      <c r="G7" s="274">
        <v>778</v>
      </c>
      <c r="H7" s="365">
        <f aca="true" t="shared" si="0" ref="H7:H26">SUM(E7:G7)</f>
        <v>1248</v>
      </c>
      <c r="I7" s="92">
        <f aca="true" t="shared" si="1" ref="I7:I26">D7-H7</f>
        <v>153</v>
      </c>
      <c r="J7" s="92">
        <v>147</v>
      </c>
      <c r="K7" s="92">
        <v>178</v>
      </c>
      <c r="L7" s="92">
        <v>187</v>
      </c>
      <c r="M7" s="101">
        <f aca="true" t="shared" si="2" ref="M7:M26">SUM(J7:L7)</f>
        <v>512</v>
      </c>
      <c r="N7" s="619"/>
    </row>
    <row r="8" spans="1:14" ht="19.5" customHeight="1">
      <c r="A8" s="6"/>
      <c r="B8" s="36" t="s">
        <v>371</v>
      </c>
      <c r="C8" s="259">
        <v>3046</v>
      </c>
      <c r="D8" s="259">
        <v>3350</v>
      </c>
      <c r="E8" s="92">
        <v>629</v>
      </c>
      <c r="F8" s="92">
        <v>944</v>
      </c>
      <c r="G8" s="274">
        <v>782</v>
      </c>
      <c r="H8" s="365">
        <f t="shared" si="0"/>
        <v>2355</v>
      </c>
      <c r="I8" s="92">
        <f t="shared" si="1"/>
        <v>995</v>
      </c>
      <c r="J8" s="92">
        <v>778</v>
      </c>
      <c r="K8" s="92">
        <v>696</v>
      </c>
      <c r="L8" s="92">
        <v>1332</v>
      </c>
      <c r="M8" s="101">
        <f t="shared" si="2"/>
        <v>2806</v>
      </c>
      <c r="N8" s="619"/>
    </row>
    <row r="9" spans="1:14" ht="24" customHeight="1">
      <c r="A9" s="6"/>
      <c r="B9" s="39" t="s">
        <v>372</v>
      </c>
      <c r="C9" s="259">
        <v>2795</v>
      </c>
      <c r="D9" s="259">
        <v>3049</v>
      </c>
      <c r="E9" s="92">
        <v>561</v>
      </c>
      <c r="F9" s="92">
        <v>871</v>
      </c>
      <c r="G9" s="92">
        <v>829</v>
      </c>
      <c r="H9" s="101">
        <f t="shared" si="0"/>
        <v>2261</v>
      </c>
      <c r="I9" s="92">
        <f t="shared" si="1"/>
        <v>788</v>
      </c>
      <c r="J9" s="92">
        <v>713</v>
      </c>
      <c r="K9" s="92">
        <v>872</v>
      </c>
      <c r="L9" s="92">
        <v>1067</v>
      </c>
      <c r="M9" s="101">
        <f t="shared" si="2"/>
        <v>2652</v>
      </c>
      <c r="N9" s="619"/>
    </row>
    <row r="10" spans="1:14" ht="24" customHeight="1">
      <c r="A10" s="6"/>
      <c r="B10" s="181" t="s">
        <v>373</v>
      </c>
      <c r="C10" s="259">
        <v>1847</v>
      </c>
      <c r="D10" s="259">
        <v>2669</v>
      </c>
      <c r="E10" s="92">
        <v>929</v>
      </c>
      <c r="F10" s="92">
        <v>509</v>
      </c>
      <c r="G10" s="92">
        <v>419</v>
      </c>
      <c r="H10" s="101">
        <f t="shared" si="0"/>
        <v>1857</v>
      </c>
      <c r="I10" s="92">
        <f t="shared" si="1"/>
        <v>812</v>
      </c>
      <c r="J10" s="92">
        <v>442</v>
      </c>
      <c r="K10" s="92">
        <v>535</v>
      </c>
      <c r="L10" s="92">
        <v>602</v>
      </c>
      <c r="M10" s="101">
        <f t="shared" si="2"/>
        <v>1579</v>
      </c>
      <c r="N10" s="619"/>
    </row>
    <row r="11" spans="1:14" ht="27.75" customHeight="1">
      <c r="A11" s="6"/>
      <c r="B11" s="39" t="s">
        <v>374</v>
      </c>
      <c r="C11" s="259">
        <v>9739</v>
      </c>
      <c r="D11" s="259">
        <v>10678</v>
      </c>
      <c r="E11" s="92">
        <v>2305</v>
      </c>
      <c r="F11" s="92">
        <v>3432</v>
      </c>
      <c r="G11" s="92">
        <v>2275</v>
      </c>
      <c r="H11" s="101">
        <f t="shared" si="0"/>
        <v>8012</v>
      </c>
      <c r="I11" s="92">
        <f t="shared" si="1"/>
        <v>2666</v>
      </c>
      <c r="J11" s="92">
        <v>1001</v>
      </c>
      <c r="K11" s="92">
        <v>1455</v>
      </c>
      <c r="L11" s="92">
        <v>1340</v>
      </c>
      <c r="M11" s="101">
        <f t="shared" si="2"/>
        <v>3796</v>
      </c>
      <c r="N11" s="619"/>
    </row>
    <row r="12" spans="1:14" ht="28.5" customHeight="1">
      <c r="A12" s="6"/>
      <c r="B12" s="39" t="s">
        <v>375</v>
      </c>
      <c r="C12" s="259">
        <v>2996</v>
      </c>
      <c r="D12" s="259">
        <v>2926</v>
      </c>
      <c r="E12" s="92">
        <v>574</v>
      </c>
      <c r="F12" s="92">
        <v>739</v>
      </c>
      <c r="G12" s="92">
        <v>827</v>
      </c>
      <c r="H12" s="101">
        <f t="shared" si="0"/>
        <v>2140</v>
      </c>
      <c r="I12" s="92">
        <f t="shared" si="1"/>
        <v>786</v>
      </c>
      <c r="J12" s="92">
        <v>638</v>
      </c>
      <c r="K12" s="92">
        <v>858</v>
      </c>
      <c r="L12" s="92">
        <v>900</v>
      </c>
      <c r="M12" s="101">
        <f t="shared" si="2"/>
        <v>2396</v>
      </c>
      <c r="N12" s="619"/>
    </row>
    <row r="13" spans="1:14" ht="18" customHeight="1">
      <c r="A13" s="6"/>
      <c r="B13" s="27" t="s">
        <v>376</v>
      </c>
      <c r="C13" s="259">
        <v>4216</v>
      </c>
      <c r="D13" s="259">
        <v>4505</v>
      </c>
      <c r="E13" s="92">
        <v>960</v>
      </c>
      <c r="F13" s="92">
        <v>1195</v>
      </c>
      <c r="G13" s="92">
        <v>1163</v>
      </c>
      <c r="H13" s="101">
        <f t="shared" si="0"/>
        <v>3318</v>
      </c>
      <c r="I13" s="92">
        <f t="shared" si="1"/>
        <v>1187</v>
      </c>
      <c r="J13" s="92">
        <v>1120</v>
      </c>
      <c r="K13" s="92">
        <v>1195</v>
      </c>
      <c r="L13" s="92">
        <v>1289</v>
      </c>
      <c r="M13" s="101">
        <f t="shared" si="2"/>
        <v>3604</v>
      </c>
      <c r="N13" s="619"/>
    </row>
    <row r="14" spans="1:14" ht="18" customHeight="1">
      <c r="A14" s="6"/>
      <c r="B14" s="40" t="s">
        <v>377</v>
      </c>
      <c r="C14" s="259">
        <v>403</v>
      </c>
      <c r="D14" s="259">
        <v>7175</v>
      </c>
      <c r="E14" s="92">
        <v>61</v>
      </c>
      <c r="F14" s="92">
        <v>192</v>
      </c>
      <c r="G14" s="92">
        <v>89</v>
      </c>
      <c r="H14" s="101">
        <f t="shared" si="0"/>
        <v>342</v>
      </c>
      <c r="I14" s="92">
        <f t="shared" si="1"/>
        <v>6833</v>
      </c>
      <c r="J14" s="92">
        <v>143</v>
      </c>
      <c r="K14" s="92">
        <v>78</v>
      </c>
      <c r="L14" s="92">
        <v>71</v>
      </c>
      <c r="M14" s="101">
        <f t="shared" si="2"/>
        <v>292</v>
      </c>
      <c r="N14" s="619"/>
    </row>
    <row r="15" spans="1:14" ht="18" customHeight="1">
      <c r="A15" s="6"/>
      <c r="B15" s="28" t="s">
        <v>20</v>
      </c>
      <c r="C15" s="256">
        <f>C6-SUM(C7:C14)</f>
        <v>110</v>
      </c>
      <c r="D15" s="256">
        <f>D6-SUM(D7:D14)</f>
        <v>178</v>
      </c>
      <c r="E15" s="43">
        <f>E6-SUM(E7:E14)</f>
        <v>36</v>
      </c>
      <c r="F15" s="43">
        <f>F6-SUM(F7:F14)</f>
        <v>31</v>
      </c>
      <c r="G15" s="43">
        <f>G6-SUM(G7:G14)</f>
        <v>84</v>
      </c>
      <c r="H15" s="51">
        <f t="shared" si="0"/>
        <v>151</v>
      </c>
      <c r="I15" s="43">
        <f t="shared" si="1"/>
        <v>27</v>
      </c>
      <c r="J15" s="43">
        <f>J6-SUM(J7:J14)</f>
        <v>46</v>
      </c>
      <c r="K15" s="43">
        <f>K6-SUM(K7:K14)</f>
        <v>65</v>
      </c>
      <c r="L15" s="43">
        <f>L6-SUM(L7:L14)</f>
        <v>56</v>
      </c>
      <c r="M15" s="101">
        <f t="shared" si="2"/>
        <v>167</v>
      </c>
      <c r="N15" s="619"/>
    </row>
    <row r="16" spans="1:14" ht="18" customHeight="1">
      <c r="A16" s="24" t="s">
        <v>39</v>
      </c>
      <c r="B16" s="26"/>
      <c r="C16" s="59">
        <v>7257</v>
      </c>
      <c r="D16" s="59">
        <v>8208</v>
      </c>
      <c r="E16" s="79">
        <v>1559</v>
      </c>
      <c r="F16" s="79">
        <v>1851</v>
      </c>
      <c r="G16" s="79">
        <v>2078</v>
      </c>
      <c r="H16" s="79">
        <f t="shared" si="0"/>
        <v>5488</v>
      </c>
      <c r="I16" s="79">
        <f t="shared" si="1"/>
        <v>2720</v>
      </c>
      <c r="J16" s="79">
        <v>1828</v>
      </c>
      <c r="K16" s="79">
        <v>2148</v>
      </c>
      <c r="L16" s="79">
        <v>2431</v>
      </c>
      <c r="M16" s="79">
        <f t="shared" si="2"/>
        <v>6407</v>
      </c>
      <c r="N16" s="619"/>
    </row>
    <row r="17" spans="1:14" ht="24.75" customHeight="1">
      <c r="A17" s="10"/>
      <c r="B17" s="39" t="s">
        <v>378</v>
      </c>
      <c r="C17" s="43">
        <v>272</v>
      </c>
      <c r="D17" s="43">
        <v>374</v>
      </c>
      <c r="E17" s="92">
        <v>62</v>
      </c>
      <c r="F17" s="92">
        <v>79</v>
      </c>
      <c r="G17" s="92">
        <v>96</v>
      </c>
      <c r="H17" s="101">
        <f t="shared" si="0"/>
        <v>237</v>
      </c>
      <c r="I17" s="92">
        <f t="shared" si="1"/>
        <v>137</v>
      </c>
      <c r="J17" s="92">
        <v>104</v>
      </c>
      <c r="K17" s="92">
        <v>92</v>
      </c>
      <c r="L17" s="92">
        <v>141</v>
      </c>
      <c r="M17" s="101">
        <f t="shared" si="2"/>
        <v>337</v>
      </c>
      <c r="N17" s="619"/>
    </row>
    <row r="18" spans="1:14" ht="18" customHeight="1">
      <c r="A18" s="10"/>
      <c r="B18" s="27" t="s">
        <v>379</v>
      </c>
      <c r="C18" s="259">
        <v>1195</v>
      </c>
      <c r="D18" s="259">
        <v>1163</v>
      </c>
      <c r="E18" s="92">
        <v>190</v>
      </c>
      <c r="F18" s="92">
        <v>272</v>
      </c>
      <c r="G18" s="92">
        <v>299</v>
      </c>
      <c r="H18" s="101">
        <f t="shared" si="0"/>
        <v>761</v>
      </c>
      <c r="I18" s="92">
        <f t="shared" si="1"/>
        <v>402</v>
      </c>
      <c r="J18" s="92">
        <v>225</v>
      </c>
      <c r="K18" s="92">
        <v>317</v>
      </c>
      <c r="L18" s="92">
        <v>312</v>
      </c>
      <c r="M18" s="101">
        <f t="shared" si="2"/>
        <v>854</v>
      </c>
      <c r="N18" s="619"/>
    </row>
    <row r="19" spans="1:14" ht="19.5" customHeight="1">
      <c r="A19" s="10"/>
      <c r="B19" s="27" t="s">
        <v>380</v>
      </c>
      <c r="C19" s="259">
        <v>388</v>
      </c>
      <c r="D19" s="259">
        <v>423</v>
      </c>
      <c r="E19" s="92">
        <v>56</v>
      </c>
      <c r="F19" s="92">
        <v>98</v>
      </c>
      <c r="G19" s="92">
        <v>103</v>
      </c>
      <c r="H19" s="101">
        <f t="shared" si="0"/>
        <v>257</v>
      </c>
      <c r="I19" s="92">
        <f t="shared" si="1"/>
        <v>166</v>
      </c>
      <c r="J19" s="92">
        <v>68</v>
      </c>
      <c r="K19" s="92">
        <v>100</v>
      </c>
      <c r="L19" s="92">
        <v>117</v>
      </c>
      <c r="M19" s="101">
        <f t="shared" si="2"/>
        <v>285</v>
      </c>
      <c r="N19" s="619"/>
    </row>
    <row r="20" spans="1:14" ht="31.5" customHeight="1">
      <c r="A20" s="10"/>
      <c r="B20" s="39" t="s">
        <v>381</v>
      </c>
      <c r="C20" s="259">
        <v>490</v>
      </c>
      <c r="D20" s="259">
        <v>720</v>
      </c>
      <c r="E20" s="92">
        <v>155</v>
      </c>
      <c r="F20" s="92">
        <v>204</v>
      </c>
      <c r="G20" s="92">
        <v>158</v>
      </c>
      <c r="H20" s="101">
        <f t="shared" si="0"/>
        <v>517</v>
      </c>
      <c r="I20" s="92">
        <f t="shared" si="1"/>
        <v>203</v>
      </c>
      <c r="J20" s="92">
        <v>184</v>
      </c>
      <c r="K20" s="92">
        <v>231</v>
      </c>
      <c r="L20" s="92">
        <v>251</v>
      </c>
      <c r="M20" s="101">
        <f t="shared" si="2"/>
        <v>666</v>
      </c>
      <c r="N20" s="619"/>
    </row>
    <row r="21" spans="1:14" ht="18" customHeight="1">
      <c r="A21" s="10"/>
      <c r="B21" s="27" t="s">
        <v>382</v>
      </c>
      <c r="C21" s="259">
        <v>586</v>
      </c>
      <c r="D21" s="259">
        <v>569</v>
      </c>
      <c r="E21" s="92">
        <v>118</v>
      </c>
      <c r="F21" s="92">
        <v>143</v>
      </c>
      <c r="G21" s="92">
        <v>119</v>
      </c>
      <c r="H21" s="101">
        <f t="shared" si="0"/>
        <v>380</v>
      </c>
      <c r="I21" s="92">
        <f t="shared" si="1"/>
        <v>189</v>
      </c>
      <c r="J21" s="92">
        <v>129</v>
      </c>
      <c r="K21" s="92">
        <v>144</v>
      </c>
      <c r="L21" s="92">
        <v>138</v>
      </c>
      <c r="M21" s="101">
        <f t="shared" si="2"/>
        <v>411</v>
      </c>
      <c r="N21" s="619"/>
    </row>
    <row r="22" spans="1:14" ht="18" customHeight="1">
      <c r="A22" s="10"/>
      <c r="B22" s="27" t="s">
        <v>383</v>
      </c>
      <c r="C22" s="259">
        <v>638</v>
      </c>
      <c r="D22" s="259">
        <v>750</v>
      </c>
      <c r="E22" s="92">
        <v>182</v>
      </c>
      <c r="F22" s="92">
        <v>164</v>
      </c>
      <c r="G22" s="92">
        <v>164</v>
      </c>
      <c r="H22" s="101">
        <f t="shared" si="0"/>
        <v>510</v>
      </c>
      <c r="I22" s="92">
        <f t="shared" si="1"/>
        <v>240</v>
      </c>
      <c r="J22" s="92">
        <v>183</v>
      </c>
      <c r="K22" s="92">
        <v>180</v>
      </c>
      <c r="L22" s="92">
        <v>178</v>
      </c>
      <c r="M22" s="101">
        <f t="shared" si="2"/>
        <v>541</v>
      </c>
      <c r="N22" s="619"/>
    </row>
    <row r="23" spans="1:14" ht="18" customHeight="1">
      <c r="A23" s="10"/>
      <c r="B23" s="27" t="s">
        <v>384</v>
      </c>
      <c r="C23" s="259">
        <v>857</v>
      </c>
      <c r="D23" s="259">
        <v>1008</v>
      </c>
      <c r="E23" s="92">
        <v>215</v>
      </c>
      <c r="F23" s="92">
        <v>234</v>
      </c>
      <c r="G23" s="92">
        <v>233</v>
      </c>
      <c r="H23" s="101">
        <f t="shared" si="0"/>
        <v>682</v>
      </c>
      <c r="I23" s="92">
        <f t="shared" si="1"/>
        <v>326</v>
      </c>
      <c r="J23" s="92">
        <v>251</v>
      </c>
      <c r="K23" s="92">
        <v>287</v>
      </c>
      <c r="L23" s="92">
        <v>289</v>
      </c>
      <c r="M23" s="101">
        <f t="shared" si="2"/>
        <v>827</v>
      </c>
      <c r="N23" s="619"/>
    </row>
    <row r="24" spans="1:14" ht="18" customHeight="1">
      <c r="A24" s="10"/>
      <c r="B24" s="27" t="s">
        <v>385</v>
      </c>
      <c r="C24" s="259">
        <v>729</v>
      </c>
      <c r="D24" s="259">
        <v>817</v>
      </c>
      <c r="E24" s="92">
        <v>161</v>
      </c>
      <c r="F24" s="92">
        <v>170</v>
      </c>
      <c r="G24" s="92">
        <v>296</v>
      </c>
      <c r="H24" s="101">
        <f t="shared" si="0"/>
        <v>627</v>
      </c>
      <c r="I24" s="92">
        <f t="shared" si="1"/>
        <v>190</v>
      </c>
      <c r="J24" s="92">
        <v>146</v>
      </c>
      <c r="K24" s="92">
        <v>118</v>
      </c>
      <c r="L24" s="92">
        <v>176</v>
      </c>
      <c r="M24" s="101">
        <f t="shared" si="2"/>
        <v>440</v>
      </c>
      <c r="N24" s="619"/>
    </row>
    <row r="25" spans="1:14" ht="18" customHeight="1">
      <c r="A25" s="10"/>
      <c r="B25" s="28" t="s">
        <v>20</v>
      </c>
      <c r="C25" s="256">
        <f>C16-SUM(C17:C24)</f>
        <v>2102</v>
      </c>
      <c r="D25" s="256">
        <f>D16-SUM(D17:D24)</f>
        <v>2384</v>
      </c>
      <c r="E25" s="43">
        <f>E16-SUM(E17:E24)</f>
        <v>420</v>
      </c>
      <c r="F25" s="43">
        <f>F16-SUM(F17:F24)</f>
        <v>487</v>
      </c>
      <c r="G25" s="43">
        <f>G16-SUM(G17:G24)</f>
        <v>610</v>
      </c>
      <c r="H25" s="51">
        <f t="shared" si="0"/>
        <v>1517</v>
      </c>
      <c r="I25" s="43">
        <f t="shared" si="1"/>
        <v>867</v>
      </c>
      <c r="J25" s="43">
        <f>J16-SUM(J17:J24)</f>
        <v>538</v>
      </c>
      <c r="K25" s="43">
        <f>K16-SUM(K17:K24)</f>
        <v>679</v>
      </c>
      <c r="L25" s="43">
        <f>L16-SUM(L17:L24)</f>
        <v>829</v>
      </c>
      <c r="M25" s="101">
        <f t="shared" si="2"/>
        <v>2046</v>
      </c>
      <c r="N25" s="619"/>
    </row>
    <row r="26" spans="1:14" ht="18" customHeight="1">
      <c r="A26" s="131" t="s">
        <v>48</v>
      </c>
      <c r="B26" s="132"/>
      <c r="C26" s="226">
        <v>237</v>
      </c>
      <c r="D26" s="226">
        <v>366</v>
      </c>
      <c r="E26" s="163">
        <v>135</v>
      </c>
      <c r="F26" s="226">
        <v>65</v>
      </c>
      <c r="G26" s="226">
        <v>64</v>
      </c>
      <c r="H26" s="226">
        <f t="shared" si="0"/>
        <v>264</v>
      </c>
      <c r="I26" s="226">
        <f t="shared" si="1"/>
        <v>102</v>
      </c>
      <c r="J26" s="226">
        <v>127</v>
      </c>
      <c r="K26" s="226">
        <v>164</v>
      </c>
      <c r="L26" s="226">
        <v>106</v>
      </c>
      <c r="M26" s="226">
        <f t="shared" si="2"/>
        <v>397</v>
      </c>
      <c r="N26" s="619"/>
    </row>
    <row r="27" ht="1.5" customHeight="1"/>
    <row r="28" spans="1:2" ht="16.5">
      <c r="A28" s="305"/>
      <c r="B28" s="305" t="s">
        <v>310</v>
      </c>
    </row>
    <row r="29" spans="1:2" ht="16.5">
      <c r="A29" s="305"/>
      <c r="B29" s="305" t="s">
        <v>266</v>
      </c>
    </row>
  </sheetData>
  <sheetProtection/>
  <mergeCells count="6">
    <mergeCell ref="N1:N26"/>
    <mergeCell ref="A4:B5"/>
    <mergeCell ref="C4:C5"/>
    <mergeCell ref="E4:I4"/>
    <mergeCell ref="D4:D5"/>
    <mergeCell ref="J4:M4"/>
  </mergeCells>
  <printOptions/>
  <pageMargins left="0.34" right="0" top="0.5" bottom="0" header="0.25" footer="0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J1">
      <selection activeCell="O20" sqref="O20"/>
    </sheetView>
  </sheetViews>
  <sheetFormatPr defaultColWidth="9.140625" defaultRowHeight="12.75"/>
  <cols>
    <col min="1" max="1" width="7.140625" style="0" customWidth="1"/>
    <col min="2" max="2" width="30.140625" style="0" customWidth="1"/>
    <col min="3" max="4" width="9.28125" style="0" customWidth="1"/>
    <col min="5" max="13" width="9.28125" style="66" customWidth="1"/>
    <col min="14" max="14" width="4.00390625" style="0" customWidth="1"/>
    <col min="15" max="15" width="10.00390625" style="0" bestFit="1" customWidth="1"/>
  </cols>
  <sheetData>
    <row r="1" spans="1:14" ht="18.75">
      <c r="A1" s="23" t="s">
        <v>279</v>
      </c>
      <c r="B1" s="3"/>
      <c r="C1" s="3"/>
      <c r="D1" s="3"/>
      <c r="N1" s="590" t="s">
        <v>234</v>
      </c>
    </row>
    <row r="2" spans="1:14" ht="4.5" customHeight="1">
      <c r="A2" s="3"/>
      <c r="B2" s="3"/>
      <c r="C2" s="3"/>
      <c r="D2" s="3"/>
      <c r="N2" s="590"/>
    </row>
    <row r="3" spans="1:14" ht="15.75">
      <c r="A3" s="606" t="s">
        <v>84</v>
      </c>
      <c r="B3" s="607"/>
      <c r="C3" s="582">
        <v>2005</v>
      </c>
      <c r="D3" s="582" t="s">
        <v>284</v>
      </c>
      <c r="E3" s="584" t="s">
        <v>284</v>
      </c>
      <c r="F3" s="585"/>
      <c r="G3" s="585"/>
      <c r="H3" s="585"/>
      <c r="I3" s="586"/>
      <c r="J3" s="584" t="s">
        <v>272</v>
      </c>
      <c r="K3" s="585"/>
      <c r="L3" s="585"/>
      <c r="M3" s="586"/>
      <c r="N3" s="590"/>
    </row>
    <row r="4" spans="1:14" ht="12.75">
      <c r="A4" s="611"/>
      <c r="B4" s="612"/>
      <c r="C4" s="613"/>
      <c r="D4" s="613"/>
      <c r="E4" s="41" t="s">
        <v>153</v>
      </c>
      <c r="F4" s="41" t="s">
        <v>155</v>
      </c>
      <c r="G4" s="41" t="s">
        <v>158</v>
      </c>
      <c r="H4" s="380" t="s">
        <v>298</v>
      </c>
      <c r="I4" s="41" t="s">
        <v>201</v>
      </c>
      <c r="J4" s="41" t="s">
        <v>153</v>
      </c>
      <c r="K4" s="41" t="s">
        <v>155</v>
      </c>
      <c r="L4" s="41" t="s">
        <v>158</v>
      </c>
      <c r="M4" s="380" t="s">
        <v>298</v>
      </c>
      <c r="N4" s="590"/>
    </row>
    <row r="5" spans="1:14" ht="6" customHeight="1">
      <c r="A5" s="6"/>
      <c r="B5" s="19"/>
      <c r="C5" s="25"/>
      <c r="D5" s="25"/>
      <c r="E5" s="180"/>
      <c r="F5" s="180"/>
      <c r="G5" s="227"/>
      <c r="H5" s="420"/>
      <c r="I5" s="227"/>
      <c r="J5" s="180"/>
      <c r="K5" s="180"/>
      <c r="L5" s="180"/>
      <c r="M5" s="180"/>
      <c r="N5" s="590"/>
    </row>
    <row r="6" spans="1:14" ht="12.75" customHeight="1">
      <c r="A6" s="22" t="s">
        <v>386</v>
      </c>
      <c r="B6" s="465"/>
      <c r="C6" s="27"/>
      <c r="D6" s="27"/>
      <c r="E6" s="92"/>
      <c r="F6" s="92"/>
      <c r="G6" s="43"/>
      <c r="H6" s="51"/>
      <c r="I6" s="43"/>
      <c r="J6" s="92"/>
      <c r="K6" s="92"/>
      <c r="L6" s="92"/>
      <c r="M6" s="92"/>
      <c r="N6" s="590"/>
    </row>
    <row r="7" spans="1:14" ht="12.75" customHeight="1">
      <c r="A7" s="45"/>
      <c r="B7" s="27" t="s">
        <v>80</v>
      </c>
      <c r="C7" s="259">
        <v>62</v>
      </c>
      <c r="D7" s="259">
        <v>61</v>
      </c>
      <c r="E7" s="314">
        <v>14</v>
      </c>
      <c r="F7" s="314">
        <v>13</v>
      </c>
      <c r="G7" s="270">
        <v>16</v>
      </c>
      <c r="H7" s="391">
        <f>SUM(E7:G7)</f>
        <v>43</v>
      </c>
      <c r="I7" s="270">
        <f>D7-H7</f>
        <v>18</v>
      </c>
      <c r="J7" s="314">
        <v>13</v>
      </c>
      <c r="K7" s="314">
        <v>17</v>
      </c>
      <c r="L7" s="314">
        <v>18</v>
      </c>
      <c r="M7" s="394">
        <f>SUM(J7:L7)</f>
        <v>48</v>
      </c>
      <c r="N7" s="590"/>
    </row>
    <row r="8" spans="1:14" ht="12.75" customHeight="1">
      <c r="A8" s="10"/>
      <c r="B8" s="27" t="s">
        <v>33</v>
      </c>
      <c r="C8" s="259">
        <v>909</v>
      </c>
      <c r="D8" s="259">
        <v>986</v>
      </c>
      <c r="E8" s="314">
        <v>208</v>
      </c>
      <c r="F8" s="314">
        <v>193</v>
      </c>
      <c r="G8" s="270">
        <v>269</v>
      </c>
      <c r="H8" s="391">
        <f>SUM(E8:G8)</f>
        <v>670</v>
      </c>
      <c r="I8" s="270">
        <f>D8-H8</f>
        <v>316</v>
      </c>
      <c r="J8" s="314">
        <v>226</v>
      </c>
      <c r="K8" s="314">
        <v>316</v>
      </c>
      <c r="L8" s="314">
        <v>358</v>
      </c>
      <c r="M8" s="394">
        <f>SUM(J8:L8)</f>
        <v>900</v>
      </c>
      <c r="N8" s="590"/>
    </row>
    <row r="9" spans="1:14" ht="12.75" customHeight="1">
      <c r="A9" s="22" t="s">
        <v>387</v>
      </c>
      <c r="B9" s="27"/>
      <c r="C9" s="186"/>
      <c r="D9" s="186"/>
      <c r="E9" s="200"/>
      <c r="F9" s="200"/>
      <c r="G9" s="197"/>
      <c r="H9" s="392"/>
      <c r="I9" s="270"/>
      <c r="J9" s="314"/>
      <c r="K9" s="314"/>
      <c r="L9" s="314"/>
      <c r="M9" s="314"/>
      <c r="N9" s="590"/>
    </row>
    <row r="10" spans="1:14" ht="12.75" customHeight="1">
      <c r="A10" s="45"/>
      <c r="B10" s="27" t="s">
        <v>80</v>
      </c>
      <c r="C10" s="263">
        <v>4</v>
      </c>
      <c r="D10" s="316">
        <v>0</v>
      </c>
      <c r="E10" s="316">
        <v>0</v>
      </c>
      <c r="F10" s="316">
        <v>0</v>
      </c>
      <c r="G10" s="316">
        <v>0</v>
      </c>
      <c r="H10" s="393">
        <f>SUM(E10:G10)</f>
        <v>0</v>
      </c>
      <c r="I10" s="316">
        <f>D10-H10</f>
        <v>0</v>
      </c>
      <c r="J10" s="480" t="s">
        <v>296</v>
      </c>
      <c r="K10" s="480" t="s">
        <v>296</v>
      </c>
      <c r="L10" s="480" t="s">
        <v>296</v>
      </c>
      <c r="M10" s="393">
        <f>SUM(J10:L10)</f>
        <v>0</v>
      </c>
      <c r="N10" s="590"/>
    </row>
    <row r="11" spans="1:14" ht="12.75" customHeight="1">
      <c r="A11" s="10"/>
      <c r="B11" s="27" t="s">
        <v>33</v>
      </c>
      <c r="C11" s="259">
        <v>41</v>
      </c>
      <c r="D11" s="442">
        <v>1</v>
      </c>
      <c r="E11" s="316">
        <v>0</v>
      </c>
      <c r="F11" s="316">
        <v>0</v>
      </c>
      <c r="G11" s="316">
        <v>0</v>
      </c>
      <c r="H11" s="393">
        <f>SUM(E11:G11)</f>
        <v>0</v>
      </c>
      <c r="I11" s="460">
        <f>D11-H11</f>
        <v>1</v>
      </c>
      <c r="J11" s="480" t="s">
        <v>296</v>
      </c>
      <c r="K11" s="314">
        <v>1</v>
      </c>
      <c r="L11" s="314">
        <v>1</v>
      </c>
      <c r="M11" s="404">
        <f>SUM(J11:L11)</f>
        <v>2</v>
      </c>
      <c r="N11" s="590"/>
    </row>
    <row r="12" spans="1:14" ht="12.75" customHeight="1">
      <c r="A12" s="22" t="s">
        <v>388</v>
      </c>
      <c r="B12" s="27"/>
      <c r="C12" s="43"/>
      <c r="D12" s="186"/>
      <c r="E12" s="200"/>
      <c r="F12" s="200"/>
      <c r="G12" s="197"/>
      <c r="H12" s="392"/>
      <c r="I12" s="270"/>
      <c r="J12" s="393"/>
      <c r="K12" s="314"/>
      <c r="L12" s="314"/>
      <c r="M12" s="314"/>
      <c r="N12" s="590"/>
    </row>
    <row r="13" spans="1:14" ht="12.75" customHeight="1">
      <c r="A13" s="45"/>
      <c r="B13" s="27" t="s">
        <v>80</v>
      </c>
      <c r="C13" s="259">
        <v>148</v>
      </c>
      <c r="D13" s="259">
        <v>140</v>
      </c>
      <c r="E13" s="314">
        <v>26</v>
      </c>
      <c r="F13" s="314">
        <v>44</v>
      </c>
      <c r="G13" s="270">
        <v>26</v>
      </c>
      <c r="H13" s="391">
        <f>SUM(E13:G13)</f>
        <v>96</v>
      </c>
      <c r="I13" s="270">
        <f>D13-H13</f>
        <v>44</v>
      </c>
      <c r="J13" s="314">
        <v>51</v>
      </c>
      <c r="K13" s="314">
        <v>28</v>
      </c>
      <c r="L13" s="314">
        <v>40</v>
      </c>
      <c r="M13" s="394">
        <f>SUM(J13:L13)</f>
        <v>119</v>
      </c>
      <c r="N13" s="590"/>
    </row>
    <row r="14" spans="1:14" ht="12.75" customHeight="1">
      <c r="A14" s="10"/>
      <c r="B14" s="27" t="s">
        <v>33</v>
      </c>
      <c r="C14" s="259">
        <v>898</v>
      </c>
      <c r="D14" s="259">
        <v>869</v>
      </c>
      <c r="E14" s="314">
        <v>141</v>
      </c>
      <c r="F14" s="314">
        <v>267</v>
      </c>
      <c r="G14" s="270">
        <v>149</v>
      </c>
      <c r="H14" s="391">
        <f>SUM(E14:G14)</f>
        <v>557</v>
      </c>
      <c r="I14" s="270">
        <f>D14-H14</f>
        <v>312</v>
      </c>
      <c r="J14" s="314">
        <v>447</v>
      </c>
      <c r="K14" s="314">
        <v>250</v>
      </c>
      <c r="L14" s="314">
        <v>335</v>
      </c>
      <c r="M14" s="394">
        <f>SUM(J14:L14)</f>
        <v>1032</v>
      </c>
      <c r="N14" s="590"/>
    </row>
    <row r="15" spans="1:14" ht="12.75" customHeight="1">
      <c r="A15" s="22" t="s">
        <v>389</v>
      </c>
      <c r="B15" s="27"/>
      <c r="C15" s="43"/>
      <c r="D15" s="43"/>
      <c r="E15" s="314"/>
      <c r="F15" s="314"/>
      <c r="G15" s="270"/>
      <c r="H15" s="391"/>
      <c r="I15" s="270"/>
      <c r="J15" s="314"/>
      <c r="K15" s="314"/>
      <c r="L15" s="314"/>
      <c r="M15" s="314"/>
      <c r="N15" s="590"/>
    </row>
    <row r="16" spans="1:14" ht="12.75" customHeight="1">
      <c r="A16" s="45"/>
      <c r="B16" s="27" t="s">
        <v>80</v>
      </c>
      <c r="C16" s="259">
        <v>22</v>
      </c>
      <c r="D16" s="259">
        <v>21</v>
      </c>
      <c r="E16" s="314">
        <v>6</v>
      </c>
      <c r="F16" s="314">
        <v>5</v>
      </c>
      <c r="G16" s="270">
        <v>4</v>
      </c>
      <c r="H16" s="391">
        <f>SUM(E16:G16)</f>
        <v>15</v>
      </c>
      <c r="I16" s="270">
        <f>D16-H16</f>
        <v>6</v>
      </c>
      <c r="J16" s="314">
        <v>5</v>
      </c>
      <c r="K16" s="314">
        <v>6</v>
      </c>
      <c r="L16" s="314">
        <v>5</v>
      </c>
      <c r="M16" s="394">
        <f>SUM(J16:L16)</f>
        <v>16</v>
      </c>
      <c r="N16" s="590"/>
    </row>
    <row r="17" spans="1:14" ht="12.75" customHeight="1">
      <c r="A17" s="10"/>
      <c r="B17" s="27" t="s">
        <v>33</v>
      </c>
      <c r="C17" s="259">
        <v>1815</v>
      </c>
      <c r="D17" s="259">
        <v>1870</v>
      </c>
      <c r="E17" s="314">
        <v>485</v>
      </c>
      <c r="F17" s="314">
        <v>423</v>
      </c>
      <c r="G17" s="270">
        <v>392</v>
      </c>
      <c r="H17" s="391">
        <f>SUM(E17:G17)</f>
        <v>1300</v>
      </c>
      <c r="I17" s="270">
        <f>D17-H17</f>
        <v>570</v>
      </c>
      <c r="J17" s="314">
        <v>456</v>
      </c>
      <c r="K17" s="314">
        <v>566</v>
      </c>
      <c r="L17" s="314">
        <v>544</v>
      </c>
      <c r="M17" s="394">
        <f>SUM(J17:L17)</f>
        <v>1566</v>
      </c>
      <c r="N17" s="590"/>
    </row>
    <row r="18" spans="1:14" ht="12.75" customHeight="1">
      <c r="A18" s="22" t="s">
        <v>390</v>
      </c>
      <c r="B18" s="27"/>
      <c r="C18" s="43"/>
      <c r="D18" s="43"/>
      <c r="E18" s="314"/>
      <c r="F18" s="314"/>
      <c r="G18" s="270"/>
      <c r="H18" s="391"/>
      <c r="I18" s="270"/>
      <c r="J18" s="314"/>
      <c r="K18" s="314"/>
      <c r="L18" s="314"/>
      <c r="M18" s="314"/>
      <c r="N18" s="590"/>
    </row>
    <row r="19" spans="1:14" ht="12.75" customHeight="1">
      <c r="A19" s="10"/>
      <c r="B19" s="27" t="s">
        <v>80</v>
      </c>
      <c r="C19" s="259">
        <v>39</v>
      </c>
      <c r="D19" s="259">
        <v>30</v>
      </c>
      <c r="E19" s="314">
        <v>3</v>
      </c>
      <c r="F19" s="314">
        <v>13</v>
      </c>
      <c r="G19" s="270">
        <v>6</v>
      </c>
      <c r="H19" s="391">
        <f>SUM(E19:G19)</f>
        <v>22</v>
      </c>
      <c r="I19" s="270">
        <f>D19-H19</f>
        <v>8</v>
      </c>
      <c r="J19" s="314">
        <v>7</v>
      </c>
      <c r="K19" s="314">
        <v>6</v>
      </c>
      <c r="L19" s="314">
        <v>13</v>
      </c>
      <c r="M19" s="394">
        <f>SUM(J19:L19)</f>
        <v>26</v>
      </c>
      <c r="N19" s="590"/>
    </row>
    <row r="20" spans="1:14" ht="12.75" customHeight="1">
      <c r="A20" s="10"/>
      <c r="B20" s="27" t="s">
        <v>33</v>
      </c>
      <c r="C20" s="259">
        <v>720</v>
      </c>
      <c r="D20" s="259">
        <v>594</v>
      </c>
      <c r="E20" s="314">
        <v>50</v>
      </c>
      <c r="F20" s="314">
        <v>233</v>
      </c>
      <c r="G20" s="270">
        <v>122</v>
      </c>
      <c r="H20" s="391">
        <f>SUM(E20:G20)</f>
        <v>405</v>
      </c>
      <c r="I20" s="270">
        <f>D20-H20</f>
        <v>189</v>
      </c>
      <c r="J20" s="314">
        <v>184</v>
      </c>
      <c r="K20" s="314">
        <v>157</v>
      </c>
      <c r="L20" s="314">
        <v>361</v>
      </c>
      <c r="M20" s="394">
        <f>SUM(J20:L20)</f>
        <v>702</v>
      </c>
      <c r="N20" s="590"/>
    </row>
    <row r="21" spans="1:14" ht="12.75" customHeight="1">
      <c r="A21" s="22" t="s">
        <v>391</v>
      </c>
      <c r="B21" s="27"/>
      <c r="C21" s="186"/>
      <c r="D21" s="186"/>
      <c r="E21" s="200"/>
      <c r="F21" s="200"/>
      <c r="G21" s="197"/>
      <c r="H21" s="392"/>
      <c r="I21" s="270"/>
      <c r="J21" s="314"/>
      <c r="K21" s="314"/>
      <c r="L21" s="314"/>
      <c r="M21" s="314"/>
      <c r="N21" s="590"/>
    </row>
    <row r="22" spans="1:14" ht="12.75" customHeight="1">
      <c r="A22" s="10"/>
      <c r="B22" s="27" t="s">
        <v>243</v>
      </c>
      <c r="C22" s="204" t="s">
        <v>295</v>
      </c>
      <c r="D22" s="204" t="s">
        <v>295</v>
      </c>
      <c r="E22" s="204" t="s">
        <v>295</v>
      </c>
      <c r="F22" s="204" t="s">
        <v>295</v>
      </c>
      <c r="G22" s="204" t="s">
        <v>295</v>
      </c>
      <c r="H22" s="204" t="s">
        <v>295</v>
      </c>
      <c r="I22" s="204" t="s">
        <v>295</v>
      </c>
      <c r="J22" s="204" t="s">
        <v>295</v>
      </c>
      <c r="K22" s="204" t="s">
        <v>295</v>
      </c>
      <c r="L22" s="204" t="s">
        <v>295</v>
      </c>
      <c r="M22" s="204" t="s">
        <v>295</v>
      </c>
      <c r="N22" s="590"/>
    </row>
    <row r="23" spans="1:14" ht="12.75" customHeight="1">
      <c r="A23" s="10"/>
      <c r="B23" s="27" t="s">
        <v>33</v>
      </c>
      <c r="C23" s="259">
        <v>13471</v>
      </c>
      <c r="D23" s="259">
        <v>17025</v>
      </c>
      <c r="E23" s="314">
        <v>4042</v>
      </c>
      <c r="F23" s="314">
        <v>4275</v>
      </c>
      <c r="G23" s="270">
        <v>4557</v>
      </c>
      <c r="H23" s="391">
        <f>SUM(E23:G23)</f>
        <v>12874</v>
      </c>
      <c r="I23" s="270">
        <f>D23-H23</f>
        <v>4151</v>
      </c>
      <c r="J23" s="314">
        <v>4244</v>
      </c>
      <c r="K23" s="314">
        <v>4798</v>
      </c>
      <c r="L23" s="314">
        <v>5408</v>
      </c>
      <c r="M23" s="394">
        <f>SUM(J23:L23)</f>
        <v>14450</v>
      </c>
      <c r="N23" s="590"/>
    </row>
    <row r="24" spans="1:14" ht="12.75" customHeight="1">
      <c r="A24" s="22" t="s">
        <v>392</v>
      </c>
      <c r="B24" s="27"/>
      <c r="C24" s="43"/>
      <c r="D24" s="43"/>
      <c r="E24" s="314"/>
      <c r="F24" s="314"/>
      <c r="G24" s="270"/>
      <c r="H24" s="391"/>
      <c r="I24" s="270"/>
      <c r="J24" s="314"/>
      <c r="K24" s="314"/>
      <c r="L24" s="314"/>
      <c r="M24" s="314"/>
      <c r="N24" s="590"/>
    </row>
    <row r="25" spans="1:14" ht="12.75" customHeight="1">
      <c r="A25" s="10"/>
      <c r="B25" s="27" t="s">
        <v>80</v>
      </c>
      <c r="C25" s="43">
        <v>4</v>
      </c>
      <c r="D25" s="43">
        <v>4</v>
      </c>
      <c r="E25" s="314">
        <v>1</v>
      </c>
      <c r="F25" s="314">
        <v>1</v>
      </c>
      <c r="G25" s="270">
        <v>1</v>
      </c>
      <c r="H25" s="391">
        <f>SUM(E25:G25)</f>
        <v>3</v>
      </c>
      <c r="I25" s="270">
        <f>D25-H25</f>
        <v>1</v>
      </c>
      <c r="J25" s="314">
        <v>1</v>
      </c>
      <c r="K25" s="314">
        <v>1</v>
      </c>
      <c r="L25" s="314">
        <v>1</v>
      </c>
      <c r="M25" s="394">
        <f>SUM(J25:L25)</f>
        <v>3</v>
      </c>
      <c r="N25" s="590"/>
    </row>
    <row r="26" spans="1:14" ht="12.75" customHeight="1">
      <c r="A26" s="10"/>
      <c r="B26" s="27" t="s">
        <v>33</v>
      </c>
      <c r="C26" s="43">
        <v>1516</v>
      </c>
      <c r="D26" s="43">
        <v>1890</v>
      </c>
      <c r="E26" s="314">
        <v>452</v>
      </c>
      <c r="F26" s="314">
        <v>523</v>
      </c>
      <c r="G26" s="270">
        <v>489</v>
      </c>
      <c r="H26" s="391">
        <f>SUM(E26:G26)</f>
        <v>1464</v>
      </c>
      <c r="I26" s="270">
        <f>D26-H26</f>
        <v>426</v>
      </c>
      <c r="J26" s="314">
        <v>509</v>
      </c>
      <c r="K26" s="314">
        <v>565</v>
      </c>
      <c r="L26" s="314">
        <v>555</v>
      </c>
      <c r="M26" s="394">
        <f>SUM(J26:L26)</f>
        <v>1629</v>
      </c>
      <c r="N26" s="590"/>
    </row>
    <row r="27" spans="1:14" ht="12.75" customHeight="1">
      <c r="A27" s="501" t="s">
        <v>393</v>
      </c>
      <c r="B27" s="502"/>
      <c r="C27" s="503"/>
      <c r="D27" s="503"/>
      <c r="E27" s="504"/>
      <c r="F27" s="504"/>
      <c r="G27" s="503"/>
      <c r="H27" s="505"/>
      <c r="I27" s="503"/>
      <c r="J27" s="504"/>
      <c r="K27" s="504"/>
      <c r="L27" s="504"/>
      <c r="M27" s="504"/>
      <c r="N27" s="590"/>
    </row>
    <row r="28" spans="1:14" ht="12.75" customHeight="1">
      <c r="A28" s="506"/>
      <c r="B28" s="502" t="s">
        <v>80</v>
      </c>
      <c r="C28" s="507">
        <v>62</v>
      </c>
      <c r="D28" s="507">
        <v>55</v>
      </c>
      <c r="E28" s="504">
        <v>3</v>
      </c>
      <c r="F28" s="504">
        <v>11</v>
      </c>
      <c r="G28" s="503">
        <v>29</v>
      </c>
      <c r="H28" s="505">
        <f>SUM(E28:G28)</f>
        <v>43</v>
      </c>
      <c r="I28" s="503">
        <f>D28-H28</f>
        <v>12</v>
      </c>
      <c r="J28" s="508" t="s">
        <v>296</v>
      </c>
      <c r="K28" s="504">
        <v>7</v>
      </c>
      <c r="L28" s="504">
        <v>29</v>
      </c>
      <c r="M28" s="509">
        <f>SUM(J28:L28)</f>
        <v>36</v>
      </c>
      <c r="N28" s="590"/>
    </row>
    <row r="29" spans="1:14" ht="12.75" customHeight="1">
      <c r="A29" s="506"/>
      <c r="B29" s="502" t="s">
        <v>33</v>
      </c>
      <c r="C29" s="507">
        <v>536</v>
      </c>
      <c r="D29" s="507">
        <v>471</v>
      </c>
      <c r="E29" s="504">
        <v>27</v>
      </c>
      <c r="F29" s="504">
        <v>88</v>
      </c>
      <c r="G29" s="503">
        <v>245</v>
      </c>
      <c r="H29" s="505">
        <f>SUM(E29:G29)</f>
        <v>360</v>
      </c>
      <c r="I29" s="503">
        <f>D29-H29</f>
        <v>111</v>
      </c>
      <c r="J29" s="504">
        <v>6</v>
      </c>
      <c r="K29" s="504">
        <v>58</v>
      </c>
      <c r="L29" s="504">
        <v>300</v>
      </c>
      <c r="M29" s="510">
        <f>SUM(J29:L29)</f>
        <v>364</v>
      </c>
      <c r="N29" s="590"/>
    </row>
    <row r="30" spans="1:14" ht="12.75" customHeight="1">
      <c r="A30" s="22" t="s">
        <v>394</v>
      </c>
      <c r="B30" s="27"/>
      <c r="C30" s="43"/>
      <c r="D30" s="43"/>
      <c r="E30" s="314"/>
      <c r="F30" s="314"/>
      <c r="G30" s="270"/>
      <c r="H30" s="391"/>
      <c r="I30" s="270"/>
      <c r="J30" s="314"/>
      <c r="K30" s="314"/>
      <c r="L30" s="314"/>
      <c r="M30" s="314"/>
      <c r="N30" s="590"/>
    </row>
    <row r="31" spans="1:14" ht="12.75" customHeight="1">
      <c r="A31" s="10"/>
      <c r="B31" s="27" t="s">
        <v>80</v>
      </c>
      <c r="C31" s="259">
        <v>7</v>
      </c>
      <c r="D31" s="259">
        <v>7</v>
      </c>
      <c r="E31" s="314">
        <v>1</v>
      </c>
      <c r="F31" s="314">
        <v>2</v>
      </c>
      <c r="G31" s="270">
        <v>2</v>
      </c>
      <c r="H31" s="391">
        <f>SUM(E31:G31)</f>
        <v>5</v>
      </c>
      <c r="I31" s="270">
        <f>D31-H31</f>
        <v>2</v>
      </c>
      <c r="J31" s="314">
        <v>2</v>
      </c>
      <c r="K31" s="314">
        <v>2</v>
      </c>
      <c r="L31" s="314">
        <v>2</v>
      </c>
      <c r="M31" s="394">
        <f>SUM(J31:L31)</f>
        <v>6</v>
      </c>
      <c r="N31" s="590"/>
    </row>
    <row r="32" spans="1:14" ht="12.75" customHeight="1">
      <c r="A32" s="10"/>
      <c r="B32" s="27" t="s">
        <v>33</v>
      </c>
      <c r="C32" s="259">
        <v>1751</v>
      </c>
      <c r="D32" s="259">
        <v>1875</v>
      </c>
      <c r="E32" s="314">
        <v>425</v>
      </c>
      <c r="F32" s="314">
        <v>470</v>
      </c>
      <c r="G32" s="270">
        <v>439</v>
      </c>
      <c r="H32" s="391">
        <f>SUM(E32:G32)</f>
        <v>1334</v>
      </c>
      <c r="I32" s="270">
        <f>D32-H32</f>
        <v>541</v>
      </c>
      <c r="J32" s="314">
        <v>488</v>
      </c>
      <c r="K32" s="314">
        <v>609</v>
      </c>
      <c r="L32" s="314">
        <v>589</v>
      </c>
      <c r="M32" s="394">
        <f>SUM(J32:L32)</f>
        <v>1686</v>
      </c>
      <c r="N32" s="590"/>
    </row>
    <row r="33" spans="1:14" ht="12.75" customHeight="1">
      <c r="A33" s="22" t="s">
        <v>395</v>
      </c>
      <c r="B33" s="27"/>
      <c r="C33" s="43"/>
      <c r="D33" s="43"/>
      <c r="E33" s="314"/>
      <c r="F33" s="314"/>
      <c r="G33" s="270"/>
      <c r="H33" s="391"/>
      <c r="I33" s="270"/>
      <c r="J33" s="314"/>
      <c r="K33" s="314"/>
      <c r="L33" s="314"/>
      <c r="M33" s="314"/>
      <c r="N33" s="590"/>
    </row>
    <row r="34" spans="1:14" ht="12.75" customHeight="1">
      <c r="A34" s="10"/>
      <c r="B34" s="27" t="s">
        <v>80</v>
      </c>
      <c r="C34" s="264">
        <v>677</v>
      </c>
      <c r="D34" s="264">
        <v>717</v>
      </c>
      <c r="E34" s="92">
        <v>209</v>
      </c>
      <c r="F34" s="92">
        <v>137</v>
      </c>
      <c r="G34" s="43">
        <v>160</v>
      </c>
      <c r="H34" s="51">
        <f>SUM(E34:G34)</f>
        <v>506</v>
      </c>
      <c r="I34" s="43">
        <f>D34-H34</f>
        <v>211</v>
      </c>
      <c r="J34" s="92">
        <v>109</v>
      </c>
      <c r="K34" s="92">
        <v>209</v>
      </c>
      <c r="L34" s="92">
        <v>193</v>
      </c>
      <c r="M34" s="101">
        <f>SUM(J34:L34)</f>
        <v>511</v>
      </c>
      <c r="N34" s="590"/>
    </row>
    <row r="35" spans="1:14" ht="12.75" customHeight="1">
      <c r="A35" s="10"/>
      <c r="B35" s="27" t="s">
        <v>33</v>
      </c>
      <c r="C35" s="264">
        <v>1262</v>
      </c>
      <c r="D35" s="264">
        <v>1442</v>
      </c>
      <c r="E35" s="314">
        <v>399</v>
      </c>
      <c r="F35" s="314">
        <v>258</v>
      </c>
      <c r="G35" s="270">
        <v>360</v>
      </c>
      <c r="H35" s="391">
        <f>SUM(E35:G35)</f>
        <v>1017</v>
      </c>
      <c r="I35" s="270">
        <f>D35-H35</f>
        <v>425</v>
      </c>
      <c r="J35" s="314">
        <v>291</v>
      </c>
      <c r="K35" s="314">
        <v>478</v>
      </c>
      <c r="L35" s="314">
        <v>422</v>
      </c>
      <c r="M35" s="394">
        <f>SUM(J35:L35)</f>
        <v>1191</v>
      </c>
      <c r="N35" s="590"/>
    </row>
    <row r="36" spans="1:14" ht="12.75" customHeight="1">
      <c r="A36" s="22" t="s">
        <v>396</v>
      </c>
      <c r="B36" s="27"/>
      <c r="C36" s="43"/>
      <c r="D36" s="43"/>
      <c r="E36" s="314"/>
      <c r="F36" s="314"/>
      <c r="G36" s="270"/>
      <c r="H36" s="391"/>
      <c r="I36" s="270"/>
      <c r="J36" s="314"/>
      <c r="K36" s="314"/>
      <c r="L36" s="314"/>
      <c r="M36" s="314"/>
      <c r="N36" s="590"/>
    </row>
    <row r="37" spans="1:14" ht="12.75" customHeight="1">
      <c r="A37" s="10"/>
      <c r="B37" s="27" t="s">
        <v>80</v>
      </c>
      <c r="C37" s="259">
        <v>104</v>
      </c>
      <c r="D37" s="259">
        <v>104</v>
      </c>
      <c r="E37" s="314">
        <v>21</v>
      </c>
      <c r="F37" s="314">
        <v>31</v>
      </c>
      <c r="G37" s="270">
        <v>26</v>
      </c>
      <c r="H37" s="391">
        <f>SUM(E37:G37)</f>
        <v>78</v>
      </c>
      <c r="I37" s="270">
        <f>D37-H37</f>
        <v>26</v>
      </c>
      <c r="J37" s="314">
        <v>24</v>
      </c>
      <c r="K37" s="314">
        <v>22</v>
      </c>
      <c r="L37" s="314">
        <v>46</v>
      </c>
      <c r="M37" s="394">
        <f>SUM(J37:L37)</f>
        <v>92</v>
      </c>
      <c r="N37" s="590"/>
    </row>
    <row r="38" spans="1:14" ht="12.75" customHeight="1">
      <c r="A38" s="10"/>
      <c r="B38" s="27" t="s">
        <v>33</v>
      </c>
      <c r="C38" s="259">
        <v>2235</v>
      </c>
      <c r="D38" s="259">
        <v>2423</v>
      </c>
      <c r="E38" s="314">
        <v>452</v>
      </c>
      <c r="F38" s="314">
        <v>638</v>
      </c>
      <c r="G38" s="270">
        <v>621</v>
      </c>
      <c r="H38" s="391">
        <f>SUM(E38:G38)</f>
        <v>1711</v>
      </c>
      <c r="I38" s="270">
        <f>D38-H38</f>
        <v>712</v>
      </c>
      <c r="J38" s="314">
        <v>654</v>
      </c>
      <c r="K38" s="314">
        <v>573</v>
      </c>
      <c r="L38" s="314">
        <v>1171</v>
      </c>
      <c r="M38" s="394">
        <f>SUM(J38:L38)</f>
        <v>2398</v>
      </c>
      <c r="N38" s="590"/>
    </row>
    <row r="39" spans="1:14" ht="3.75" customHeight="1">
      <c r="A39" s="8"/>
      <c r="B39" s="13"/>
      <c r="C39" s="265"/>
      <c r="D39" s="265"/>
      <c r="E39" s="315"/>
      <c r="F39" s="315"/>
      <c r="G39" s="271"/>
      <c r="H39" s="271"/>
      <c r="I39" s="271"/>
      <c r="J39" s="315"/>
      <c r="K39" s="315"/>
      <c r="L39" s="315"/>
      <c r="M39" s="315"/>
      <c r="N39" s="590"/>
    </row>
    <row r="40" spans="1:14" ht="4.5" customHeight="1" hidden="1">
      <c r="A40" s="3"/>
      <c r="B40" s="3"/>
      <c r="C40" s="3"/>
      <c r="D40" s="3"/>
      <c r="N40" s="590"/>
    </row>
    <row r="41" spans="1:14" ht="4.5" customHeight="1">
      <c r="A41" s="3"/>
      <c r="B41" s="3"/>
      <c r="C41" s="3"/>
      <c r="D41" s="3"/>
      <c r="N41" s="590"/>
    </row>
    <row r="42" spans="1:14" ht="14.25" customHeight="1">
      <c r="A42" s="305" t="s">
        <v>310</v>
      </c>
      <c r="N42" s="590"/>
    </row>
    <row r="43" spans="1:14" ht="14.25" customHeight="1">
      <c r="A43" s="305" t="s">
        <v>266</v>
      </c>
      <c r="N43" s="413"/>
    </row>
    <row r="44" ht="13.5" customHeight="1">
      <c r="A44" s="205" t="s">
        <v>244</v>
      </c>
    </row>
  </sheetData>
  <sheetProtection/>
  <mergeCells count="6">
    <mergeCell ref="N1:N42"/>
    <mergeCell ref="A3:B4"/>
    <mergeCell ref="C3:C4"/>
    <mergeCell ref="E3:I3"/>
    <mergeCell ref="D3:D4"/>
    <mergeCell ref="J3:M3"/>
  </mergeCells>
  <printOptions/>
  <pageMargins left="0.44" right="0" top="0.5" bottom="0" header="0.26" footer="0.1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B3">
      <selection activeCell="F34" sqref="F34"/>
    </sheetView>
  </sheetViews>
  <sheetFormatPr defaultColWidth="9.140625" defaultRowHeight="12.75"/>
  <cols>
    <col min="1" max="1" width="37.421875" style="21" customWidth="1"/>
    <col min="2" max="3" width="9.28125" style="21" customWidth="1"/>
    <col min="4" max="9" width="9.28125" style="1" customWidth="1"/>
    <col min="10" max="10" width="9.28125" style="481" customWidth="1"/>
    <col min="11" max="12" width="9.28125" style="1" customWidth="1"/>
    <col min="13" max="13" width="4.421875" style="21" customWidth="1"/>
    <col min="14" max="14" width="13.7109375" style="21" customWidth="1"/>
    <col min="15" max="16384" width="9.140625" style="21" customWidth="1"/>
  </cols>
  <sheetData>
    <row r="1" spans="1:13" ht="17.25" customHeight="1">
      <c r="A1" s="34" t="s">
        <v>289</v>
      </c>
      <c r="B1" s="3"/>
      <c r="C1" s="3"/>
      <c r="M1" s="624" t="s">
        <v>235</v>
      </c>
    </row>
    <row r="2" spans="1:13" ht="12.75" customHeight="1">
      <c r="A2" s="4"/>
      <c r="B2" s="3"/>
      <c r="C2" s="3"/>
      <c r="D2" s="58"/>
      <c r="F2" s="58"/>
      <c r="G2" s="58"/>
      <c r="H2" s="58"/>
      <c r="J2" s="482"/>
      <c r="L2" s="58" t="s">
        <v>33</v>
      </c>
      <c r="M2" s="624"/>
    </row>
    <row r="3" spans="1:13" ht="3.75" customHeight="1">
      <c r="A3" s="12"/>
      <c r="B3" s="3"/>
      <c r="C3" s="3"/>
      <c r="D3" s="78"/>
      <c r="E3" s="78"/>
      <c r="F3" s="78"/>
      <c r="G3" s="78"/>
      <c r="H3" s="78"/>
      <c r="I3" s="78"/>
      <c r="J3" s="483"/>
      <c r="K3" s="78"/>
      <c r="L3" s="78"/>
      <c r="M3" s="624"/>
    </row>
    <row r="4" spans="1:13" ht="0.75" customHeight="1" hidden="1">
      <c r="A4" s="19"/>
      <c r="B4" s="12"/>
      <c r="C4" s="12"/>
      <c r="M4" s="624"/>
    </row>
    <row r="5" spans="1:13" ht="18" customHeight="1">
      <c r="A5" s="625" t="s">
        <v>37</v>
      </c>
      <c r="B5" s="582">
        <v>2005</v>
      </c>
      <c r="C5" s="582" t="s">
        <v>284</v>
      </c>
      <c r="D5" s="584" t="s">
        <v>284</v>
      </c>
      <c r="E5" s="585"/>
      <c r="F5" s="585"/>
      <c r="G5" s="585"/>
      <c r="H5" s="586"/>
      <c r="I5" s="584" t="s">
        <v>272</v>
      </c>
      <c r="J5" s="585"/>
      <c r="K5" s="585"/>
      <c r="L5" s="586"/>
      <c r="M5" s="624"/>
    </row>
    <row r="6" spans="1:13" ht="16.5" customHeight="1">
      <c r="A6" s="626"/>
      <c r="B6" s="613"/>
      <c r="C6" s="613"/>
      <c r="D6" s="41" t="s">
        <v>153</v>
      </c>
      <c r="E6" s="41" t="s">
        <v>155</v>
      </c>
      <c r="F6" s="41" t="s">
        <v>158</v>
      </c>
      <c r="G6" s="380" t="s">
        <v>298</v>
      </c>
      <c r="H6" s="41" t="s">
        <v>201</v>
      </c>
      <c r="I6" s="41" t="s">
        <v>153</v>
      </c>
      <c r="J6" s="484" t="s">
        <v>155</v>
      </c>
      <c r="K6" s="41" t="s">
        <v>158</v>
      </c>
      <c r="L6" s="380" t="s">
        <v>298</v>
      </c>
      <c r="M6" s="624"/>
    </row>
    <row r="7" spans="1:13" ht="12" customHeight="1">
      <c r="A7" s="126" t="s">
        <v>212</v>
      </c>
      <c r="B7" s="208">
        <f>B8+B31+'Table 11 cont''d'!B14+'Table 11 cont''d'!B31+'Table 11 cont''d'!B40</f>
        <v>93282</v>
      </c>
      <c r="C7" s="208">
        <f>C8+C31+'Table 11 cont''d'!C14+'Table 11 cont''d'!C31+'Table 11 cont''d'!C40</f>
        <v>115502</v>
      </c>
      <c r="D7" s="208">
        <f>D8+D31+'Table 11 cont''d'!D14+'Table 11 cont''d'!D31+'Table 11 cont''d'!D40</f>
        <v>23617</v>
      </c>
      <c r="E7" s="208">
        <f>E8+E31+'Table 11 cont''d'!E14+'Table 11 cont''d'!E31+'Table 11 cont''d'!E40</f>
        <v>27167</v>
      </c>
      <c r="F7" s="208">
        <f>F8+F31+'Table 11 cont''d'!F14+'Table 11 cont''d'!F31+'Table 11 cont''d'!F40</f>
        <v>27664</v>
      </c>
      <c r="G7" s="208">
        <f aca="true" t="shared" si="0" ref="G7:G42">SUM(D7:F7)</f>
        <v>78448</v>
      </c>
      <c r="H7" s="208">
        <f>H8+H31+'Table 11 cont''d'!H14+'Table 11 cont''d'!H31+'Table 11 cont''d'!H40</f>
        <v>37054</v>
      </c>
      <c r="I7" s="208">
        <f>I8+I31+'Table 11 cont''d'!I14+'Table 11 cont''d'!I31+'Table 11 cont''d'!I40</f>
        <v>24373</v>
      </c>
      <c r="J7" s="485">
        <f>J8+J31+'Table 11 cont''d'!J14+'Table 11 cont''d'!J31+'Table 11 cont''d'!J40</f>
        <v>28687</v>
      </c>
      <c r="K7" s="208">
        <f>K8+K31+'Table 11 cont''d'!K14+'Table 11 cont''d'!K31+'Table 11 cont''d'!K40</f>
        <v>31424</v>
      </c>
      <c r="L7" s="208">
        <f>SUM(I7:K7)</f>
        <v>84484</v>
      </c>
      <c r="M7" s="624"/>
    </row>
    <row r="8" spans="1:14" ht="11.25" customHeight="1">
      <c r="A8" s="22" t="s">
        <v>169</v>
      </c>
      <c r="B8" s="261">
        <v>30202</v>
      </c>
      <c r="C8" s="261">
        <v>41796</v>
      </c>
      <c r="D8" s="261">
        <v>7530</v>
      </c>
      <c r="E8" s="261">
        <v>9315</v>
      </c>
      <c r="F8" s="261">
        <v>8707</v>
      </c>
      <c r="G8" s="261">
        <f t="shared" si="0"/>
        <v>25552</v>
      </c>
      <c r="H8" s="261">
        <f>C8-G8</f>
        <v>16244</v>
      </c>
      <c r="I8" s="261">
        <v>6671</v>
      </c>
      <c r="J8" s="486">
        <v>8076</v>
      </c>
      <c r="K8" s="261">
        <v>8819</v>
      </c>
      <c r="L8" s="261">
        <f aca="true" t="shared" si="1" ref="L8:L42">SUM(I8:K8)</f>
        <v>23566</v>
      </c>
      <c r="M8" s="624"/>
      <c r="N8" s="83"/>
    </row>
    <row r="9" spans="1:14" ht="11.25" customHeight="1">
      <c r="A9" s="16" t="s">
        <v>49</v>
      </c>
      <c r="B9" s="92">
        <v>187</v>
      </c>
      <c r="C9" s="92">
        <v>191</v>
      </c>
      <c r="D9" s="92">
        <v>50</v>
      </c>
      <c r="E9" s="511">
        <v>47</v>
      </c>
      <c r="F9" s="92">
        <v>38</v>
      </c>
      <c r="G9" s="101">
        <f t="shared" si="0"/>
        <v>135</v>
      </c>
      <c r="H9" s="92">
        <f aca="true" t="shared" si="2" ref="H9:H42">C9-G9</f>
        <v>56</v>
      </c>
      <c r="I9" s="92">
        <v>42</v>
      </c>
      <c r="J9" s="512">
        <v>71</v>
      </c>
      <c r="K9" s="92">
        <v>86</v>
      </c>
      <c r="L9" s="101">
        <f t="shared" si="1"/>
        <v>199</v>
      </c>
      <c r="M9" s="624"/>
      <c r="N9" s="83"/>
    </row>
    <row r="10" spans="1:14" ht="11.25" customHeight="1">
      <c r="A10" s="16" t="s">
        <v>50</v>
      </c>
      <c r="B10" s="92">
        <v>1488</v>
      </c>
      <c r="C10" s="92">
        <v>1758</v>
      </c>
      <c r="D10" s="92">
        <v>477</v>
      </c>
      <c r="E10" s="511">
        <v>424</v>
      </c>
      <c r="F10" s="92">
        <v>413</v>
      </c>
      <c r="G10" s="101">
        <f t="shared" si="0"/>
        <v>1314</v>
      </c>
      <c r="H10" s="92">
        <f t="shared" si="2"/>
        <v>444</v>
      </c>
      <c r="I10" s="92">
        <v>365</v>
      </c>
      <c r="J10" s="512">
        <v>405</v>
      </c>
      <c r="K10" s="92">
        <v>396</v>
      </c>
      <c r="L10" s="101">
        <f t="shared" si="1"/>
        <v>1166</v>
      </c>
      <c r="M10" s="624"/>
      <c r="N10" s="83"/>
    </row>
    <row r="11" spans="1:13" ht="11.25" customHeight="1">
      <c r="A11" s="16" t="s">
        <v>51</v>
      </c>
      <c r="B11" s="92">
        <v>1010</v>
      </c>
      <c r="C11" s="92">
        <v>240</v>
      </c>
      <c r="D11" s="92">
        <v>77</v>
      </c>
      <c r="E11" s="511">
        <v>69</v>
      </c>
      <c r="F11" s="92">
        <v>38</v>
      </c>
      <c r="G11" s="101">
        <f t="shared" si="0"/>
        <v>184</v>
      </c>
      <c r="H11" s="92">
        <f t="shared" si="2"/>
        <v>56</v>
      </c>
      <c r="I11" s="92">
        <v>61</v>
      </c>
      <c r="J11" s="512">
        <v>59</v>
      </c>
      <c r="K11" s="92">
        <v>160</v>
      </c>
      <c r="L11" s="101">
        <f t="shared" si="1"/>
        <v>280</v>
      </c>
      <c r="M11" s="624"/>
    </row>
    <row r="12" spans="1:13" s="3" customFormat="1" ht="11.25" customHeight="1">
      <c r="A12" s="16" t="s">
        <v>52</v>
      </c>
      <c r="B12" s="92">
        <v>4485</v>
      </c>
      <c r="C12" s="92">
        <v>2784</v>
      </c>
      <c r="D12" s="92">
        <v>719</v>
      </c>
      <c r="E12" s="428">
        <v>1158</v>
      </c>
      <c r="F12" s="92">
        <v>450</v>
      </c>
      <c r="G12" s="101">
        <f t="shared" si="0"/>
        <v>2327</v>
      </c>
      <c r="H12" s="92">
        <f t="shared" si="2"/>
        <v>457</v>
      </c>
      <c r="I12" s="92">
        <v>374</v>
      </c>
      <c r="J12" s="512">
        <v>404</v>
      </c>
      <c r="K12" s="92">
        <v>181</v>
      </c>
      <c r="L12" s="101">
        <f t="shared" si="1"/>
        <v>959</v>
      </c>
      <c r="M12" s="624"/>
    </row>
    <row r="13" spans="1:13" ht="11.25" customHeight="1">
      <c r="A13" s="16" t="s">
        <v>53</v>
      </c>
      <c r="B13" s="92">
        <v>6958</v>
      </c>
      <c r="C13" s="92">
        <v>16440</v>
      </c>
      <c r="D13" s="92">
        <v>1870</v>
      </c>
      <c r="E13" s="511">
        <v>2194</v>
      </c>
      <c r="F13" s="92">
        <v>2981</v>
      </c>
      <c r="G13" s="101">
        <f t="shared" si="0"/>
        <v>7045</v>
      </c>
      <c r="H13" s="92">
        <f t="shared" si="2"/>
        <v>9395</v>
      </c>
      <c r="I13" s="92">
        <v>2189</v>
      </c>
      <c r="J13" s="512">
        <v>2286</v>
      </c>
      <c r="K13" s="92">
        <v>2632</v>
      </c>
      <c r="L13" s="101">
        <f t="shared" si="1"/>
        <v>7107</v>
      </c>
      <c r="M13" s="624"/>
    </row>
    <row r="14" spans="1:13" ht="11.25" customHeight="1">
      <c r="A14" s="16" t="s">
        <v>54</v>
      </c>
      <c r="B14" s="92">
        <v>3794</v>
      </c>
      <c r="C14" s="92">
        <v>4613</v>
      </c>
      <c r="D14" s="92">
        <v>1140</v>
      </c>
      <c r="E14" s="511">
        <v>1388</v>
      </c>
      <c r="F14" s="92">
        <v>880</v>
      </c>
      <c r="G14" s="101">
        <f t="shared" si="0"/>
        <v>3408</v>
      </c>
      <c r="H14" s="92">
        <f t="shared" si="2"/>
        <v>1205</v>
      </c>
      <c r="I14" s="92">
        <v>739</v>
      </c>
      <c r="J14" s="512">
        <v>731</v>
      </c>
      <c r="K14" s="92">
        <v>854</v>
      </c>
      <c r="L14" s="101">
        <f t="shared" si="1"/>
        <v>2324</v>
      </c>
      <c r="M14" s="624"/>
    </row>
    <row r="15" spans="1:13" ht="11.25" customHeight="1">
      <c r="A15" s="16" t="s">
        <v>55</v>
      </c>
      <c r="B15" s="92">
        <v>33</v>
      </c>
      <c r="C15" s="92">
        <v>36</v>
      </c>
      <c r="D15" s="92">
        <v>23</v>
      </c>
      <c r="E15" s="511">
        <v>3</v>
      </c>
      <c r="F15" s="92">
        <v>6</v>
      </c>
      <c r="G15" s="101">
        <f t="shared" si="0"/>
        <v>32</v>
      </c>
      <c r="H15" s="92">
        <f t="shared" si="2"/>
        <v>4</v>
      </c>
      <c r="I15" s="92">
        <v>2</v>
      </c>
      <c r="J15" s="512">
        <v>4</v>
      </c>
      <c r="K15" s="92">
        <v>20</v>
      </c>
      <c r="L15" s="101">
        <f t="shared" si="1"/>
        <v>26</v>
      </c>
      <c r="M15" s="624"/>
    </row>
    <row r="16" spans="1:13" ht="11.25" customHeight="1">
      <c r="A16" s="16" t="s">
        <v>236</v>
      </c>
      <c r="B16" s="92">
        <v>2141</v>
      </c>
      <c r="C16" s="92">
        <v>4007</v>
      </c>
      <c r="D16" s="92">
        <v>766</v>
      </c>
      <c r="E16" s="511">
        <v>1202</v>
      </c>
      <c r="F16" s="92">
        <v>1023</v>
      </c>
      <c r="G16" s="101">
        <f t="shared" si="0"/>
        <v>2991</v>
      </c>
      <c r="H16" s="92">
        <f t="shared" si="2"/>
        <v>1016</v>
      </c>
      <c r="I16" s="92">
        <v>145</v>
      </c>
      <c r="J16" s="512">
        <v>278</v>
      </c>
      <c r="K16" s="92">
        <v>287</v>
      </c>
      <c r="L16" s="101">
        <f t="shared" si="1"/>
        <v>710</v>
      </c>
      <c r="M16" s="624"/>
    </row>
    <row r="17" spans="1:13" ht="11.25" customHeight="1">
      <c r="A17" s="16" t="s">
        <v>56</v>
      </c>
      <c r="B17" s="92">
        <v>253</v>
      </c>
      <c r="C17" s="92">
        <v>297</v>
      </c>
      <c r="D17" s="92">
        <v>75</v>
      </c>
      <c r="E17" s="511">
        <v>55</v>
      </c>
      <c r="F17" s="92">
        <v>65</v>
      </c>
      <c r="G17" s="101">
        <f t="shared" si="0"/>
        <v>195</v>
      </c>
      <c r="H17" s="92">
        <f t="shared" si="2"/>
        <v>102</v>
      </c>
      <c r="I17" s="92">
        <v>76</v>
      </c>
      <c r="J17" s="512">
        <v>89</v>
      </c>
      <c r="K17" s="92">
        <v>112</v>
      </c>
      <c r="L17" s="101">
        <f t="shared" si="1"/>
        <v>277</v>
      </c>
      <c r="M17" s="624"/>
    </row>
    <row r="18" spans="1:13" ht="11.25" customHeight="1">
      <c r="A18" s="16" t="s">
        <v>171</v>
      </c>
      <c r="B18" s="43">
        <v>275</v>
      </c>
      <c r="C18" s="43">
        <v>242</v>
      </c>
      <c r="D18" s="92">
        <v>34</v>
      </c>
      <c r="E18" s="511">
        <v>53</v>
      </c>
      <c r="F18" s="92">
        <v>98</v>
      </c>
      <c r="G18" s="101">
        <f t="shared" si="0"/>
        <v>185</v>
      </c>
      <c r="H18" s="92">
        <f t="shared" si="2"/>
        <v>57</v>
      </c>
      <c r="I18" s="92">
        <v>25</v>
      </c>
      <c r="J18" s="512">
        <v>103</v>
      </c>
      <c r="K18" s="92">
        <v>128</v>
      </c>
      <c r="L18" s="101">
        <f t="shared" si="1"/>
        <v>256</v>
      </c>
      <c r="M18" s="624"/>
    </row>
    <row r="19" spans="1:13" ht="11.25" customHeight="1">
      <c r="A19" s="16" t="s">
        <v>57</v>
      </c>
      <c r="B19" s="92">
        <v>2402</v>
      </c>
      <c r="C19" s="92">
        <v>2950</v>
      </c>
      <c r="D19" s="92">
        <v>542</v>
      </c>
      <c r="E19" s="511">
        <v>673</v>
      </c>
      <c r="F19" s="92">
        <v>784</v>
      </c>
      <c r="G19" s="101">
        <f t="shared" si="0"/>
        <v>1999</v>
      </c>
      <c r="H19" s="92">
        <f t="shared" si="2"/>
        <v>951</v>
      </c>
      <c r="I19" s="92">
        <v>614</v>
      </c>
      <c r="J19" s="512">
        <v>897</v>
      </c>
      <c r="K19" s="92">
        <v>782</v>
      </c>
      <c r="L19" s="101">
        <f t="shared" si="1"/>
        <v>2293</v>
      </c>
      <c r="M19" s="624"/>
    </row>
    <row r="20" spans="1:13" ht="11.25" customHeight="1">
      <c r="A20" s="16" t="s">
        <v>58</v>
      </c>
      <c r="B20" s="92">
        <v>466</v>
      </c>
      <c r="C20" s="92">
        <v>667</v>
      </c>
      <c r="D20" s="92">
        <v>124</v>
      </c>
      <c r="E20" s="511">
        <v>141</v>
      </c>
      <c r="F20" s="92">
        <v>147</v>
      </c>
      <c r="G20" s="101">
        <f t="shared" si="0"/>
        <v>412</v>
      </c>
      <c r="H20" s="92">
        <f t="shared" si="2"/>
        <v>255</v>
      </c>
      <c r="I20" s="92">
        <v>136</v>
      </c>
      <c r="J20" s="512">
        <v>141</v>
      </c>
      <c r="K20" s="92">
        <v>204</v>
      </c>
      <c r="L20" s="101">
        <f t="shared" si="1"/>
        <v>481</v>
      </c>
      <c r="M20" s="624"/>
    </row>
    <row r="21" spans="1:13" ht="11.25" customHeight="1">
      <c r="A21" s="16" t="s">
        <v>281</v>
      </c>
      <c r="B21" s="92">
        <v>105</v>
      </c>
      <c r="C21" s="524">
        <v>102</v>
      </c>
      <c r="D21" s="524">
        <v>18</v>
      </c>
      <c r="E21" s="511">
        <v>32</v>
      </c>
      <c r="F21" s="524">
        <v>20</v>
      </c>
      <c r="G21" s="523">
        <f t="shared" si="0"/>
        <v>70</v>
      </c>
      <c r="H21" s="524">
        <f t="shared" si="2"/>
        <v>32</v>
      </c>
      <c r="I21" s="92">
        <v>41</v>
      </c>
      <c r="J21" s="512">
        <v>26</v>
      </c>
      <c r="K21" s="92">
        <v>39</v>
      </c>
      <c r="L21" s="101">
        <f t="shared" si="1"/>
        <v>106</v>
      </c>
      <c r="M21" s="624"/>
    </row>
    <row r="22" spans="1:13" ht="11.25" customHeight="1">
      <c r="A22" s="16" t="s">
        <v>59</v>
      </c>
      <c r="B22" s="92">
        <v>88</v>
      </c>
      <c r="C22" s="92">
        <v>149</v>
      </c>
      <c r="D22" s="92">
        <v>28</v>
      </c>
      <c r="E22" s="511">
        <v>21</v>
      </c>
      <c r="F22" s="92">
        <v>52</v>
      </c>
      <c r="G22" s="101">
        <f t="shared" si="0"/>
        <v>101</v>
      </c>
      <c r="H22" s="92">
        <f t="shared" si="2"/>
        <v>48</v>
      </c>
      <c r="I22" s="92">
        <v>49</v>
      </c>
      <c r="J22" s="512">
        <v>48</v>
      </c>
      <c r="K22" s="92">
        <v>23</v>
      </c>
      <c r="L22" s="101">
        <f t="shared" si="1"/>
        <v>120</v>
      </c>
      <c r="M22" s="624"/>
    </row>
    <row r="23" spans="1:13" ht="11.25" customHeight="1">
      <c r="A23" s="16" t="s">
        <v>71</v>
      </c>
      <c r="B23" s="92">
        <v>16</v>
      </c>
      <c r="C23" s="92">
        <v>36</v>
      </c>
      <c r="D23" s="92">
        <v>20</v>
      </c>
      <c r="E23" s="511">
        <v>3</v>
      </c>
      <c r="F23" s="92">
        <v>9</v>
      </c>
      <c r="G23" s="101">
        <f t="shared" si="0"/>
        <v>32</v>
      </c>
      <c r="H23" s="92">
        <f t="shared" si="2"/>
        <v>4</v>
      </c>
      <c r="I23" s="92">
        <v>1</v>
      </c>
      <c r="J23" s="512">
        <v>2</v>
      </c>
      <c r="K23" s="92">
        <v>4</v>
      </c>
      <c r="L23" s="101">
        <f t="shared" si="1"/>
        <v>7</v>
      </c>
      <c r="M23" s="624"/>
    </row>
    <row r="24" spans="1:13" ht="11.25" customHeight="1">
      <c r="A24" s="16" t="s">
        <v>61</v>
      </c>
      <c r="B24" s="92">
        <v>2091</v>
      </c>
      <c r="C24" s="92">
        <v>2325</v>
      </c>
      <c r="D24" s="92">
        <v>446</v>
      </c>
      <c r="E24" s="511">
        <v>625</v>
      </c>
      <c r="F24" s="92">
        <v>571</v>
      </c>
      <c r="G24" s="101">
        <f t="shared" si="0"/>
        <v>1642</v>
      </c>
      <c r="H24" s="92">
        <f t="shared" si="2"/>
        <v>683</v>
      </c>
      <c r="I24" s="92">
        <v>542</v>
      </c>
      <c r="J24" s="512">
        <v>759</v>
      </c>
      <c r="K24" s="92">
        <v>932</v>
      </c>
      <c r="L24" s="101">
        <f t="shared" si="1"/>
        <v>2233</v>
      </c>
      <c r="M24" s="624"/>
    </row>
    <row r="25" spans="1:13" ht="11.25" customHeight="1">
      <c r="A25" s="16" t="s">
        <v>62</v>
      </c>
      <c r="B25" s="92">
        <v>220</v>
      </c>
      <c r="C25" s="92">
        <v>199</v>
      </c>
      <c r="D25" s="92">
        <v>35</v>
      </c>
      <c r="E25" s="511">
        <v>64</v>
      </c>
      <c r="F25" s="92">
        <v>34</v>
      </c>
      <c r="G25" s="101">
        <f t="shared" si="0"/>
        <v>133</v>
      </c>
      <c r="H25" s="92">
        <f t="shared" si="2"/>
        <v>66</v>
      </c>
      <c r="I25" s="92">
        <v>85</v>
      </c>
      <c r="J25" s="512">
        <v>104</v>
      </c>
      <c r="K25" s="92">
        <v>70</v>
      </c>
      <c r="L25" s="101">
        <f t="shared" si="1"/>
        <v>259</v>
      </c>
      <c r="M25" s="624"/>
    </row>
    <row r="26" spans="1:13" ht="11.25" customHeight="1">
      <c r="A26" s="16" t="s">
        <v>172</v>
      </c>
      <c r="B26" s="43">
        <v>1121</v>
      </c>
      <c r="C26" s="43">
        <v>1296</v>
      </c>
      <c r="D26" s="92">
        <v>312</v>
      </c>
      <c r="E26" s="511">
        <v>337</v>
      </c>
      <c r="F26" s="92">
        <v>304</v>
      </c>
      <c r="G26" s="101">
        <f t="shared" si="0"/>
        <v>953</v>
      </c>
      <c r="H26" s="92">
        <f t="shared" si="2"/>
        <v>343</v>
      </c>
      <c r="I26" s="92">
        <v>265</v>
      </c>
      <c r="J26" s="512">
        <v>374</v>
      </c>
      <c r="K26" s="92">
        <v>804</v>
      </c>
      <c r="L26" s="101">
        <f t="shared" si="1"/>
        <v>1443</v>
      </c>
      <c r="M26" s="624"/>
    </row>
    <row r="27" spans="1:13" ht="11.25" customHeight="1">
      <c r="A27" s="16" t="s">
        <v>173</v>
      </c>
      <c r="B27" s="43">
        <v>192</v>
      </c>
      <c r="C27" s="43">
        <v>282</v>
      </c>
      <c r="D27" s="92">
        <v>46</v>
      </c>
      <c r="E27" s="511">
        <v>54</v>
      </c>
      <c r="F27" s="92">
        <v>88</v>
      </c>
      <c r="G27" s="101">
        <f t="shared" si="0"/>
        <v>188</v>
      </c>
      <c r="H27" s="92">
        <f t="shared" si="2"/>
        <v>94</v>
      </c>
      <c r="I27" s="92">
        <v>81</v>
      </c>
      <c r="J27" s="512">
        <v>112</v>
      </c>
      <c r="K27" s="92">
        <v>222</v>
      </c>
      <c r="L27" s="101">
        <f t="shared" si="1"/>
        <v>415</v>
      </c>
      <c r="M27" s="624"/>
    </row>
    <row r="28" spans="1:13" ht="11.25" customHeight="1">
      <c r="A28" s="16" t="s">
        <v>75</v>
      </c>
      <c r="B28" s="92">
        <v>9</v>
      </c>
      <c r="C28" s="92">
        <v>22</v>
      </c>
      <c r="D28" s="92">
        <v>1</v>
      </c>
      <c r="E28" s="511">
        <v>17</v>
      </c>
      <c r="F28" s="92">
        <v>2</v>
      </c>
      <c r="G28" s="101">
        <f t="shared" si="0"/>
        <v>20</v>
      </c>
      <c r="H28" s="92">
        <f t="shared" si="2"/>
        <v>2</v>
      </c>
      <c r="I28" s="92">
        <v>1</v>
      </c>
      <c r="J28" s="512">
        <v>1</v>
      </c>
      <c r="K28" s="92">
        <v>2</v>
      </c>
      <c r="L28" s="101">
        <f t="shared" si="1"/>
        <v>4</v>
      </c>
      <c r="M28" s="624"/>
    </row>
    <row r="29" spans="1:13" ht="11.25" customHeight="1">
      <c r="A29" s="16" t="s">
        <v>63</v>
      </c>
      <c r="B29" s="92">
        <v>2589</v>
      </c>
      <c r="C29" s="92">
        <v>2894</v>
      </c>
      <c r="D29" s="92">
        <v>663</v>
      </c>
      <c r="E29" s="92">
        <v>683</v>
      </c>
      <c r="F29" s="92">
        <v>639</v>
      </c>
      <c r="G29" s="101">
        <f t="shared" si="0"/>
        <v>1985</v>
      </c>
      <c r="H29" s="92">
        <f t="shared" si="2"/>
        <v>909</v>
      </c>
      <c r="I29" s="92">
        <v>759</v>
      </c>
      <c r="J29" s="512">
        <v>1071</v>
      </c>
      <c r="K29" s="92">
        <v>780</v>
      </c>
      <c r="L29" s="101">
        <f t="shared" si="1"/>
        <v>2610</v>
      </c>
      <c r="M29" s="624"/>
    </row>
    <row r="30" spans="1:13" ht="11.25" customHeight="1">
      <c r="A30" s="16" t="s">
        <v>79</v>
      </c>
      <c r="B30" s="92">
        <f>B8-SUM(B9:B29)</f>
        <v>279</v>
      </c>
      <c r="C30" s="92">
        <f>C8-SUM(C9:C29)</f>
        <v>266</v>
      </c>
      <c r="D30" s="92">
        <f>D8-SUM(D9:D29)</f>
        <v>64</v>
      </c>
      <c r="E30" s="92">
        <f>E8-SUM(E9:E29)</f>
        <v>72</v>
      </c>
      <c r="F30" s="92">
        <f>F8-SUM(F9:F29)</f>
        <v>65</v>
      </c>
      <c r="G30" s="101">
        <f t="shared" si="0"/>
        <v>201</v>
      </c>
      <c r="H30" s="92">
        <f t="shared" si="2"/>
        <v>65</v>
      </c>
      <c r="I30" s="92">
        <f>I8-SUM(I9:I29)</f>
        <v>79</v>
      </c>
      <c r="J30" s="513">
        <f>J8-SUM(J9:J29)</f>
        <v>111</v>
      </c>
      <c r="K30" s="513">
        <f>K8-SUM(K9:K29)</f>
        <v>101</v>
      </c>
      <c r="L30" s="101">
        <f t="shared" si="1"/>
        <v>291</v>
      </c>
      <c r="M30" s="624"/>
    </row>
    <row r="31" spans="1:13" ht="12.75" customHeight="1">
      <c r="A31" s="22" t="s">
        <v>165</v>
      </c>
      <c r="B31" s="261">
        <v>44326</v>
      </c>
      <c r="C31" s="261">
        <v>52721</v>
      </c>
      <c r="D31" s="308">
        <v>11752</v>
      </c>
      <c r="E31" s="525">
        <v>12413</v>
      </c>
      <c r="F31" s="308">
        <v>13586</v>
      </c>
      <c r="G31" s="261">
        <f t="shared" si="0"/>
        <v>37751</v>
      </c>
      <c r="H31" s="308">
        <f t="shared" si="2"/>
        <v>14970</v>
      </c>
      <c r="I31" s="308">
        <v>12867</v>
      </c>
      <c r="J31" s="487">
        <v>15028</v>
      </c>
      <c r="K31" s="308">
        <v>16920</v>
      </c>
      <c r="L31" s="261">
        <f t="shared" si="1"/>
        <v>44815</v>
      </c>
      <c r="M31" s="624"/>
    </row>
    <row r="32" spans="1:13" ht="11.25" customHeight="1">
      <c r="A32" s="16" t="s">
        <v>174</v>
      </c>
      <c r="B32" s="43">
        <v>5086</v>
      </c>
      <c r="C32" s="43">
        <v>1349</v>
      </c>
      <c r="D32" s="92">
        <v>878</v>
      </c>
      <c r="E32" s="526">
        <v>332</v>
      </c>
      <c r="F32" s="92">
        <v>137</v>
      </c>
      <c r="G32" s="101">
        <f t="shared" si="0"/>
        <v>1347</v>
      </c>
      <c r="H32" s="92">
        <f t="shared" si="2"/>
        <v>2</v>
      </c>
      <c r="I32" s="92">
        <v>1</v>
      </c>
      <c r="J32" s="512">
        <v>1</v>
      </c>
      <c r="K32" s="92">
        <v>4</v>
      </c>
      <c r="L32" s="101">
        <f t="shared" si="1"/>
        <v>6</v>
      </c>
      <c r="M32" s="624"/>
    </row>
    <row r="33" spans="1:13" ht="11.25" customHeight="1">
      <c r="A33" s="16" t="s">
        <v>175</v>
      </c>
      <c r="B33" s="43">
        <v>9166</v>
      </c>
      <c r="C33" s="43">
        <v>9988</v>
      </c>
      <c r="D33" s="92">
        <v>1795</v>
      </c>
      <c r="E33" s="428">
        <v>2326</v>
      </c>
      <c r="F33" s="92">
        <v>2624</v>
      </c>
      <c r="G33" s="101">
        <f t="shared" si="0"/>
        <v>6745</v>
      </c>
      <c r="H33" s="92">
        <f t="shared" si="2"/>
        <v>3243</v>
      </c>
      <c r="I33" s="92">
        <v>2359</v>
      </c>
      <c r="J33" s="512">
        <v>3191</v>
      </c>
      <c r="K33" s="92">
        <v>4018</v>
      </c>
      <c r="L33" s="101">
        <f t="shared" si="1"/>
        <v>9568</v>
      </c>
      <c r="M33" s="624"/>
    </row>
    <row r="34" spans="1:13" ht="15" customHeight="1">
      <c r="A34" s="16" t="s">
        <v>311</v>
      </c>
      <c r="B34" s="92">
        <v>652</v>
      </c>
      <c r="C34" s="92">
        <v>597</v>
      </c>
      <c r="D34" s="92">
        <v>139</v>
      </c>
      <c r="E34" s="428">
        <v>162</v>
      </c>
      <c r="F34" s="92">
        <v>142</v>
      </c>
      <c r="G34" s="101">
        <f t="shared" si="0"/>
        <v>443</v>
      </c>
      <c r="H34" s="92">
        <f t="shared" si="2"/>
        <v>154</v>
      </c>
      <c r="I34" s="92">
        <v>114</v>
      </c>
      <c r="J34" s="512">
        <v>168</v>
      </c>
      <c r="K34" s="92">
        <v>143</v>
      </c>
      <c r="L34" s="101">
        <f t="shared" si="1"/>
        <v>425</v>
      </c>
      <c r="M34" s="624"/>
    </row>
    <row r="35" spans="1:13" ht="11.25" customHeight="1">
      <c r="A35" s="16" t="s">
        <v>66</v>
      </c>
      <c r="B35" s="92">
        <v>6461</v>
      </c>
      <c r="C35" s="92">
        <v>15687</v>
      </c>
      <c r="D35" s="92">
        <v>2331</v>
      </c>
      <c r="E35" s="428">
        <v>2301</v>
      </c>
      <c r="F35" s="92">
        <v>4684</v>
      </c>
      <c r="G35" s="101">
        <f t="shared" si="0"/>
        <v>9316</v>
      </c>
      <c r="H35" s="92">
        <f t="shared" si="2"/>
        <v>6371</v>
      </c>
      <c r="I35" s="92">
        <v>5718</v>
      </c>
      <c r="J35" s="512">
        <v>6542</v>
      </c>
      <c r="K35" s="92">
        <v>7070</v>
      </c>
      <c r="L35" s="101">
        <f t="shared" si="1"/>
        <v>19330</v>
      </c>
      <c r="M35" s="624"/>
    </row>
    <row r="36" spans="1:13" ht="11.25" customHeight="1">
      <c r="A36" s="16" t="s">
        <v>176</v>
      </c>
      <c r="B36" s="43">
        <v>2112</v>
      </c>
      <c r="C36" s="43">
        <v>2346</v>
      </c>
      <c r="D36" s="92">
        <v>558</v>
      </c>
      <c r="E36" s="428">
        <v>630</v>
      </c>
      <c r="F36" s="92">
        <v>529</v>
      </c>
      <c r="G36" s="101">
        <f t="shared" si="0"/>
        <v>1717</v>
      </c>
      <c r="H36" s="92">
        <f t="shared" si="2"/>
        <v>629</v>
      </c>
      <c r="I36" s="92">
        <v>556</v>
      </c>
      <c r="J36" s="512">
        <v>759</v>
      </c>
      <c r="K36" s="92">
        <v>762</v>
      </c>
      <c r="L36" s="101">
        <f t="shared" si="1"/>
        <v>2077</v>
      </c>
      <c r="M36" s="624"/>
    </row>
    <row r="37" spans="1:13" ht="11.25" customHeight="1">
      <c r="A37" s="16" t="s">
        <v>241</v>
      </c>
      <c r="B37" s="43">
        <v>59</v>
      </c>
      <c r="C37" s="43">
        <v>75</v>
      </c>
      <c r="D37" s="92">
        <v>10</v>
      </c>
      <c r="E37" s="428">
        <v>29</v>
      </c>
      <c r="F37" s="92">
        <v>20</v>
      </c>
      <c r="G37" s="101">
        <f t="shared" si="0"/>
        <v>59</v>
      </c>
      <c r="H37" s="92">
        <f t="shared" si="2"/>
        <v>16</v>
      </c>
      <c r="I37" s="92">
        <v>6</v>
      </c>
      <c r="J37" s="512">
        <v>18</v>
      </c>
      <c r="K37" s="92">
        <v>34</v>
      </c>
      <c r="L37" s="101">
        <f t="shared" si="1"/>
        <v>58</v>
      </c>
      <c r="M37" s="624"/>
    </row>
    <row r="38" spans="1:13" ht="11.25" customHeight="1">
      <c r="A38" s="16" t="s">
        <v>177</v>
      </c>
      <c r="B38" s="43">
        <v>3333</v>
      </c>
      <c r="C38" s="43">
        <v>3254</v>
      </c>
      <c r="D38" s="92">
        <v>677</v>
      </c>
      <c r="E38" s="428">
        <v>950</v>
      </c>
      <c r="F38" s="92">
        <v>757</v>
      </c>
      <c r="G38" s="101">
        <f t="shared" si="0"/>
        <v>2384</v>
      </c>
      <c r="H38" s="92">
        <f t="shared" si="2"/>
        <v>870</v>
      </c>
      <c r="I38" s="92">
        <v>905</v>
      </c>
      <c r="J38" s="512">
        <v>924</v>
      </c>
      <c r="K38" s="92">
        <v>1162</v>
      </c>
      <c r="L38" s="101">
        <f t="shared" si="1"/>
        <v>2991</v>
      </c>
      <c r="M38" s="624"/>
    </row>
    <row r="39" spans="1:13" ht="11.25" customHeight="1">
      <c r="A39" s="16" t="s">
        <v>178</v>
      </c>
      <c r="B39" s="43">
        <v>96</v>
      </c>
      <c r="C39" s="43">
        <v>94</v>
      </c>
      <c r="D39" s="235">
        <v>0</v>
      </c>
      <c r="E39" s="428">
        <v>1</v>
      </c>
      <c r="F39" s="92">
        <v>92</v>
      </c>
      <c r="G39" s="101">
        <f t="shared" si="0"/>
        <v>93</v>
      </c>
      <c r="H39" s="92">
        <f t="shared" si="2"/>
        <v>1</v>
      </c>
      <c r="I39" s="514">
        <v>0</v>
      </c>
      <c r="J39" s="512">
        <v>4</v>
      </c>
      <c r="K39" s="235">
        <v>0</v>
      </c>
      <c r="L39" s="101">
        <f t="shared" si="1"/>
        <v>4</v>
      </c>
      <c r="M39" s="624"/>
    </row>
    <row r="40" spans="1:13" ht="11.25" customHeight="1">
      <c r="A40" s="16" t="s">
        <v>179</v>
      </c>
      <c r="B40" s="43">
        <v>906</v>
      </c>
      <c r="C40" s="43">
        <v>1081</v>
      </c>
      <c r="D40" s="92">
        <v>220</v>
      </c>
      <c r="E40" s="428">
        <v>292</v>
      </c>
      <c r="F40" s="92">
        <v>260</v>
      </c>
      <c r="G40" s="101">
        <f t="shared" si="0"/>
        <v>772</v>
      </c>
      <c r="H40" s="92">
        <f t="shared" si="2"/>
        <v>309</v>
      </c>
      <c r="I40" s="92">
        <v>424</v>
      </c>
      <c r="J40" s="512">
        <v>409</v>
      </c>
      <c r="K40" s="92">
        <v>465</v>
      </c>
      <c r="L40" s="101">
        <f t="shared" si="1"/>
        <v>1298</v>
      </c>
      <c r="M40" s="624"/>
    </row>
    <row r="41" spans="1:13" ht="11.25" customHeight="1">
      <c r="A41" s="16" t="s">
        <v>68</v>
      </c>
      <c r="B41" s="43">
        <v>2670</v>
      </c>
      <c r="C41" s="43">
        <v>2978</v>
      </c>
      <c r="D41" s="92">
        <v>574</v>
      </c>
      <c r="E41" s="428">
        <v>712</v>
      </c>
      <c r="F41" s="92">
        <v>877</v>
      </c>
      <c r="G41" s="101">
        <f t="shared" si="0"/>
        <v>2163</v>
      </c>
      <c r="H41" s="92">
        <f t="shared" si="2"/>
        <v>815</v>
      </c>
      <c r="I41" s="92">
        <v>776</v>
      </c>
      <c r="J41" s="512">
        <v>686</v>
      </c>
      <c r="K41" s="92">
        <v>797</v>
      </c>
      <c r="L41" s="101">
        <f t="shared" si="1"/>
        <v>2259</v>
      </c>
      <c r="M41" s="624"/>
    </row>
    <row r="42" spans="1:13" ht="11.25" customHeight="1">
      <c r="A42" s="17" t="s">
        <v>70</v>
      </c>
      <c r="B42" s="515">
        <v>1011</v>
      </c>
      <c r="C42" s="515">
        <v>1239</v>
      </c>
      <c r="D42" s="515">
        <v>298</v>
      </c>
      <c r="E42" s="315">
        <v>257</v>
      </c>
      <c r="F42" s="515">
        <v>316</v>
      </c>
      <c r="G42" s="103">
        <f t="shared" si="0"/>
        <v>871</v>
      </c>
      <c r="H42" s="515">
        <f t="shared" si="2"/>
        <v>368</v>
      </c>
      <c r="I42" s="515">
        <v>287</v>
      </c>
      <c r="J42" s="516">
        <v>318</v>
      </c>
      <c r="K42" s="515">
        <v>356</v>
      </c>
      <c r="L42" s="103">
        <f t="shared" si="1"/>
        <v>961</v>
      </c>
      <c r="M42" s="624"/>
    </row>
    <row r="43" spans="1:12" ht="16.5" customHeight="1">
      <c r="A43" s="305" t="s">
        <v>310</v>
      </c>
      <c r="B43" s="149"/>
      <c r="C43" s="149"/>
      <c r="D43" s="21"/>
      <c r="E43" s="21"/>
      <c r="F43" s="21"/>
      <c r="G43" s="21"/>
      <c r="H43" s="21"/>
      <c r="I43" s="21"/>
      <c r="J43" s="488"/>
      <c r="K43" s="21"/>
      <c r="L43" s="21"/>
    </row>
    <row r="44" spans="1:12" ht="16.5" customHeight="1">
      <c r="A44" s="305" t="s">
        <v>266</v>
      </c>
      <c r="B44" s="149"/>
      <c r="C44" s="149"/>
      <c r="D44" s="21"/>
      <c r="E44" s="21"/>
      <c r="F44" s="21"/>
      <c r="G44" s="21"/>
      <c r="H44" s="21"/>
      <c r="I44" s="21"/>
      <c r="J44" s="488"/>
      <c r="K44" s="21"/>
      <c r="L44" s="21"/>
    </row>
    <row r="45" spans="1:12" ht="15.75">
      <c r="A45" s="57" t="s">
        <v>329</v>
      </c>
      <c r="D45" s="21"/>
      <c r="E45" s="21"/>
      <c r="F45" s="21"/>
      <c r="G45" s="21"/>
      <c r="H45" s="21"/>
      <c r="I45" s="21"/>
      <c r="J45" s="488"/>
      <c r="K45" s="21"/>
      <c r="L45" s="21"/>
    </row>
    <row r="46" spans="4:12" ht="12.75">
      <c r="D46" s="21"/>
      <c r="E46" s="21"/>
      <c r="F46" s="21"/>
      <c r="G46" s="21"/>
      <c r="H46" s="21"/>
      <c r="I46" s="21"/>
      <c r="J46" s="488"/>
      <c r="K46" s="21"/>
      <c r="L46" s="21"/>
    </row>
    <row r="47" spans="4:12" ht="12.75">
      <c r="D47" s="21"/>
      <c r="E47" s="21"/>
      <c r="F47" s="21"/>
      <c r="G47" s="21"/>
      <c r="H47" s="21"/>
      <c r="I47" s="21"/>
      <c r="J47" s="488"/>
      <c r="K47" s="21"/>
      <c r="L47" s="21"/>
    </row>
    <row r="48" spans="4:12" ht="12.75">
      <c r="D48" s="21"/>
      <c r="E48" s="21"/>
      <c r="F48" s="21"/>
      <c r="G48" s="21"/>
      <c r="H48" s="21"/>
      <c r="I48" s="21"/>
      <c r="J48" s="488"/>
      <c r="K48" s="21"/>
      <c r="L48" s="21"/>
    </row>
  </sheetData>
  <sheetProtection/>
  <mergeCells count="6">
    <mergeCell ref="M1:M42"/>
    <mergeCell ref="A5:A6"/>
    <mergeCell ref="B5:B6"/>
    <mergeCell ref="D5:H5"/>
    <mergeCell ref="C5:C6"/>
    <mergeCell ref="I5:L5"/>
  </mergeCells>
  <printOptions horizontalCentered="1"/>
  <pageMargins left="0.3" right="0" top="0.49" bottom="0.25" header="0.77" footer="0.37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28">
      <selection activeCell="A6" sqref="A6"/>
    </sheetView>
  </sheetViews>
  <sheetFormatPr defaultColWidth="9.140625" defaultRowHeight="12.75"/>
  <cols>
    <col min="1" max="1" width="32.8515625" style="21" customWidth="1"/>
    <col min="2" max="3" width="9.28125" style="21" customWidth="1"/>
    <col min="4" max="12" width="9.28125" style="1" customWidth="1"/>
    <col min="13" max="13" width="2.421875" style="1" customWidth="1"/>
    <col min="14" max="14" width="2.57421875" style="21" customWidth="1"/>
    <col min="15" max="15" width="0.13671875" style="21" customWidth="1"/>
    <col min="16" max="16384" width="9.140625" style="21" customWidth="1"/>
  </cols>
  <sheetData>
    <row r="1" spans="1:14" ht="18.75" customHeight="1">
      <c r="A1" s="34" t="s">
        <v>280</v>
      </c>
      <c r="B1" s="3"/>
      <c r="C1" s="3"/>
      <c r="D1" s="78"/>
      <c r="E1" s="78"/>
      <c r="F1" s="78"/>
      <c r="G1" s="78"/>
      <c r="H1" s="78"/>
      <c r="I1" s="78"/>
      <c r="J1" s="78"/>
      <c r="K1" s="78"/>
      <c r="L1" s="78"/>
      <c r="M1" s="78"/>
      <c r="N1" s="627" t="s">
        <v>198</v>
      </c>
    </row>
    <row r="2" spans="1:14" ht="13.5" customHeight="1">
      <c r="A2" s="4"/>
      <c r="B2" s="3"/>
      <c r="C2" s="3"/>
      <c r="D2" s="58"/>
      <c r="E2" s="58"/>
      <c r="F2" s="58"/>
      <c r="G2" s="58"/>
      <c r="H2" s="58"/>
      <c r="J2" s="58"/>
      <c r="K2" s="58"/>
      <c r="L2" s="58" t="s">
        <v>33</v>
      </c>
      <c r="M2" s="58"/>
      <c r="N2" s="627"/>
    </row>
    <row r="3" spans="1:14" ht="7.5" customHeight="1">
      <c r="A3" s="12"/>
      <c r="B3" s="3"/>
      <c r="C3" s="3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627"/>
    </row>
    <row r="4" spans="1:14" ht="14.25" customHeight="1">
      <c r="A4" s="625" t="s">
        <v>37</v>
      </c>
      <c r="B4" s="582">
        <v>2005</v>
      </c>
      <c r="C4" s="582" t="s">
        <v>284</v>
      </c>
      <c r="D4" s="584" t="s">
        <v>284</v>
      </c>
      <c r="E4" s="585"/>
      <c r="F4" s="585"/>
      <c r="G4" s="585"/>
      <c r="H4" s="586"/>
      <c r="I4" s="584" t="s">
        <v>272</v>
      </c>
      <c r="J4" s="585"/>
      <c r="K4" s="585"/>
      <c r="L4" s="586"/>
      <c r="M4" s="168"/>
      <c r="N4" s="627"/>
    </row>
    <row r="5" spans="1:14" ht="14.25" customHeight="1">
      <c r="A5" s="626"/>
      <c r="B5" s="613"/>
      <c r="C5" s="613"/>
      <c r="D5" s="41" t="s">
        <v>153</v>
      </c>
      <c r="E5" s="228" t="s">
        <v>155</v>
      </c>
      <c r="F5" s="41" t="s">
        <v>158</v>
      </c>
      <c r="G5" s="380" t="s">
        <v>298</v>
      </c>
      <c r="H5" s="41" t="s">
        <v>201</v>
      </c>
      <c r="I5" s="41" t="s">
        <v>153</v>
      </c>
      <c r="J5" s="41" t="s">
        <v>155</v>
      </c>
      <c r="K5" s="41" t="s">
        <v>158</v>
      </c>
      <c r="L5" s="380" t="s">
        <v>298</v>
      </c>
      <c r="M5" s="378"/>
      <c r="N5" s="627"/>
    </row>
    <row r="6" spans="1:14" ht="12" customHeight="1">
      <c r="A6" s="84" t="s">
        <v>170</v>
      </c>
      <c r="B6" s="85"/>
      <c r="C6" s="85"/>
      <c r="D6" s="201"/>
      <c r="E6" s="201"/>
      <c r="F6" s="169"/>
      <c r="G6" s="169"/>
      <c r="H6" s="169"/>
      <c r="I6" s="201"/>
      <c r="J6" s="201"/>
      <c r="K6" s="169"/>
      <c r="L6" s="169"/>
      <c r="M6" s="384"/>
      <c r="N6" s="627"/>
    </row>
    <row r="7" spans="1:14" ht="12" customHeight="1">
      <c r="A7" s="16" t="s">
        <v>180</v>
      </c>
      <c r="B7" s="92">
        <v>580</v>
      </c>
      <c r="C7" s="92">
        <v>774</v>
      </c>
      <c r="D7" s="92">
        <v>184</v>
      </c>
      <c r="E7" s="92">
        <v>124</v>
      </c>
      <c r="F7" s="92">
        <v>212</v>
      </c>
      <c r="G7" s="101">
        <f>SUM(D7:F7)</f>
        <v>520</v>
      </c>
      <c r="H7" s="92">
        <f>C7-G7</f>
        <v>254</v>
      </c>
      <c r="I7" s="92">
        <v>68</v>
      </c>
      <c r="J7" s="92">
        <v>34</v>
      </c>
      <c r="K7" s="43">
        <v>25</v>
      </c>
      <c r="L7" s="51">
        <f>SUM(I7:K7)</f>
        <v>127</v>
      </c>
      <c r="M7" s="395"/>
      <c r="N7" s="627"/>
    </row>
    <row r="8" spans="1:14" ht="12" customHeight="1">
      <c r="A8" s="16" t="s">
        <v>181</v>
      </c>
      <c r="B8" s="92">
        <v>3409</v>
      </c>
      <c r="C8" s="92">
        <v>4000</v>
      </c>
      <c r="D8" s="92">
        <v>1197</v>
      </c>
      <c r="E8" s="92">
        <v>2099</v>
      </c>
      <c r="F8" s="92">
        <v>661</v>
      </c>
      <c r="G8" s="101">
        <f aca="true" t="shared" si="0" ref="G8:G43">SUM(D8:F8)</f>
        <v>3957</v>
      </c>
      <c r="H8" s="92">
        <f aca="true" t="shared" si="1" ref="H8:H43">C8-G8</f>
        <v>43</v>
      </c>
      <c r="I8" s="92">
        <v>288</v>
      </c>
      <c r="J8" s="92">
        <v>168</v>
      </c>
      <c r="K8" s="43">
        <v>365</v>
      </c>
      <c r="L8" s="51">
        <f aca="true" t="shared" si="2" ref="L8:L43">SUM(I8:K8)</f>
        <v>821</v>
      </c>
      <c r="M8" s="395"/>
      <c r="N8" s="627"/>
    </row>
    <row r="9" spans="1:14" ht="12" customHeight="1">
      <c r="A9" s="16" t="s">
        <v>72</v>
      </c>
      <c r="B9" s="92">
        <v>1586</v>
      </c>
      <c r="C9" s="92">
        <v>1103</v>
      </c>
      <c r="D9" s="92">
        <v>244</v>
      </c>
      <c r="E9" s="92">
        <v>252</v>
      </c>
      <c r="F9" s="92">
        <v>238</v>
      </c>
      <c r="G9" s="101">
        <f t="shared" si="0"/>
        <v>734</v>
      </c>
      <c r="H9" s="92">
        <f t="shared" si="1"/>
        <v>369</v>
      </c>
      <c r="I9" s="92">
        <v>254</v>
      </c>
      <c r="J9" s="92">
        <v>386</v>
      </c>
      <c r="K9" s="43">
        <v>359</v>
      </c>
      <c r="L9" s="51">
        <f t="shared" si="2"/>
        <v>999</v>
      </c>
      <c r="M9" s="395"/>
      <c r="N9" s="627"/>
    </row>
    <row r="10" spans="1:14" ht="12" customHeight="1">
      <c r="A10" s="16" t="s">
        <v>73</v>
      </c>
      <c r="B10" s="92">
        <v>88</v>
      </c>
      <c r="C10" s="92">
        <v>78</v>
      </c>
      <c r="D10" s="92">
        <v>23</v>
      </c>
      <c r="E10" s="92">
        <v>18</v>
      </c>
      <c r="F10" s="92">
        <v>17</v>
      </c>
      <c r="G10" s="101">
        <f t="shared" si="0"/>
        <v>58</v>
      </c>
      <c r="H10" s="92">
        <f t="shared" si="1"/>
        <v>20</v>
      </c>
      <c r="I10" s="92">
        <v>19</v>
      </c>
      <c r="J10" s="92">
        <v>17</v>
      </c>
      <c r="K10" s="43">
        <v>23</v>
      </c>
      <c r="L10" s="51">
        <f t="shared" si="2"/>
        <v>59</v>
      </c>
      <c r="M10" s="395"/>
      <c r="N10" s="627"/>
    </row>
    <row r="11" spans="1:14" ht="12" customHeight="1">
      <c r="A11" s="16" t="s">
        <v>182</v>
      </c>
      <c r="B11" s="92">
        <v>1532</v>
      </c>
      <c r="C11" s="92">
        <v>1677</v>
      </c>
      <c r="D11" s="92">
        <v>357</v>
      </c>
      <c r="E11" s="92">
        <v>349</v>
      </c>
      <c r="F11" s="92">
        <v>435</v>
      </c>
      <c r="G11" s="101">
        <f t="shared" si="0"/>
        <v>1141</v>
      </c>
      <c r="H11" s="92">
        <f t="shared" si="1"/>
        <v>536</v>
      </c>
      <c r="I11" s="92">
        <v>471</v>
      </c>
      <c r="J11" s="92">
        <v>461</v>
      </c>
      <c r="K11" s="43">
        <v>513</v>
      </c>
      <c r="L11" s="51">
        <f t="shared" si="2"/>
        <v>1445</v>
      </c>
      <c r="M11" s="395"/>
      <c r="N11" s="627"/>
    </row>
    <row r="12" spans="1:14" ht="12" customHeight="1">
      <c r="A12" s="16" t="s">
        <v>183</v>
      </c>
      <c r="B12" s="92">
        <v>3588</v>
      </c>
      <c r="C12" s="92">
        <v>3309</v>
      </c>
      <c r="D12" s="92">
        <v>1469</v>
      </c>
      <c r="E12" s="92">
        <v>1001</v>
      </c>
      <c r="F12" s="92">
        <v>732</v>
      </c>
      <c r="G12" s="101">
        <f t="shared" si="0"/>
        <v>3202</v>
      </c>
      <c r="H12" s="92">
        <f t="shared" si="1"/>
        <v>107</v>
      </c>
      <c r="I12" s="92">
        <v>79</v>
      </c>
      <c r="J12" s="92">
        <v>382</v>
      </c>
      <c r="K12" s="43">
        <v>219</v>
      </c>
      <c r="L12" s="51">
        <f t="shared" si="2"/>
        <v>680</v>
      </c>
      <c r="M12" s="395"/>
      <c r="N12" s="627"/>
    </row>
    <row r="13" spans="1:14" ht="12" customHeight="1">
      <c r="A13" s="16" t="s">
        <v>79</v>
      </c>
      <c r="B13" s="517">
        <f>'Table 11'!B31-SUM('Table 11'!B32:B42)-SUM(B7:B12)</f>
        <v>1991</v>
      </c>
      <c r="C13" s="517">
        <f>'Table 11'!C31-SUM('Table 11'!C32:C42)-SUM(C7:C12)</f>
        <v>3092</v>
      </c>
      <c r="D13" s="517">
        <f>'Table 11'!D31-SUM('Table 11'!D32:D42)-SUM(D7:D12)</f>
        <v>798</v>
      </c>
      <c r="E13" s="517">
        <f>'Table 11'!E31-SUM('Table 11'!E32:E42)-SUM(E7:E12)</f>
        <v>578</v>
      </c>
      <c r="F13" s="517">
        <f>'Table 11'!F31-SUM('Table 11'!F32:F42)-SUM(F7:F12)</f>
        <v>853</v>
      </c>
      <c r="G13" s="101">
        <f t="shared" si="0"/>
        <v>2229</v>
      </c>
      <c r="H13" s="92">
        <f t="shared" si="1"/>
        <v>863</v>
      </c>
      <c r="I13" s="92">
        <f>'Table 11'!I31-SUM('Table 11'!I32:I42)-SUM(I7:I12)</f>
        <v>542</v>
      </c>
      <c r="J13" s="92">
        <f>'Table 11'!J31-SUM('Table 11'!J32:J42)-SUM(J7:J12)</f>
        <v>560</v>
      </c>
      <c r="K13" s="92">
        <f>'Table 11'!K31-SUM('Table 11'!K32:K42)-SUM(K7:K12)</f>
        <v>605</v>
      </c>
      <c r="L13" s="51">
        <f t="shared" si="2"/>
        <v>1707</v>
      </c>
      <c r="M13" s="395"/>
      <c r="N13" s="627"/>
    </row>
    <row r="14" spans="1:14" ht="12" customHeight="1">
      <c r="A14" s="22" t="s">
        <v>166</v>
      </c>
      <c r="B14" s="261">
        <v>11355</v>
      </c>
      <c r="C14" s="261">
        <v>12881</v>
      </c>
      <c r="D14" s="308">
        <v>2855</v>
      </c>
      <c r="E14" s="308">
        <v>3186</v>
      </c>
      <c r="F14" s="308">
        <v>3289</v>
      </c>
      <c r="G14" s="261">
        <f t="shared" si="0"/>
        <v>9330</v>
      </c>
      <c r="H14" s="308">
        <f t="shared" si="1"/>
        <v>3551</v>
      </c>
      <c r="I14" s="308">
        <v>3076</v>
      </c>
      <c r="J14" s="308">
        <v>3377</v>
      </c>
      <c r="K14" s="415">
        <v>3553</v>
      </c>
      <c r="L14" s="300">
        <f t="shared" si="2"/>
        <v>10006</v>
      </c>
      <c r="M14" s="379"/>
      <c r="N14" s="627"/>
    </row>
    <row r="15" spans="1:14" ht="12" customHeight="1">
      <c r="A15" s="16" t="s">
        <v>184</v>
      </c>
      <c r="B15" s="43">
        <v>11</v>
      </c>
      <c r="C15" s="43">
        <v>27</v>
      </c>
      <c r="D15" s="518">
        <v>0</v>
      </c>
      <c r="E15" s="92">
        <v>17</v>
      </c>
      <c r="F15" s="92">
        <v>9</v>
      </c>
      <c r="G15" s="101">
        <f t="shared" si="0"/>
        <v>26</v>
      </c>
      <c r="H15" s="518">
        <f t="shared" si="1"/>
        <v>1</v>
      </c>
      <c r="I15" s="518">
        <v>0</v>
      </c>
      <c r="J15" s="92">
        <v>8</v>
      </c>
      <c r="K15" s="43">
        <v>14</v>
      </c>
      <c r="L15" s="51">
        <f t="shared" si="2"/>
        <v>22</v>
      </c>
      <c r="M15" s="396"/>
      <c r="N15" s="627"/>
    </row>
    <row r="16" spans="1:14" ht="12" customHeight="1">
      <c r="A16" s="16" t="s">
        <v>185</v>
      </c>
      <c r="B16" s="43">
        <v>46</v>
      </c>
      <c r="C16" s="43">
        <v>36</v>
      </c>
      <c r="D16" s="92">
        <v>8</v>
      </c>
      <c r="E16" s="92">
        <v>10</v>
      </c>
      <c r="F16" s="92">
        <v>10</v>
      </c>
      <c r="G16" s="101">
        <f t="shared" si="0"/>
        <v>28</v>
      </c>
      <c r="H16" s="92">
        <f t="shared" si="1"/>
        <v>8</v>
      </c>
      <c r="I16" s="92">
        <v>12</v>
      </c>
      <c r="J16" s="92">
        <v>12</v>
      </c>
      <c r="K16" s="43">
        <v>88</v>
      </c>
      <c r="L16" s="51">
        <f t="shared" si="2"/>
        <v>112</v>
      </c>
      <c r="M16" s="395"/>
      <c r="N16" s="627"/>
    </row>
    <row r="17" spans="1:14" ht="12" customHeight="1">
      <c r="A17" s="16" t="s">
        <v>230</v>
      </c>
      <c r="B17" s="43">
        <v>630</v>
      </c>
      <c r="C17" s="43">
        <v>886</v>
      </c>
      <c r="D17" s="92">
        <v>121</v>
      </c>
      <c r="E17" s="92">
        <v>243</v>
      </c>
      <c r="F17" s="92">
        <v>267</v>
      </c>
      <c r="G17" s="101">
        <f t="shared" si="0"/>
        <v>631</v>
      </c>
      <c r="H17" s="92">
        <f t="shared" si="1"/>
        <v>255</v>
      </c>
      <c r="I17" s="92">
        <v>351</v>
      </c>
      <c r="J17" s="92">
        <v>166</v>
      </c>
      <c r="K17" s="43">
        <v>182</v>
      </c>
      <c r="L17" s="51">
        <f t="shared" si="2"/>
        <v>699</v>
      </c>
      <c r="M17" s="395"/>
      <c r="N17" s="627"/>
    </row>
    <row r="18" spans="1:14" ht="12" customHeight="1">
      <c r="A18" s="16" t="s">
        <v>67</v>
      </c>
      <c r="B18" s="92">
        <v>283</v>
      </c>
      <c r="C18" s="92">
        <v>420</v>
      </c>
      <c r="D18" s="92">
        <v>74</v>
      </c>
      <c r="E18" s="92">
        <v>135</v>
      </c>
      <c r="F18" s="92">
        <v>130</v>
      </c>
      <c r="G18" s="101">
        <f t="shared" si="0"/>
        <v>339</v>
      </c>
      <c r="H18" s="92">
        <f t="shared" si="1"/>
        <v>81</v>
      </c>
      <c r="I18" s="92">
        <v>47</v>
      </c>
      <c r="J18" s="92">
        <v>44</v>
      </c>
      <c r="K18" s="43">
        <v>93</v>
      </c>
      <c r="L18" s="51">
        <f t="shared" si="2"/>
        <v>184</v>
      </c>
      <c r="M18" s="395"/>
      <c r="N18" s="627"/>
    </row>
    <row r="19" spans="1:14" ht="12" customHeight="1">
      <c r="A19" s="16" t="s">
        <v>257</v>
      </c>
      <c r="B19" s="92">
        <v>436</v>
      </c>
      <c r="C19" s="92">
        <v>478</v>
      </c>
      <c r="D19" s="92">
        <v>113</v>
      </c>
      <c r="E19" s="92">
        <v>123</v>
      </c>
      <c r="F19" s="92">
        <v>120</v>
      </c>
      <c r="G19" s="101">
        <f t="shared" si="0"/>
        <v>356</v>
      </c>
      <c r="H19" s="92">
        <f t="shared" si="1"/>
        <v>122</v>
      </c>
      <c r="I19" s="92">
        <v>111</v>
      </c>
      <c r="J19" s="92">
        <v>143</v>
      </c>
      <c r="K19" s="43">
        <v>144</v>
      </c>
      <c r="L19" s="51">
        <f t="shared" si="2"/>
        <v>398</v>
      </c>
      <c r="M19" s="395"/>
      <c r="N19" s="627"/>
    </row>
    <row r="20" spans="1:14" ht="12" customHeight="1">
      <c r="A20" s="16" t="s">
        <v>186</v>
      </c>
      <c r="B20" s="43">
        <v>35</v>
      </c>
      <c r="C20" s="43">
        <v>87</v>
      </c>
      <c r="D20" s="92">
        <v>14</v>
      </c>
      <c r="E20" s="518">
        <v>0</v>
      </c>
      <c r="F20" s="92">
        <v>40</v>
      </c>
      <c r="G20" s="101">
        <f t="shared" si="0"/>
        <v>54</v>
      </c>
      <c r="H20" s="92">
        <f t="shared" si="1"/>
        <v>33</v>
      </c>
      <c r="I20" s="92">
        <v>18</v>
      </c>
      <c r="J20" s="92">
        <v>71</v>
      </c>
      <c r="K20" s="43">
        <v>34</v>
      </c>
      <c r="L20" s="51">
        <f t="shared" si="2"/>
        <v>123</v>
      </c>
      <c r="M20" s="395"/>
      <c r="N20" s="627"/>
    </row>
    <row r="21" spans="1:14" ht="12" customHeight="1">
      <c r="A21" s="16" t="s">
        <v>187</v>
      </c>
      <c r="B21" s="43">
        <v>95</v>
      </c>
      <c r="C21" s="43">
        <v>145</v>
      </c>
      <c r="D21" s="92">
        <v>32</v>
      </c>
      <c r="E21" s="92">
        <v>23</v>
      </c>
      <c r="F21" s="92">
        <v>38</v>
      </c>
      <c r="G21" s="101">
        <f t="shared" si="0"/>
        <v>93</v>
      </c>
      <c r="H21" s="92">
        <f t="shared" si="1"/>
        <v>52</v>
      </c>
      <c r="I21" s="92">
        <v>75</v>
      </c>
      <c r="J21" s="92">
        <v>43</v>
      </c>
      <c r="K21" s="43">
        <v>29</v>
      </c>
      <c r="L21" s="51">
        <f t="shared" si="2"/>
        <v>147</v>
      </c>
      <c r="M21" s="395"/>
      <c r="N21" s="627"/>
    </row>
    <row r="22" spans="1:14" ht="12" customHeight="1">
      <c r="A22" s="16" t="s">
        <v>245</v>
      </c>
      <c r="B22" s="92">
        <v>461</v>
      </c>
      <c r="C22" s="92">
        <v>166</v>
      </c>
      <c r="D22" s="92">
        <v>5</v>
      </c>
      <c r="E22" s="92">
        <v>76</v>
      </c>
      <c r="F22" s="92">
        <v>80</v>
      </c>
      <c r="G22" s="101">
        <f t="shared" si="0"/>
        <v>161</v>
      </c>
      <c r="H22" s="92">
        <f t="shared" si="1"/>
        <v>5</v>
      </c>
      <c r="I22" s="92">
        <v>13</v>
      </c>
      <c r="J22" s="92">
        <v>30</v>
      </c>
      <c r="K22" s="43">
        <v>8</v>
      </c>
      <c r="L22" s="51">
        <f t="shared" si="2"/>
        <v>51</v>
      </c>
      <c r="M22" s="395"/>
      <c r="N22" s="627"/>
    </row>
    <row r="23" spans="1:14" ht="12" customHeight="1">
      <c r="A23" s="16" t="s">
        <v>60</v>
      </c>
      <c r="B23" s="92">
        <v>116</v>
      </c>
      <c r="C23" s="92">
        <v>108</v>
      </c>
      <c r="D23" s="92">
        <v>32</v>
      </c>
      <c r="E23" s="92">
        <v>24</v>
      </c>
      <c r="F23" s="92">
        <v>21</v>
      </c>
      <c r="G23" s="101">
        <f t="shared" si="0"/>
        <v>77</v>
      </c>
      <c r="H23" s="92">
        <f t="shared" si="1"/>
        <v>31</v>
      </c>
      <c r="I23" s="92">
        <v>15</v>
      </c>
      <c r="J23" s="92">
        <v>25</v>
      </c>
      <c r="K23" s="43">
        <v>17</v>
      </c>
      <c r="L23" s="51">
        <f t="shared" si="2"/>
        <v>57</v>
      </c>
      <c r="M23" s="395"/>
      <c r="N23" s="627"/>
    </row>
    <row r="24" spans="1:14" ht="12" customHeight="1">
      <c r="A24" s="16" t="s">
        <v>195</v>
      </c>
      <c r="B24" s="92">
        <v>282</v>
      </c>
      <c r="C24" s="92">
        <v>1043</v>
      </c>
      <c r="D24" s="92">
        <v>246</v>
      </c>
      <c r="E24" s="92">
        <v>157</v>
      </c>
      <c r="F24" s="92">
        <v>341</v>
      </c>
      <c r="G24" s="101">
        <f t="shared" si="0"/>
        <v>744</v>
      </c>
      <c r="H24" s="92">
        <f t="shared" si="1"/>
        <v>299</v>
      </c>
      <c r="I24" s="92">
        <v>209</v>
      </c>
      <c r="J24" s="92">
        <v>308</v>
      </c>
      <c r="K24" s="43">
        <v>403</v>
      </c>
      <c r="L24" s="51">
        <f t="shared" si="2"/>
        <v>920</v>
      </c>
      <c r="M24" s="395"/>
      <c r="N24" s="627"/>
    </row>
    <row r="25" spans="1:14" ht="12" customHeight="1">
      <c r="A25" s="16" t="s">
        <v>258</v>
      </c>
      <c r="B25" s="92">
        <v>8066</v>
      </c>
      <c r="C25" s="92">
        <v>8433</v>
      </c>
      <c r="D25" s="92">
        <v>1962</v>
      </c>
      <c r="E25" s="92">
        <v>2194</v>
      </c>
      <c r="F25" s="92">
        <v>1920</v>
      </c>
      <c r="G25" s="101">
        <f t="shared" si="0"/>
        <v>6076</v>
      </c>
      <c r="H25" s="92">
        <f t="shared" si="1"/>
        <v>2357</v>
      </c>
      <c r="I25" s="92">
        <v>1881</v>
      </c>
      <c r="J25" s="92">
        <v>2207</v>
      </c>
      <c r="K25" s="43">
        <v>2201</v>
      </c>
      <c r="L25" s="51">
        <f t="shared" si="2"/>
        <v>6289</v>
      </c>
      <c r="M25" s="395"/>
      <c r="N25" s="627"/>
    </row>
    <row r="26" spans="1:14" ht="12" customHeight="1">
      <c r="A26" s="16" t="s">
        <v>74</v>
      </c>
      <c r="B26" s="92">
        <v>195</v>
      </c>
      <c r="C26" s="92">
        <v>249</v>
      </c>
      <c r="D26" s="92">
        <v>47</v>
      </c>
      <c r="E26" s="92">
        <v>44</v>
      </c>
      <c r="F26" s="92">
        <v>102</v>
      </c>
      <c r="G26" s="101">
        <f t="shared" si="0"/>
        <v>193</v>
      </c>
      <c r="H26" s="92">
        <f t="shared" si="1"/>
        <v>56</v>
      </c>
      <c r="I26" s="92">
        <v>79</v>
      </c>
      <c r="J26" s="92">
        <v>52</v>
      </c>
      <c r="K26" s="43">
        <v>66</v>
      </c>
      <c r="L26" s="51">
        <f t="shared" si="2"/>
        <v>197</v>
      </c>
      <c r="M26" s="395"/>
      <c r="N26" s="627"/>
    </row>
    <row r="27" spans="1:14" ht="12" customHeight="1">
      <c r="A27" s="16" t="s">
        <v>246</v>
      </c>
      <c r="B27" s="92">
        <v>77</v>
      </c>
      <c r="C27" s="92">
        <v>39</v>
      </c>
      <c r="D27" s="92">
        <v>13</v>
      </c>
      <c r="E27" s="92">
        <v>5</v>
      </c>
      <c r="F27" s="92">
        <v>10</v>
      </c>
      <c r="G27" s="101">
        <f t="shared" si="0"/>
        <v>28</v>
      </c>
      <c r="H27" s="92">
        <f t="shared" si="1"/>
        <v>11</v>
      </c>
      <c r="I27" s="92">
        <v>13</v>
      </c>
      <c r="J27" s="92">
        <v>12</v>
      </c>
      <c r="K27" s="43">
        <v>6</v>
      </c>
      <c r="L27" s="51">
        <f t="shared" si="2"/>
        <v>31</v>
      </c>
      <c r="M27" s="395"/>
      <c r="N27" s="627"/>
    </row>
    <row r="28" spans="1:14" ht="12" customHeight="1">
      <c r="A28" s="55" t="s">
        <v>77</v>
      </c>
      <c r="B28" s="92">
        <v>254</v>
      </c>
      <c r="C28" s="92">
        <v>369</v>
      </c>
      <c r="D28" s="92">
        <v>79</v>
      </c>
      <c r="E28" s="92">
        <v>66</v>
      </c>
      <c r="F28" s="92">
        <v>100</v>
      </c>
      <c r="G28" s="101">
        <f t="shared" si="0"/>
        <v>245</v>
      </c>
      <c r="H28" s="92">
        <f t="shared" si="1"/>
        <v>124</v>
      </c>
      <c r="I28" s="92">
        <v>124</v>
      </c>
      <c r="J28" s="92">
        <v>84</v>
      </c>
      <c r="K28" s="43">
        <v>69</v>
      </c>
      <c r="L28" s="51">
        <f t="shared" si="2"/>
        <v>277</v>
      </c>
      <c r="M28" s="395"/>
      <c r="N28" s="627"/>
    </row>
    <row r="29" spans="1:14" ht="12" customHeight="1">
      <c r="A29" s="16" t="s">
        <v>78</v>
      </c>
      <c r="B29" s="43">
        <v>84</v>
      </c>
      <c r="C29" s="43">
        <v>89</v>
      </c>
      <c r="D29" s="92">
        <v>38</v>
      </c>
      <c r="E29" s="92">
        <v>14</v>
      </c>
      <c r="F29" s="92">
        <v>19</v>
      </c>
      <c r="G29" s="101">
        <f t="shared" si="0"/>
        <v>71</v>
      </c>
      <c r="H29" s="92">
        <f t="shared" si="1"/>
        <v>18</v>
      </c>
      <c r="I29" s="92">
        <v>24</v>
      </c>
      <c r="J29" s="92">
        <v>35</v>
      </c>
      <c r="K29" s="43">
        <v>37</v>
      </c>
      <c r="L29" s="51">
        <f t="shared" si="2"/>
        <v>96</v>
      </c>
      <c r="M29" s="395"/>
      <c r="N29" s="627"/>
    </row>
    <row r="30" spans="1:14" ht="11.25" customHeight="1">
      <c r="A30" s="16" t="s">
        <v>79</v>
      </c>
      <c r="B30" s="92">
        <f>B14-SUM(B15:B29)</f>
        <v>284</v>
      </c>
      <c r="C30" s="92">
        <f>C14-SUM(C15:C29)</f>
        <v>306</v>
      </c>
      <c r="D30" s="92">
        <f>D14-SUM(D15:D29)</f>
        <v>71</v>
      </c>
      <c r="E30" s="92">
        <f>E14-SUM(E15:E29)</f>
        <v>55</v>
      </c>
      <c r="F30" s="92">
        <f>F14-SUM(F15:F29)</f>
        <v>82</v>
      </c>
      <c r="G30" s="101">
        <f t="shared" si="0"/>
        <v>208</v>
      </c>
      <c r="H30" s="92">
        <f t="shared" si="1"/>
        <v>98</v>
      </c>
      <c r="I30" s="92">
        <f>I14-SUM(I15:I29)</f>
        <v>104</v>
      </c>
      <c r="J30" s="92">
        <f>J14-SUM(J15:J29)</f>
        <v>137</v>
      </c>
      <c r="K30" s="92">
        <f>K14-SUM(K15:K29)</f>
        <v>162</v>
      </c>
      <c r="L30" s="51">
        <f t="shared" si="2"/>
        <v>403</v>
      </c>
      <c r="M30" s="395"/>
      <c r="N30" s="627"/>
    </row>
    <row r="31" spans="1:14" ht="12" customHeight="1">
      <c r="A31" s="22" t="s">
        <v>167</v>
      </c>
      <c r="B31" s="261">
        <v>3743</v>
      </c>
      <c r="C31" s="261">
        <v>4099</v>
      </c>
      <c r="D31" s="308">
        <v>716</v>
      </c>
      <c r="E31" s="308">
        <v>1187</v>
      </c>
      <c r="F31" s="308">
        <v>1087</v>
      </c>
      <c r="G31" s="261">
        <f t="shared" si="0"/>
        <v>2990</v>
      </c>
      <c r="H31" s="308">
        <f t="shared" si="1"/>
        <v>1109</v>
      </c>
      <c r="I31" s="308">
        <v>947</v>
      </c>
      <c r="J31" s="308">
        <v>1194</v>
      </c>
      <c r="K31" s="415">
        <v>1138</v>
      </c>
      <c r="L31" s="300">
        <f t="shared" si="2"/>
        <v>3279</v>
      </c>
      <c r="M31" s="379"/>
      <c r="N31" s="627"/>
    </row>
    <row r="32" spans="1:14" ht="12" customHeight="1">
      <c r="A32" s="16" t="s">
        <v>188</v>
      </c>
      <c r="B32" s="43">
        <v>1137</v>
      </c>
      <c r="C32" s="43">
        <v>994</v>
      </c>
      <c r="D32" s="92">
        <v>124</v>
      </c>
      <c r="E32" s="92">
        <v>309</v>
      </c>
      <c r="F32" s="92">
        <v>229</v>
      </c>
      <c r="G32" s="101">
        <f t="shared" si="0"/>
        <v>662</v>
      </c>
      <c r="H32" s="92">
        <f t="shared" si="1"/>
        <v>332</v>
      </c>
      <c r="I32" s="92">
        <v>189</v>
      </c>
      <c r="J32" s="92">
        <v>428</v>
      </c>
      <c r="K32" s="43">
        <v>266</v>
      </c>
      <c r="L32" s="51">
        <f t="shared" si="2"/>
        <v>883</v>
      </c>
      <c r="M32" s="395"/>
      <c r="N32" s="627"/>
    </row>
    <row r="33" spans="1:14" ht="12" customHeight="1">
      <c r="A33" s="16" t="s">
        <v>189</v>
      </c>
      <c r="B33" s="43">
        <v>394</v>
      </c>
      <c r="C33" s="43">
        <v>290</v>
      </c>
      <c r="D33" s="92">
        <v>56</v>
      </c>
      <c r="E33" s="92">
        <v>125</v>
      </c>
      <c r="F33" s="92">
        <v>41</v>
      </c>
      <c r="G33" s="101">
        <f t="shared" si="0"/>
        <v>222</v>
      </c>
      <c r="H33" s="92">
        <f t="shared" si="1"/>
        <v>68</v>
      </c>
      <c r="I33" s="92">
        <v>74</v>
      </c>
      <c r="J33" s="92">
        <v>75</v>
      </c>
      <c r="K33" s="43">
        <v>59</v>
      </c>
      <c r="L33" s="51">
        <f t="shared" si="2"/>
        <v>208</v>
      </c>
      <c r="M33" s="395"/>
      <c r="N33" s="627"/>
    </row>
    <row r="34" spans="1:14" ht="12" customHeight="1">
      <c r="A34" s="16" t="s">
        <v>65</v>
      </c>
      <c r="B34" s="92">
        <v>60</v>
      </c>
      <c r="C34" s="92">
        <v>85</v>
      </c>
      <c r="D34" s="92">
        <v>13</v>
      </c>
      <c r="E34" s="92">
        <v>20</v>
      </c>
      <c r="F34" s="92">
        <v>36</v>
      </c>
      <c r="G34" s="101">
        <f t="shared" si="0"/>
        <v>69</v>
      </c>
      <c r="H34" s="92">
        <f t="shared" si="1"/>
        <v>16</v>
      </c>
      <c r="I34" s="92">
        <v>24</v>
      </c>
      <c r="J34" s="92">
        <v>43</v>
      </c>
      <c r="K34" s="43">
        <v>55</v>
      </c>
      <c r="L34" s="51">
        <f t="shared" si="2"/>
        <v>122</v>
      </c>
      <c r="M34" s="395"/>
      <c r="N34" s="627"/>
    </row>
    <row r="35" spans="1:14" ht="12" customHeight="1">
      <c r="A35" s="16" t="s">
        <v>190</v>
      </c>
      <c r="B35" s="43">
        <v>55</v>
      </c>
      <c r="C35" s="43">
        <v>57</v>
      </c>
      <c r="D35" s="92">
        <v>10</v>
      </c>
      <c r="E35" s="92">
        <v>10</v>
      </c>
      <c r="F35" s="92">
        <v>15</v>
      </c>
      <c r="G35" s="101">
        <f t="shared" si="0"/>
        <v>35</v>
      </c>
      <c r="H35" s="92">
        <f t="shared" si="1"/>
        <v>22</v>
      </c>
      <c r="I35" s="92">
        <v>13</v>
      </c>
      <c r="J35" s="92">
        <v>17</v>
      </c>
      <c r="K35" s="43">
        <v>12</v>
      </c>
      <c r="L35" s="51">
        <f t="shared" si="2"/>
        <v>42</v>
      </c>
      <c r="M35" s="395"/>
      <c r="N35" s="627"/>
    </row>
    <row r="36" spans="1:14" ht="12" customHeight="1">
      <c r="A36" s="16" t="s">
        <v>191</v>
      </c>
      <c r="B36" s="43">
        <v>45</v>
      </c>
      <c r="C36" s="43">
        <v>78</v>
      </c>
      <c r="D36" s="92">
        <v>7</v>
      </c>
      <c r="E36" s="92">
        <v>11</v>
      </c>
      <c r="F36" s="92">
        <v>43</v>
      </c>
      <c r="G36" s="101">
        <f t="shared" si="0"/>
        <v>61</v>
      </c>
      <c r="H36" s="92">
        <f t="shared" si="1"/>
        <v>17</v>
      </c>
      <c r="I36" s="92">
        <v>15</v>
      </c>
      <c r="J36" s="92">
        <v>13</v>
      </c>
      <c r="K36" s="43">
        <v>21</v>
      </c>
      <c r="L36" s="51">
        <f t="shared" si="2"/>
        <v>49</v>
      </c>
      <c r="M36" s="395"/>
      <c r="N36" s="627"/>
    </row>
    <row r="37" spans="1:14" ht="12" customHeight="1">
      <c r="A37" s="16" t="s">
        <v>192</v>
      </c>
      <c r="B37" s="43">
        <v>17</v>
      </c>
      <c r="C37" s="43">
        <v>11</v>
      </c>
      <c r="D37" s="92">
        <v>2</v>
      </c>
      <c r="E37" s="92">
        <v>4</v>
      </c>
      <c r="F37" s="518">
        <v>0</v>
      </c>
      <c r="G37" s="519">
        <f t="shared" si="0"/>
        <v>6</v>
      </c>
      <c r="H37" s="92">
        <f t="shared" si="1"/>
        <v>5</v>
      </c>
      <c r="I37" s="92">
        <v>1</v>
      </c>
      <c r="J37" s="92">
        <v>3</v>
      </c>
      <c r="K37" s="43">
        <v>1</v>
      </c>
      <c r="L37" s="51">
        <f t="shared" si="2"/>
        <v>5</v>
      </c>
      <c r="M37" s="395"/>
      <c r="N37" s="627"/>
    </row>
    <row r="38" spans="1:14" ht="12" customHeight="1">
      <c r="A38" s="16" t="s">
        <v>76</v>
      </c>
      <c r="B38" s="43">
        <v>1972</v>
      </c>
      <c r="C38" s="43">
        <v>2328</v>
      </c>
      <c r="D38" s="92">
        <v>486</v>
      </c>
      <c r="E38" s="92">
        <v>620</v>
      </c>
      <c r="F38" s="92">
        <v>613</v>
      </c>
      <c r="G38" s="101">
        <f t="shared" si="0"/>
        <v>1719</v>
      </c>
      <c r="H38" s="92">
        <f t="shared" si="1"/>
        <v>609</v>
      </c>
      <c r="I38" s="92">
        <v>604</v>
      </c>
      <c r="J38" s="92">
        <v>590</v>
      </c>
      <c r="K38" s="43">
        <v>573</v>
      </c>
      <c r="L38" s="51">
        <f t="shared" si="2"/>
        <v>1767</v>
      </c>
      <c r="M38" s="395"/>
      <c r="N38" s="627"/>
    </row>
    <row r="39" spans="1:14" ht="12" customHeight="1">
      <c r="A39" s="16" t="s">
        <v>79</v>
      </c>
      <c r="B39" s="43">
        <f>B31-SUM(B32:B38)</f>
        <v>63</v>
      </c>
      <c r="C39" s="43">
        <f>C31-SUM(C32:C38)</f>
        <v>256</v>
      </c>
      <c r="D39" s="92">
        <f>D31-SUM(D32:D38)</f>
        <v>18</v>
      </c>
      <c r="E39" s="92">
        <f>E31-SUM(E32:E38)</f>
        <v>88</v>
      </c>
      <c r="F39" s="92">
        <f>F31-SUM(F32:F38)</f>
        <v>110</v>
      </c>
      <c r="G39" s="101">
        <f t="shared" si="0"/>
        <v>216</v>
      </c>
      <c r="H39" s="92">
        <f t="shared" si="1"/>
        <v>40</v>
      </c>
      <c r="I39" s="92">
        <f>I31-SUM(I32:I38)</f>
        <v>27</v>
      </c>
      <c r="J39" s="92">
        <f>J31-SUM(J32:J38)</f>
        <v>25</v>
      </c>
      <c r="K39" s="92">
        <f>K31-SUM(K32:K38)</f>
        <v>151</v>
      </c>
      <c r="L39" s="51">
        <f t="shared" si="2"/>
        <v>203</v>
      </c>
      <c r="M39" s="395"/>
      <c r="N39" s="627"/>
    </row>
    <row r="40" spans="1:15" ht="12" customHeight="1">
      <c r="A40" s="22" t="s">
        <v>168</v>
      </c>
      <c r="B40" s="261">
        <v>3656</v>
      </c>
      <c r="C40" s="261">
        <v>4005</v>
      </c>
      <c r="D40" s="308">
        <v>764</v>
      </c>
      <c r="E40" s="308">
        <v>1066</v>
      </c>
      <c r="F40" s="308">
        <v>995</v>
      </c>
      <c r="G40" s="261">
        <f t="shared" si="0"/>
        <v>2825</v>
      </c>
      <c r="H40" s="308">
        <f t="shared" si="1"/>
        <v>1180</v>
      </c>
      <c r="I40" s="308">
        <v>812</v>
      </c>
      <c r="J40" s="308">
        <v>1012</v>
      </c>
      <c r="K40" s="415">
        <v>994</v>
      </c>
      <c r="L40" s="300">
        <f t="shared" si="2"/>
        <v>2818</v>
      </c>
      <c r="M40" s="379"/>
      <c r="N40" s="627"/>
      <c r="O40" s="83"/>
    </row>
    <row r="41" spans="1:15" ht="11.25" customHeight="1">
      <c r="A41" s="16" t="s">
        <v>64</v>
      </c>
      <c r="B41" s="92">
        <v>2699</v>
      </c>
      <c r="C41" s="92">
        <v>3105</v>
      </c>
      <c r="D41" s="92">
        <v>561</v>
      </c>
      <c r="E41" s="92">
        <v>819</v>
      </c>
      <c r="F41" s="92">
        <v>816</v>
      </c>
      <c r="G41" s="101">
        <f t="shared" si="0"/>
        <v>2196</v>
      </c>
      <c r="H41" s="92">
        <f t="shared" si="1"/>
        <v>909</v>
      </c>
      <c r="I41" s="92">
        <v>580</v>
      </c>
      <c r="J41" s="92">
        <v>691</v>
      </c>
      <c r="K41" s="43">
        <v>652</v>
      </c>
      <c r="L41" s="51">
        <f t="shared" si="2"/>
        <v>1923</v>
      </c>
      <c r="M41" s="395"/>
      <c r="N41" s="627"/>
      <c r="O41" s="83"/>
    </row>
    <row r="42" spans="1:14" ht="12" customHeight="1">
      <c r="A42" s="16" t="s">
        <v>69</v>
      </c>
      <c r="B42" s="92">
        <v>823</v>
      </c>
      <c r="C42" s="92">
        <v>851</v>
      </c>
      <c r="D42" s="92">
        <v>203</v>
      </c>
      <c r="E42" s="92">
        <v>224</v>
      </c>
      <c r="F42" s="92">
        <v>179</v>
      </c>
      <c r="G42" s="101">
        <f t="shared" si="0"/>
        <v>606</v>
      </c>
      <c r="H42" s="92">
        <f t="shared" si="1"/>
        <v>245</v>
      </c>
      <c r="I42" s="92">
        <v>220</v>
      </c>
      <c r="J42" s="92">
        <v>311</v>
      </c>
      <c r="K42" s="43">
        <v>325</v>
      </c>
      <c r="L42" s="51">
        <f t="shared" si="2"/>
        <v>856</v>
      </c>
      <c r="M42" s="395"/>
      <c r="N42" s="627"/>
    </row>
    <row r="43" spans="1:14" ht="12" customHeight="1">
      <c r="A43" s="17" t="s">
        <v>79</v>
      </c>
      <c r="B43" s="520">
        <f>B40-SUM(B41:B42)</f>
        <v>134</v>
      </c>
      <c r="C43" s="520">
        <f>C40-SUM(C41:C42)</f>
        <v>49</v>
      </c>
      <c r="D43" s="521">
        <v>0</v>
      </c>
      <c r="E43" s="515">
        <f>E40-SUM(E41:E42)</f>
        <v>23</v>
      </c>
      <c r="F43" s="521">
        <v>0</v>
      </c>
      <c r="G43" s="522">
        <f t="shared" si="0"/>
        <v>23</v>
      </c>
      <c r="H43" s="515">
        <f t="shared" si="1"/>
        <v>26</v>
      </c>
      <c r="I43" s="515">
        <f>I40-SUM(I41:I42)</f>
        <v>12</v>
      </c>
      <c r="J43" s="515">
        <f>J40-SUM(J41:J42)</f>
        <v>10</v>
      </c>
      <c r="K43" s="515">
        <f>K40-SUM(K41:K42)</f>
        <v>17</v>
      </c>
      <c r="L43" s="167">
        <f t="shared" si="2"/>
        <v>39</v>
      </c>
      <c r="M43" s="395"/>
      <c r="N43" s="627"/>
    </row>
    <row r="44" spans="1:14" ht="17.25" customHeight="1">
      <c r="A44" s="305" t="s">
        <v>310</v>
      </c>
      <c r="B44" s="149"/>
      <c r="C44" s="149"/>
      <c r="N44" s="627"/>
    </row>
    <row r="45" spans="1:14" ht="17.25" customHeight="1">
      <c r="A45" s="305" t="s">
        <v>266</v>
      </c>
      <c r="N45" s="282"/>
    </row>
  </sheetData>
  <sheetProtection/>
  <mergeCells count="6">
    <mergeCell ref="N1:N44"/>
    <mergeCell ref="A4:A5"/>
    <mergeCell ref="B4:B5"/>
    <mergeCell ref="D4:H4"/>
    <mergeCell ref="C4:C5"/>
    <mergeCell ref="I4:L4"/>
  </mergeCells>
  <printOptions/>
  <pageMargins left="0.5" right="0" top="0.32" bottom="0.19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4.28125" style="0" customWidth="1"/>
    <col min="2" max="2" width="9.28125" style="0" customWidth="1"/>
    <col min="3" max="3" width="8.7109375" style="0" customWidth="1"/>
    <col min="4" max="4" width="8.421875" style="0" customWidth="1"/>
    <col min="5" max="5" width="8.7109375" style="0" customWidth="1"/>
    <col min="6" max="6" width="8.28125" style="0" customWidth="1"/>
    <col min="7" max="7" width="8.421875" style="0" customWidth="1"/>
    <col min="8" max="8" width="8.7109375" style="0" customWidth="1"/>
    <col min="9" max="9" width="8.57421875" style="0" customWidth="1"/>
    <col min="10" max="11" width="8.421875" style="0" customWidth="1"/>
  </cols>
  <sheetData>
    <row r="1" spans="1:11" ht="18.75" customHeight="1">
      <c r="A1" s="635" t="s">
        <v>408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</row>
    <row r="2" spans="1:11" ht="12.75">
      <c r="A2" s="119"/>
      <c r="B2" s="99"/>
      <c r="C2" s="99"/>
      <c r="D2" s="98"/>
      <c r="F2" s="77"/>
      <c r="G2" s="77"/>
      <c r="H2" s="77"/>
      <c r="I2" s="77"/>
      <c r="J2" s="77" t="s">
        <v>194</v>
      </c>
      <c r="K2" s="77"/>
    </row>
    <row r="3" spans="1:11" ht="3.75" customHeight="1">
      <c r="A3" s="119"/>
      <c r="B3" s="99"/>
      <c r="C3" s="99"/>
      <c r="D3" s="100"/>
      <c r="E3" s="100"/>
      <c r="F3" s="100"/>
      <c r="G3" s="100"/>
      <c r="H3" s="100"/>
      <c r="I3" s="100"/>
      <c r="J3" s="100"/>
      <c r="K3" s="100"/>
    </row>
    <row r="4" spans="1:11" ht="14.25">
      <c r="A4" s="636" t="s">
        <v>85</v>
      </c>
      <c r="B4" s="639" t="s">
        <v>290</v>
      </c>
      <c r="C4" s="640"/>
      <c r="D4" s="632" t="s">
        <v>312</v>
      </c>
      <c r="E4" s="633"/>
      <c r="F4" s="633"/>
      <c r="G4" s="633"/>
      <c r="H4" s="633"/>
      <c r="I4" s="633"/>
      <c r="J4" s="633"/>
      <c r="K4" s="634"/>
    </row>
    <row r="5" spans="1:11" ht="12.75">
      <c r="A5" s="637"/>
      <c r="B5" s="641"/>
      <c r="C5" s="642"/>
      <c r="D5" s="628" t="s">
        <v>0</v>
      </c>
      <c r="E5" s="629"/>
      <c r="F5" s="628" t="s">
        <v>1</v>
      </c>
      <c r="G5" s="629"/>
      <c r="H5" s="628" t="s">
        <v>2</v>
      </c>
      <c r="I5" s="629"/>
      <c r="J5" s="630" t="s">
        <v>298</v>
      </c>
      <c r="K5" s="631"/>
    </row>
    <row r="6" spans="1:11" ht="37.5">
      <c r="A6" s="638"/>
      <c r="B6" s="75" t="s">
        <v>204</v>
      </c>
      <c r="C6" s="75" t="s">
        <v>313</v>
      </c>
      <c r="D6" s="75" t="s">
        <v>86</v>
      </c>
      <c r="E6" s="75" t="s">
        <v>313</v>
      </c>
      <c r="F6" s="75" t="s">
        <v>86</v>
      </c>
      <c r="G6" s="75" t="s">
        <v>313</v>
      </c>
      <c r="H6" s="75" t="s">
        <v>86</v>
      </c>
      <c r="I6" s="75" t="s">
        <v>313</v>
      </c>
      <c r="J6" s="75" t="s">
        <v>86</v>
      </c>
      <c r="K6" s="75" t="s">
        <v>313</v>
      </c>
    </row>
    <row r="7" spans="1:11" s="1" customFormat="1" ht="12.75" customHeight="1">
      <c r="A7" s="240" t="s">
        <v>87</v>
      </c>
      <c r="B7" s="310">
        <v>11759439</v>
      </c>
      <c r="C7" s="310">
        <v>6612591</v>
      </c>
      <c r="D7" s="310">
        <v>2627709</v>
      </c>
      <c r="E7" s="310">
        <v>1644023</v>
      </c>
      <c r="F7" s="310">
        <v>3113621</v>
      </c>
      <c r="G7" s="310">
        <v>2029478</v>
      </c>
      <c r="H7" s="310">
        <v>3426898</v>
      </c>
      <c r="I7" s="310">
        <v>1795208</v>
      </c>
      <c r="J7" s="397">
        <f>D7+F7+H7</f>
        <v>9168228</v>
      </c>
      <c r="K7" s="397">
        <f>E7+G7+I7</f>
        <v>5468709</v>
      </c>
    </row>
    <row r="8" spans="1:11" ht="12.75" customHeight="1">
      <c r="A8" s="241" t="s">
        <v>214</v>
      </c>
      <c r="B8" s="266">
        <v>472</v>
      </c>
      <c r="C8" s="242">
        <v>0</v>
      </c>
      <c r="D8" s="242">
        <v>0</v>
      </c>
      <c r="E8" s="577">
        <v>39579</v>
      </c>
      <c r="F8" s="577">
        <v>9</v>
      </c>
      <c r="G8" s="242">
        <v>0</v>
      </c>
      <c r="H8" s="268">
        <v>121528</v>
      </c>
      <c r="I8" s="242">
        <v>0</v>
      </c>
      <c r="J8" s="573">
        <f aca="true" t="shared" si="0" ref="J8:J56">D8+F8+H8</f>
        <v>121537</v>
      </c>
      <c r="K8" s="573">
        <f aca="true" t="shared" si="1" ref="K8:K56">E8+G8+I8</f>
        <v>39579</v>
      </c>
    </row>
    <row r="9" spans="1:11" ht="12.75" customHeight="1">
      <c r="A9" s="241" t="s">
        <v>215</v>
      </c>
      <c r="B9" s="266">
        <v>5620</v>
      </c>
      <c r="C9" s="266">
        <v>543</v>
      </c>
      <c r="D9" s="577">
        <v>374</v>
      </c>
      <c r="E9" s="242">
        <v>0</v>
      </c>
      <c r="F9" s="577">
        <v>566</v>
      </c>
      <c r="G9" s="577">
        <v>48</v>
      </c>
      <c r="H9" s="268">
        <v>986</v>
      </c>
      <c r="I9" s="242">
        <v>0</v>
      </c>
      <c r="J9" s="573">
        <f t="shared" si="0"/>
        <v>1926</v>
      </c>
      <c r="K9" s="573">
        <f t="shared" si="1"/>
        <v>48</v>
      </c>
    </row>
    <row r="10" spans="1:11" ht="12.75" customHeight="1">
      <c r="A10" s="241" t="s">
        <v>216</v>
      </c>
      <c r="B10" s="242">
        <v>0</v>
      </c>
      <c r="C10" s="242">
        <v>0</v>
      </c>
      <c r="D10" s="242">
        <v>0</v>
      </c>
      <c r="E10" s="242">
        <v>0</v>
      </c>
      <c r="F10" s="242">
        <v>0</v>
      </c>
      <c r="G10" s="577">
        <v>1863</v>
      </c>
      <c r="H10" s="242">
        <v>0</v>
      </c>
      <c r="I10" s="268">
        <v>2804</v>
      </c>
      <c r="J10" s="574">
        <f t="shared" si="0"/>
        <v>0</v>
      </c>
      <c r="K10" s="573">
        <f t="shared" si="1"/>
        <v>4667</v>
      </c>
    </row>
    <row r="11" spans="1:11" ht="12.75" customHeight="1">
      <c r="A11" s="241" t="s">
        <v>217</v>
      </c>
      <c r="B11" s="578">
        <v>4132</v>
      </c>
      <c r="C11" s="242">
        <v>0</v>
      </c>
      <c r="D11" s="577">
        <v>2348</v>
      </c>
      <c r="E11" s="242">
        <v>0</v>
      </c>
      <c r="F11" s="242">
        <v>0</v>
      </c>
      <c r="G11" s="242">
        <v>0</v>
      </c>
      <c r="H11" s="268">
        <v>792</v>
      </c>
      <c r="I11" s="242">
        <v>0</v>
      </c>
      <c r="J11" s="573">
        <f t="shared" si="0"/>
        <v>3140</v>
      </c>
      <c r="K11" s="574">
        <f t="shared" si="1"/>
        <v>0</v>
      </c>
    </row>
    <row r="12" spans="1:11" ht="12.75" customHeight="1">
      <c r="A12" s="241" t="s">
        <v>104</v>
      </c>
      <c r="B12" s="578">
        <v>10859</v>
      </c>
      <c r="C12" s="578">
        <v>14098</v>
      </c>
      <c r="D12" s="242">
        <v>0</v>
      </c>
      <c r="E12" s="577">
        <v>2833</v>
      </c>
      <c r="F12" s="242">
        <v>0</v>
      </c>
      <c r="G12" s="577">
        <v>1307</v>
      </c>
      <c r="H12" s="268">
        <v>25476</v>
      </c>
      <c r="I12" s="268">
        <v>8303</v>
      </c>
      <c r="J12" s="573">
        <f t="shared" si="0"/>
        <v>25476</v>
      </c>
      <c r="K12" s="573">
        <f t="shared" si="1"/>
        <v>12443</v>
      </c>
    </row>
    <row r="13" spans="1:11" ht="12.75" customHeight="1">
      <c r="A13" s="241" t="s">
        <v>101</v>
      </c>
      <c r="B13" s="267">
        <v>2887</v>
      </c>
      <c r="C13" s="267">
        <v>5366</v>
      </c>
      <c r="D13" s="577">
        <v>240</v>
      </c>
      <c r="E13" s="577">
        <v>1504</v>
      </c>
      <c r="F13" s="577">
        <v>1076</v>
      </c>
      <c r="G13" s="577">
        <v>1306</v>
      </c>
      <c r="H13" s="268">
        <v>6938</v>
      </c>
      <c r="I13" s="268">
        <v>336</v>
      </c>
      <c r="J13" s="573">
        <f t="shared" si="0"/>
        <v>8254</v>
      </c>
      <c r="K13" s="573">
        <f t="shared" si="1"/>
        <v>3146</v>
      </c>
    </row>
    <row r="14" spans="1:11" ht="12.75" customHeight="1">
      <c r="A14" s="241" t="s">
        <v>105</v>
      </c>
      <c r="B14" s="579">
        <v>26514</v>
      </c>
      <c r="C14" s="579">
        <v>17780</v>
      </c>
      <c r="D14" s="577">
        <v>32</v>
      </c>
      <c r="E14" s="577">
        <v>945</v>
      </c>
      <c r="F14" s="577">
        <v>8266</v>
      </c>
      <c r="G14" s="242">
        <v>0</v>
      </c>
      <c r="H14" s="268">
        <v>14171</v>
      </c>
      <c r="I14" s="268">
        <v>2413</v>
      </c>
      <c r="J14" s="573">
        <f t="shared" si="0"/>
        <v>22469</v>
      </c>
      <c r="K14" s="573">
        <f t="shared" si="1"/>
        <v>3358</v>
      </c>
    </row>
    <row r="15" spans="1:11" ht="12.75" customHeight="1">
      <c r="A15" s="241" t="s">
        <v>91</v>
      </c>
      <c r="B15" s="242">
        <v>0</v>
      </c>
      <c r="C15" s="578">
        <v>5673</v>
      </c>
      <c r="D15" s="242">
        <v>0</v>
      </c>
      <c r="E15" s="577">
        <v>1664</v>
      </c>
      <c r="F15" s="242">
        <v>0</v>
      </c>
      <c r="G15" s="242">
        <v>0</v>
      </c>
      <c r="H15" s="268">
        <v>35</v>
      </c>
      <c r="I15" s="268">
        <v>1830</v>
      </c>
      <c r="J15" s="573">
        <f t="shared" si="0"/>
        <v>35</v>
      </c>
      <c r="K15" s="573">
        <f t="shared" si="1"/>
        <v>3494</v>
      </c>
    </row>
    <row r="16" spans="1:11" ht="12.75" customHeight="1">
      <c r="A16" s="241" t="s">
        <v>106</v>
      </c>
      <c r="B16" s="267">
        <v>35517</v>
      </c>
      <c r="C16" s="267">
        <v>45150</v>
      </c>
      <c r="D16" s="577">
        <v>11990</v>
      </c>
      <c r="E16" s="577">
        <v>835</v>
      </c>
      <c r="F16" s="577">
        <v>11941</v>
      </c>
      <c r="G16" s="577">
        <v>23903</v>
      </c>
      <c r="H16" s="268">
        <v>88242</v>
      </c>
      <c r="I16" s="268">
        <v>316</v>
      </c>
      <c r="J16" s="573">
        <f t="shared" si="0"/>
        <v>112173</v>
      </c>
      <c r="K16" s="573">
        <f t="shared" si="1"/>
        <v>25054</v>
      </c>
    </row>
    <row r="17" spans="1:11" ht="12.75" customHeight="1">
      <c r="A17" s="241" t="s">
        <v>107</v>
      </c>
      <c r="B17" s="267">
        <v>100249</v>
      </c>
      <c r="C17" s="242">
        <v>0</v>
      </c>
      <c r="D17" s="577">
        <v>42587</v>
      </c>
      <c r="E17" s="242">
        <v>0</v>
      </c>
      <c r="F17" s="577">
        <v>16628</v>
      </c>
      <c r="G17" s="545">
        <v>0</v>
      </c>
      <c r="H17" s="268">
        <v>4133</v>
      </c>
      <c r="I17" s="242">
        <v>0</v>
      </c>
      <c r="J17" s="573">
        <f t="shared" si="0"/>
        <v>63348</v>
      </c>
      <c r="K17" s="574">
        <f t="shared" si="1"/>
        <v>0</v>
      </c>
    </row>
    <row r="18" spans="1:11" ht="12.75" customHeight="1">
      <c r="A18" s="241" t="s">
        <v>92</v>
      </c>
      <c r="B18" s="267">
        <v>475</v>
      </c>
      <c r="C18" s="267">
        <v>135399</v>
      </c>
      <c r="D18" s="577">
        <v>86</v>
      </c>
      <c r="E18" s="577">
        <v>44165</v>
      </c>
      <c r="F18" s="577">
        <v>285</v>
      </c>
      <c r="G18" s="577">
        <v>43685</v>
      </c>
      <c r="H18" s="268">
        <v>298</v>
      </c>
      <c r="I18" s="268">
        <v>53811</v>
      </c>
      <c r="J18" s="573">
        <f t="shared" si="0"/>
        <v>669</v>
      </c>
      <c r="K18" s="573">
        <f t="shared" si="1"/>
        <v>141661</v>
      </c>
    </row>
    <row r="19" spans="1:11" ht="12.75" customHeight="1">
      <c r="A19" s="241" t="s">
        <v>108</v>
      </c>
      <c r="B19" s="266">
        <v>43282</v>
      </c>
      <c r="C19" s="266">
        <v>14479</v>
      </c>
      <c r="D19" s="577">
        <v>3118</v>
      </c>
      <c r="E19" s="577">
        <v>3506</v>
      </c>
      <c r="F19" s="577">
        <v>14536</v>
      </c>
      <c r="G19" s="577">
        <v>6686</v>
      </c>
      <c r="H19" s="268">
        <v>31568</v>
      </c>
      <c r="I19" s="268">
        <v>1240</v>
      </c>
      <c r="J19" s="573">
        <f t="shared" si="0"/>
        <v>49222</v>
      </c>
      <c r="K19" s="573">
        <f t="shared" si="1"/>
        <v>11432</v>
      </c>
    </row>
    <row r="20" spans="1:11" ht="12.75" customHeight="1">
      <c r="A20" s="241" t="s">
        <v>218</v>
      </c>
      <c r="B20" s="578">
        <v>38751</v>
      </c>
      <c r="C20" s="578">
        <v>206</v>
      </c>
      <c r="D20" s="545">
        <v>0</v>
      </c>
      <c r="E20" s="545">
        <v>0</v>
      </c>
      <c r="F20" s="545">
        <v>0</v>
      </c>
      <c r="G20" s="545">
        <v>0</v>
      </c>
      <c r="H20" s="268">
        <v>16915</v>
      </c>
      <c r="I20" s="242">
        <v>0</v>
      </c>
      <c r="J20" s="573">
        <f t="shared" si="0"/>
        <v>16915</v>
      </c>
      <c r="K20" s="574">
        <f t="shared" si="1"/>
        <v>0</v>
      </c>
    </row>
    <row r="21" spans="1:11" ht="12.75" customHeight="1">
      <c r="A21" s="241" t="s">
        <v>109</v>
      </c>
      <c r="B21" s="267">
        <v>18402</v>
      </c>
      <c r="C21" s="267">
        <v>10144</v>
      </c>
      <c r="D21" s="577">
        <v>904</v>
      </c>
      <c r="E21" s="577">
        <v>932</v>
      </c>
      <c r="F21" s="577">
        <v>32882</v>
      </c>
      <c r="G21" s="577">
        <v>11457</v>
      </c>
      <c r="H21" s="268">
        <v>18156</v>
      </c>
      <c r="I21" s="268">
        <v>3097</v>
      </c>
      <c r="J21" s="573">
        <f t="shared" si="0"/>
        <v>51942</v>
      </c>
      <c r="K21" s="573">
        <f t="shared" si="1"/>
        <v>15486</v>
      </c>
    </row>
    <row r="22" spans="1:11" ht="12.75" customHeight="1">
      <c r="A22" s="241" t="s">
        <v>219</v>
      </c>
      <c r="B22" s="267">
        <v>4999</v>
      </c>
      <c r="C22" s="242">
        <v>0</v>
      </c>
      <c r="D22" s="577">
        <v>1300</v>
      </c>
      <c r="E22" s="545">
        <v>0</v>
      </c>
      <c r="F22" s="577">
        <v>259</v>
      </c>
      <c r="G22" s="545">
        <v>0</v>
      </c>
      <c r="H22" s="268">
        <v>1771</v>
      </c>
      <c r="I22" s="242">
        <v>0</v>
      </c>
      <c r="J22" s="573">
        <f t="shared" si="0"/>
        <v>3330</v>
      </c>
      <c r="K22" s="574">
        <f t="shared" si="1"/>
        <v>0</v>
      </c>
    </row>
    <row r="23" spans="1:11" ht="12.75" customHeight="1">
      <c r="A23" s="241" t="s">
        <v>93</v>
      </c>
      <c r="B23" s="266">
        <v>2424</v>
      </c>
      <c r="C23" s="266">
        <v>16816</v>
      </c>
      <c r="D23" s="577">
        <v>3782</v>
      </c>
      <c r="E23" s="577">
        <v>197</v>
      </c>
      <c r="F23" s="577">
        <v>9081</v>
      </c>
      <c r="G23" s="577">
        <v>122</v>
      </c>
      <c r="H23" s="268">
        <v>4759</v>
      </c>
      <c r="I23" s="268">
        <v>59</v>
      </c>
      <c r="J23" s="573">
        <f t="shared" si="0"/>
        <v>17622</v>
      </c>
      <c r="K23" s="573">
        <f t="shared" si="1"/>
        <v>378</v>
      </c>
    </row>
    <row r="24" spans="1:11" ht="12.75" customHeight="1">
      <c r="A24" s="241" t="s">
        <v>220</v>
      </c>
      <c r="B24" s="266">
        <v>677</v>
      </c>
      <c r="C24" s="266">
        <v>480980</v>
      </c>
      <c r="D24" s="545">
        <v>0</v>
      </c>
      <c r="E24" s="577">
        <v>5300</v>
      </c>
      <c r="F24" s="577">
        <v>643</v>
      </c>
      <c r="G24" s="577">
        <v>6149</v>
      </c>
      <c r="H24" s="242">
        <v>0</v>
      </c>
      <c r="I24" s="268">
        <v>2991</v>
      </c>
      <c r="J24" s="573">
        <f t="shared" si="0"/>
        <v>643</v>
      </c>
      <c r="K24" s="573">
        <f t="shared" si="1"/>
        <v>14440</v>
      </c>
    </row>
    <row r="25" spans="1:11" ht="12.75" customHeight="1">
      <c r="A25" s="241" t="s">
        <v>111</v>
      </c>
      <c r="B25" s="579">
        <v>8</v>
      </c>
      <c r="C25" s="579">
        <v>968</v>
      </c>
      <c r="D25" s="545">
        <v>0</v>
      </c>
      <c r="E25" s="577">
        <v>143</v>
      </c>
      <c r="F25" s="242">
        <v>0</v>
      </c>
      <c r="G25" s="242">
        <v>0</v>
      </c>
      <c r="H25" s="242">
        <v>0</v>
      </c>
      <c r="I25" s="268">
        <v>4</v>
      </c>
      <c r="J25" s="574">
        <f t="shared" si="0"/>
        <v>0</v>
      </c>
      <c r="K25" s="573">
        <f t="shared" si="1"/>
        <v>147</v>
      </c>
    </row>
    <row r="26" spans="1:11" ht="12.75" customHeight="1">
      <c r="A26" s="241" t="s">
        <v>112</v>
      </c>
      <c r="B26" s="242">
        <v>0</v>
      </c>
      <c r="C26" s="579">
        <v>3710</v>
      </c>
      <c r="D26" s="545">
        <v>0</v>
      </c>
      <c r="E26" s="545">
        <v>0</v>
      </c>
      <c r="F26" s="242">
        <v>0</v>
      </c>
      <c r="G26" s="242">
        <v>0</v>
      </c>
      <c r="H26" s="242">
        <v>0</v>
      </c>
      <c r="I26" s="242">
        <v>0</v>
      </c>
      <c r="J26" s="574">
        <f t="shared" si="0"/>
        <v>0</v>
      </c>
      <c r="K26" s="574">
        <f t="shared" si="1"/>
        <v>0</v>
      </c>
    </row>
    <row r="27" spans="1:11" ht="12.75" customHeight="1">
      <c r="A27" s="241" t="s">
        <v>113</v>
      </c>
      <c r="B27" s="242">
        <v>0</v>
      </c>
      <c r="C27" s="578">
        <v>60221</v>
      </c>
      <c r="D27" s="577">
        <v>3</v>
      </c>
      <c r="E27" s="577">
        <v>7341</v>
      </c>
      <c r="F27" s="242">
        <v>0</v>
      </c>
      <c r="G27" s="577">
        <v>4051</v>
      </c>
      <c r="H27" s="268">
        <v>1293</v>
      </c>
      <c r="I27" s="268">
        <v>12272</v>
      </c>
      <c r="J27" s="573">
        <f t="shared" si="0"/>
        <v>1296</v>
      </c>
      <c r="K27" s="573">
        <f t="shared" si="1"/>
        <v>23664</v>
      </c>
    </row>
    <row r="28" spans="1:11" ht="12.75" customHeight="1">
      <c r="A28" s="241" t="s">
        <v>114</v>
      </c>
      <c r="B28" s="266">
        <v>4305</v>
      </c>
      <c r="C28" s="266">
        <v>11361</v>
      </c>
      <c r="D28" s="577">
        <v>12</v>
      </c>
      <c r="E28" s="545">
        <v>0</v>
      </c>
      <c r="F28" s="577">
        <v>2580</v>
      </c>
      <c r="G28" s="577">
        <v>9546</v>
      </c>
      <c r="H28" s="268">
        <v>8</v>
      </c>
      <c r="I28" s="268">
        <v>1144</v>
      </c>
      <c r="J28" s="573">
        <f t="shared" si="0"/>
        <v>2600</v>
      </c>
      <c r="K28" s="573">
        <f t="shared" si="1"/>
        <v>10690</v>
      </c>
    </row>
    <row r="29" spans="1:11" ht="12.75" customHeight="1">
      <c r="A29" s="241" t="s">
        <v>24</v>
      </c>
      <c r="B29" s="267">
        <v>420305</v>
      </c>
      <c r="C29" s="267">
        <v>138209</v>
      </c>
      <c r="D29" s="577">
        <v>47061</v>
      </c>
      <c r="E29" s="577">
        <v>53665</v>
      </c>
      <c r="F29" s="577">
        <v>43625</v>
      </c>
      <c r="G29" s="577">
        <v>44139</v>
      </c>
      <c r="H29" s="268">
        <v>93493</v>
      </c>
      <c r="I29" s="268">
        <v>77622</v>
      </c>
      <c r="J29" s="573">
        <f t="shared" si="0"/>
        <v>184179</v>
      </c>
      <c r="K29" s="573">
        <f t="shared" si="1"/>
        <v>175426</v>
      </c>
    </row>
    <row r="30" spans="1:11" ht="12.75" customHeight="1">
      <c r="A30" s="241" t="s">
        <v>94</v>
      </c>
      <c r="B30" s="266">
        <v>66199</v>
      </c>
      <c r="C30" s="266">
        <v>31942</v>
      </c>
      <c r="D30" s="577">
        <v>10367</v>
      </c>
      <c r="E30" s="577">
        <v>7041</v>
      </c>
      <c r="F30" s="577">
        <v>9105</v>
      </c>
      <c r="G30" s="577">
        <v>25062</v>
      </c>
      <c r="H30" s="268">
        <v>5819</v>
      </c>
      <c r="I30" s="268">
        <v>16339</v>
      </c>
      <c r="J30" s="573">
        <f t="shared" si="0"/>
        <v>25291</v>
      </c>
      <c r="K30" s="573">
        <f t="shared" si="1"/>
        <v>48442</v>
      </c>
    </row>
    <row r="31" spans="1:11" ht="12.75" customHeight="1">
      <c r="A31" s="241" t="s">
        <v>115</v>
      </c>
      <c r="B31" s="266">
        <v>3</v>
      </c>
      <c r="C31" s="242">
        <v>0</v>
      </c>
      <c r="D31" s="545">
        <v>0</v>
      </c>
      <c r="E31" s="545">
        <v>0</v>
      </c>
      <c r="F31" s="545">
        <v>0</v>
      </c>
      <c r="G31" s="545">
        <v>0</v>
      </c>
      <c r="H31" s="268">
        <v>21</v>
      </c>
      <c r="I31" s="268">
        <v>550</v>
      </c>
      <c r="J31" s="573">
        <f t="shared" si="0"/>
        <v>21</v>
      </c>
      <c r="K31" s="573">
        <f t="shared" si="1"/>
        <v>550</v>
      </c>
    </row>
    <row r="32" spans="1:11" ht="12.75" customHeight="1">
      <c r="A32" s="241" t="s">
        <v>242</v>
      </c>
      <c r="B32" s="267">
        <v>478169</v>
      </c>
      <c r="C32" s="267">
        <v>3288195</v>
      </c>
      <c r="D32" s="577">
        <v>111281</v>
      </c>
      <c r="E32" s="577">
        <v>889013</v>
      </c>
      <c r="F32" s="577">
        <v>142869</v>
      </c>
      <c r="G32" s="577">
        <v>1051777</v>
      </c>
      <c r="H32" s="268">
        <v>144103</v>
      </c>
      <c r="I32" s="268">
        <v>854090</v>
      </c>
      <c r="J32" s="573">
        <f t="shared" si="0"/>
        <v>398253</v>
      </c>
      <c r="K32" s="573">
        <f t="shared" si="1"/>
        <v>2794880</v>
      </c>
    </row>
    <row r="33" spans="1:11" ht="12.75" customHeight="1">
      <c r="A33" s="241" t="s">
        <v>82</v>
      </c>
      <c r="B33" s="267">
        <v>2467</v>
      </c>
      <c r="C33" s="267">
        <v>613</v>
      </c>
      <c r="D33" s="577">
        <v>1696</v>
      </c>
      <c r="E33" s="577">
        <v>396</v>
      </c>
      <c r="F33" s="577">
        <v>541</v>
      </c>
      <c r="G33" s="545">
        <v>0</v>
      </c>
      <c r="H33" s="268">
        <v>532</v>
      </c>
      <c r="I33" s="268">
        <v>15</v>
      </c>
      <c r="J33" s="573">
        <f t="shared" si="0"/>
        <v>2769</v>
      </c>
      <c r="K33" s="573">
        <f t="shared" si="1"/>
        <v>411</v>
      </c>
    </row>
    <row r="34" spans="1:11" ht="12.75" customHeight="1">
      <c r="A34" s="241" t="s">
        <v>116</v>
      </c>
      <c r="B34" s="266">
        <v>86558</v>
      </c>
      <c r="C34" s="266">
        <v>5617</v>
      </c>
      <c r="D34" s="577">
        <v>18111</v>
      </c>
      <c r="E34" s="577">
        <v>296</v>
      </c>
      <c r="F34" s="577">
        <v>71161</v>
      </c>
      <c r="G34" s="545">
        <v>0</v>
      </c>
      <c r="H34" s="268">
        <v>33731</v>
      </c>
      <c r="I34" s="268">
        <v>3</v>
      </c>
      <c r="J34" s="573">
        <f t="shared" si="0"/>
        <v>123003</v>
      </c>
      <c r="K34" s="573">
        <f t="shared" si="1"/>
        <v>299</v>
      </c>
    </row>
    <row r="35" spans="1:11" ht="12.75" customHeight="1">
      <c r="A35" s="241" t="s">
        <v>221</v>
      </c>
      <c r="B35" s="242">
        <v>0</v>
      </c>
      <c r="C35" s="242">
        <v>0</v>
      </c>
      <c r="D35" s="545">
        <v>0</v>
      </c>
      <c r="E35" s="545">
        <v>0</v>
      </c>
      <c r="F35" s="545">
        <v>0</v>
      </c>
      <c r="G35" s="545">
        <v>0</v>
      </c>
      <c r="H35" s="242">
        <v>0</v>
      </c>
      <c r="I35" s="242">
        <v>0</v>
      </c>
      <c r="J35" s="575">
        <f t="shared" si="0"/>
        <v>0</v>
      </c>
      <c r="K35" s="574">
        <f t="shared" si="1"/>
        <v>0</v>
      </c>
    </row>
    <row r="36" spans="1:11" ht="12.75" customHeight="1">
      <c r="A36" s="241" t="s">
        <v>95</v>
      </c>
      <c r="B36" s="267">
        <v>165777</v>
      </c>
      <c r="C36" s="267">
        <v>35243</v>
      </c>
      <c r="D36" s="577">
        <v>12671</v>
      </c>
      <c r="E36" s="577">
        <v>2556</v>
      </c>
      <c r="F36" s="577">
        <v>30149</v>
      </c>
      <c r="G36" s="577">
        <v>2766</v>
      </c>
      <c r="H36" s="268">
        <v>8195</v>
      </c>
      <c r="I36" s="268">
        <v>3501</v>
      </c>
      <c r="J36" s="573">
        <f t="shared" si="0"/>
        <v>51015</v>
      </c>
      <c r="K36" s="573">
        <f t="shared" si="1"/>
        <v>8823</v>
      </c>
    </row>
    <row r="37" spans="1:11" ht="12.75" customHeight="1">
      <c r="A37" s="241" t="s">
        <v>96</v>
      </c>
      <c r="B37" s="267">
        <v>3732</v>
      </c>
      <c r="C37" s="242">
        <v>0</v>
      </c>
      <c r="D37" s="577">
        <v>23121</v>
      </c>
      <c r="E37" s="545">
        <v>0</v>
      </c>
      <c r="F37" s="577">
        <v>9350</v>
      </c>
      <c r="G37" s="577">
        <v>5</v>
      </c>
      <c r="H37" s="268">
        <v>8918</v>
      </c>
      <c r="I37" s="268">
        <v>3154</v>
      </c>
      <c r="J37" s="573">
        <f t="shared" si="0"/>
        <v>41389</v>
      </c>
      <c r="K37" s="573">
        <f t="shared" si="1"/>
        <v>3159</v>
      </c>
    </row>
    <row r="38" spans="1:11" ht="12.75" customHeight="1">
      <c r="A38" s="241" t="s">
        <v>117</v>
      </c>
      <c r="B38" s="267">
        <v>943</v>
      </c>
      <c r="C38" s="267">
        <v>6751</v>
      </c>
      <c r="D38" s="545">
        <v>0</v>
      </c>
      <c r="E38" s="577">
        <v>2428</v>
      </c>
      <c r="F38" s="545">
        <v>0</v>
      </c>
      <c r="G38" s="577">
        <v>5017</v>
      </c>
      <c r="H38" s="268">
        <v>6</v>
      </c>
      <c r="I38" s="268">
        <v>2881</v>
      </c>
      <c r="J38" s="573">
        <f t="shared" si="0"/>
        <v>6</v>
      </c>
      <c r="K38" s="573">
        <f t="shared" si="1"/>
        <v>10326</v>
      </c>
    </row>
    <row r="39" spans="1:11" ht="12.75" customHeight="1">
      <c r="A39" s="241" t="s">
        <v>222</v>
      </c>
      <c r="B39" s="267">
        <v>423</v>
      </c>
      <c r="C39" s="242">
        <v>0</v>
      </c>
      <c r="D39" s="545">
        <v>0</v>
      </c>
      <c r="E39" s="545">
        <v>0</v>
      </c>
      <c r="F39" s="577">
        <v>85</v>
      </c>
      <c r="G39" s="545">
        <v>0</v>
      </c>
      <c r="H39" s="242">
        <v>0</v>
      </c>
      <c r="I39" s="242">
        <v>0</v>
      </c>
      <c r="J39" s="573">
        <f t="shared" si="0"/>
        <v>85</v>
      </c>
      <c r="K39" s="574">
        <f t="shared" si="1"/>
        <v>0</v>
      </c>
    </row>
    <row r="40" spans="1:11" ht="12.75" customHeight="1">
      <c r="A40" s="241" t="s">
        <v>97</v>
      </c>
      <c r="B40" s="267">
        <v>15</v>
      </c>
      <c r="C40" s="267">
        <v>12362</v>
      </c>
      <c r="D40" s="577">
        <v>16</v>
      </c>
      <c r="E40" s="577">
        <v>2237</v>
      </c>
      <c r="F40" s="545">
        <v>0</v>
      </c>
      <c r="G40" s="577">
        <v>15738</v>
      </c>
      <c r="H40" s="268">
        <v>10</v>
      </c>
      <c r="I40" s="268">
        <v>16072</v>
      </c>
      <c r="J40" s="573">
        <f t="shared" si="0"/>
        <v>26</v>
      </c>
      <c r="K40" s="573">
        <f t="shared" si="1"/>
        <v>34047</v>
      </c>
    </row>
    <row r="41" spans="1:11" ht="12.75" customHeight="1">
      <c r="A41" s="241" t="s">
        <v>223</v>
      </c>
      <c r="B41" s="461">
        <v>0</v>
      </c>
      <c r="C41" s="267">
        <v>23091</v>
      </c>
      <c r="D41" s="545">
        <v>0</v>
      </c>
      <c r="E41" s="545">
        <v>0</v>
      </c>
      <c r="F41" s="545">
        <v>0</v>
      </c>
      <c r="G41" s="577">
        <v>33363</v>
      </c>
      <c r="H41" s="242">
        <v>0</v>
      </c>
      <c r="I41" s="242">
        <v>0</v>
      </c>
      <c r="J41" s="574">
        <f t="shared" si="0"/>
        <v>0</v>
      </c>
      <c r="K41" s="573">
        <f t="shared" si="1"/>
        <v>33363</v>
      </c>
    </row>
    <row r="42" spans="1:11" ht="12.75" customHeight="1">
      <c r="A42" s="241" t="s">
        <v>118</v>
      </c>
      <c r="B42" s="267">
        <v>568</v>
      </c>
      <c r="C42" s="267">
        <v>38236</v>
      </c>
      <c r="D42" s="577">
        <v>133</v>
      </c>
      <c r="E42" s="577">
        <v>11972</v>
      </c>
      <c r="F42" s="577">
        <v>126</v>
      </c>
      <c r="G42" s="577">
        <v>4836</v>
      </c>
      <c r="H42" s="268">
        <v>526</v>
      </c>
      <c r="I42" s="268">
        <v>12786</v>
      </c>
      <c r="J42" s="573">
        <f t="shared" si="0"/>
        <v>785</v>
      </c>
      <c r="K42" s="573">
        <f t="shared" si="1"/>
        <v>29594</v>
      </c>
    </row>
    <row r="43" spans="1:11" ht="12.75" customHeight="1">
      <c r="A43" s="241" t="s">
        <v>25</v>
      </c>
      <c r="B43" s="267">
        <v>1043146</v>
      </c>
      <c r="C43" s="267">
        <v>474370</v>
      </c>
      <c r="D43" s="577">
        <v>208601</v>
      </c>
      <c r="E43" s="577">
        <v>95550</v>
      </c>
      <c r="F43" s="577">
        <v>307792</v>
      </c>
      <c r="G43" s="577">
        <v>174931</v>
      </c>
      <c r="H43" s="268">
        <v>402718</v>
      </c>
      <c r="I43" s="268">
        <v>145346</v>
      </c>
      <c r="J43" s="573">
        <f t="shared" si="0"/>
        <v>919111</v>
      </c>
      <c r="K43" s="573">
        <f t="shared" si="1"/>
        <v>415827</v>
      </c>
    </row>
    <row r="44" spans="1:11" ht="12.75" customHeight="1">
      <c r="A44" s="241" t="s">
        <v>119</v>
      </c>
      <c r="B44" s="267">
        <v>2162</v>
      </c>
      <c r="C44" s="267">
        <v>968</v>
      </c>
      <c r="D44" s="577">
        <v>5</v>
      </c>
      <c r="E44" s="545">
        <v>0</v>
      </c>
      <c r="F44" s="577">
        <v>8919</v>
      </c>
      <c r="G44" s="545">
        <v>0</v>
      </c>
      <c r="H44" s="268">
        <v>1919</v>
      </c>
      <c r="I44" s="242">
        <v>0</v>
      </c>
      <c r="J44" s="573">
        <f t="shared" si="0"/>
        <v>10843</v>
      </c>
      <c r="K44" s="574">
        <f t="shared" si="1"/>
        <v>0</v>
      </c>
    </row>
    <row r="45" spans="1:11" ht="12.75" customHeight="1">
      <c r="A45" s="241" t="s">
        <v>224</v>
      </c>
      <c r="B45" s="267">
        <v>3</v>
      </c>
      <c r="C45" s="267">
        <v>2</v>
      </c>
      <c r="D45" s="545">
        <v>0</v>
      </c>
      <c r="E45" s="545">
        <v>0</v>
      </c>
      <c r="F45" s="545">
        <v>0</v>
      </c>
      <c r="G45" s="545">
        <v>0</v>
      </c>
      <c r="H45" s="242">
        <v>0</v>
      </c>
      <c r="I45" s="242">
        <v>0</v>
      </c>
      <c r="J45" s="574">
        <f t="shared" si="0"/>
        <v>0</v>
      </c>
      <c r="K45" s="574">
        <f t="shared" si="1"/>
        <v>0</v>
      </c>
    </row>
    <row r="46" spans="1:11" ht="12.75" customHeight="1">
      <c r="A46" s="241" t="s">
        <v>225</v>
      </c>
      <c r="B46" s="266">
        <v>8433496</v>
      </c>
      <c r="C46" s="266">
        <v>1487669</v>
      </c>
      <c r="D46" s="577">
        <v>1881158</v>
      </c>
      <c r="E46" s="577">
        <v>388492</v>
      </c>
      <c r="F46" s="577">
        <v>2206720</v>
      </c>
      <c r="G46" s="577">
        <v>510256</v>
      </c>
      <c r="H46" s="268">
        <v>2200893</v>
      </c>
      <c r="I46" s="268">
        <v>511423</v>
      </c>
      <c r="J46" s="573">
        <f t="shared" si="0"/>
        <v>6288771</v>
      </c>
      <c r="K46" s="573">
        <f t="shared" si="1"/>
        <v>1410171</v>
      </c>
    </row>
    <row r="47" spans="1:11" ht="12.75" customHeight="1">
      <c r="A47" s="241" t="s">
        <v>98</v>
      </c>
      <c r="B47" s="266">
        <v>30</v>
      </c>
      <c r="C47" s="242">
        <v>0</v>
      </c>
      <c r="D47" s="577">
        <v>44</v>
      </c>
      <c r="E47" s="577">
        <v>2819</v>
      </c>
      <c r="F47" s="577">
        <v>12</v>
      </c>
      <c r="G47" s="545">
        <v>0</v>
      </c>
      <c r="H47" s="242">
        <v>0</v>
      </c>
      <c r="I47" s="242">
        <v>0</v>
      </c>
      <c r="J47" s="573">
        <f t="shared" si="0"/>
        <v>56</v>
      </c>
      <c r="K47" s="573">
        <f t="shared" si="1"/>
        <v>2819</v>
      </c>
    </row>
    <row r="48" spans="1:11" ht="12.75" customHeight="1">
      <c r="A48" s="241" t="s">
        <v>99</v>
      </c>
      <c r="B48" s="267">
        <v>249288</v>
      </c>
      <c r="C48" s="267">
        <v>4120</v>
      </c>
      <c r="D48" s="577">
        <v>78827</v>
      </c>
      <c r="E48" s="545">
        <v>0</v>
      </c>
      <c r="F48" s="577">
        <v>52003</v>
      </c>
      <c r="G48" s="577">
        <v>336</v>
      </c>
      <c r="H48" s="268">
        <v>66185</v>
      </c>
      <c r="I48" s="268">
        <v>19</v>
      </c>
      <c r="J48" s="573">
        <f t="shared" si="0"/>
        <v>197015</v>
      </c>
      <c r="K48" s="573">
        <f t="shared" si="1"/>
        <v>355</v>
      </c>
    </row>
    <row r="49" spans="1:11" ht="12.75" customHeight="1">
      <c r="A49" s="241" t="s">
        <v>43</v>
      </c>
      <c r="B49" s="267">
        <v>38982</v>
      </c>
      <c r="C49" s="267">
        <v>38853</v>
      </c>
      <c r="D49" s="577">
        <v>13197</v>
      </c>
      <c r="E49" s="577">
        <v>3767</v>
      </c>
      <c r="F49" s="577">
        <v>11605</v>
      </c>
      <c r="G49" s="577">
        <v>4169</v>
      </c>
      <c r="H49" s="268">
        <v>5955</v>
      </c>
      <c r="I49" s="268">
        <v>11560</v>
      </c>
      <c r="J49" s="573">
        <f t="shared" si="0"/>
        <v>30757</v>
      </c>
      <c r="K49" s="573">
        <f t="shared" si="1"/>
        <v>19496</v>
      </c>
    </row>
    <row r="50" spans="1:11" ht="12.75" customHeight="1">
      <c r="A50" s="241" t="s">
        <v>120</v>
      </c>
      <c r="B50" s="242">
        <v>0</v>
      </c>
      <c r="C50" s="266">
        <v>7218</v>
      </c>
      <c r="D50" s="545">
        <v>0</v>
      </c>
      <c r="E50" s="577">
        <v>276</v>
      </c>
      <c r="F50" s="545">
        <v>0</v>
      </c>
      <c r="G50" s="577">
        <v>12864</v>
      </c>
      <c r="H50" s="242">
        <v>0</v>
      </c>
      <c r="I50" s="268">
        <v>2389</v>
      </c>
      <c r="J50" s="574">
        <f t="shared" si="0"/>
        <v>0</v>
      </c>
      <c r="K50" s="573">
        <f t="shared" si="1"/>
        <v>15529</v>
      </c>
    </row>
    <row r="51" spans="1:11" ht="12.75" customHeight="1">
      <c r="A51" s="241" t="s">
        <v>226</v>
      </c>
      <c r="B51" s="242">
        <v>0</v>
      </c>
      <c r="C51" s="266">
        <v>406</v>
      </c>
      <c r="D51" s="545">
        <v>0</v>
      </c>
      <c r="E51" s="545">
        <v>0</v>
      </c>
      <c r="F51" s="577">
        <v>3</v>
      </c>
      <c r="G51" s="577">
        <v>407</v>
      </c>
      <c r="H51" s="242">
        <v>0</v>
      </c>
      <c r="I51" s="268">
        <v>229</v>
      </c>
      <c r="J51" s="573">
        <f t="shared" si="0"/>
        <v>3</v>
      </c>
      <c r="K51" s="573">
        <f t="shared" si="1"/>
        <v>636</v>
      </c>
    </row>
    <row r="52" spans="1:11" ht="12.75" customHeight="1">
      <c r="A52" s="241" t="s">
        <v>28</v>
      </c>
      <c r="B52" s="267">
        <v>1492</v>
      </c>
      <c r="C52" s="267">
        <v>13181</v>
      </c>
      <c r="D52" s="577">
        <v>3917</v>
      </c>
      <c r="E52" s="577">
        <v>5305</v>
      </c>
      <c r="F52" s="545">
        <v>0</v>
      </c>
      <c r="G52" s="577">
        <v>4784</v>
      </c>
      <c r="H52" s="268">
        <v>5</v>
      </c>
      <c r="I52" s="268">
        <v>5781</v>
      </c>
      <c r="J52" s="573">
        <f t="shared" si="0"/>
        <v>3922</v>
      </c>
      <c r="K52" s="573">
        <f t="shared" si="1"/>
        <v>15870</v>
      </c>
    </row>
    <row r="53" spans="1:11" ht="12.75" customHeight="1">
      <c r="A53" s="241" t="s">
        <v>227</v>
      </c>
      <c r="B53" s="242">
        <v>0</v>
      </c>
      <c r="C53" s="266">
        <v>3957</v>
      </c>
      <c r="D53" s="545">
        <v>0</v>
      </c>
      <c r="E53" s="577">
        <v>3226</v>
      </c>
      <c r="F53" s="545">
        <v>0</v>
      </c>
      <c r="G53" s="545">
        <v>0</v>
      </c>
      <c r="H53" s="545">
        <v>0</v>
      </c>
      <c r="I53" s="268">
        <v>4747</v>
      </c>
      <c r="J53" s="574">
        <f t="shared" si="0"/>
        <v>0</v>
      </c>
      <c r="K53" s="573">
        <f t="shared" si="1"/>
        <v>7973</v>
      </c>
    </row>
    <row r="54" spans="1:11" ht="12.75" customHeight="1">
      <c r="A54" s="241" t="s">
        <v>100</v>
      </c>
      <c r="B54" s="267">
        <v>369471</v>
      </c>
      <c r="C54" s="267">
        <v>30621</v>
      </c>
      <c r="D54" s="577">
        <v>124105</v>
      </c>
      <c r="E54" s="577">
        <v>5591</v>
      </c>
      <c r="F54" s="577">
        <v>83516</v>
      </c>
      <c r="G54" s="577">
        <v>5192</v>
      </c>
      <c r="H54" s="268">
        <v>69009</v>
      </c>
      <c r="I54" s="268">
        <v>25363</v>
      </c>
      <c r="J54" s="573">
        <f t="shared" si="0"/>
        <v>276630</v>
      </c>
      <c r="K54" s="573">
        <f t="shared" si="1"/>
        <v>36146</v>
      </c>
    </row>
    <row r="55" spans="1:11" ht="12.75" customHeight="1">
      <c r="A55" s="241" t="s">
        <v>30</v>
      </c>
      <c r="B55" s="267">
        <v>89296</v>
      </c>
      <c r="C55" s="267">
        <v>51159</v>
      </c>
      <c r="D55" s="577">
        <v>23724</v>
      </c>
      <c r="E55" s="577">
        <v>13490</v>
      </c>
      <c r="F55" s="577">
        <v>34679</v>
      </c>
      <c r="G55" s="577">
        <v>9981</v>
      </c>
      <c r="H55" s="268">
        <v>36810</v>
      </c>
      <c r="I55" s="268">
        <v>5165</v>
      </c>
      <c r="J55" s="573">
        <f t="shared" si="0"/>
        <v>95213</v>
      </c>
      <c r="K55" s="573">
        <f t="shared" si="1"/>
        <v>28636</v>
      </c>
    </row>
    <row r="56" spans="1:11" ht="12.75" customHeight="1">
      <c r="A56" s="243" t="s">
        <v>228</v>
      </c>
      <c r="B56" s="467">
        <f aca="true" t="shared" si="2" ref="B56:I56">B7-SUM(B8:B55)</f>
        <v>7341</v>
      </c>
      <c r="C56" s="467">
        <f t="shared" si="2"/>
        <v>96914</v>
      </c>
      <c r="D56" s="467">
        <f t="shared" si="2"/>
        <v>2898</v>
      </c>
      <c r="E56" s="467">
        <f t="shared" si="2"/>
        <v>46959</v>
      </c>
      <c r="F56" s="467">
        <f t="shared" si="2"/>
        <v>2609</v>
      </c>
      <c r="G56" s="467">
        <f t="shared" si="2"/>
        <v>13732</v>
      </c>
      <c r="H56" s="467">
        <f t="shared" si="2"/>
        <v>10981</v>
      </c>
      <c r="I56" s="467">
        <f t="shared" si="2"/>
        <v>5553</v>
      </c>
      <c r="J56" s="576">
        <f t="shared" si="0"/>
        <v>16488</v>
      </c>
      <c r="K56" s="576">
        <f t="shared" si="1"/>
        <v>66244</v>
      </c>
    </row>
    <row r="57" spans="1:5" ht="20.25" customHeight="1">
      <c r="A57" s="305" t="s">
        <v>310</v>
      </c>
      <c r="C57" s="305" t="s">
        <v>266</v>
      </c>
      <c r="E57" s="89" t="s">
        <v>314</v>
      </c>
    </row>
  </sheetData>
  <sheetProtection/>
  <mergeCells count="8">
    <mergeCell ref="D5:E5"/>
    <mergeCell ref="J5:K5"/>
    <mergeCell ref="D4:K4"/>
    <mergeCell ref="A1:K1"/>
    <mergeCell ref="A4:A6"/>
    <mergeCell ref="F5:G5"/>
    <mergeCell ref="B4:C5"/>
    <mergeCell ref="H5:I5"/>
  </mergeCells>
  <printOptions/>
  <pageMargins left="0.36" right="0.19" top="1" bottom="0.25" header="0.5" footer="0.5"/>
  <pageSetup horizontalDpi="600" verticalDpi="600" orientation="portrait" paperSize="9" r:id="rId2"/>
  <headerFooter alignWithMargins="0">
    <oddHeader>&amp;C- 24 -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1.57421875" style="285" customWidth="1"/>
    <col min="2" max="2" width="9.00390625" style="285" customWidth="1"/>
    <col min="3" max="3" width="9.140625" style="285" customWidth="1"/>
    <col min="4" max="4" width="9.57421875" style="285" customWidth="1"/>
    <col min="5" max="5" width="8.00390625" style="285" customWidth="1"/>
    <col min="6" max="6" width="8.421875" style="285" customWidth="1"/>
    <col min="7" max="7" width="8.8515625" style="285" customWidth="1"/>
    <col min="8" max="8" width="9.00390625" style="285" customWidth="1"/>
    <col min="9" max="9" width="8.7109375" style="285" customWidth="1"/>
    <col min="10" max="10" width="9.00390625" style="285" customWidth="1"/>
    <col min="11" max="11" width="9.421875" style="285" customWidth="1"/>
    <col min="12" max="12" width="8.00390625" style="285" customWidth="1"/>
    <col min="13" max="16384" width="9.140625" style="285" customWidth="1"/>
  </cols>
  <sheetData>
    <row r="1" spans="1:11" ht="17.25" customHeight="1">
      <c r="A1" s="74" t="s">
        <v>409</v>
      </c>
      <c r="B1" s="73"/>
      <c r="C1" s="73"/>
      <c r="D1" s="284"/>
      <c r="E1" s="284"/>
      <c r="F1" s="284"/>
      <c r="G1" s="284"/>
      <c r="H1" s="284"/>
      <c r="I1" s="284"/>
      <c r="J1" s="284"/>
      <c r="K1" s="284"/>
    </row>
    <row r="2" spans="1:11" ht="3" customHeight="1">
      <c r="A2" s="74"/>
      <c r="B2" s="73"/>
      <c r="C2" s="73"/>
      <c r="D2" s="284"/>
      <c r="E2" s="284"/>
      <c r="F2" s="284"/>
      <c r="G2" s="284"/>
      <c r="H2" s="284"/>
      <c r="I2" s="284"/>
      <c r="J2" s="284"/>
      <c r="K2" s="284"/>
    </row>
    <row r="3" spans="1:11" ht="11.25" customHeight="1">
      <c r="A3" s="73"/>
      <c r="B3" s="73"/>
      <c r="C3" s="73"/>
      <c r="D3" s="77"/>
      <c r="F3" s="77"/>
      <c r="G3" s="77"/>
      <c r="H3" s="77"/>
      <c r="I3" s="77"/>
      <c r="J3" s="77" t="s">
        <v>194</v>
      </c>
      <c r="K3" s="77"/>
    </row>
    <row r="4" spans="1:11" ht="1.5" customHeight="1">
      <c r="A4" s="73"/>
      <c r="B4" s="73"/>
      <c r="C4" s="73"/>
      <c r="D4" s="77"/>
      <c r="E4" s="77"/>
      <c r="F4" s="77"/>
      <c r="G4" s="77"/>
      <c r="H4" s="77"/>
      <c r="I4" s="77"/>
      <c r="J4" s="77"/>
      <c r="K4" s="77"/>
    </row>
    <row r="5" spans="1:11" ht="3" customHeight="1" hidden="1">
      <c r="A5" s="73"/>
      <c r="B5" s="73"/>
      <c r="C5" s="73"/>
      <c r="D5" s="77"/>
      <c r="E5" s="77"/>
      <c r="F5" s="77"/>
      <c r="G5" s="77"/>
      <c r="H5" s="77"/>
      <c r="I5" s="77"/>
      <c r="J5" s="77"/>
      <c r="K5" s="77"/>
    </row>
    <row r="6" spans="1:11" s="286" customFormat="1" ht="17.25" customHeight="1">
      <c r="A6" s="654" t="s">
        <v>88</v>
      </c>
      <c r="B6" s="639" t="s">
        <v>290</v>
      </c>
      <c r="C6" s="640"/>
      <c r="D6" s="658" t="s">
        <v>315</v>
      </c>
      <c r="E6" s="659"/>
      <c r="F6" s="659"/>
      <c r="G6" s="659"/>
      <c r="H6" s="659"/>
      <c r="I6" s="659"/>
      <c r="J6" s="659"/>
      <c r="K6" s="660"/>
    </row>
    <row r="7" spans="1:11" s="286" customFormat="1" ht="15" customHeight="1">
      <c r="A7" s="655"/>
      <c r="B7" s="641"/>
      <c r="C7" s="642"/>
      <c r="D7" s="657" t="s">
        <v>0</v>
      </c>
      <c r="E7" s="657"/>
      <c r="F7" s="628" t="s">
        <v>1</v>
      </c>
      <c r="G7" s="629"/>
      <c r="H7" s="628" t="s">
        <v>2</v>
      </c>
      <c r="I7" s="629"/>
      <c r="J7" s="630" t="s">
        <v>298</v>
      </c>
      <c r="K7" s="631"/>
    </row>
    <row r="8" spans="1:11" ht="26.25" customHeight="1">
      <c r="A8" s="656"/>
      <c r="B8" s="75" t="s">
        <v>259</v>
      </c>
      <c r="C8" s="75" t="s">
        <v>316</v>
      </c>
      <c r="D8" s="75" t="s">
        <v>259</v>
      </c>
      <c r="E8" s="75" t="s">
        <v>316</v>
      </c>
      <c r="F8" s="75" t="s">
        <v>86</v>
      </c>
      <c r="G8" s="75" t="s">
        <v>316</v>
      </c>
      <c r="H8" s="75" t="s">
        <v>86</v>
      </c>
      <c r="I8" s="75" t="s">
        <v>316</v>
      </c>
      <c r="J8" s="75" t="s">
        <v>86</v>
      </c>
      <c r="K8" s="75" t="s">
        <v>316</v>
      </c>
    </row>
    <row r="9" spans="1:11" s="286" customFormat="1" ht="13.5" customHeight="1">
      <c r="A9" s="240" t="s">
        <v>81</v>
      </c>
      <c r="B9" s="538">
        <f aca="true" t="shared" si="0" ref="B9:I9">SUM(B10:B29)</f>
        <v>3546254</v>
      </c>
      <c r="C9" s="538">
        <f t="shared" si="0"/>
        <v>4269870</v>
      </c>
      <c r="D9" s="539">
        <f t="shared" si="0"/>
        <v>977315</v>
      </c>
      <c r="E9" s="540">
        <f t="shared" si="0"/>
        <v>1161076</v>
      </c>
      <c r="F9" s="540">
        <f t="shared" si="0"/>
        <v>849473</v>
      </c>
      <c r="G9" s="540">
        <f t="shared" si="0"/>
        <v>1365559</v>
      </c>
      <c r="H9" s="540">
        <f t="shared" si="0"/>
        <v>1008652</v>
      </c>
      <c r="I9" s="540">
        <f t="shared" si="0"/>
        <v>1200717</v>
      </c>
      <c r="J9" s="539">
        <f>D9+F9+H9</f>
        <v>2835440</v>
      </c>
      <c r="K9" s="539">
        <f>E9+G9+I9</f>
        <v>3727352</v>
      </c>
    </row>
    <row r="10" spans="1:11" s="286" customFormat="1" ht="13.5" customHeight="1">
      <c r="A10" s="241" t="s">
        <v>90</v>
      </c>
      <c r="B10" s="266">
        <v>11</v>
      </c>
      <c r="C10" s="266">
        <v>90765</v>
      </c>
      <c r="D10" s="541">
        <v>0</v>
      </c>
      <c r="E10" s="542">
        <v>46221</v>
      </c>
      <c r="F10" s="541">
        <v>0</v>
      </c>
      <c r="G10" s="542">
        <v>13696</v>
      </c>
      <c r="H10" s="541">
        <v>0</v>
      </c>
      <c r="I10" s="542">
        <v>5533</v>
      </c>
      <c r="J10" s="565">
        <f aca="true" t="shared" si="1" ref="J10:J29">D10+F10+H10</f>
        <v>0</v>
      </c>
      <c r="K10" s="566">
        <f aca="true" t="shared" si="2" ref="K10:K29">E10+G10+I10</f>
        <v>65450</v>
      </c>
    </row>
    <row r="11" spans="1:11" s="286" customFormat="1" ht="13.5" customHeight="1">
      <c r="A11" s="241" t="s">
        <v>91</v>
      </c>
      <c r="B11" s="543">
        <v>0</v>
      </c>
      <c r="C11" s="268">
        <v>5673</v>
      </c>
      <c r="D11" s="541">
        <v>0</v>
      </c>
      <c r="E11" s="542">
        <v>1664</v>
      </c>
      <c r="F11" s="541">
        <v>0</v>
      </c>
      <c r="G11" s="541">
        <v>0</v>
      </c>
      <c r="H11" s="542">
        <v>35</v>
      </c>
      <c r="I11" s="542">
        <v>1830</v>
      </c>
      <c r="J11" s="566">
        <f t="shared" si="1"/>
        <v>35</v>
      </c>
      <c r="K11" s="566">
        <f t="shared" si="2"/>
        <v>3494</v>
      </c>
    </row>
    <row r="12" spans="1:11" s="286" customFormat="1" ht="13.5" customHeight="1">
      <c r="A12" s="241" t="s">
        <v>92</v>
      </c>
      <c r="B12" s="268">
        <v>475</v>
      </c>
      <c r="C12" s="268">
        <v>135399</v>
      </c>
      <c r="D12" s="544">
        <v>86</v>
      </c>
      <c r="E12" s="542">
        <v>44165</v>
      </c>
      <c r="F12" s="544">
        <v>285</v>
      </c>
      <c r="G12" s="544">
        <v>43685</v>
      </c>
      <c r="H12" s="544">
        <v>298</v>
      </c>
      <c r="I12" s="544">
        <v>53811</v>
      </c>
      <c r="J12" s="566">
        <f t="shared" si="1"/>
        <v>669</v>
      </c>
      <c r="K12" s="566">
        <f t="shared" si="2"/>
        <v>141661</v>
      </c>
    </row>
    <row r="13" spans="1:11" s="286" customFormat="1" ht="13.5" customHeight="1">
      <c r="A13" s="241" t="s">
        <v>110</v>
      </c>
      <c r="B13" s="543">
        <v>0</v>
      </c>
      <c r="C13" s="266">
        <v>7</v>
      </c>
      <c r="D13" s="541">
        <v>0</v>
      </c>
      <c r="E13" s="541">
        <v>0</v>
      </c>
      <c r="F13" s="541">
        <v>0</v>
      </c>
      <c r="G13" s="541">
        <v>0</v>
      </c>
      <c r="H13" s="541">
        <v>0</v>
      </c>
      <c r="I13" s="541">
        <v>0</v>
      </c>
      <c r="J13" s="565">
        <f t="shared" si="1"/>
        <v>0</v>
      </c>
      <c r="K13" s="565">
        <f t="shared" si="2"/>
        <v>0</v>
      </c>
    </row>
    <row r="14" spans="1:11" ht="13.5" customHeight="1">
      <c r="A14" s="241" t="s">
        <v>103</v>
      </c>
      <c r="B14" s="543">
        <v>0</v>
      </c>
      <c r="C14" s="266">
        <v>152</v>
      </c>
      <c r="D14" s="541">
        <v>0</v>
      </c>
      <c r="E14" s="541">
        <v>0</v>
      </c>
      <c r="F14" s="541">
        <v>0</v>
      </c>
      <c r="G14" s="541">
        <v>0</v>
      </c>
      <c r="H14" s="541">
        <v>0</v>
      </c>
      <c r="I14" s="541">
        <v>0</v>
      </c>
      <c r="J14" s="565">
        <f t="shared" si="1"/>
        <v>0</v>
      </c>
      <c r="K14" s="565">
        <f t="shared" si="2"/>
        <v>0</v>
      </c>
    </row>
    <row r="15" spans="1:11" s="286" customFormat="1" ht="13.5" customHeight="1">
      <c r="A15" s="241" t="s">
        <v>123</v>
      </c>
      <c r="B15" s="268">
        <v>885933</v>
      </c>
      <c r="C15" s="268">
        <v>4620</v>
      </c>
      <c r="D15" s="544">
        <v>351054</v>
      </c>
      <c r="E15" s="542">
        <v>722</v>
      </c>
      <c r="F15" s="544">
        <v>165720</v>
      </c>
      <c r="G15" s="544">
        <v>898</v>
      </c>
      <c r="H15" s="544">
        <v>181777</v>
      </c>
      <c r="I15" s="544">
        <v>6855</v>
      </c>
      <c r="J15" s="566">
        <f t="shared" si="1"/>
        <v>698551</v>
      </c>
      <c r="K15" s="566">
        <f t="shared" si="2"/>
        <v>8475</v>
      </c>
    </row>
    <row r="16" spans="1:11" s="286" customFormat="1" ht="13.5" customHeight="1">
      <c r="A16" s="241" t="s">
        <v>202</v>
      </c>
      <c r="B16" s="545">
        <v>0</v>
      </c>
      <c r="C16" s="268">
        <v>3608</v>
      </c>
      <c r="D16" s="541">
        <v>0</v>
      </c>
      <c r="E16" s="544">
        <v>41</v>
      </c>
      <c r="F16" s="541">
        <v>0</v>
      </c>
      <c r="G16" s="541">
        <v>0</v>
      </c>
      <c r="H16" s="541">
        <v>0</v>
      </c>
      <c r="I16" s="544">
        <v>2</v>
      </c>
      <c r="J16" s="565">
        <f t="shared" si="1"/>
        <v>0</v>
      </c>
      <c r="K16" s="566">
        <f t="shared" si="2"/>
        <v>43</v>
      </c>
    </row>
    <row r="17" spans="1:11" s="286" customFormat="1" ht="13.5" customHeight="1">
      <c r="A17" s="241" t="s">
        <v>93</v>
      </c>
      <c r="B17" s="266">
        <v>2424</v>
      </c>
      <c r="C17" s="266">
        <v>16816</v>
      </c>
      <c r="D17" s="544">
        <v>3782</v>
      </c>
      <c r="E17" s="542">
        <v>197</v>
      </c>
      <c r="F17" s="544">
        <v>9081</v>
      </c>
      <c r="G17" s="544">
        <v>122</v>
      </c>
      <c r="H17" s="544">
        <v>4759</v>
      </c>
      <c r="I17" s="544">
        <v>59</v>
      </c>
      <c r="J17" s="566">
        <f t="shared" si="1"/>
        <v>17622</v>
      </c>
      <c r="K17" s="566">
        <f t="shared" si="2"/>
        <v>378</v>
      </c>
    </row>
    <row r="18" spans="1:11" s="286" customFormat="1" ht="13.5" customHeight="1">
      <c r="A18" s="546" t="s">
        <v>24</v>
      </c>
      <c r="B18" s="268">
        <v>420305</v>
      </c>
      <c r="C18" s="268">
        <v>138209</v>
      </c>
      <c r="D18" s="544">
        <v>47061</v>
      </c>
      <c r="E18" s="542">
        <v>53665</v>
      </c>
      <c r="F18" s="544">
        <v>43625</v>
      </c>
      <c r="G18" s="544">
        <v>44139</v>
      </c>
      <c r="H18" s="544">
        <v>93493</v>
      </c>
      <c r="I18" s="544">
        <v>77622</v>
      </c>
      <c r="J18" s="566">
        <f t="shared" si="1"/>
        <v>184179</v>
      </c>
      <c r="K18" s="566">
        <f t="shared" si="2"/>
        <v>175426</v>
      </c>
    </row>
    <row r="19" spans="1:11" ht="13.5" customHeight="1">
      <c r="A19" s="546" t="s">
        <v>260</v>
      </c>
      <c r="B19" s="543">
        <v>0</v>
      </c>
      <c r="C19" s="543">
        <v>0</v>
      </c>
      <c r="D19" s="541">
        <v>0</v>
      </c>
      <c r="E19" s="541">
        <v>0</v>
      </c>
      <c r="F19" s="541">
        <v>0</v>
      </c>
      <c r="G19" s="544">
        <v>275</v>
      </c>
      <c r="H19" s="541">
        <v>0</v>
      </c>
      <c r="I19" s="541">
        <v>0</v>
      </c>
      <c r="J19" s="565">
        <f t="shared" si="1"/>
        <v>0</v>
      </c>
      <c r="K19" s="566">
        <f t="shared" si="2"/>
        <v>275</v>
      </c>
    </row>
    <row r="20" spans="1:11" s="286" customFormat="1" ht="13.5" customHeight="1">
      <c r="A20" s="241" t="s">
        <v>242</v>
      </c>
      <c r="B20" s="268">
        <v>478169</v>
      </c>
      <c r="C20" s="268">
        <v>3288195</v>
      </c>
      <c r="D20" s="544">
        <v>111281</v>
      </c>
      <c r="E20" s="542">
        <v>889013</v>
      </c>
      <c r="F20" s="544">
        <v>142869</v>
      </c>
      <c r="G20" s="544">
        <v>1051777</v>
      </c>
      <c r="H20" s="544">
        <v>144103</v>
      </c>
      <c r="I20" s="544">
        <v>854090</v>
      </c>
      <c r="J20" s="566">
        <f t="shared" si="1"/>
        <v>398253</v>
      </c>
      <c r="K20" s="566">
        <f t="shared" si="2"/>
        <v>2794880</v>
      </c>
    </row>
    <row r="21" spans="1:11" s="286" customFormat="1" ht="13.5" customHeight="1">
      <c r="A21" s="241" t="s">
        <v>82</v>
      </c>
      <c r="B21" s="268">
        <v>2467</v>
      </c>
      <c r="C21" s="268">
        <v>613</v>
      </c>
      <c r="D21" s="544">
        <v>1696</v>
      </c>
      <c r="E21" s="542">
        <v>396</v>
      </c>
      <c r="F21" s="544">
        <v>541</v>
      </c>
      <c r="G21" s="541">
        <v>0</v>
      </c>
      <c r="H21" s="544">
        <v>532</v>
      </c>
      <c r="I21" s="544">
        <v>15</v>
      </c>
      <c r="J21" s="566">
        <f t="shared" si="1"/>
        <v>2769</v>
      </c>
      <c r="K21" s="566">
        <f t="shared" si="2"/>
        <v>411</v>
      </c>
    </row>
    <row r="22" spans="1:11" ht="13.5" customHeight="1">
      <c r="A22" s="241" t="s">
        <v>96</v>
      </c>
      <c r="B22" s="268">
        <v>3732</v>
      </c>
      <c r="C22" s="543">
        <v>0</v>
      </c>
      <c r="D22" s="544">
        <v>23121</v>
      </c>
      <c r="E22" s="541">
        <v>0</v>
      </c>
      <c r="F22" s="544">
        <v>9350</v>
      </c>
      <c r="G22" s="544">
        <v>5</v>
      </c>
      <c r="H22" s="544">
        <v>8918</v>
      </c>
      <c r="I22" s="544">
        <v>3154</v>
      </c>
      <c r="J22" s="566">
        <f t="shared" si="1"/>
        <v>41389</v>
      </c>
      <c r="K22" s="566">
        <f t="shared" si="2"/>
        <v>3159</v>
      </c>
    </row>
    <row r="23" spans="1:11" s="286" customFormat="1" ht="13.5" customHeight="1">
      <c r="A23" s="241" t="s">
        <v>97</v>
      </c>
      <c r="B23" s="268">
        <v>15</v>
      </c>
      <c r="C23" s="268">
        <v>12362</v>
      </c>
      <c r="D23" s="544">
        <v>16</v>
      </c>
      <c r="E23" s="542">
        <v>2237</v>
      </c>
      <c r="F23" s="541">
        <v>0</v>
      </c>
      <c r="G23" s="544">
        <v>15738</v>
      </c>
      <c r="H23" s="544">
        <v>10</v>
      </c>
      <c r="I23" s="544">
        <v>16072</v>
      </c>
      <c r="J23" s="566">
        <f t="shared" si="1"/>
        <v>26</v>
      </c>
      <c r="K23" s="566">
        <f t="shared" si="2"/>
        <v>34047</v>
      </c>
    </row>
    <row r="24" spans="1:11" s="286" customFormat="1" ht="13.5" customHeight="1">
      <c r="A24" s="241" t="s">
        <v>25</v>
      </c>
      <c r="B24" s="268">
        <v>1043146</v>
      </c>
      <c r="C24" s="268">
        <v>474370</v>
      </c>
      <c r="D24" s="544">
        <v>208601</v>
      </c>
      <c r="E24" s="542">
        <v>95550</v>
      </c>
      <c r="F24" s="544">
        <v>307792</v>
      </c>
      <c r="G24" s="544">
        <v>174931</v>
      </c>
      <c r="H24" s="544">
        <v>402718</v>
      </c>
      <c r="I24" s="544">
        <v>145346</v>
      </c>
      <c r="J24" s="566">
        <f t="shared" si="1"/>
        <v>919111</v>
      </c>
      <c r="K24" s="566">
        <f t="shared" si="2"/>
        <v>415827</v>
      </c>
    </row>
    <row r="25" spans="1:12" ht="13.5" customHeight="1">
      <c r="A25" s="241" t="s">
        <v>98</v>
      </c>
      <c r="B25" s="266">
        <v>30</v>
      </c>
      <c r="C25" s="543">
        <v>0</v>
      </c>
      <c r="D25" s="544">
        <v>44</v>
      </c>
      <c r="E25" s="542">
        <v>2819</v>
      </c>
      <c r="F25" s="544">
        <v>12</v>
      </c>
      <c r="G25" s="541">
        <v>0</v>
      </c>
      <c r="H25" s="541">
        <v>0</v>
      </c>
      <c r="I25" s="541">
        <v>0</v>
      </c>
      <c r="J25" s="566">
        <f t="shared" si="1"/>
        <v>56</v>
      </c>
      <c r="K25" s="566">
        <f t="shared" si="2"/>
        <v>2819</v>
      </c>
      <c r="L25"/>
    </row>
    <row r="26" spans="1:11" s="286" customFormat="1" ht="13.5" customHeight="1">
      <c r="A26" s="241" t="s">
        <v>99</v>
      </c>
      <c r="B26" s="268">
        <v>249288</v>
      </c>
      <c r="C26" s="268">
        <v>4120</v>
      </c>
      <c r="D26" s="544">
        <v>78827</v>
      </c>
      <c r="E26" s="547">
        <v>0</v>
      </c>
      <c r="F26" s="544">
        <v>52003</v>
      </c>
      <c r="G26" s="544">
        <v>336</v>
      </c>
      <c r="H26" s="544">
        <v>66185</v>
      </c>
      <c r="I26" s="544">
        <v>19</v>
      </c>
      <c r="J26" s="566">
        <f t="shared" si="1"/>
        <v>197015</v>
      </c>
      <c r="K26" s="566">
        <f t="shared" si="2"/>
        <v>355</v>
      </c>
    </row>
    <row r="27" spans="1:11" s="286" customFormat="1" ht="13.5" customHeight="1">
      <c r="A27" s="241" t="s">
        <v>28</v>
      </c>
      <c r="B27" s="268">
        <v>1492</v>
      </c>
      <c r="C27" s="268">
        <v>13181</v>
      </c>
      <c r="D27" s="544">
        <v>3917</v>
      </c>
      <c r="E27" s="542">
        <v>5305</v>
      </c>
      <c r="F27" s="541">
        <v>0</v>
      </c>
      <c r="G27" s="544">
        <v>4784</v>
      </c>
      <c r="H27" s="544">
        <v>5</v>
      </c>
      <c r="I27" s="544">
        <v>5781</v>
      </c>
      <c r="J27" s="566">
        <f t="shared" si="1"/>
        <v>3922</v>
      </c>
      <c r="K27" s="566">
        <f t="shared" si="2"/>
        <v>15870</v>
      </c>
    </row>
    <row r="28" spans="1:11" s="286" customFormat="1" ht="13.5" customHeight="1">
      <c r="A28" s="241" t="s">
        <v>100</v>
      </c>
      <c r="B28" s="268">
        <v>369471</v>
      </c>
      <c r="C28" s="268">
        <v>30621</v>
      </c>
      <c r="D28" s="544">
        <v>124105</v>
      </c>
      <c r="E28" s="542">
        <v>5591</v>
      </c>
      <c r="F28" s="544">
        <v>83516</v>
      </c>
      <c r="G28" s="544">
        <v>5192</v>
      </c>
      <c r="H28" s="544">
        <v>69009</v>
      </c>
      <c r="I28" s="544">
        <v>25363</v>
      </c>
      <c r="J28" s="566">
        <f t="shared" si="1"/>
        <v>276630</v>
      </c>
      <c r="K28" s="566">
        <f t="shared" si="2"/>
        <v>36146</v>
      </c>
    </row>
    <row r="29" spans="1:11" s="286" customFormat="1" ht="13.5" customHeight="1">
      <c r="A29" s="243" t="s">
        <v>30</v>
      </c>
      <c r="B29" s="467">
        <v>89296</v>
      </c>
      <c r="C29" s="467">
        <v>51159</v>
      </c>
      <c r="D29" s="548">
        <v>23724</v>
      </c>
      <c r="E29" s="549">
        <v>13490</v>
      </c>
      <c r="F29" s="548">
        <v>34679</v>
      </c>
      <c r="G29" s="548">
        <v>9981</v>
      </c>
      <c r="H29" s="548">
        <v>36810</v>
      </c>
      <c r="I29" s="548">
        <v>5165</v>
      </c>
      <c r="J29" s="567">
        <f t="shared" si="1"/>
        <v>95213</v>
      </c>
      <c r="K29" s="567">
        <f t="shared" si="2"/>
        <v>28636</v>
      </c>
    </row>
    <row r="30" spans="1:11" ht="6.75" customHeight="1">
      <c r="A30" s="245"/>
      <c r="B30" s="287"/>
      <c r="C30" s="287"/>
      <c r="D30" s="288"/>
      <c r="E30" s="288"/>
      <c r="F30" s="288"/>
      <c r="G30" s="288"/>
      <c r="H30" s="288"/>
      <c r="I30" s="288"/>
      <c r="J30" s="288"/>
      <c r="K30" s="288"/>
    </row>
    <row r="31" spans="1:11" s="286" customFormat="1" ht="12.75" customHeight="1">
      <c r="A31" s="550" t="s">
        <v>399</v>
      </c>
      <c r="B31" s="245"/>
      <c r="C31" s="550" t="s">
        <v>400</v>
      </c>
      <c r="D31" s="245"/>
      <c r="E31" s="89" t="s">
        <v>401</v>
      </c>
      <c r="F31" s="245"/>
      <c r="G31" s="245"/>
      <c r="H31" s="245"/>
      <c r="I31" s="245"/>
      <c r="J31" s="245"/>
      <c r="K31" s="245"/>
    </row>
    <row r="32" spans="1:11" s="286" customFormat="1" ht="12.75" customHeight="1">
      <c r="A32" s="244"/>
      <c r="B32" s="245"/>
      <c r="C32" s="245"/>
      <c r="D32" s="245"/>
      <c r="E32" s="245"/>
      <c r="F32" s="245"/>
      <c r="G32" s="245"/>
      <c r="H32" s="245"/>
      <c r="I32" s="245"/>
      <c r="J32" s="245"/>
      <c r="K32" s="245"/>
    </row>
    <row r="33" ht="4.5" customHeight="1">
      <c r="A33" s="86"/>
    </row>
    <row r="34" spans="1:11" ht="19.5" customHeight="1">
      <c r="A34" s="74" t="s">
        <v>410</v>
      </c>
      <c r="B34" s="320"/>
      <c r="C34" s="320"/>
      <c r="D34" s="321"/>
      <c r="E34" s="321"/>
      <c r="F34" s="321"/>
      <c r="G34" s="321"/>
      <c r="H34" s="321"/>
      <c r="I34" s="321"/>
      <c r="J34" s="321"/>
      <c r="K34" s="321"/>
    </row>
    <row r="35" spans="1:11" ht="12.75" customHeight="1">
      <c r="A35" s="284"/>
      <c r="B35" s="320"/>
      <c r="C35" s="320"/>
      <c r="D35" s="322"/>
      <c r="E35" s="322"/>
      <c r="F35" s="322"/>
      <c r="G35" s="322"/>
      <c r="H35" s="322"/>
      <c r="I35" s="322"/>
      <c r="J35" s="322"/>
      <c r="K35" s="322"/>
    </row>
    <row r="36" spans="1:11" ht="12.75" customHeight="1">
      <c r="A36" s="643" t="s">
        <v>89</v>
      </c>
      <c r="B36" s="646" t="s">
        <v>283</v>
      </c>
      <c r="C36" s="647"/>
      <c r="D36" s="650" t="s">
        <v>301</v>
      </c>
      <c r="E36" s="651"/>
      <c r="F36" s="651"/>
      <c r="G36" s="651"/>
      <c r="H36" s="651"/>
      <c r="I36" s="651"/>
      <c r="J36" s="651"/>
      <c r="K36" s="652"/>
    </row>
    <row r="37" spans="1:11" ht="12.75" customHeight="1">
      <c r="A37" s="644"/>
      <c r="B37" s="648"/>
      <c r="C37" s="649"/>
      <c r="D37" s="653" t="s">
        <v>0</v>
      </c>
      <c r="E37" s="653"/>
      <c r="F37" s="628" t="s">
        <v>1</v>
      </c>
      <c r="G37" s="629"/>
      <c r="H37" s="628" t="s">
        <v>2</v>
      </c>
      <c r="I37" s="629"/>
      <c r="J37" s="630" t="s">
        <v>298</v>
      </c>
      <c r="K37" s="631"/>
    </row>
    <row r="38" spans="1:11" ht="27" customHeight="1">
      <c r="A38" s="645"/>
      <c r="B38" s="323" t="s">
        <v>259</v>
      </c>
      <c r="C38" s="75" t="s">
        <v>316</v>
      </c>
      <c r="D38" s="323" t="s">
        <v>259</v>
      </c>
      <c r="E38" s="75" t="s">
        <v>316</v>
      </c>
      <c r="F38" s="75" t="s">
        <v>86</v>
      </c>
      <c r="G38" s="75" t="s">
        <v>316</v>
      </c>
      <c r="H38" s="75" t="s">
        <v>86</v>
      </c>
      <c r="I38" s="75" t="s">
        <v>316</v>
      </c>
      <c r="J38" s="75" t="s">
        <v>86</v>
      </c>
      <c r="K38" s="75" t="s">
        <v>316</v>
      </c>
    </row>
    <row r="39" spans="1:11" ht="19.5" customHeight="1">
      <c r="A39" s="551" t="s">
        <v>81</v>
      </c>
      <c r="B39" s="552">
        <f>SUM(B40:B52)</f>
        <v>9899775</v>
      </c>
      <c r="C39" s="552">
        <f>SUM(C40:C52)</f>
        <v>5064698</v>
      </c>
      <c r="D39" s="310">
        <f aca="true" t="shared" si="3" ref="D39:K39">SUM(D40:D52)</f>
        <v>2280387</v>
      </c>
      <c r="E39" s="553">
        <f t="shared" si="3"/>
        <v>1358071</v>
      </c>
      <c r="F39" s="553">
        <f t="shared" si="3"/>
        <v>2581613</v>
      </c>
      <c r="G39" s="553">
        <f t="shared" si="3"/>
        <v>1624546</v>
      </c>
      <c r="H39" s="553">
        <f t="shared" si="3"/>
        <v>2553357</v>
      </c>
      <c r="I39" s="553">
        <f t="shared" si="3"/>
        <v>1436498</v>
      </c>
      <c r="J39" s="553">
        <f t="shared" si="3"/>
        <v>7415357</v>
      </c>
      <c r="K39" s="553">
        <f t="shared" si="3"/>
        <v>4419115</v>
      </c>
    </row>
    <row r="40" spans="1:11" ht="19.5" customHeight="1">
      <c r="A40" s="554" t="s">
        <v>90</v>
      </c>
      <c r="B40" s="555">
        <v>11</v>
      </c>
      <c r="C40" s="555">
        <v>90765</v>
      </c>
      <c r="D40" s="541">
        <v>0</v>
      </c>
      <c r="E40" s="556">
        <v>46221</v>
      </c>
      <c r="F40" s="541">
        <v>0</v>
      </c>
      <c r="G40" s="309">
        <v>13696</v>
      </c>
      <c r="H40" s="541">
        <v>0</v>
      </c>
      <c r="I40" s="309">
        <v>5533</v>
      </c>
      <c r="J40" s="568">
        <f>D40+F40+H40</f>
        <v>0</v>
      </c>
      <c r="K40" s="569">
        <f>E40+G40+I40</f>
        <v>65450</v>
      </c>
    </row>
    <row r="41" spans="1:11" ht="19.5" customHeight="1">
      <c r="A41" s="554" t="s">
        <v>101</v>
      </c>
      <c r="B41" s="309">
        <v>2887</v>
      </c>
      <c r="C41" s="309">
        <v>5366</v>
      </c>
      <c r="D41" s="309">
        <v>240</v>
      </c>
      <c r="E41" s="556">
        <v>1504</v>
      </c>
      <c r="F41" s="557">
        <v>1076</v>
      </c>
      <c r="G41" s="309">
        <v>1306</v>
      </c>
      <c r="H41" s="556">
        <v>6938</v>
      </c>
      <c r="I41" s="556">
        <v>336</v>
      </c>
      <c r="J41" s="569">
        <f aca="true" t="shared" si="4" ref="J41:J52">D41+F41+H41</f>
        <v>8254</v>
      </c>
      <c r="K41" s="569">
        <f aca="true" t="shared" si="5" ref="K41:K52">E41+G41+I41</f>
        <v>3146</v>
      </c>
    </row>
    <row r="42" spans="1:11" ht="19.5" customHeight="1">
      <c r="A42" s="554" t="s">
        <v>102</v>
      </c>
      <c r="B42" s="541">
        <v>0</v>
      </c>
      <c r="C42" s="558">
        <v>152</v>
      </c>
      <c r="D42" s="541">
        <v>0</v>
      </c>
      <c r="E42" s="541">
        <v>0</v>
      </c>
      <c r="F42" s="541">
        <v>0</v>
      </c>
      <c r="G42" s="541">
        <v>0</v>
      </c>
      <c r="H42" s="541">
        <v>0</v>
      </c>
      <c r="I42" s="541">
        <v>0</v>
      </c>
      <c r="J42" s="568">
        <f t="shared" si="4"/>
        <v>0</v>
      </c>
      <c r="K42" s="568">
        <f t="shared" si="5"/>
        <v>0</v>
      </c>
    </row>
    <row r="43" spans="1:11" ht="19.5" customHeight="1">
      <c r="A43" s="554" t="s">
        <v>94</v>
      </c>
      <c r="B43" s="558">
        <v>66199</v>
      </c>
      <c r="C43" s="558">
        <v>31942</v>
      </c>
      <c r="D43" s="309">
        <v>10367</v>
      </c>
      <c r="E43" s="556">
        <v>7041</v>
      </c>
      <c r="F43" s="557">
        <v>9105</v>
      </c>
      <c r="G43" s="309">
        <v>25062</v>
      </c>
      <c r="H43" s="556">
        <v>5819</v>
      </c>
      <c r="I43" s="556">
        <v>16339</v>
      </c>
      <c r="J43" s="569">
        <f t="shared" si="4"/>
        <v>25291</v>
      </c>
      <c r="K43" s="569">
        <f t="shared" si="5"/>
        <v>48442</v>
      </c>
    </row>
    <row r="44" spans="1:11" ht="19.5" customHeight="1">
      <c r="A44" s="554" t="s">
        <v>242</v>
      </c>
      <c r="B44" s="558">
        <v>478169</v>
      </c>
      <c r="C44" s="558">
        <v>3288195</v>
      </c>
      <c r="D44" s="309">
        <v>111281</v>
      </c>
      <c r="E44" s="556">
        <v>889013</v>
      </c>
      <c r="F44" s="557">
        <v>142869</v>
      </c>
      <c r="G44" s="309">
        <v>1051777</v>
      </c>
      <c r="H44" s="556">
        <v>144103</v>
      </c>
      <c r="I44" s="556">
        <v>854090</v>
      </c>
      <c r="J44" s="569">
        <f t="shared" si="4"/>
        <v>398253</v>
      </c>
      <c r="K44" s="569">
        <f t="shared" si="5"/>
        <v>2794880</v>
      </c>
    </row>
    <row r="45" spans="1:11" ht="19.5" customHeight="1">
      <c r="A45" s="554" t="s">
        <v>82</v>
      </c>
      <c r="B45" s="309">
        <v>2467</v>
      </c>
      <c r="C45" s="309">
        <v>613</v>
      </c>
      <c r="D45" s="309">
        <v>1696</v>
      </c>
      <c r="E45" s="556">
        <v>396</v>
      </c>
      <c r="F45" s="557">
        <v>541</v>
      </c>
      <c r="G45" s="541">
        <v>0</v>
      </c>
      <c r="H45" s="556">
        <v>532</v>
      </c>
      <c r="I45" s="556">
        <v>15</v>
      </c>
      <c r="J45" s="569">
        <f t="shared" si="4"/>
        <v>2769</v>
      </c>
      <c r="K45" s="569">
        <f t="shared" si="5"/>
        <v>411</v>
      </c>
    </row>
    <row r="46" spans="1:11" ht="19.5" customHeight="1">
      <c r="A46" s="554" t="s">
        <v>95</v>
      </c>
      <c r="B46" s="309">
        <v>165777</v>
      </c>
      <c r="C46" s="309">
        <v>35243</v>
      </c>
      <c r="D46" s="309">
        <v>12671</v>
      </c>
      <c r="E46" s="556">
        <v>2556</v>
      </c>
      <c r="F46" s="557">
        <v>30149</v>
      </c>
      <c r="G46" s="309">
        <v>2766</v>
      </c>
      <c r="H46" s="556">
        <v>8195</v>
      </c>
      <c r="I46" s="556">
        <v>3501</v>
      </c>
      <c r="J46" s="569">
        <f t="shared" si="4"/>
        <v>51015</v>
      </c>
      <c r="K46" s="569">
        <f t="shared" si="5"/>
        <v>8823</v>
      </c>
    </row>
    <row r="47" spans="1:11" ht="19.5" customHeight="1">
      <c r="A47" s="554" t="s">
        <v>96</v>
      </c>
      <c r="B47" s="309">
        <v>3732</v>
      </c>
      <c r="C47" s="541">
        <v>0</v>
      </c>
      <c r="D47" s="309">
        <v>23121</v>
      </c>
      <c r="E47" s="541">
        <v>0</v>
      </c>
      <c r="F47" s="559">
        <v>9350</v>
      </c>
      <c r="G47" s="558">
        <v>5</v>
      </c>
      <c r="H47" s="560">
        <v>8918</v>
      </c>
      <c r="I47" s="560">
        <v>3154</v>
      </c>
      <c r="J47" s="570">
        <f t="shared" si="4"/>
        <v>41389</v>
      </c>
      <c r="K47" s="570">
        <f t="shared" si="5"/>
        <v>3159</v>
      </c>
    </row>
    <row r="48" spans="1:11" ht="19.5" customHeight="1">
      <c r="A48" s="554" t="s">
        <v>225</v>
      </c>
      <c r="B48" s="309">
        <v>8433496</v>
      </c>
      <c r="C48" s="309">
        <v>1487669</v>
      </c>
      <c r="D48" s="309">
        <v>1881158</v>
      </c>
      <c r="E48" s="556">
        <v>388492</v>
      </c>
      <c r="F48" s="557">
        <v>2206720</v>
      </c>
      <c r="G48" s="309">
        <v>510256</v>
      </c>
      <c r="H48" s="556">
        <v>2200893</v>
      </c>
      <c r="I48" s="556">
        <v>511423</v>
      </c>
      <c r="J48" s="569">
        <f t="shared" si="4"/>
        <v>6288771</v>
      </c>
      <c r="K48" s="569">
        <f t="shared" si="5"/>
        <v>1410171</v>
      </c>
    </row>
    <row r="49" spans="1:11" ht="19.5" customHeight="1">
      <c r="A49" s="554" t="s">
        <v>99</v>
      </c>
      <c r="B49" s="309">
        <v>249288</v>
      </c>
      <c r="C49" s="309">
        <v>4120</v>
      </c>
      <c r="D49" s="309">
        <v>78827</v>
      </c>
      <c r="E49" s="541">
        <v>0</v>
      </c>
      <c r="F49" s="557">
        <v>52003</v>
      </c>
      <c r="G49" s="558">
        <v>336</v>
      </c>
      <c r="H49" s="560">
        <v>66185</v>
      </c>
      <c r="I49" s="560">
        <v>19</v>
      </c>
      <c r="J49" s="571">
        <f t="shared" si="4"/>
        <v>197015</v>
      </c>
      <c r="K49" s="570">
        <f t="shared" si="5"/>
        <v>355</v>
      </c>
    </row>
    <row r="50" spans="1:11" ht="19.5" customHeight="1">
      <c r="A50" s="554" t="s">
        <v>43</v>
      </c>
      <c r="B50" s="309">
        <v>38982</v>
      </c>
      <c r="C50" s="309">
        <v>38853</v>
      </c>
      <c r="D50" s="309">
        <v>13197</v>
      </c>
      <c r="E50" s="556">
        <v>3767</v>
      </c>
      <c r="F50" s="557">
        <v>11605</v>
      </c>
      <c r="G50" s="309">
        <v>4169</v>
      </c>
      <c r="H50" s="556">
        <v>5955</v>
      </c>
      <c r="I50" s="556">
        <v>11560</v>
      </c>
      <c r="J50" s="569">
        <f t="shared" si="4"/>
        <v>30757</v>
      </c>
      <c r="K50" s="569">
        <f t="shared" si="5"/>
        <v>19496</v>
      </c>
    </row>
    <row r="51" spans="1:11" ht="19.5" customHeight="1">
      <c r="A51" s="554" t="s">
        <v>100</v>
      </c>
      <c r="B51" s="309">
        <v>369471</v>
      </c>
      <c r="C51" s="309">
        <v>30621</v>
      </c>
      <c r="D51" s="309">
        <v>124105</v>
      </c>
      <c r="E51" s="556">
        <v>5591</v>
      </c>
      <c r="F51" s="557">
        <v>83516</v>
      </c>
      <c r="G51" s="309">
        <v>5192</v>
      </c>
      <c r="H51" s="556">
        <v>69009</v>
      </c>
      <c r="I51" s="556">
        <v>25363</v>
      </c>
      <c r="J51" s="569">
        <f t="shared" si="4"/>
        <v>276630</v>
      </c>
      <c r="K51" s="569">
        <f t="shared" si="5"/>
        <v>36146</v>
      </c>
    </row>
    <row r="52" spans="1:11" ht="19.5" customHeight="1">
      <c r="A52" s="561" t="s">
        <v>30</v>
      </c>
      <c r="B52" s="492">
        <v>89296</v>
      </c>
      <c r="C52" s="492">
        <v>51159</v>
      </c>
      <c r="D52" s="492">
        <v>23724</v>
      </c>
      <c r="E52" s="562">
        <v>13490</v>
      </c>
      <c r="F52" s="563">
        <v>34679</v>
      </c>
      <c r="G52" s="492">
        <v>9981</v>
      </c>
      <c r="H52" s="562">
        <v>36810</v>
      </c>
      <c r="I52" s="562">
        <v>5165</v>
      </c>
      <c r="J52" s="572">
        <f t="shared" si="4"/>
        <v>95213</v>
      </c>
      <c r="K52" s="572">
        <f t="shared" si="5"/>
        <v>28636</v>
      </c>
    </row>
    <row r="53" spans="1:11" ht="19.5" customHeight="1">
      <c r="A53" s="550" t="s">
        <v>399</v>
      </c>
      <c r="B53" s="245"/>
      <c r="C53" s="550" t="s">
        <v>400</v>
      </c>
      <c r="D53" s="245"/>
      <c r="E53" s="89" t="s">
        <v>401</v>
      </c>
      <c r="F53" s="564"/>
      <c r="G53" s="564"/>
      <c r="H53" s="564"/>
      <c r="I53" s="564"/>
      <c r="J53" s="564"/>
      <c r="K53" s="564"/>
    </row>
  </sheetData>
  <sheetProtection/>
  <mergeCells count="14">
    <mergeCell ref="A6:A8"/>
    <mergeCell ref="B6:C7"/>
    <mergeCell ref="D7:E7"/>
    <mergeCell ref="J7:K7"/>
    <mergeCell ref="D6:K6"/>
    <mergeCell ref="F7:G7"/>
    <mergeCell ref="H7:I7"/>
    <mergeCell ref="A36:A38"/>
    <mergeCell ref="B36:C37"/>
    <mergeCell ref="D36:K36"/>
    <mergeCell ref="D37:E37"/>
    <mergeCell ref="F37:G37"/>
    <mergeCell ref="J37:K37"/>
    <mergeCell ref="H37:I37"/>
  </mergeCells>
  <printOptions/>
  <pageMargins left="0.24" right="0.24" top="0.54" bottom="0.5" header="0.25" footer="0.16"/>
  <pageSetup horizontalDpi="600" verticalDpi="600" orientation="portrait" paperSize="9" r:id="rId1"/>
  <headerFooter alignWithMargins="0">
    <oddHeader>&amp;C- 25 -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="85" zoomScaleNormal="85" zoomScalePageLayoutView="0" workbookViewId="0" topLeftCell="A9">
      <selection activeCell="M19" sqref="M19"/>
    </sheetView>
  </sheetViews>
  <sheetFormatPr defaultColWidth="8.8515625" defaultRowHeight="12.75"/>
  <cols>
    <col min="1" max="1" width="5.7109375" style="18" customWidth="1"/>
    <col min="2" max="2" width="24.140625" style="18" customWidth="1"/>
    <col min="3" max="4" width="9.00390625" style="18" customWidth="1"/>
    <col min="5" max="13" width="9.00390625" style="136" customWidth="1"/>
    <col min="14" max="14" width="4.140625" style="18" customWidth="1"/>
    <col min="15" max="15" width="13.7109375" style="18" customWidth="1"/>
    <col min="16" max="16384" width="8.8515625" style="18" customWidth="1"/>
  </cols>
  <sheetData>
    <row r="1" spans="1:14" ht="18" customHeight="1">
      <c r="A1" s="589" t="s">
        <v>208</v>
      </c>
      <c r="B1" s="589"/>
      <c r="C1" s="589"/>
      <c r="D1" s="589"/>
      <c r="E1" s="589"/>
      <c r="F1" s="589"/>
      <c r="G1" s="589"/>
      <c r="H1" s="589"/>
      <c r="I1" s="589"/>
      <c r="J1" s="318"/>
      <c r="K1" s="318"/>
      <c r="L1" s="318"/>
      <c r="M1" s="318"/>
      <c r="N1" s="597" t="s">
        <v>248</v>
      </c>
    </row>
    <row r="2" ht="12.75">
      <c r="N2" s="598"/>
    </row>
    <row r="3" spans="1:14" ht="22.5" customHeight="1">
      <c r="A3" s="301" t="s">
        <v>267</v>
      </c>
      <c r="B3" s="301"/>
      <c r="C3" s="301"/>
      <c r="D3" s="301"/>
      <c r="N3" s="598"/>
    </row>
    <row r="4" ht="21.75" customHeight="1">
      <c r="N4" s="598"/>
    </row>
    <row r="5" spans="1:14" ht="24.75" customHeight="1">
      <c r="A5" s="108"/>
      <c r="B5" s="109"/>
      <c r="C5" s="599">
        <v>2005</v>
      </c>
      <c r="D5" s="599" t="s">
        <v>283</v>
      </c>
      <c r="E5" s="601" t="s">
        <v>283</v>
      </c>
      <c r="F5" s="602"/>
      <c r="G5" s="602"/>
      <c r="H5" s="602"/>
      <c r="I5" s="588"/>
      <c r="J5" s="601" t="s">
        <v>301</v>
      </c>
      <c r="K5" s="602"/>
      <c r="L5" s="602"/>
      <c r="M5" s="588"/>
      <c r="N5" s="598"/>
    </row>
    <row r="6" spans="1:14" ht="24.75" customHeight="1">
      <c r="A6" s="110"/>
      <c r="B6" s="111"/>
      <c r="C6" s="600"/>
      <c r="D6" s="600"/>
      <c r="E6" s="129" t="s">
        <v>0</v>
      </c>
      <c r="F6" s="150" t="s">
        <v>1</v>
      </c>
      <c r="G6" s="150" t="s">
        <v>2</v>
      </c>
      <c r="H6" s="349" t="s">
        <v>298</v>
      </c>
      <c r="I6" s="114" t="s">
        <v>3</v>
      </c>
      <c r="J6" s="129" t="s">
        <v>0</v>
      </c>
      <c r="K6" s="162" t="s">
        <v>1</v>
      </c>
      <c r="L6" s="162" t="s">
        <v>2</v>
      </c>
      <c r="M6" s="348" t="s">
        <v>298</v>
      </c>
      <c r="N6" s="598"/>
    </row>
    <row r="7" spans="1:14" ht="24.75" customHeight="1">
      <c r="A7" s="110"/>
      <c r="B7" s="123" t="s">
        <v>209</v>
      </c>
      <c r="C7" s="283"/>
      <c r="D7" s="123"/>
      <c r="E7" s="182"/>
      <c r="F7" s="182"/>
      <c r="G7" s="182"/>
      <c r="H7" s="182"/>
      <c r="I7" s="182"/>
      <c r="J7" s="130"/>
      <c r="K7" s="182"/>
      <c r="L7" s="351"/>
      <c r="M7" s="351"/>
      <c r="N7" s="598"/>
    </row>
    <row r="8" spans="1:14" ht="24.75" customHeight="1">
      <c r="A8" s="110"/>
      <c r="B8" s="122"/>
      <c r="C8" s="106"/>
      <c r="D8" s="122"/>
      <c r="E8" s="130"/>
      <c r="F8" s="130"/>
      <c r="G8" s="130"/>
      <c r="H8" s="130"/>
      <c r="I8" s="130"/>
      <c r="J8" s="130"/>
      <c r="K8" s="130"/>
      <c r="L8" s="352"/>
      <c r="M8" s="352"/>
      <c r="N8" s="598"/>
    </row>
    <row r="9" spans="1:14" ht="24.75" customHeight="1">
      <c r="A9" s="110"/>
      <c r="B9" s="122" t="s">
        <v>237</v>
      </c>
      <c r="C9" s="249">
        <v>11981</v>
      </c>
      <c r="D9" s="247">
        <v>14074</v>
      </c>
      <c r="E9" s="247">
        <v>3478</v>
      </c>
      <c r="F9" s="247">
        <v>3984</v>
      </c>
      <c r="G9" s="247">
        <v>2955</v>
      </c>
      <c r="H9" s="250">
        <f>SUM(E9:G9)</f>
        <v>10417</v>
      </c>
      <c r="I9" s="249">
        <f>D9-H9</f>
        <v>3657</v>
      </c>
      <c r="J9" s="249">
        <v>1523</v>
      </c>
      <c r="K9" s="249">
        <v>1549</v>
      </c>
      <c r="L9" s="247">
        <v>1395</v>
      </c>
      <c r="M9" s="353">
        <f>SUM(J9:L9)</f>
        <v>4467</v>
      </c>
      <c r="N9" s="598"/>
    </row>
    <row r="10" spans="1:15" ht="24.75" customHeight="1">
      <c r="A10" s="110"/>
      <c r="B10" s="122"/>
      <c r="C10" s="106"/>
      <c r="E10" s="110"/>
      <c r="F10" s="110"/>
      <c r="G10" s="110"/>
      <c r="H10" s="250"/>
      <c r="I10" s="249"/>
      <c r="J10" s="249"/>
      <c r="K10" s="249"/>
      <c r="L10" s="247"/>
      <c r="M10" s="353"/>
      <c r="N10" s="598"/>
      <c r="O10" s="269"/>
    </row>
    <row r="11" spans="1:14" ht="24.75" customHeight="1">
      <c r="A11" s="110"/>
      <c r="B11" s="122" t="s">
        <v>210</v>
      </c>
      <c r="C11" s="249">
        <v>75778</v>
      </c>
      <c r="D11" s="247">
        <v>89110</v>
      </c>
      <c r="E11" s="247">
        <v>17579</v>
      </c>
      <c r="F11" s="247">
        <v>20296</v>
      </c>
      <c r="G11" s="247">
        <v>29410</v>
      </c>
      <c r="H11" s="406">
        <f>SUM(E11:G11)</f>
        <v>67285</v>
      </c>
      <c r="I11" s="249">
        <f>D11-H11</f>
        <v>21825</v>
      </c>
      <c r="J11" s="249">
        <v>17737</v>
      </c>
      <c r="K11" s="249">
        <f>17528+6653</f>
        <v>24181</v>
      </c>
      <c r="L11" s="247">
        <v>22195</v>
      </c>
      <c r="M11" s="353">
        <f>SUM(J11:L11)</f>
        <v>64113</v>
      </c>
      <c r="N11" s="598"/>
    </row>
    <row r="12" spans="1:14" ht="24.75" customHeight="1">
      <c r="A12" s="110"/>
      <c r="B12" s="122"/>
      <c r="C12" s="106"/>
      <c r="D12" s="110"/>
      <c r="E12" s="249"/>
      <c r="F12" s="249"/>
      <c r="G12" s="249"/>
      <c r="H12" s="250"/>
      <c r="I12" s="249"/>
      <c r="J12" s="249"/>
      <c r="K12" s="249"/>
      <c r="L12" s="247"/>
      <c r="M12" s="353"/>
      <c r="N12" s="598"/>
    </row>
    <row r="13" spans="1:14" ht="24.75" customHeight="1">
      <c r="A13" s="110"/>
      <c r="B13" s="122"/>
      <c r="C13" s="120"/>
      <c r="D13" s="248"/>
      <c r="E13" s="251"/>
      <c r="F13" s="251"/>
      <c r="G13" s="251"/>
      <c r="H13" s="350"/>
      <c r="I13" s="251"/>
      <c r="J13" s="251"/>
      <c r="K13" s="251"/>
      <c r="L13" s="251"/>
      <c r="M13" s="350"/>
      <c r="N13" s="598"/>
    </row>
    <row r="14" spans="1:14" ht="24.75" customHeight="1">
      <c r="A14" s="110"/>
      <c r="B14" s="122"/>
      <c r="C14" s="202"/>
      <c r="D14" s="281"/>
      <c r="E14" s="252"/>
      <c r="F14" s="252"/>
      <c r="G14" s="249"/>
      <c r="H14" s="250"/>
      <c r="I14" s="249"/>
      <c r="J14" s="249"/>
      <c r="K14" s="252"/>
      <c r="L14" s="247"/>
      <c r="M14" s="353"/>
      <c r="N14" s="598"/>
    </row>
    <row r="15" spans="1:15" ht="24.75" customHeight="1">
      <c r="A15" s="110"/>
      <c r="B15" s="123" t="s">
        <v>231</v>
      </c>
      <c r="C15" s="124"/>
      <c r="D15" s="124"/>
      <c r="E15" s="249"/>
      <c r="F15" s="249"/>
      <c r="G15" s="249"/>
      <c r="H15" s="250"/>
      <c r="I15" s="249"/>
      <c r="J15" s="249"/>
      <c r="K15" s="249"/>
      <c r="L15" s="247"/>
      <c r="M15" s="353"/>
      <c r="N15" s="598"/>
      <c r="O15" s="171"/>
    </row>
    <row r="16" spans="1:14" ht="24.75" customHeight="1">
      <c r="A16" s="110"/>
      <c r="B16" s="122"/>
      <c r="C16" s="106"/>
      <c r="D16" s="111"/>
      <c r="E16" s="249"/>
      <c r="F16" s="249"/>
      <c r="G16" s="249"/>
      <c r="H16" s="250"/>
      <c r="I16" s="249"/>
      <c r="J16" s="249"/>
      <c r="K16" s="249"/>
      <c r="L16" s="247"/>
      <c r="M16" s="353"/>
      <c r="N16" s="598"/>
    </row>
    <row r="17" spans="1:14" ht="24.75" customHeight="1">
      <c r="A17" s="110"/>
      <c r="B17" s="122" t="s">
        <v>238</v>
      </c>
      <c r="C17" s="249">
        <v>14398</v>
      </c>
      <c r="D17" s="247">
        <v>17373</v>
      </c>
      <c r="E17" s="247">
        <v>4172</v>
      </c>
      <c r="F17" s="247">
        <v>4855</v>
      </c>
      <c r="G17" s="247">
        <v>3513</v>
      </c>
      <c r="H17" s="250">
        <f>SUM(E17:G17)</f>
        <v>12540</v>
      </c>
      <c r="I17" s="249">
        <f>D17-H17</f>
        <v>4833</v>
      </c>
      <c r="J17" s="249">
        <v>2562</v>
      </c>
      <c r="K17" s="249">
        <v>3058</v>
      </c>
      <c r="L17" s="247">
        <v>2434</v>
      </c>
      <c r="M17" s="353">
        <f>SUM(J17:L17)</f>
        <v>8054</v>
      </c>
      <c r="N17" s="598"/>
    </row>
    <row r="18" spans="1:14" ht="24.75" customHeight="1">
      <c r="A18" s="110"/>
      <c r="B18" s="122"/>
      <c r="C18" s="203"/>
      <c r="D18" s="425"/>
      <c r="E18" s="203"/>
      <c r="F18" s="203"/>
      <c r="G18" s="203"/>
      <c r="H18" s="250"/>
      <c r="I18" s="249"/>
      <c r="J18" s="249"/>
      <c r="K18" s="249"/>
      <c r="L18" s="247"/>
      <c r="M18" s="353"/>
      <c r="N18" s="598"/>
    </row>
    <row r="19" spans="1:14" ht="24.75" customHeight="1">
      <c r="A19" s="110"/>
      <c r="B19" s="122" t="s">
        <v>210</v>
      </c>
      <c r="C19" s="249">
        <v>85740</v>
      </c>
      <c r="D19" s="247">
        <v>90455</v>
      </c>
      <c r="E19" s="247">
        <v>17930</v>
      </c>
      <c r="F19" s="247">
        <v>18301</v>
      </c>
      <c r="G19" s="247">
        <v>22604</v>
      </c>
      <c r="H19" s="250">
        <f>SUM(E19:G19)</f>
        <v>58835</v>
      </c>
      <c r="I19" s="249">
        <f>D19-H19</f>
        <v>31620</v>
      </c>
      <c r="J19" s="249">
        <v>18964</v>
      </c>
      <c r="K19" s="249">
        <f>20587+7244</f>
        <v>27831</v>
      </c>
      <c r="L19" s="247">
        <v>24788</v>
      </c>
      <c r="M19" s="353">
        <f>SUM(J19:L19)</f>
        <v>71583</v>
      </c>
      <c r="N19" s="598"/>
    </row>
    <row r="20" spans="1:14" ht="18" customHeight="1">
      <c r="A20" s="112"/>
      <c r="B20" s="137"/>
      <c r="C20" s="107"/>
      <c r="D20" s="113"/>
      <c r="E20" s="183"/>
      <c r="F20" s="183"/>
      <c r="G20" s="183"/>
      <c r="H20" s="183"/>
      <c r="I20" s="151"/>
      <c r="J20" s="151"/>
      <c r="K20" s="151"/>
      <c r="L20" s="407"/>
      <c r="M20" s="354"/>
      <c r="N20" s="598"/>
    </row>
    <row r="21" spans="1:14" ht="18.75" customHeight="1">
      <c r="A21" s="303" t="s">
        <v>300</v>
      </c>
      <c r="B21" s="303"/>
      <c r="C21" s="580"/>
      <c r="D21" s="581"/>
      <c r="E21" s="304"/>
      <c r="F21" s="304"/>
      <c r="G21" s="304"/>
      <c r="H21" s="304"/>
      <c r="I21" s="171"/>
      <c r="J21" s="171"/>
      <c r="K21" s="171"/>
      <c r="L21" s="171"/>
      <c r="M21" s="171"/>
      <c r="N21" s="598"/>
    </row>
    <row r="22" spans="1:14" ht="18.75" customHeight="1">
      <c r="A22" s="303" t="s">
        <v>263</v>
      </c>
      <c r="B22" s="303"/>
      <c r="C22" s="408"/>
      <c r="D22" s="409"/>
      <c r="E22" s="304"/>
      <c r="F22" s="304"/>
      <c r="G22" s="304"/>
      <c r="H22" s="304"/>
      <c r="I22" s="171"/>
      <c r="J22" s="171"/>
      <c r="K22" s="171"/>
      <c r="L22" s="171"/>
      <c r="M22" s="171"/>
      <c r="N22" s="598"/>
    </row>
    <row r="23" spans="1:14" ht="12.75">
      <c r="A23" s="18" t="s">
        <v>291</v>
      </c>
      <c r="N23" s="598"/>
    </row>
    <row r="29" ht="12" customHeight="1"/>
  </sheetData>
  <sheetProtection/>
  <mergeCells count="7">
    <mergeCell ref="N1:N23"/>
    <mergeCell ref="C5:C6"/>
    <mergeCell ref="E5:I5"/>
    <mergeCell ref="A1:I1"/>
    <mergeCell ref="D5:D6"/>
    <mergeCell ref="C21:D21"/>
    <mergeCell ref="J5:M5"/>
  </mergeCells>
  <printOptions/>
  <pageMargins left="0.51" right="0.25" top="0.46" bottom="0.37" header="0.33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2">
      <selection activeCell="A25" sqref="A25"/>
    </sheetView>
  </sheetViews>
  <sheetFormatPr defaultColWidth="9.140625" defaultRowHeight="12.75"/>
  <cols>
    <col min="1" max="1" width="44.8515625" style="0" customWidth="1"/>
    <col min="2" max="3" width="7.7109375" style="0" customWidth="1"/>
    <col min="4" max="12" width="7.7109375" style="1" customWidth="1"/>
    <col min="13" max="13" width="3.421875" style="0" customWidth="1"/>
    <col min="14" max="14" width="12.00390625" style="0" bestFit="1" customWidth="1"/>
  </cols>
  <sheetData>
    <row r="1" spans="1:13" ht="24.75" customHeight="1">
      <c r="A1" s="80" t="s">
        <v>269</v>
      </c>
      <c r="B1" s="3"/>
      <c r="C1" s="3"/>
      <c r="M1" s="597" t="s">
        <v>251</v>
      </c>
    </row>
    <row r="2" spans="1:13" ht="1.5" customHeight="1">
      <c r="A2" s="80"/>
      <c r="B2" s="3"/>
      <c r="C2" s="3"/>
      <c r="M2" s="597"/>
    </row>
    <row r="3" spans="1:13" ht="12" customHeight="1">
      <c r="A3" s="3"/>
      <c r="B3" s="3"/>
      <c r="C3" s="3"/>
      <c r="D3" s="58"/>
      <c r="H3" s="58"/>
      <c r="L3" s="58" t="s">
        <v>152</v>
      </c>
      <c r="M3" s="597"/>
    </row>
    <row r="4" spans="1:13" ht="7.5" customHeight="1">
      <c r="A4" s="3"/>
      <c r="B4" s="12"/>
      <c r="C4" s="12"/>
      <c r="M4" s="597"/>
    </row>
    <row r="5" spans="1:13" ht="23.25" customHeight="1">
      <c r="A5" s="582" t="s">
        <v>130</v>
      </c>
      <c r="B5" s="582">
        <v>2005</v>
      </c>
      <c r="C5" s="582" t="s">
        <v>239</v>
      </c>
      <c r="D5" s="584" t="s">
        <v>239</v>
      </c>
      <c r="E5" s="585"/>
      <c r="F5" s="585"/>
      <c r="G5" s="585"/>
      <c r="H5" s="586"/>
      <c r="I5" s="584" t="s">
        <v>302</v>
      </c>
      <c r="J5" s="585"/>
      <c r="K5" s="585"/>
      <c r="L5" s="586"/>
      <c r="M5" s="597"/>
    </row>
    <row r="6" spans="1:13" ht="18" customHeight="1">
      <c r="A6" s="583"/>
      <c r="B6" s="583"/>
      <c r="C6" s="583"/>
      <c r="D6" s="60" t="s">
        <v>153</v>
      </c>
      <c r="E6" s="60" t="s">
        <v>155</v>
      </c>
      <c r="F6" s="60" t="s">
        <v>2</v>
      </c>
      <c r="G6" s="345" t="s">
        <v>298</v>
      </c>
      <c r="H6" s="60" t="s">
        <v>3</v>
      </c>
      <c r="I6" s="60" t="s">
        <v>153</v>
      </c>
      <c r="J6" s="60" t="s">
        <v>155</v>
      </c>
      <c r="K6" s="60" t="s">
        <v>158</v>
      </c>
      <c r="L6" s="345" t="s">
        <v>298</v>
      </c>
      <c r="M6" s="597"/>
    </row>
    <row r="7" spans="1:13" ht="30" customHeight="1">
      <c r="A7" s="127" t="s">
        <v>211</v>
      </c>
      <c r="B7" s="206">
        <v>59095</v>
      </c>
      <c r="C7" s="206">
        <f>C8+C19+C20+C23+C24+C25+C26+'Table 3 cont''d'!C7+'Table 3 cont''d'!C8+'Table 3 cont''d'!C18</f>
        <v>68966</v>
      </c>
      <c r="D7" s="206">
        <f>D8+D19+D20+D23+D24+D25+D26+'Table 3 cont''d'!D7+'Table 3 cont''d'!D8+'Table 3 cont''d'!D18</f>
        <v>14610</v>
      </c>
      <c r="E7" s="206">
        <f>E8+E19+E20+E23+E24+E25+E26+'Table 3 cont''d'!E7+'Table 3 cont''d'!E8+'Table 3 cont''d'!E18</f>
        <v>16250</v>
      </c>
      <c r="F7" s="206">
        <f>F8+F19+F20+F23+F24+F25+F26+'Table 3 cont''d'!F7+'Table 3 cont''d'!F8+'Table 3 cont''d'!F18</f>
        <v>17825</v>
      </c>
      <c r="G7" s="206">
        <f>SUM(D7:F7)</f>
        <v>48685</v>
      </c>
      <c r="H7" s="206">
        <f>H8+H19+H20+H23+H24+H25+H26+'Table 3 cont''d'!H7+'Table 3 cont''d'!H8+'Table 3 cont''d'!H18</f>
        <v>20281</v>
      </c>
      <c r="I7" s="209">
        <f>I8+I19+I20+I23+I24+I25+I26+'Table 3 cont''d'!I7+'Table 3 cont''d'!I8+'Table 3 cont''d'!I18</f>
        <v>14224</v>
      </c>
      <c r="J7" s="209">
        <f>J8+J19+J20+J23+J24+J25+J26+'Table 3 cont''d'!J7+'Table 3 cont''d'!J8+'Table 3 cont''d'!J18</f>
        <v>15342</v>
      </c>
      <c r="K7" s="209">
        <f>K8+K19+K20+K23+K24+K25+K26+'Table 3 cont''d'!K7+'Table 3 cont''d'!K8+'Table 3 cont''d'!K18</f>
        <v>15991</v>
      </c>
      <c r="L7" s="209">
        <f>SUM(I7:K7)</f>
        <v>45557</v>
      </c>
      <c r="M7" s="597"/>
    </row>
    <row r="8" spans="1:13" ht="22.5" customHeight="1">
      <c r="A8" s="62" t="s">
        <v>40</v>
      </c>
      <c r="B8" s="210">
        <v>17248</v>
      </c>
      <c r="C8" s="210">
        <v>20185</v>
      </c>
      <c r="D8" s="468">
        <v>4521</v>
      </c>
      <c r="E8" s="211">
        <v>2466</v>
      </c>
      <c r="F8" s="468">
        <v>6668</v>
      </c>
      <c r="G8" s="211">
        <f>SUM(D8:F8)</f>
        <v>13655</v>
      </c>
      <c r="H8" s="211">
        <f>C8-G8</f>
        <v>6530</v>
      </c>
      <c r="I8" s="211">
        <v>3878</v>
      </c>
      <c r="J8" s="211">
        <v>3085</v>
      </c>
      <c r="K8" s="468">
        <v>5381</v>
      </c>
      <c r="L8" s="211">
        <f>SUM(I8:K8)</f>
        <v>12344</v>
      </c>
      <c r="M8" s="597"/>
    </row>
    <row r="9" spans="1:13" ht="12" customHeight="1">
      <c r="A9" s="64" t="s">
        <v>340</v>
      </c>
      <c r="B9" s="210"/>
      <c r="C9" s="210"/>
      <c r="D9" s="468"/>
      <c r="E9" s="211"/>
      <c r="F9" s="468"/>
      <c r="G9" s="211"/>
      <c r="H9" s="211"/>
      <c r="I9" s="211"/>
      <c r="J9" s="211"/>
      <c r="K9" s="468"/>
      <c r="L9" s="211"/>
      <c r="M9" s="597"/>
    </row>
    <row r="10" spans="1:13" ht="15" customHeight="1">
      <c r="A10" s="7" t="s">
        <v>132</v>
      </c>
      <c r="B10" s="212"/>
      <c r="C10" s="212"/>
      <c r="D10" s="469"/>
      <c r="E10" s="470"/>
      <c r="F10" s="469"/>
      <c r="G10" s="211"/>
      <c r="H10" s="211"/>
      <c r="I10" s="211"/>
      <c r="J10" s="211"/>
      <c r="K10" s="469"/>
      <c r="L10" s="211"/>
      <c r="M10" s="597"/>
    </row>
    <row r="11" spans="1:13" s="66" customFormat="1" ht="15.75" customHeight="1">
      <c r="A11" s="65" t="s">
        <v>133</v>
      </c>
      <c r="B11" s="213">
        <v>537</v>
      </c>
      <c r="C11" s="212">
        <v>543</v>
      </c>
      <c r="D11" s="469">
        <v>129</v>
      </c>
      <c r="E11" s="470">
        <v>19</v>
      </c>
      <c r="F11" s="469">
        <v>213</v>
      </c>
      <c r="G11" s="357">
        <f>SUM(D11:F11)</f>
        <v>361</v>
      </c>
      <c r="H11" s="214">
        <f>C11-G11</f>
        <v>182</v>
      </c>
      <c r="I11" s="214">
        <v>90</v>
      </c>
      <c r="J11" s="214">
        <v>19</v>
      </c>
      <c r="K11" s="469">
        <v>134</v>
      </c>
      <c r="L11" s="357">
        <f>SUM(I11:K11)</f>
        <v>243</v>
      </c>
      <c r="M11" s="597"/>
    </row>
    <row r="12" spans="1:13" s="66" customFormat="1" ht="15" customHeight="1">
      <c r="A12" s="65" t="s">
        <v>134</v>
      </c>
      <c r="B12" s="213">
        <v>10536</v>
      </c>
      <c r="C12" s="212">
        <v>11198</v>
      </c>
      <c r="D12" s="469">
        <v>2593</v>
      </c>
      <c r="E12" s="470">
        <v>456</v>
      </c>
      <c r="F12" s="469">
        <v>4193</v>
      </c>
      <c r="G12" s="357">
        <f>SUM(D12:F12)</f>
        <v>7242</v>
      </c>
      <c r="H12" s="214">
        <f>C12-G12</f>
        <v>3956</v>
      </c>
      <c r="I12" s="214">
        <v>1954</v>
      </c>
      <c r="J12" s="214">
        <v>504</v>
      </c>
      <c r="K12" s="469">
        <v>2720</v>
      </c>
      <c r="L12" s="357">
        <f>SUM(I12:K12)</f>
        <v>5178</v>
      </c>
      <c r="M12" s="597"/>
    </row>
    <row r="13" spans="1:13" ht="15" customHeight="1">
      <c r="A13" s="7" t="s">
        <v>321</v>
      </c>
      <c r="B13" s="212"/>
      <c r="C13" s="212"/>
      <c r="D13" s="471"/>
      <c r="E13" s="472"/>
      <c r="F13" s="473"/>
      <c r="G13" s="357"/>
      <c r="H13" s="215"/>
      <c r="I13" s="215"/>
      <c r="J13" s="215"/>
      <c r="K13" s="473"/>
      <c r="L13" s="211"/>
      <c r="M13" s="597"/>
    </row>
    <row r="14" spans="1:13" s="66" customFormat="1" ht="17.25" customHeight="1">
      <c r="A14" s="65" t="s">
        <v>133</v>
      </c>
      <c r="B14" s="212">
        <v>111</v>
      </c>
      <c r="C14" s="212">
        <v>69</v>
      </c>
      <c r="D14" s="478" t="s">
        <v>317</v>
      </c>
      <c r="E14" s="478" t="s">
        <v>317</v>
      </c>
      <c r="F14" s="402">
        <v>24</v>
      </c>
      <c r="G14" s="496">
        <f>SUM(D14:F14)</f>
        <v>24</v>
      </c>
      <c r="H14" s="473">
        <f>C14-G14</f>
        <v>45</v>
      </c>
      <c r="I14" s="478" t="s">
        <v>318</v>
      </c>
      <c r="J14" s="478" t="s">
        <v>328</v>
      </c>
      <c r="K14" s="478" t="s">
        <v>327</v>
      </c>
      <c r="L14" s="498">
        <f>SUM(I14:K14)</f>
        <v>0</v>
      </c>
      <c r="M14" s="597"/>
    </row>
    <row r="15" spans="1:13" s="66" customFormat="1" ht="15" customHeight="1">
      <c r="A15" s="65" t="s">
        <v>134</v>
      </c>
      <c r="B15" s="212">
        <v>173</v>
      </c>
      <c r="C15" s="212">
        <v>153</v>
      </c>
      <c r="D15" s="478" t="s">
        <v>317</v>
      </c>
      <c r="E15" s="478" t="s">
        <v>317</v>
      </c>
      <c r="F15" s="402">
        <v>52</v>
      </c>
      <c r="G15" s="497">
        <f>SUM(D15:F15)</f>
        <v>52</v>
      </c>
      <c r="H15" s="212">
        <f>C15-G15</f>
        <v>101</v>
      </c>
      <c r="I15" s="491" t="s">
        <v>326</v>
      </c>
      <c r="J15" s="478" t="s">
        <v>319</v>
      </c>
      <c r="K15" s="478" t="s">
        <v>327</v>
      </c>
      <c r="L15" s="498">
        <f>SUM(I15:K15)</f>
        <v>0</v>
      </c>
      <c r="M15" s="597"/>
    </row>
    <row r="16" spans="1:13" ht="15" customHeight="1">
      <c r="A16" s="7" t="s">
        <v>322</v>
      </c>
      <c r="B16" s="212"/>
      <c r="C16" s="212"/>
      <c r="D16" s="474"/>
      <c r="E16" s="470"/>
      <c r="F16" s="469"/>
      <c r="G16" s="357"/>
      <c r="H16" s="215"/>
      <c r="I16" s="215"/>
      <c r="J16" s="215"/>
      <c r="K16" s="469"/>
      <c r="L16" s="211"/>
      <c r="M16" s="597"/>
    </row>
    <row r="17" spans="1:13" s="66" customFormat="1" ht="17.25" customHeight="1">
      <c r="A17" s="65" t="s">
        <v>137</v>
      </c>
      <c r="B17" s="212">
        <v>66881</v>
      </c>
      <c r="C17" s="212">
        <v>79580</v>
      </c>
      <c r="D17" s="474">
        <v>17587</v>
      </c>
      <c r="E17" s="470">
        <v>19673</v>
      </c>
      <c r="F17" s="470">
        <v>21554</v>
      </c>
      <c r="G17" s="475">
        <f>SUM(D17:F17)</f>
        <v>58814</v>
      </c>
      <c r="H17" s="470">
        <f>C17-G17</f>
        <v>20766</v>
      </c>
      <c r="I17" s="470">
        <v>16148</v>
      </c>
      <c r="J17" s="470">
        <v>23543</v>
      </c>
      <c r="K17" s="470">
        <v>22584</v>
      </c>
      <c r="L17" s="475">
        <f>SUM(I17:K17)</f>
        <v>62275</v>
      </c>
      <c r="M17" s="597"/>
    </row>
    <row r="18" spans="1:13" s="66" customFormat="1" ht="13.5">
      <c r="A18" s="65" t="s">
        <v>134</v>
      </c>
      <c r="B18" s="212">
        <v>4785</v>
      </c>
      <c r="C18" s="212">
        <v>7077</v>
      </c>
      <c r="D18" s="474">
        <v>1480</v>
      </c>
      <c r="E18" s="470">
        <v>1681</v>
      </c>
      <c r="F18" s="470">
        <v>1886</v>
      </c>
      <c r="G18" s="476">
        <f>SUM(D18:F18)</f>
        <v>5047</v>
      </c>
      <c r="H18" s="214">
        <f>C18-G18</f>
        <v>2030</v>
      </c>
      <c r="I18" s="214">
        <v>1454</v>
      </c>
      <c r="J18" s="214">
        <v>2153</v>
      </c>
      <c r="K18" s="469">
        <v>2226</v>
      </c>
      <c r="L18" s="357">
        <f>SUM(I18:K18)</f>
        <v>5833</v>
      </c>
      <c r="M18" s="597"/>
    </row>
    <row r="19" spans="1:13" ht="24.75" customHeight="1">
      <c r="A19" s="105" t="s">
        <v>44</v>
      </c>
      <c r="B19" s="216">
        <v>204</v>
      </c>
      <c r="C19" s="216">
        <v>289</v>
      </c>
      <c r="D19" s="216">
        <v>38</v>
      </c>
      <c r="E19" s="216">
        <v>64</v>
      </c>
      <c r="F19" s="216">
        <v>47</v>
      </c>
      <c r="G19" s="216">
        <f>SUM(D19:F19)</f>
        <v>149</v>
      </c>
      <c r="H19" s="216">
        <f>C19-G19</f>
        <v>140</v>
      </c>
      <c r="I19" s="216">
        <v>91</v>
      </c>
      <c r="J19" s="216">
        <v>106</v>
      </c>
      <c r="K19" s="216">
        <v>99</v>
      </c>
      <c r="L19" s="217">
        <f>SUM(I19:K19)</f>
        <v>296</v>
      </c>
      <c r="M19" s="597"/>
    </row>
    <row r="20" spans="1:13" ht="24.75" customHeight="1">
      <c r="A20" s="105" t="s">
        <v>138</v>
      </c>
      <c r="B20" s="216">
        <v>560</v>
      </c>
      <c r="C20" s="216">
        <v>853</v>
      </c>
      <c r="D20" s="216">
        <v>176</v>
      </c>
      <c r="E20" s="216">
        <v>198</v>
      </c>
      <c r="F20" s="216">
        <v>198</v>
      </c>
      <c r="G20" s="216">
        <f>SUM(D20:F20)</f>
        <v>572</v>
      </c>
      <c r="H20" s="217">
        <f>C20-G20</f>
        <v>281</v>
      </c>
      <c r="I20" s="217">
        <v>210</v>
      </c>
      <c r="J20" s="217">
        <v>248</v>
      </c>
      <c r="K20" s="216">
        <v>167</v>
      </c>
      <c r="L20" s="217">
        <f>SUM(I20:K20)</f>
        <v>625</v>
      </c>
      <c r="M20" s="597"/>
    </row>
    <row r="21" spans="1:13" ht="12" customHeight="1">
      <c r="A21" s="64" t="s">
        <v>338</v>
      </c>
      <c r="B21" s="210"/>
      <c r="C21" s="210"/>
      <c r="D21" s="443"/>
      <c r="E21" s="211"/>
      <c r="F21" s="210"/>
      <c r="G21" s="463"/>
      <c r="H21" s="211"/>
      <c r="I21" s="211"/>
      <c r="J21" s="211"/>
      <c r="K21" s="222"/>
      <c r="L21" s="211"/>
      <c r="M21" s="597"/>
    </row>
    <row r="22" spans="1:13" ht="16.5" customHeight="1">
      <c r="A22" s="7" t="s">
        <v>323</v>
      </c>
      <c r="B22" s="212">
        <v>100</v>
      </c>
      <c r="C22" s="212">
        <v>101</v>
      </c>
      <c r="D22" s="212">
        <v>26</v>
      </c>
      <c r="E22" s="212">
        <v>24</v>
      </c>
      <c r="F22" s="212">
        <v>18</v>
      </c>
      <c r="G22" s="497">
        <f>SUM(D22:F22)</f>
        <v>68</v>
      </c>
      <c r="H22" s="212">
        <f>C22-G22</f>
        <v>33</v>
      </c>
      <c r="I22" s="212">
        <v>30</v>
      </c>
      <c r="J22" s="212">
        <v>25</v>
      </c>
      <c r="K22" s="470">
        <v>21</v>
      </c>
      <c r="L22" s="497">
        <f>SUM(I22:K22)</f>
        <v>76</v>
      </c>
      <c r="M22" s="597"/>
    </row>
    <row r="23" spans="1:13" ht="15" customHeight="1">
      <c r="A23" s="20" t="s">
        <v>139</v>
      </c>
      <c r="B23" s="217">
        <v>50</v>
      </c>
      <c r="C23" s="535">
        <v>72</v>
      </c>
      <c r="D23" s="532">
        <v>7</v>
      </c>
      <c r="E23" s="533">
        <v>35</v>
      </c>
      <c r="F23" s="534">
        <v>19</v>
      </c>
      <c r="G23" s="536">
        <f>SUM(D23:F23)</f>
        <v>61</v>
      </c>
      <c r="H23" s="537">
        <f>C23-G23</f>
        <v>11</v>
      </c>
      <c r="I23" s="535">
        <v>27</v>
      </c>
      <c r="J23" s="537">
        <v>26</v>
      </c>
      <c r="K23" s="535">
        <v>9</v>
      </c>
      <c r="L23" s="536">
        <f>SUM(I23:K23)</f>
        <v>62</v>
      </c>
      <c r="M23" s="597"/>
    </row>
    <row r="24" spans="1:13" ht="24.75" customHeight="1">
      <c r="A24" s="105" t="s">
        <v>140</v>
      </c>
      <c r="B24" s="218">
        <v>32</v>
      </c>
      <c r="C24" s="216">
        <v>30</v>
      </c>
      <c r="D24" s="532">
        <v>7</v>
      </c>
      <c r="E24" s="533">
        <v>2</v>
      </c>
      <c r="F24" s="533">
        <v>5</v>
      </c>
      <c r="G24" s="216">
        <f>SUM(D24:F24)</f>
        <v>14</v>
      </c>
      <c r="H24" s="216">
        <f aca="true" t="shared" si="0" ref="H24:H30">C24-G24</f>
        <v>16</v>
      </c>
      <c r="I24" s="216">
        <v>9</v>
      </c>
      <c r="J24" s="216">
        <v>20</v>
      </c>
      <c r="K24" s="216">
        <v>7</v>
      </c>
      <c r="L24" s="217">
        <f>SUM(I24:K24)</f>
        <v>36</v>
      </c>
      <c r="M24" s="597"/>
    </row>
    <row r="25" spans="1:13" ht="24.75" customHeight="1">
      <c r="A25" s="105" t="s">
        <v>141</v>
      </c>
      <c r="B25" s="216">
        <v>860</v>
      </c>
      <c r="C25" s="216">
        <v>867</v>
      </c>
      <c r="D25" s="216">
        <v>156</v>
      </c>
      <c r="E25" s="216">
        <v>201</v>
      </c>
      <c r="F25" s="216">
        <v>188</v>
      </c>
      <c r="G25" s="216">
        <f>SUM(D25:F25)</f>
        <v>545</v>
      </c>
      <c r="H25" s="216">
        <f t="shared" si="0"/>
        <v>322</v>
      </c>
      <c r="I25" s="216">
        <v>236</v>
      </c>
      <c r="J25" s="216">
        <v>291</v>
      </c>
      <c r="K25" s="216">
        <v>387</v>
      </c>
      <c r="L25" s="217">
        <f>SUM(I25:K25)</f>
        <v>914</v>
      </c>
      <c r="M25" s="597"/>
    </row>
    <row r="26" spans="1:13" ht="29.25" customHeight="1">
      <c r="A26" s="67" t="s">
        <v>142</v>
      </c>
      <c r="B26" s="210">
        <v>5002</v>
      </c>
      <c r="C26" s="210">
        <v>5532</v>
      </c>
      <c r="D26" s="443">
        <v>1223</v>
      </c>
      <c r="E26" s="211">
        <v>1408</v>
      </c>
      <c r="F26" s="468">
        <v>1466</v>
      </c>
      <c r="G26" s="211">
        <f>SUM(D26:F26)</f>
        <v>4097</v>
      </c>
      <c r="H26" s="477">
        <f t="shared" si="0"/>
        <v>1435</v>
      </c>
      <c r="I26" s="211">
        <v>1440</v>
      </c>
      <c r="J26" s="468">
        <v>1651</v>
      </c>
      <c r="K26" s="211">
        <v>1333</v>
      </c>
      <c r="L26" s="210">
        <f>SUM(I26:K26)</f>
        <v>4424</v>
      </c>
      <c r="M26" s="597"/>
    </row>
    <row r="27" spans="1:13" ht="13.5" customHeight="1">
      <c r="A27" s="64" t="s">
        <v>340</v>
      </c>
      <c r="B27" s="210"/>
      <c r="C27" s="210"/>
      <c r="D27" s="443"/>
      <c r="E27" s="211"/>
      <c r="F27" s="468"/>
      <c r="G27" s="211"/>
      <c r="H27" s="468"/>
      <c r="I27" s="211"/>
      <c r="J27" s="468"/>
      <c r="K27" s="211"/>
      <c r="L27" s="211"/>
      <c r="M27" s="597"/>
    </row>
    <row r="28" spans="1:13" ht="15" customHeight="1">
      <c r="A28" s="7" t="s">
        <v>324</v>
      </c>
      <c r="B28" s="212">
        <v>2197</v>
      </c>
      <c r="C28" s="212">
        <v>2482</v>
      </c>
      <c r="D28" s="474">
        <v>536</v>
      </c>
      <c r="E28" s="470">
        <v>681</v>
      </c>
      <c r="F28" s="470">
        <v>646</v>
      </c>
      <c r="G28" s="497">
        <f>SUM(D28:F28)</f>
        <v>1863</v>
      </c>
      <c r="H28" s="469">
        <f t="shared" si="0"/>
        <v>619</v>
      </c>
      <c r="I28" s="470">
        <v>703</v>
      </c>
      <c r="J28" s="469">
        <v>812</v>
      </c>
      <c r="K28" s="470">
        <v>618</v>
      </c>
      <c r="L28" s="357">
        <f>SUM(I28:K28)</f>
        <v>2133</v>
      </c>
      <c r="M28" s="597"/>
    </row>
    <row r="29" spans="1:13" ht="15" customHeight="1">
      <c r="A29" s="7" t="s">
        <v>143</v>
      </c>
      <c r="B29" s="212">
        <v>1431</v>
      </c>
      <c r="C29" s="212">
        <v>1514</v>
      </c>
      <c r="D29" s="474">
        <v>342</v>
      </c>
      <c r="E29" s="470">
        <v>373</v>
      </c>
      <c r="F29" s="470">
        <v>416</v>
      </c>
      <c r="G29" s="497">
        <f>SUM(D29:F29)</f>
        <v>1131</v>
      </c>
      <c r="H29" s="469">
        <f t="shared" si="0"/>
        <v>383</v>
      </c>
      <c r="I29" s="470">
        <v>334</v>
      </c>
      <c r="J29" s="469">
        <v>414</v>
      </c>
      <c r="K29" s="470">
        <v>368</v>
      </c>
      <c r="L29" s="357">
        <f>SUM(I29:K29)</f>
        <v>1116</v>
      </c>
      <c r="M29" s="597"/>
    </row>
    <row r="30" spans="1:13" ht="15" customHeight="1">
      <c r="A30" s="7" t="s">
        <v>325</v>
      </c>
      <c r="B30" s="212">
        <v>39</v>
      </c>
      <c r="C30" s="212">
        <v>53</v>
      </c>
      <c r="D30" s="474">
        <v>7</v>
      </c>
      <c r="E30" s="470">
        <v>17</v>
      </c>
      <c r="F30" s="213">
        <v>18</v>
      </c>
      <c r="G30" s="497">
        <f>SUM(D30:F30)</f>
        <v>42</v>
      </c>
      <c r="H30" s="469">
        <f t="shared" si="0"/>
        <v>11</v>
      </c>
      <c r="I30" s="470">
        <v>10</v>
      </c>
      <c r="J30" s="469">
        <v>24</v>
      </c>
      <c r="K30" s="470">
        <v>7</v>
      </c>
      <c r="L30" s="357">
        <f>SUM(I30:K30)</f>
        <v>41</v>
      </c>
      <c r="M30" s="597"/>
    </row>
    <row r="31" spans="1:13" ht="3" customHeight="1">
      <c r="A31" s="9"/>
      <c r="B31" s="219"/>
      <c r="C31" s="219"/>
      <c r="D31" s="444">
        <v>342</v>
      </c>
      <c r="E31" s="315">
        <v>373</v>
      </c>
      <c r="F31" s="271">
        <v>416</v>
      </c>
      <c r="G31" s="220"/>
      <c r="H31" s="457"/>
      <c r="I31" s="220"/>
      <c r="J31" s="458"/>
      <c r="K31" s="220"/>
      <c r="L31" s="220"/>
      <c r="M31" s="597"/>
    </row>
    <row r="32" spans="1:13" ht="0.75" customHeight="1" hidden="1">
      <c r="A32" s="13"/>
      <c r="B32" s="221"/>
      <c r="C32" s="221"/>
      <c r="D32" s="428">
        <v>7</v>
      </c>
      <c r="E32" s="429">
        <v>17</v>
      </c>
      <c r="F32" s="428">
        <v>18</v>
      </c>
      <c r="G32" s="222"/>
      <c r="H32" s="222"/>
      <c r="I32" s="222"/>
      <c r="J32" s="222"/>
      <c r="K32" s="222"/>
      <c r="L32" s="222"/>
      <c r="M32" s="597"/>
    </row>
    <row r="33" spans="1:13" ht="6" customHeight="1">
      <c r="A33" s="69"/>
      <c r="B33" s="223"/>
      <c r="C33" s="223"/>
      <c r="D33" s="224"/>
      <c r="E33" s="224"/>
      <c r="F33" s="224"/>
      <c r="G33" s="224"/>
      <c r="H33" s="224"/>
      <c r="I33" s="224"/>
      <c r="J33" s="224"/>
      <c r="K33" s="224"/>
      <c r="L33" s="224"/>
      <c r="M33" s="597"/>
    </row>
    <row r="34" spans="1:13" ht="14.25" customHeight="1">
      <c r="A34" s="89" t="s">
        <v>264</v>
      </c>
      <c r="B34" s="303" t="s">
        <v>303</v>
      </c>
      <c r="C34" s="152"/>
      <c r="D34" s="303" t="s">
        <v>304</v>
      </c>
      <c r="M34" s="597"/>
    </row>
    <row r="35" spans="1:13" ht="11.25" customHeight="1">
      <c r="A35" s="86"/>
      <c r="M35" s="597"/>
    </row>
  </sheetData>
  <sheetProtection/>
  <mergeCells count="6">
    <mergeCell ref="M1:M35"/>
    <mergeCell ref="A5:A6"/>
    <mergeCell ref="B5:B6"/>
    <mergeCell ref="D5:H5"/>
    <mergeCell ref="C5:C6"/>
    <mergeCell ref="I5:L5"/>
  </mergeCells>
  <printOptions horizontalCentered="1"/>
  <pageMargins left="0.25" right="0.25" top="0.54" bottom="0.19" header="0.25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38.28125" style="0" customWidth="1"/>
    <col min="2" max="2" width="8.28125" style="0" customWidth="1"/>
    <col min="3" max="3" width="7.8515625" style="0" customWidth="1"/>
    <col min="4" max="9" width="9.7109375" style="0" customWidth="1"/>
    <col min="10" max="10" width="7.7109375" style="0" customWidth="1"/>
    <col min="11" max="12" width="9.7109375" style="0" customWidth="1"/>
    <col min="13" max="13" width="3.57421875" style="0" customWidth="1"/>
  </cols>
  <sheetData>
    <row r="1" spans="1:13" ht="19.5" customHeight="1">
      <c r="A1" s="23" t="s">
        <v>270</v>
      </c>
      <c r="B1" s="3"/>
      <c r="C1" s="3"/>
      <c r="M1" s="590" t="s">
        <v>252</v>
      </c>
    </row>
    <row r="2" spans="1:13" ht="3.75" customHeight="1">
      <c r="A2" s="3"/>
      <c r="B2" s="3"/>
      <c r="C2" s="3"/>
      <c r="M2" s="587"/>
    </row>
    <row r="3" spans="1:13" ht="12" customHeight="1">
      <c r="A3" s="3"/>
      <c r="B3" s="3"/>
      <c r="C3" s="3"/>
      <c r="D3" s="58"/>
      <c r="H3" s="58"/>
      <c r="L3" s="58" t="s">
        <v>145</v>
      </c>
      <c r="M3" s="587"/>
    </row>
    <row r="4" spans="1:13" ht="8.25" customHeight="1">
      <c r="A4" s="3"/>
      <c r="B4" s="173"/>
      <c r="C4" s="173"/>
      <c r="M4" s="587"/>
    </row>
    <row r="5" spans="1:13" ht="21.75" customHeight="1">
      <c r="A5" s="582" t="s">
        <v>130</v>
      </c>
      <c r="B5" s="582">
        <v>2005</v>
      </c>
      <c r="C5" s="582" t="s">
        <v>239</v>
      </c>
      <c r="D5" s="584" t="s">
        <v>239</v>
      </c>
      <c r="E5" s="585"/>
      <c r="F5" s="585"/>
      <c r="G5" s="585"/>
      <c r="H5" s="586"/>
      <c r="I5" s="584" t="s">
        <v>302</v>
      </c>
      <c r="J5" s="585"/>
      <c r="K5" s="585"/>
      <c r="L5" s="586"/>
      <c r="M5" s="587"/>
    </row>
    <row r="6" spans="1:13" ht="22.5" customHeight="1">
      <c r="A6" s="583"/>
      <c r="B6" s="583"/>
      <c r="C6" s="583"/>
      <c r="D6" s="60" t="s">
        <v>232</v>
      </c>
      <c r="E6" s="60" t="s">
        <v>261</v>
      </c>
      <c r="F6" s="60" t="s">
        <v>158</v>
      </c>
      <c r="G6" s="345" t="s">
        <v>298</v>
      </c>
      <c r="H6" s="60" t="s">
        <v>201</v>
      </c>
      <c r="I6" s="60" t="s">
        <v>232</v>
      </c>
      <c r="J6" s="60" t="s">
        <v>261</v>
      </c>
      <c r="K6" s="60" t="s">
        <v>305</v>
      </c>
      <c r="L6" s="345" t="s">
        <v>298</v>
      </c>
      <c r="M6" s="587"/>
    </row>
    <row r="7" spans="1:13" ht="36.75" customHeight="1">
      <c r="A7" s="61" t="s">
        <v>146</v>
      </c>
      <c r="B7" s="59">
        <v>9335</v>
      </c>
      <c r="C7" s="59">
        <v>12077</v>
      </c>
      <c r="D7" s="431">
        <v>2672</v>
      </c>
      <c r="E7" s="81">
        <v>4383</v>
      </c>
      <c r="F7" s="427">
        <v>2010</v>
      </c>
      <c r="G7" s="81">
        <f>SUM(D7:F7)</f>
        <v>9065</v>
      </c>
      <c r="H7" s="81">
        <f>C7-G7</f>
        <v>3012</v>
      </c>
      <c r="I7" s="81">
        <v>897</v>
      </c>
      <c r="J7" s="81">
        <v>1152</v>
      </c>
      <c r="K7" s="164">
        <v>789</v>
      </c>
      <c r="L7" s="164">
        <f>SUM(I7:K7)</f>
        <v>2838</v>
      </c>
      <c r="M7" s="587"/>
    </row>
    <row r="8" spans="1:13" ht="36.75" customHeight="1">
      <c r="A8" s="62" t="s">
        <v>39</v>
      </c>
      <c r="B8" s="59">
        <v>25757</v>
      </c>
      <c r="C8" s="59">
        <v>28973</v>
      </c>
      <c r="D8" s="432">
        <v>5784</v>
      </c>
      <c r="E8" s="79">
        <v>7468</v>
      </c>
      <c r="F8" s="427">
        <v>7210</v>
      </c>
      <c r="G8" s="79">
        <f>SUM(D8:F8)</f>
        <v>20462</v>
      </c>
      <c r="H8" s="79">
        <f>C8-G8</f>
        <v>8511</v>
      </c>
      <c r="I8" s="79">
        <v>7420</v>
      </c>
      <c r="J8" s="79">
        <v>8730</v>
      </c>
      <c r="K8" s="59">
        <v>7802</v>
      </c>
      <c r="L8" s="59">
        <f>SUM(I8:K8)</f>
        <v>23952</v>
      </c>
      <c r="M8" s="587"/>
    </row>
    <row r="9" spans="1:13" ht="18" customHeight="1">
      <c r="A9" s="64" t="s">
        <v>131</v>
      </c>
      <c r="B9" s="59"/>
      <c r="C9" s="59"/>
      <c r="D9" s="432"/>
      <c r="E9" s="79"/>
      <c r="F9" s="427"/>
      <c r="G9" s="91"/>
      <c r="H9" s="91"/>
      <c r="I9" s="91"/>
      <c r="J9" s="91"/>
      <c r="K9" s="178"/>
      <c r="L9" s="59"/>
      <c r="M9" s="587"/>
    </row>
    <row r="10" spans="1:13" ht="36.75" customHeight="1">
      <c r="A10" s="70" t="s">
        <v>330</v>
      </c>
      <c r="B10" s="43">
        <v>21843</v>
      </c>
      <c r="C10" s="256">
        <v>24445</v>
      </c>
      <c r="D10" s="433">
        <v>4868</v>
      </c>
      <c r="E10" s="256">
        <v>6251</v>
      </c>
      <c r="F10" s="428">
        <v>6249</v>
      </c>
      <c r="G10" s="101">
        <f aca="true" t="shared" si="0" ref="G10:G16">SUM(D10:F10)</f>
        <v>17368</v>
      </c>
      <c r="H10" s="92">
        <f aca="true" t="shared" si="1" ref="H10:H16">C10-G10</f>
        <v>7077</v>
      </c>
      <c r="I10" s="92">
        <v>6280</v>
      </c>
      <c r="J10" s="92">
        <v>7593</v>
      </c>
      <c r="K10" s="43">
        <v>6814</v>
      </c>
      <c r="L10" s="51">
        <f aca="true" t="shared" si="2" ref="L10:L16">SUM(I10:K10)</f>
        <v>20687</v>
      </c>
      <c r="M10" s="587"/>
    </row>
    <row r="11" spans="1:13" ht="36.75" customHeight="1">
      <c r="A11" s="7" t="s">
        <v>331</v>
      </c>
      <c r="B11" s="43">
        <v>155</v>
      </c>
      <c r="C11" s="256">
        <v>207</v>
      </c>
      <c r="D11" s="433">
        <v>52</v>
      </c>
      <c r="E11" s="256">
        <v>60</v>
      </c>
      <c r="F11" s="428">
        <v>36</v>
      </c>
      <c r="G11" s="101">
        <f t="shared" si="0"/>
        <v>148</v>
      </c>
      <c r="H11" s="92">
        <f t="shared" si="1"/>
        <v>59</v>
      </c>
      <c r="I11" s="92">
        <v>37</v>
      </c>
      <c r="J11" s="92">
        <v>63</v>
      </c>
      <c r="K11" s="43">
        <v>43</v>
      </c>
      <c r="L11" s="51">
        <f t="shared" si="2"/>
        <v>143</v>
      </c>
      <c r="M11" s="587"/>
    </row>
    <row r="12" spans="1:13" ht="36.75" customHeight="1">
      <c r="A12" s="70" t="s">
        <v>332</v>
      </c>
      <c r="B12" s="43">
        <v>154</v>
      </c>
      <c r="C12" s="256">
        <v>176</v>
      </c>
      <c r="D12" s="433">
        <v>40</v>
      </c>
      <c r="E12" s="256">
        <v>44</v>
      </c>
      <c r="F12" s="428">
        <v>44</v>
      </c>
      <c r="G12" s="101">
        <f t="shared" si="0"/>
        <v>128</v>
      </c>
      <c r="H12" s="92">
        <f t="shared" si="1"/>
        <v>48</v>
      </c>
      <c r="I12" s="92">
        <v>55</v>
      </c>
      <c r="J12" s="92">
        <v>70</v>
      </c>
      <c r="K12" s="43">
        <v>68</v>
      </c>
      <c r="L12" s="51">
        <f t="shared" si="2"/>
        <v>193</v>
      </c>
      <c r="M12" s="587"/>
    </row>
    <row r="13" spans="1:13" ht="36.75" customHeight="1">
      <c r="A13" s="7" t="s">
        <v>333</v>
      </c>
      <c r="B13" s="43">
        <v>512</v>
      </c>
      <c r="C13" s="256">
        <v>500</v>
      </c>
      <c r="D13" s="433">
        <v>137</v>
      </c>
      <c r="E13" s="256">
        <v>150</v>
      </c>
      <c r="F13" s="428">
        <v>119</v>
      </c>
      <c r="G13" s="101">
        <f t="shared" si="0"/>
        <v>406</v>
      </c>
      <c r="H13" s="92">
        <f t="shared" si="1"/>
        <v>94</v>
      </c>
      <c r="I13" s="92">
        <v>132</v>
      </c>
      <c r="J13" s="92">
        <v>171</v>
      </c>
      <c r="K13" s="43">
        <v>139</v>
      </c>
      <c r="L13" s="51">
        <f t="shared" si="2"/>
        <v>442</v>
      </c>
      <c r="M13" s="587"/>
    </row>
    <row r="14" spans="1:13" ht="36.75" customHeight="1">
      <c r="A14" s="7" t="s">
        <v>334</v>
      </c>
      <c r="B14" s="43">
        <v>201</v>
      </c>
      <c r="C14" s="256">
        <v>189</v>
      </c>
      <c r="D14" s="433">
        <v>41</v>
      </c>
      <c r="E14" s="256">
        <v>40</v>
      </c>
      <c r="F14" s="428">
        <v>40</v>
      </c>
      <c r="G14" s="358">
        <f t="shared" si="0"/>
        <v>121</v>
      </c>
      <c r="H14" s="93">
        <f t="shared" si="1"/>
        <v>68</v>
      </c>
      <c r="I14" s="93">
        <v>29</v>
      </c>
      <c r="J14" s="93">
        <v>45</v>
      </c>
      <c r="K14" s="359">
        <v>44</v>
      </c>
      <c r="L14" s="360">
        <f t="shared" si="2"/>
        <v>118</v>
      </c>
      <c r="M14" s="587"/>
    </row>
    <row r="15" spans="1:13" ht="36.75" customHeight="1">
      <c r="A15" s="70" t="s">
        <v>335</v>
      </c>
      <c r="B15" s="43">
        <v>1139</v>
      </c>
      <c r="C15" s="256">
        <v>1094</v>
      </c>
      <c r="D15" s="433">
        <v>274</v>
      </c>
      <c r="E15" s="256">
        <v>254</v>
      </c>
      <c r="F15" s="428">
        <v>262</v>
      </c>
      <c r="G15" s="101">
        <f t="shared" si="0"/>
        <v>790</v>
      </c>
      <c r="H15" s="92">
        <f t="shared" si="1"/>
        <v>304</v>
      </c>
      <c r="I15" s="92">
        <v>211</v>
      </c>
      <c r="J15" s="92">
        <v>246</v>
      </c>
      <c r="K15" s="43">
        <v>239</v>
      </c>
      <c r="L15" s="51">
        <f t="shared" si="2"/>
        <v>696</v>
      </c>
      <c r="M15" s="587"/>
    </row>
    <row r="16" spans="1:13" ht="36.75" customHeight="1">
      <c r="A16" s="70" t="s">
        <v>336</v>
      </c>
      <c r="B16" s="43">
        <v>278</v>
      </c>
      <c r="C16" s="256">
        <v>307</v>
      </c>
      <c r="D16" s="433">
        <v>55</v>
      </c>
      <c r="E16" s="256">
        <v>77</v>
      </c>
      <c r="F16" s="428">
        <v>80</v>
      </c>
      <c r="G16" s="101">
        <f t="shared" si="0"/>
        <v>212</v>
      </c>
      <c r="H16" s="92">
        <f t="shared" si="1"/>
        <v>95</v>
      </c>
      <c r="I16" s="92">
        <v>91</v>
      </c>
      <c r="J16" s="92">
        <v>108</v>
      </c>
      <c r="K16" s="43">
        <v>91</v>
      </c>
      <c r="L16" s="51">
        <f t="shared" si="2"/>
        <v>290</v>
      </c>
      <c r="M16" s="587"/>
    </row>
    <row r="17" spans="1:13" ht="8.25" customHeight="1">
      <c r="A17" s="70"/>
      <c r="B17" s="174"/>
      <c r="C17" s="174"/>
      <c r="E17" s="174"/>
      <c r="G17" s="91"/>
      <c r="H17" s="91"/>
      <c r="I17" s="91"/>
      <c r="J17" s="91"/>
      <c r="K17" s="178"/>
      <c r="L17" s="59"/>
      <c r="M17" s="587"/>
    </row>
    <row r="18" spans="1:13" ht="36.75" customHeight="1">
      <c r="A18" s="71" t="s">
        <v>200</v>
      </c>
      <c r="B18" s="79">
        <v>47</v>
      </c>
      <c r="C18" s="79">
        <v>88</v>
      </c>
      <c r="D18" s="63">
        <v>26</v>
      </c>
      <c r="E18" s="79">
        <v>25</v>
      </c>
      <c r="F18" s="63">
        <v>14</v>
      </c>
      <c r="G18" s="661">
        <f>SUM(D18:F18)</f>
        <v>65</v>
      </c>
      <c r="H18" s="661">
        <f>C18-G18</f>
        <v>23</v>
      </c>
      <c r="I18" s="661">
        <v>16</v>
      </c>
      <c r="J18" s="661">
        <v>33</v>
      </c>
      <c r="K18" s="662">
        <v>17</v>
      </c>
      <c r="L18" s="662">
        <f>SUM(I18:K18)</f>
        <v>66</v>
      </c>
      <c r="M18" s="587"/>
    </row>
    <row r="19" spans="1:13" ht="4.5" customHeight="1">
      <c r="A19" s="68"/>
      <c r="B19" s="445"/>
      <c r="C19" s="446"/>
      <c r="D19" s="447"/>
      <c r="E19" s="493"/>
      <c r="F19" s="448"/>
      <c r="G19" s="11"/>
      <c r="H19" s="9"/>
      <c r="I19" s="9"/>
      <c r="J19" s="9"/>
      <c r="K19" s="11"/>
      <c r="L19" s="11"/>
      <c r="M19" s="587"/>
    </row>
    <row r="20" spans="1:13" ht="20.25" customHeight="1">
      <c r="A20" s="89" t="s">
        <v>264</v>
      </c>
      <c r="B20" s="303" t="s">
        <v>303</v>
      </c>
      <c r="C20" s="152"/>
      <c r="D20" s="303" t="s">
        <v>304</v>
      </c>
      <c r="E20" s="96"/>
      <c r="F20" s="96"/>
      <c r="G20" s="96"/>
      <c r="H20" s="96"/>
      <c r="I20" s="96"/>
      <c r="J20" s="96"/>
      <c r="K20" s="96"/>
      <c r="L20" s="96"/>
      <c r="M20" s="587"/>
    </row>
    <row r="21" ht="15" customHeight="1">
      <c r="A21" s="89"/>
    </row>
  </sheetData>
  <sheetProtection/>
  <mergeCells count="6">
    <mergeCell ref="M1:M20"/>
    <mergeCell ref="A5:A6"/>
    <mergeCell ref="B5:B6"/>
    <mergeCell ref="D5:H5"/>
    <mergeCell ref="C5:C6"/>
    <mergeCell ref="I5:L5"/>
  </mergeCells>
  <printOptions horizontalCentered="1"/>
  <pageMargins left="0.25" right="0.25" top="0.75" bottom="0.25" header="0.17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I1">
      <selection activeCell="A36" sqref="A36"/>
    </sheetView>
  </sheetViews>
  <sheetFormatPr defaultColWidth="8.8515625" defaultRowHeight="12.75"/>
  <cols>
    <col min="1" max="1" width="43.140625" style="18" customWidth="1"/>
    <col min="2" max="3" width="8.7109375" style="18" customWidth="1"/>
    <col min="4" max="12" width="8.7109375" style="136" customWidth="1"/>
    <col min="13" max="13" width="4.8515625" style="18" customWidth="1"/>
    <col min="14" max="14" width="3.7109375" style="18" customWidth="1"/>
    <col min="15" max="16384" width="8.8515625" style="18" customWidth="1"/>
  </cols>
  <sheetData>
    <row r="1" spans="1:13" ht="18.75">
      <c r="A1" s="147" t="s">
        <v>271</v>
      </c>
      <c r="M1" s="597" t="s">
        <v>253</v>
      </c>
    </row>
    <row r="2" spans="1:13" ht="11.25" customHeight="1">
      <c r="A2" s="135"/>
      <c r="M2" s="597"/>
    </row>
    <row r="3" spans="4:13" ht="12" customHeight="1">
      <c r="D3" s="133"/>
      <c r="I3" s="133"/>
      <c r="L3" s="133" t="s">
        <v>152</v>
      </c>
      <c r="M3" s="603"/>
    </row>
    <row r="4" spans="2:13" ht="5.25" customHeight="1">
      <c r="B4" s="122"/>
      <c r="C4" s="122"/>
      <c r="M4" s="603"/>
    </row>
    <row r="5" spans="1:13" ht="21.75" customHeight="1">
      <c r="A5" s="599" t="s">
        <v>130</v>
      </c>
      <c r="B5" s="582">
        <v>2005</v>
      </c>
      <c r="C5" s="582" t="s">
        <v>284</v>
      </c>
      <c r="D5" s="601" t="s">
        <v>283</v>
      </c>
      <c r="E5" s="602"/>
      <c r="F5" s="602"/>
      <c r="G5" s="602"/>
      <c r="H5" s="588"/>
      <c r="I5" s="601" t="s">
        <v>301</v>
      </c>
      <c r="J5" s="602"/>
      <c r="K5" s="602"/>
      <c r="L5" s="588"/>
      <c r="M5" s="603"/>
    </row>
    <row r="6" spans="1:13" ht="15" customHeight="1">
      <c r="A6" s="600"/>
      <c r="B6" s="583"/>
      <c r="C6" s="583"/>
      <c r="D6" s="120" t="s">
        <v>0</v>
      </c>
      <c r="E6" s="120" t="s">
        <v>1</v>
      </c>
      <c r="F6" s="120" t="s">
        <v>2</v>
      </c>
      <c r="G6" s="344" t="s">
        <v>298</v>
      </c>
      <c r="H6" s="120" t="s">
        <v>3</v>
      </c>
      <c r="I6" s="120" t="s">
        <v>0</v>
      </c>
      <c r="J6" s="120" t="s">
        <v>1</v>
      </c>
      <c r="K6" s="120" t="s">
        <v>2</v>
      </c>
      <c r="L6" s="344" t="s">
        <v>298</v>
      </c>
      <c r="M6" s="603"/>
    </row>
    <row r="7" spans="1:13" ht="30" customHeight="1">
      <c r="A7" s="138" t="s">
        <v>211</v>
      </c>
      <c r="B7" s="238">
        <f>B8+B19+B20+B23+B24+B25+B26+'Table 4 cont''d'!B7+'Table 4 cont''d'!B8+'Table 4 cont''d'!B18</f>
        <v>42104</v>
      </c>
      <c r="C7" s="238">
        <f>C8+C19+C20+C23+C24+C25+C26+'Table 4 cont''d'!C7+'Table 4 cont''d'!C8+'Table 4 cont''d'!C18</f>
        <v>47638</v>
      </c>
      <c r="D7" s="364">
        <f>D8+D19+D20+D23+D24+D25+D26+'Table 4 cont''d'!D7+'Table 4 cont''d'!D8+'Table 4 cont''d'!D18</f>
        <v>9811</v>
      </c>
      <c r="E7" s="430">
        <f>E8+E19+E20+E23+E24+E25+E26+'Table 4 cont''d'!E7+'Table 4 cont''d'!E8+'Table 4 cont''d'!E18</f>
        <v>9851</v>
      </c>
      <c r="F7" s="364">
        <f>F8+F19+F20+F23+F24+F25+F26+'Table 4 cont''d'!F7+'Table 4 cont''d'!F8+'Table 4 cont''d'!F18</f>
        <v>13602</v>
      </c>
      <c r="G7" s="238">
        <f>SUM(D7:F7)</f>
        <v>33264</v>
      </c>
      <c r="H7" s="238">
        <f>H8+H19+H20+H23+H24+H25+H26+'Table 4 cont''d'!H7+'Table 4 cont''d'!H8+'Table 4 cont''d'!H18</f>
        <v>14374</v>
      </c>
      <c r="I7" s="238">
        <f>I8+I19+I20+I23+I24+I25+I26+'Table 4 cont''d'!I7+'Table 4 cont''d'!I8+'Table 4 cont''d'!I18</f>
        <v>10820</v>
      </c>
      <c r="J7" s="238">
        <f>J8+J19+J20+J23+J24+J25+J26+'Table 4 cont''d'!J7+'Table 4 cont''d'!J8+'Table 4 cont''d'!J18</f>
        <v>11618</v>
      </c>
      <c r="K7" s="238">
        <f>K8+K19+K20+K23+K24+K25+K26+'Table 4 cont''d'!K7+'Table 4 cont''d'!K8+'Table 4 cont''d'!K18</f>
        <v>12947</v>
      </c>
      <c r="L7" s="364">
        <f>SUM(I7:K7)</f>
        <v>35385</v>
      </c>
      <c r="M7" s="603"/>
    </row>
    <row r="8" spans="1:13" ht="24.75" customHeight="1">
      <c r="A8" s="84" t="s">
        <v>40</v>
      </c>
      <c r="B8" s="59">
        <v>15437</v>
      </c>
      <c r="C8" s="426">
        <v>17876</v>
      </c>
      <c r="D8" s="79">
        <v>3944</v>
      </c>
      <c r="E8" s="63">
        <v>2106</v>
      </c>
      <c r="F8" s="79">
        <v>6062</v>
      </c>
      <c r="G8" s="59">
        <f>SUM(D8:F8)</f>
        <v>12112</v>
      </c>
      <c r="H8" s="59">
        <f>C8-G8</f>
        <v>5764</v>
      </c>
      <c r="I8" s="59">
        <v>3383</v>
      </c>
      <c r="J8" s="79">
        <v>2422</v>
      </c>
      <c r="K8" s="79">
        <v>4782</v>
      </c>
      <c r="L8" s="79">
        <f>SUM(I8:K8)</f>
        <v>10587</v>
      </c>
      <c r="M8" s="603"/>
    </row>
    <row r="9" spans="1:13" ht="13.5" customHeight="1">
      <c r="A9" s="139" t="s">
        <v>337</v>
      </c>
      <c r="B9" s="59"/>
      <c r="C9" s="426"/>
      <c r="D9" s="79"/>
      <c r="E9" s="63"/>
      <c r="F9" s="79"/>
      <c r="G9" s="165"/>
      <c r="H9" s="165"/>
      <c r="I9" s="279"/>
      <c r="J9" s="279"/>
      <c r="K9" s="279"/>
      <c r="L9" s="279"/>
      <c r="M9" s="603"/>
    </row>
    <row r="10" spans="1:13" ht="15" customHeight="1">
      <c r="A10" s="106" t="s">
        <v>339</v>
      </c>
      <c r="B10" s="43"/>
      <c r="C10" s="31"/>
      <c r="D10" s="256"/>
      <c r="E10" s="428"/>
      <c r="F10" s="256"/>
      <c r="G10" s="165"/>
      <c r="H10" s="165"/>
      <c r="I10" s="279"/>
      <c r="J10" s="279"/>
      <c r="K10" s="279"/>
      <c r="L10" s="279"/>
      <c r="M10" s="603"/>
    </row>
    <row r="11" spans="1:13" s="141" customFormat="1" ht="13.5">
      <c r="A11" s="140" t="s">
        <v>133</v>
      </c>
      <c r="B11" s="43">
        <v>537</v>
      </c>
      <c r="C11" s="31">
        <v>543</v>
      </c>
      <c r="D11" s="256">
        <v>129</v>
      </c>
      <c r="E11" s="428">
        <v>19</v>
      </c>
      <c r="F11" s="256">
        <v>213</v>
      </c>
      <c r="G11" s="361">
        <f>SUM(D11:F11)</f>
        <v>361</v>
      </c>
      <c r="H11" s="275">
        <f>C11-G11</f>
        <v>182</v>
      </c>
      <c r="I11" s="274">
        <v>90</v>
      </c>
      <c r="J11" s="214">
        <v>19</v>
      </c>
      <c r="K11" s="355">
        <v>134</v>
      </c>
      <c r="L11" s="365">
        <f>SUM(I11:K11)</f>
        <v>243</v>
      </c>
      <c r="M11" s="603"/>
    </row>
    <row r="12" spans="1:13" s="141" customFormat="1" ht="13.5">
      <c r="A12" s="140" t="s">
        <v>134</v>
      </c>
      <c r="B12" s="43">
        <v>10536</v>
      </c>
      <c r="C12" s="31">
        <v>11198</v>
      </c>
      <c r="D12" s="256">
        <v>2593</v>
      </c>
      <c r="E12" s="428">
        <v>456</v>
      </c>
      <c r="F12" s="256">
        <v>4193</v>
      </c>
      <c r="G12" s="361">
        <f>SUM(D12:F12)</f>
        <v>7242</v>
      </c>
      <c r="H12" s="275">
        <f>C12-G12</f>
        <v>3956</v>
      </c>
      <c r="I12" s="274">
        <v>1954</v>
      </c>
      <c r="J12" s="214">
        <v>504</v>
      </c>
      <c r="K12" s="355">
        <v>2720</v>
      </c>
      <c r="L12" s="365">
        <f>SUM(I12:K12)</f>
        <v>5178</v>
      </c>
      <c r="M12" s="603"/>
    </row>
    <row r="13" spans="1:13" ht="15" customHeight="1">
      <c r="A13" s="106" t="s">
        <v>135</v>
      </c>
      <c r="B13" s="31"/>
      <c r="C13" s="31"/>
      <c r="D13" s="451"/>
      <c r="E13" s="435"/>
      <c r="F13" s="92"/>
      <c r="G13" s="59"/>
      <c r="H13" s="190"/>
      <c r="I13" s="319"/>
      <c r="J13" s="215"/>
      <c r="K13" s="356"/>
      <c r="L13" s="185"/>
      <c r="M13" s="603"/>
    </row>
    <row r="14" spans="1:13" s="141" customFormat="1" ht="13.5">
      <c r="A14" s="140" t="s">
        <v>133</v>
      </c>
      <c r="B14" s="43">
        <v>111</v>
      </c>
      <c r="C14" s="31">
        <v>69</v>
      </c>
      <c r="D14" s="452">
        <v>0</v>
      </c>
      <c r="E14" s="453">
        <v>0</v>
      </c>
      <c r="F14" s="92">
        <v>24</v>
      </c>
      <c r="G14" s="361">
        <f>SUM(D14:F14)</f>
        <v>24</v>
      </c>
      <c r="H14" s="274">
        <f>C14-G14</f>
        <v>45</v>
      </c>
      <c r="I14" s="454">
        <v>0</v>
      </c>
      <c r="J14" s="479">
        <v>0</v>
      </c>
      <c r="K14" s="479">
        <v>0</v>
      </c>
      <c r="L14" s="455">
        <f>SUM(I14:K14)</f>
        <v>0</v>
      </c>
      <c r="M14" s="603"/>
    </row>
    <row r="15" spans="1:13" s="141" customFormat="1" ht="13.5">
      <c r="A15" s="140" t="s">
        <v>134</v>
      </c>
      <c r="B15" s="43">
        <v>173</v>
      </c>
      <c r="C15" s="31">
        <v>153</v>
      </c>
      <c r="D15" s="452">
        <v>0</v>
      </c>
      <c r="E15" s="453">
        <v>0</v>
      </c>
      <c r="F15" s="92">
        <v>52</v>
      </c>
      <c r="G15" s="361">
        <f>SUM(D15:F15)</f>
        <v>52</v>
      </c>
      <c r="H15" s="274">
        <f>C15-G15</f>
        <v>101</v>
      </c>
      <c r="I15" s="454">
        <v>0</v>
      </c>
      <c r="J15" s="479">
        <v>0</v>
      </c>
      <c r="K15" s="479">
        <v>0</v>
      </c>
      <c r="L15" s="455">
        <f>SUM(I15:K15)</f>
        <v>0</v>
      </c>
      <c r="M15" s="603"/>
    </row>
    <row r="16" spans="1:13" ht="15" customHeight="1">
      <c r="A16" s="106" t="s">
        <v>136</v>
      </c>
      <c r="B16" s="31"/>
      <c r="C16" s="31"/>
      <c r="D16" s="92"/>
      <c r="E16" s="307"/>
      <c r="F16" s="92"/>
      <c r="G16" s="165"/>
      <c r="H16" s="179"/>
      <c r="I16" s="196"/>
      <c r="J16" s="196"/>
      <c r="K16" s="196"/>
      <c r="L16" s="279"/>
      <c r="M16" s="603"/>
    </row>
    <row r="17" spans="1:13" s="141" customFormat="1" ht="13.5">
      <c r="A17" s="140" t="s">
        <v>137</v>
      </c>
      <c r="B17" s="43">
        <v>36401</v>
      </c>
      <c r="C17" s="31">
        <v>49925</v>
      </c>
      <c r="D17" s="92">
        <v>10501</v>
      </c>
      <c r="E17" s="307">
        <v>14184</v>
      </c>
      <c r="F17" s="92">
        <v>12510</v>
      </c>
      <c r="G17" s="362">
        <f>SUM(D17:F17)</f>
        <v>37195</v>
      </c>
      <c r="H17" s="273">
        <f>C17-G17</f>
        <v>12730</v>
      </c>
      <c r="I17" s="276">
        <v>9408</v>
      </c>
      <c r="J17" s="276">
        <v>13968</v>
      </c>
      <c r="K17" s="276">
        <v>12917</v>
      </c>
      <c r="L17" s="366">
        <f>SUM(I17:K17)</f>
        <v>36293</v>
      </c>
      <c r="M17" s="603"/>
    </row>
    <row r="18" spans="1:13" s="141" customFormat="1" ht="13.5">
      <c r="A18" s="140" t="s">
        <v>134</v>
      </c>
      <c r="B18" s="43">
        <v>3168</v>
      </c>
      <c r="C18" s="31">
        <v>5016</v>
      </c>
      <c r="D18" s="92">
        <v>951</v>
      </c>
      <c r="E18" s="307">
        <v>1382</v>
      </c>
      <c r="F18" s="92">
        <v>1332</v>
      </c>
      <c r="G18" s="362">
        <f>SUM(D18:F18)</f>
        <v>3665</v>
      </c>
      <c r="H18" s="273">
        <f>C18-G18</f>
        <v>1351</v>
      </c>
      <c r="I18" s="276">
        <v>1027</v>
      </c>
      <c r="J18" s="276">
        <v>1570</v>
      </c>
      <c r="K18" s="276">
        <v>1686</v>
      </c>
      <c r="L18" s="366">
        <f>SUM(I18:K18)</f>
        <v>4283</v>
      </c>
      <c r="M18" s="603"/>
    </row>
    <row r="19" spans="1:13" ht="21.75" customHeight="1">
      <c r="A19" s="142" t="s">
        <v>44</v>
      </c>
      <c r="B19" s="300">
        <v>48</v>
      </c>
      <c r="C19" s="300">
        <v>52</v>
      </c>
      <c r="D19" s="300">
        <v>9</v>
      </c>
      <c r="E19" s="300">
        <v>12</v>
      </c>
      <c r="F19" s="300">
        <v>13</v>
      </c>
      <c r="G19" s="277">
        <f>SUM(D19:F19)</f>
        <v>34</v>
      </c>
      <c r="H19" s="277">
        <f>C19-G19</f>
        <v>18</v>
      </c>
      <c r="I19" s="278">
        <v>28</v>
      </c>
      <c r="J19" s="278">
        <v>24</v>
      </c>
      <c r="K19" s="278">
        <v>34</v>
      </c>
      <c r="L19" s="278">
        <f>SUM(I19:K19)</f>
        <v>86</v>
      </c>
      <c r="M19" s="603"/>
    </row>
    <row r="20" spans="1:13" ht="24.75" customHeight="1">
      <c r="A20" s="84" t="s">
        <v>138</v>
      </c>
      <c r="B20" s="426">
        <v>386</v>
      </c>
      <c r="C20" s="426">
        <v>475</v>
      </c>
      <c r="D20" s="79">
        <v>97</v>
      </c>
      <c r="E20" s="63">
        <v>122</v>
      </c>
      <c r="F20" s="79">
        <v>125</v>
      </c>
      <c r="G20" s="426">
        <f>SUM(D20:F20)</f>
        <v>344</v>
      </c>
      <c r="H20" s="426">
        <f>C20-G20</f>
        <v>131</v>
      </c>
      <c r="I20" s="426">
        <v>98</v>
      </c>
      <c r="J20" s="426">
        <v>146</v>
      </c>
      <c r="K20" s="426">
        <v>113</v>
      </c>
      <c r="L20" s="426">
        <f>SUM(I20:K20)</f>
        <v>357</v>
      </c>
      <c r="M20" s="603"/>
    </row>
    <row r="21" spans="1:13" ht="12" customHeight="1">
      <c r="A21" s="139" t="s">
        <v>337</v>
      </c>
      <c r="B21" s="59"/>
      <c r="C21" s="59"/>
      <c r="D21" s="279"/>
      <c r="E21" s="146"/>
      <c r="F21" s="279"/>
      <c r="G21" s="165"/>
      <c r="H21" s="165"/>
      <c r="I21" s="279"/>
      <c r="J21" s="279"/>
      <c r="K21" s="279"/>
      <c r="L21" s="279"/>
      <c r="M21" s="603"/>
    </row>
    <row r="22" spans="1:13" ht="15" customHeight="1">
      <c r="A22" s="106" t="s">
        <v>341</v>
      </c>
      <c r="B22" s="43">
        <v>100</v>
      </c>
      <c r="C22" s="31">
        <v>101</v>
      </c>
      <c r="D22" s="256">
        <v>26</v>
      </c>
      <c r="E22" s="429">
        <v>24</v>
      </c>
      <c r="F22" s="256">
        <v>18</v>
      </c>
      <c r="G22" s="456">
        <f>SUM(D22:F22)</f>
        <v>68</v>
      </c>
      <c r="H22" s="256">
        <f>C22-G22</f>
        <v>33</v>
      </c>
      <c r="I22" s="256">
        <v>30</v>
      </c>
      <c r="J22" s="256">
        <v>25</v>
      </c>
      <c r="K22" s="256">
        <v>21</v>
      </c>
      <c r="L22" s="456">
        <f>SUM(I22:K22)</f>
        <v>76</v>
      </c>
      <c r="M22" s="603"/>
    </row>
    <row r="23" spans="1:13" ht="14.25" customHeight="1">
      <c r="A23" s="130" t="s">
        <v>139</v>
      </c>
      <c r="B23" s="253">
        <v>0</v>
      </c>
      <c r="C23" s="410">
        <v>0</v>
      </c>
      <c r="D23" s="363">
        <v>0</v>
      </c>
      <c r="E23" s="436">
        <v>0</v>
      </c>
      <c r="F23" s="363">
        <v>0</v>
      </c>
      <c r="G23" s="494">
        <f>SUM(D23:F23)</f>
        <v>0</v>
      </c>
      <c r="H23" s="257">
        <f>C23-G23</f>
        <v>0</v>
      </c>
      <c r="I23" s="257">
        <v>0</v>
      </c>
      <c r="J23" s="257">
        <v>0</v>
      </c>
      <c r="K23" s="257">
        <v>0</v>
      </c>
      <c r="L23" s="363">
        <f>SUM(I23:K23)</f>
        <v>0</v>
      </c>
      <c r="M23" s="603"/>
    </row>
    <row r="24" spans="1:13" ht="18" customHeight="1">
      <c r="A24" s="142" t="s">
        <v>140</v>
      </c>
      <c r="B24" s="253">
        <v>0</v>
      </c>
      <c r="C24" s="434">
        <v>3</v>
      </c>
      <c r="D24" s="363">
        <v>0</v>
      </c>
      <c r="E24" s="436">
        <v>0</v>
      </c>
      <c r="F24" s="363">
        <v>0</v>
      </c>
      <c r="G24" s="494">
        <f>SUM(D24:F24)</f>
        <v>0</v>
      </c>
      <c r="H24" s="277">
        <f>C24-G24</f>
        <v>3</v>
      </c>
      <c r="I24" s="277">
        <v>1</v>
      </c>
      <c r="J24" s="257">
        <v>0</v>
      </c>
      <c r="K24" s="277">
        <v>1</v>
      </c>
      <c r="L24" s="278">
        <f>SUM(I24:K24)</f>
        <v>2</v>
      </c>
      <c r="M24" s="603"/>
    </row>
    <row r="25" spans="1:13" ht="24.75" customHeight="1">
      <c r="A25" s="142" t="s">
        <v>141</v>
      </c>
      <c r="B25" s="300">
        <v>306</v>
      </c>
      <c r="C25" s="300">
        <v>341</v>
      </c>
      <c r="D25" s="300">
        <v>54</v>
      </c>
      <c r="E25" s="300">
        <v>94</v>
      </c>
      <c r="F25" s="300">
        <v>94</v>
      </c>
      <c r="G25" s="277">
        <f>SUM(D25:F25)</f>
        <v>242</v>
      </c>
      <c r="H25" s="277">
        <f>C25-G25</f>
        <v>99</v>
      </c>
      <c r="I25" s="278">
        <v>92</v>
      </c>
      <c r="J25" s="278">
        <v>114</v>
      </c>
      <c r="K25" s="278">
        <v>125</v>
      </c>
      <c r="L25" s="278">
        <f>SUM(I25:K25)</f>
        <v>331</v>
      </c>
      <c r="M25" s="603"/>
    </row>
    <row r="26" spans="1:13" ht="24.75" customHeight="1">
      <c r="A26" s="143" t="s">
        <v>142</v>
      </c>
      <c r="B26" s="426">
        <v>3438</v>
      </c>
      <c r="C26" s="426">
        <v>3739</v>
      </c>
      <c r="D26" s="79">
        <v>807</v>
      </c>
      <c r="E26" s="63">
        <v>945</v>
      </c>
      <c r="F26" s="79">
        <v>1006</v>
      </c>
      <c r="G26" s="426">
        <f>SUM(D26:F26)</f>
        <v>2758</v>
      </c>
      <c r="H26" s="426">
        <f>C26-G26</f>
        <v>981</v>
      </c>
      <c r="I26" s="426">
        <v>1026</v>
      </c>
      <c r="J26" s="426">
        <v>1133</v>
      </c>
      <c r="K26" s="426">
        <v>960</v>
      </c>
      <c r="L26" s="426">
        <f>SUM(I26:K26)</f>
        <v>3119</v>
      </c>
      <c r="M26" s="603"/>
    </row>
    <row r="27" spans="1:13" ht="13.5" customHeight="1">
      <c r="A27" s="139" t="s">
        <v>340</v>
      </c>
      <c r="B27" s="59"/>
      <c r="C27" s="426"/>
      <c r="D27" s="79"/>
      <c r="E27" s="63"/>
      <c r="F27" s="79"/>
      <c r="G27" s="165"/>
      <c r="H27" s="165"/>
      <c r="I27" s="279"/>
      <c r="J27" s="279"/>
      <c r="K27" s="279"/>
      <c r="L27" s="279"/>
      <c r="M27" s="603"/>
    </row>
    <row r="28" spans="1:13" ht="15" customHeight="1">
      <c r="A28" s="106" t="s">
        <v>199</v>
      </c>
      <c r="B28" s="43">
        <v>1325</v>
      </c>
      <c r="C28" s="31">
        <v>1502</v>
      </c>
      <c r="D28" s="256">
        <v>303</v>
      </c>
      <c r="E28" s="429">
        <v>399</v>
      </c>
      <c r="F28" s="256">
        <v>393</v>
      </c>
      <c r="G28" s="456">
        <f>SUM(D28:F28)</f>
        <v>1095</v>
      </c>
      <c r="H28" s="256">
        <f>C28-G28</f>
        <v>407</v>
      </c>
      <c r="I28" s="256">
        <v>465</v>
      </c>
      <c r="J28" s="256">
        <v>487</v>
      </c>
      <c r="K28" s="256">
        <v>380</v>
      </c>
      <c r="L28" s="456">
        <f>SUM(I28:K28)</f>
        <v>1332</v>
      </c>
      <c r="M28" s="603"/>
    </row>
    <row r="29" spans="1:13" ht="15" customHeight="1">
      <c r="A29" s="106" t="s">
        <v>143</v>
      </c>
      <c r="B29" s="43">
        <v>1379</v>
      </c>
      <c r="C29" s="31">
        <v>1375</v>
      </c>
      <c r="D29" s="256">
        <v>311</v>
      </c>
      <c r="E29" s="429">
        <v>355</v>
      </c>
      <c r="F29" s="256">
        <v>377</v>
      </c>
      <c r="G29" s="495">
        <f>SUM(D29:F29)</f>
        <v>1043</v>
      </c>
      <c r="H29" s="273">
        <f>C29-G29</f>
        <v>332</v>
      </c>
      <c r="I29" s="276">
        <v>325</v>
      </c>
      <c r="J29" s="276">
        <v>388</v>
      </c>
      <c r="K29" s="276">
        <v>366</v>
      </c>
      <c r="L29" s="366">
        <f>SUM(I29:K29)</f>
        <v>1079</v>
      </c>
      <c r="M29" s="603"/>
    </row>
    <row r="30" spans="1:13" ht="15" customHeight="1">
      <c r="A30" s="106" t="s">
        <v>144</v>
      </c>
      <c r="B30" s="43">
        <v>23</v>
      </c>
      <c r="C30" s="31">
        <v>39</v>
      </c>
      <c r="D30" s="256">
        <v>5</v>
      </c>
      <c r="E30" s="429">
        <v>9</v>
      </c>
      <c r="F30" s="256">
        <v>16</v>
      </c>
      <c r="G30" s="495">
        <f>SUM(D30:F30)</f>
        <v>30</v>
      </c>
      <c r="H30" s="273">
        <f>C30-G30</f>
        <v>9</v>
      </c>
      <c r="I30" s="276">
        <v>7</v>
      </c>
      <c r="J30" s="276">
        <v>23</v>
      </c>
      <c r="K30" s="276">
        <v>4</v>
      </c>
      <c r="L30" s="366">
        <f>SUM(I30:K30)</f>
        <v>34</v>
      </c>
      <c r="M30" s="603"/>
    </row>
    <row r="31" spans="1:13" ht="3" customHeight="1">
      <c r="A31" s="107"/>
      <c r="B31" s="144"/>
      <c r="C31" s="144"/>
      <c r="D31" s="9"/>
      <c r="E31" s="13"/>
      <c r="F31" s="9"/>
      <c r="G31" s="166"/>
      <c r="H31" s="166"/>
      <c r="I31" s="145"/>
      <c r="J31" s="145"/>
      <c r="K31" s="145"/>
      <c r="L31" s="145"/>
      <c r="M31" s="603"/>
    </row>
    <row r="32" spans="1:13" ht="0.75" customHeight="1" hidden="1">
      <c r="A32" s="137"/>
      <c r="B32" s="175"/>
      <c r="C32" s="175"/>
      <c r="D32" s="146"/>
      <c r="E32" s="146"/>
      <c r="F32" s="146"/>
      <c r="G32" s="146"/>
      <c r="H32" s="146"/>
      <c r="I32" s="146"/>
      <c r="J32" s="146"/>
      <c r="K32" s="146"/>
      <c r="L32" s="146"/>
      <c r="M32" s="603"/>
    </row>
    <row r="33" ht="2.25" customHeight="1">
      <c r="M33" s="603"/>
    </row>
    <row r="34" spans="1:13" ht="14.25" customHeight="1">
      <c r="A34" s="303" t="s">
        <v>402</v>
      </c>
      <c r="B34" s="303"/>
      <c r="M34" s="603"/>
    </row>
    <row r="35" spans="1:13" ht="13.5" customHeight="1">
      <c r="A35" s="303" t="s">
        <v>403</v>
      </c>
      <c r="M35" s="134"/>
    </row>
  </sheetData>
  <sheetProtection/>
  <mergeCells count="6">
    <mergeCell ref="M1:M34"/>
    <mergeCell ref="A5:A6"/>
    <mergeCell ref="B5:B6"/>
    <mergeCell ref="D5:H5"/>
    <mergeCell ref="C5:C6"/>
    <mergeCell ref="I5:L5"/>
  </mergeCells>
  <printOptions horizontalCentered="1"/>
  <pageMargins left="0.28" right="0.25" top="0.54" bottom="0.25" header="0.37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1">
      <selection activeCell="A23" sqref="A23"/>
    </sheetView>
  </sheetViews>
  <sheetFormatPr defaultColWidth="9.140625" defaultRowHeight="12.75"/>
  <cols>
    <col min="1" max="1" width="45.7109375" style="0" customWidth="1"/>
    <col min="2" max="2" width="9.00390625" style="0" customWidth="1"/>
    <col min="3" max="3" width="8.7109375" style="0" customWidth="1"/>
    <col min="4" max="4" width="8.140625" style="0" customWidth="1"/>
    <col min="5" max="5" width="8.57421875" style="0" customWidth="1"/>
    <col min="6" max="7" width="8.28125" style="0" customWidth="1"/>
    <col min="8" max="8" width="8.57421875" style="0" customWidth="1"/>
    <col min="9" max="9" width="8.8515625" style="0" customWidth="1"/>
    <col min="10" max="11" width="8.7109375" style="0" customWidth="1"/>
    <col min="12" max="12" width="9.00390625" style="0" customWidth="1"/>
    <col min="13" max="13" width="4.140625" style="0" customWidth="1"/>
  </cols>
  <sheetData>
    <row r="1" spans="1:13" ht="19.5" customHeight="1">
      <c r="A1" s="23" t="s">
        <v>285</v>
      </c>
      <c r="B1" s="3"/>
      <c r="C1" s="3"/>
      <c r="M1" s="590" t="s">
        <v>254</v>
      </c>
    </row>
    <row r="2" spans="1:13" ht="2.25" customHeight="1">
      <c r="A2" s="3"/>
      <c r="B2" s="3"/>
      <c r="C2" s="3"/>
      <c r="M2" s="587"/>
    </row>
    <row r="3" spans="1:13" ht="12" customHeight="1">
      <c r="A3" s="3"/>
      <c r="B3" s="3"/>
      <c r="C3" s="3"/>
      <c r="E3" s="58"/>
      <c r="J3" s="58"/>
      <c r="K3" s="58"/>
      <c r="L3" s="58" t="s">
        <v>292</v>
      </c>
      <c r="M3" s="587"/>
    </row>
    <row r="4" spans="1:13" ht="6" customHeight="1">
      <c r="A4" s="3"/>
      <c r="B4" s="173"/>
      <c r="C4" s="173"/>
      <c r="M4" s="587"/>
    </row>
    <row r="5" spans="1:13" ht="19.5" customHeight="1">
      <c r="A5" s="582" t="s">
        <v>130</v>
      </c>
      <c r="B5" s="582">
        <v>2005</v>
      </c>
      <c r="C5" s="582" t="s">
        <v>284</v>
      </c>
      <c r="D5" s="584" t="s">
        <v>284</v>
      </c>
      <c r="E5" s="585"/>
      <c r="F5" s="585"/>
      <c r="G5" s="585"/>
      <c r="H5" s="586"/>
      <c r="I5" s="584" t="s">
        <v>272</v>
      </c>
      <c r="J5" s="585"/>
      <c r="K5" s="585"/>
      <c r="L5" s="586"/>
      <c r="M5" s="587"/>
    </row>
    <row r="6" spans="1:13" ht="19.5" customHeight="1">
      <c r="A6" s="583"/>
      <c r="B6" s="583"/>
      <c r="C6" s="583"/>
      <c r="D6" s="60" t="s">
        <v>153</v>
      </c>
      <c r="E6" s="60" t="s">
        <v>155</v>
      </c>
      <c r="F6" s="60" t="s">
        <v>158</v>
      </c>
      <c r="G6" s="345" t="s">
        <v>298</v>
      </c>
      <c r="H6" s="60" t="s">
        <v>201</v>
      </c>
      <c r="I6" s="60" t="s">
        <v>153</v>
      </c>
      <c r="J6" s="60" t="s">
        <v>155</v>
      </c>
      <c r="K6" s="60" t="s">
        <v>158</v>
      </c>
      <c r="L6" s="345" t="s">
        <v>298</v>
      </c>
      <c r="M6" s="587"/>
    </row>
    <row r="7" spans="1:13" ht="39.75" customHeight="1">
      <c r="A7" s="61" t="s">
        <v>146</v>
      </c>
      <c r="B7" s="59">
        <v>141</v>
      </c>
      <c r="C7" s="59">
        <v>140</v>
      </c>
      <c r="D7" s="427">
        <v>40</v>
      </c>
      <c r="E7" s="81">
        <v>54</v>
      </c>
      <c r="F7" s="427">
        <v>23</v>
      </c>
      <c r="G7" s="81">
        <f>SUM(D7:F7)</f>
        <v>117</v>
      </c>
      <c r="H7" s="81">
        <f>C7-G7</f>
        <v>23</v>
      </c>
      <c r="I7" s="81">
        <v>43</v>
      </c>
      <c r="J7" s="81">
        <v>31</v>
      </c>
      <c r="K7" s="164">
        <v>41</v>
      </c>
      <c r="L7" s="164">
        <f>SUM(I7:K7)</f>
        <v>115</v>
      </c>
      <c r="M7" s="587"/>
    </row>
    <row r="8" spans="1:13" ht="41.25" customHeight="1">
      <c r="A8" s="62" t="s">
        <v>39</v>
      </c>
      <c r="B8" s="59">
        <v>22330</v>
      </c>
      <c r="C8" s="59">
        <v>24970</v>
      </c>
      <c r="D8" s="427">
        <v>4846</v>
      </c>
      <c r="E8" s="79">
        <v>6506</v>
      </c>
      <c r="F8" s="427">
        <v>6275</v>
      </c>
      <c r="G8" s="79">
        <f>SUM(D8:F8)</f>
        <v>17627</v>
      </c>
      <c r="H8" s="79">
        <f>C8-G8</f>
        <v>7343</v>
      </c>
      <c r="I8" s="79">
        <v>6142</v>
      </c>
      <c r="J8" s="79">
        <v>7728</v>
      </c>
      <c r="K8" s="59">
        <v>6881</v>
      </c>
      <c r="L8" s="59">
        <f>SUM(I8:K8)</f>
        <v>20751</v>
      </c>
      <c r="M8" s="587"/>
    </row>
    <row r="9" spans="1:13" ht="13.5" customHeight="1">
      <c r="A9" s="64" t="s">
        <v>337</v>
      </c>
      <c r="B9" s="59"/>
      <c r="C9" s="59"/>
      <c r="D9" s="427"/>
      <c r="E9" s="79"/>
      <c r="F9" s="427"/>
      <c r="G9" s="79"/>
      <c r="H9" s="79"/>
      <c r="I9" s="79"/>
      <c r="J9" s="79"/>
      <c r="K9" s="59"/>
      <c r="L9" s="59"/>
      <c r="M9" s="587"/>
    </row>
    <row r="10" spans="1:13" ht="33" customHeight="1">
      <c r="A10" s="70" t="s">
        <v>229</v>
      </c>
      <c r="B10" s="43">
        <v>19534</v>
      </c>
      <c r="C10" s="43">
        <v>21999</v>
      </c>
      <c r="D10" s="428">
        <v>4223</v>
      </c>
      <c r="E10" s="256">
        <v>5775</v>
      </c>
      <c r="F10" s="437">
        <v>5582</v>
      </c>
      <c r="G10" s="101">
        <f>SUM(D10:F10)</f>
        <v>15580</v>
      </c>
      <c r="H10" s="92">
        <f aca="true" t="shared" si="0" ref="H10:H16">C10-G10</f>
        <v>6419</v>
      </c>
      <c r="I10" s="92">
        <v>5482</v>
      </c>
      <c r="J10" s="92">
        <v>6857</v>
      </c>
      <c r="K10" s="43">
        <v>6144</v>
      </c>
      <c r="L10" s="51">
        <f aca="true" t="shared" si="1" ref="L10:L16">SUM(I10:K10)</f>
        <v>18483</v>
      </c>
      <c r="M10" s="587"/>
    </row>
    <row r="11" spans="1:13" ht="32.25" customHeight="1">
      <c r="A11" s="7" t="s">
        <v>148</v>
      </c>
      <c r="B11" s="43">
        <v>148</v>
      </c>
      <c r="C11" s="43">
        <v>204</v>
      </c>
      <c r="D11" s="428">
        <v>50</v>
      </c>
      <c r="E11" s="256">
        <v>60</v>
      </c>
      <c r="F11" s="428">
        <v>35</v>
      </c>
      <c r="G11" s="101">
        <f aca="true" t="shared" si="2" ref="G11:G16">SUM(D11:F11)</f>
        <v>145</v>
      </c>
      <c r="H11" s="92">
        <f t="shared" si="0"/>
        <v>59</v>
      </c>
      <c r="I11" s="92">
        <v>35</v>
      </c>
      <c r="J11" s="92">
        <v>62</v>
      </c>
      <c r="K11" s="43">
        <v>41</v>
      </c>
      <c r="L11" s="51">
        <f t="shared" si="1"/>
        <v>138</v>
      </c>
      <c r="M11" s="587"/>
    </row>
    <row r="12" spans="1:13" ht="30" customHeight="1">
      <c r="A12" s="70" t="s">
        <v>160</v>
      </c>
      <c r="B12" s="43">
        <v>137</v>
      </c>
      <c r="C12" s="43">
        <v>167</v>
      </c>
      <c r="D12" s="428">
        <v>37</v>
      </c>
      <c r="E12" s="256">
        <v>42</v>
      </c>
      <c r="F12" s="428">
        <v>41</v>
      </c>
      <c r="G12" s="101">
        <f t="shared" si="2"/>
        <v>120</v>
      </c>
      <c r="H12" s="92">
        <f t="shared" si="0"/>
        <v>47</v>
      </c>
      <c r="I12" s="92">
        <v>52</v>
      </c>
      <c r="J12" s="92">
        <v>69</v>
      </c>
      <c r="K12" s="43">
        <v>66</v>
      </c>
      <c r="L12" s="51">
        <f t="shared" si="1"/>
        <v>187</v>
      </c>
      <c r="M12" s="587"/>
    </row>
    <row r="13" spans="1:13" ht="33" customHeight="1">
      <c r="A13" s="7" t="s">
        <v>149</v>
      </c>
      <c r="B13" s="43">
        <v>416</v>
      </c>
      <c r="C13" s="43">
        <v>402</v>
      </c>
      <c r="D13" s="428">
        <v>103</v>
      </c>
      <c r="E13" s="256">
        <v>125</v>
      </c>
      <c r="F13" s="428">
        <v>92</v>
      </c>
      <c r="G13" s="101">
        <f t="shared" si="2"/>
        <v>320</v>
      </c>
      <c r="H13" s="92">
        <f t="shared" si="0"/>
        <v>82</v>
      </c>
      <c r="I13" s="92">
        <v>128</v>
      </c>
      <c r="J13" s="92">
        <v>169</v>
      </c>
      <c r="K13" s="43">
        <v>130</v>
      </c>
      <c r="L13" s="51">
        <f t="shared" si="1"/>
        <v>427</v>
      </c>
      <c r="M13" s="587"/>
    </row>
    <row r="14" spans="1:13" ht="33" customHeight="1">
      <c r="A14" s="7" t="s">
        <v>150</v>
      </c>
      <c r="B14" s="43">
        <v>139</v>
      </c>
      <c r="C14" s="43">
        <v>128</v>
      </c>
      <c r="D14" s="428">
        <v>24</v>
      </c>
      <c r="E14" s="256">
        <v>34</v>
      </c>
      <c r="F14" s="428">
        <v>33</v>
      </c>
      <c r="G14" s="412">
        <f t="shared" si="2"/>
        <v>91</v>
      </c>
      <c r="H14" s="93">
        <f t="shared" si="0"/>
        <v>37</v>
      </c>
      <c r="I14" s="93">
        <v>25</v>
      </c>
      <c r="J14" s="93">
        <v>38</v>
      </c>
      <c r="K14" s="359">
        <v>41</v>
      </c>
      <c r="L14" s="360">
        <f t="shared" si="1"/>
        <v>104</v>
      </c>
      <c r="M14" s="587"/>
    </row>
    <row r="15" spans="1:13" ht="33" customHeight="1">
      <c r="A15" s="70" t="s">
        <v>157</v>
      </c>
      <c r="B15" s="43">
        <v>861</v>
      </c>
      <c r="C15" s="43">
        <v>845</v>
      </c>
      <c r="D15" s="428">
        <v>179</v>
      </c>
      <c r="E15" s="256">
        <v>195</v>
      </c>
      <c r="F15" s="428">
        <v>194</v>
      </c>
      <c r="G15" s="101">
        <f t="shared" si="2"/>
        <v>568</v>
      </c>
      <c r="H15" s="92">
        <f t="shared" si="0"/>
        <v>277</v>
      </c>
      <c r="I15" s="92">
        <v>187</v>
      </c>
      <c r="J15" s="92">
        <v>236</v>
      </c>
      <c r="K15" s="43">
        <v>227</v>
      </c>
      <c r="L15" s="51">
        <f t="shared" si="1"/>
        <v>650</v>
      </c>
      <c r="M15" s="587"/>
    </row>
    <row r="16" spans="1:13" ht="33.75" customHeight="1">
      <c r="A16" s="70" t="s">
        <v>151</v>
      </c>
      <c r="B16" s="43">
        <v>172</v>
      </c>
      <c r="C16" s="43">
        <v>240</v>
      </c>
      <c r="D16" s="428">
        <v>46</v>
      </c>
      <c r="E16" s="256">
        <v>60</v>
      </c>
      <c r="F16" s="428">
        <v>60</v>
      </c>
      <c r="G16" s="101">
        <f t="shared" si="2"/>
        <v>166</v>
      </c>
      <c r="H16" s="92">
        <f t="shared" si="0"/>
        <v>74</v>
      </c>
      <c r="I16" s="92">
        <v>63</v>
      </c>
      <c r="J16" s="92">
        <v>86</v>
      </c>
      <c r="K16" s="43">
        <v>81</v>
      </c>
      <c r="L16" s="51">
        <f t="shared" si="1"/>
        <v>230</v>
      </c>
      <c r="M16" s="587"/>
    </row>
    <row r="17" spans="1:13" ht="8.25" customHeight="1">
      <c r="A17" s="70"/>
      <c r="B17" s="51"/>
      <c r="C17" s="51"/>
      <c r="D17" s="428"/>
      <c r="E17" s="256"/>
      <c r="F17" s="428"/>
      <c r="G17" s="79"/>
      <c r="H17" s="91"/>
      <c r="I17" s="91"/>
      <c r="J17" s="91"/>
      <c r="K17" s="178"/>
      <c r="L17" s="178"/>
      <c r="M17" s="587"/>
    </row>
    <row r="18" spans="1:13" ht="28.5" customHeight="1">
      <c r="A18" s="71" t="s">
        <v>293</v>
      </c>
      <c r="B18" s="254">
        <v>18</v>
      </c>
      <c r="C18" s="254">
        <f>'[1]Page16'!C7-'[1]Page16'!C8-'[1]Page16'!C19-'[1]Page16'!C20-'[1]Page16'!C25-'[1]Page16'!C26-'[1]Page16'!C27-'[1]Page16'!C28-'[1]Page17'!C7-'[1]Page17'!C8</f>
        <v>42</v>
      </c>
      <c r="D18" s="254">
        <v>14</v>
      </c>
      <c r="E18" s="254">
        <v>12</v>
      </c>
      <c r="F18" s="254">
        <v>4</v>
      </c>
      <c r="G18" s="411">
        <f>SUM(D18:F18)</f>
        <v>30</v>
      </c>
      <c r="H18" s="239">
        <f>C18-G18</f>
        <v>12</v>
      </c>
      <c r="I18" s="239">
        <v>7</v>
      </c>
      <c r="J18" s="239">
        <v>20</v>
      </c>
      <c r="K18" s="367">
        <v>10</v>
      </c>
      <c r="L18" s="367">
        <f>SUM(I18:K18)</f>
        <v>37</v>
      </c>
      <c r="M18" s="587"/>
    </row>
    <row r="19" spans="1:13" ht="15" customHeight="1">
      <c r="A19" s="68"/>
      <c r="B19" s="369"/>
      <c r="C19" s="56"/>
      <c r="D19" s="68"/>
      <c r="E19" s="68"/>
      <c r="F19" s="68"/>
      <c r="G19" s="68"/>
      <c r="H19" s="68"/>
      <c r="I19" s="68"/>
      <c r="J19" s="68"/>
      <c r="K19" s="368"/>
      <c r="L19" s="368"/>
      <c r="M19" s="587"/>
    </row>
    <row r="20" spans="1:13" ht="4.5" customHeight="1" hidden="1">
      <c r="A20" s="68"/>
      <c r="B20" s="56"/>
      <c r="C20" s="56"/>
      <c r="D20" s="68"/>
      <c r="E20" s="68"/>
      <c r="F20" s="68"/>
      <c r="G20" s="68"/>
      <c r="H20" s="68"/>
      <c r="I20" s="68"/>
      <c r="J20" s="96"/>
      <c r="K20" s="96"/>
      <c r="L20" s="96"/>
      <c r="M20" s="587"/>
    </row>
    <row r="21" spans="1:2" ht="21.75" customHeight="1">
      <c r="A21" s="303" t="s">
        <v>404</v>
      </c>
      <c r="B21" s="303"/>
    </row>
    <row r="22" ht="21.75" customHeight="1">
      <c r="A22" s="303" t="s">
        <v>405</v>
      </c>
    </row>
  </sheetData>
  <sheetProtection/>
  <mergeCells count="6">
    <mergeCell ref="A5:A6"/>
    <mergeCell ref="M1:M20"/>
    <mergeCell ref="B5:B6"/>
    <mergeCell ref="D5:H5"/>
    <mergeCell ref="C5:C6"/>
    <mergeCell ref="I5:L5"/>
  </mergeCells>
  <printOptions horizontalCentered="1"/>
  <pageMargins left="0.3" right="0.25" top="0.88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7">
      <selection activeCell="B18" sqref="B18"/>
    </sheetView>
  </sheetViews>
  <sheetFormatPr defaultColWidth="9.140625" defaultRowHeight="12.75"/>
  <cols>
    <col min="1" max="1" width="46.57421875" style="0" customWidth="1"/>
    <col min="2" max="12" width="9.28125" style="0" customWidth="1"/>
    <col min="13" max="13" width="3.00390625" style="0" customWidth="1"/>
    <col min="14" max="14" width="3.7109375" style="0" customWidth="1"/>
  </cols>
  <sheetData>
    <row r="1" spans="1:13" ht="15" customHeight="1">
      <c r="A1" s="80" t="s">
        <v>273</v>
      </c>
      <c r="B1" s="3"/>
      <c r="C1" s="3"/>
      <c r="M1" s="597" t="s">
        <v>255</v>
      </c>
    </row>
    <row r="2" spans="1:13" ht="12" customHeight="1">
      <c r="A2" s="3"/>
      <c r="B2" s="3"/>
      <c r="C2" s="3"/>
      <c r="D2" s="58"/>
      <c r="I2" s="58"/>
      <c r="L2" s="58" t="s">
        <v>152</v>
      </c>
      <c r="M2" s="603"/>
    </row>
    <row r="3" spans="1:13" ht="5.25" customHeight="1">
      <c r="A3" s="3"/>
      <c r="B3" s="12"/>
      <c r="C3" s="12"/>
      <c r="D3" s="229"/>
      <c r="E3" s="229"/>
      <c r="F3" s="229"/>
      <c r="G3" s="229"/>
      <c r="H3" s="229"/>
      <c r="I3" s="168"/>
      <c r="J3" s="168"/>
      <c r="K3" s="168"/>
      <c r="L3" s="168"/>
      <c r="M3" s="603"/>
    </row>
    <row r="4" spans="1:13" ht="19.5" customHeight="1">
      <c r="A4" s="582" t="s">
        <v>130</v>
      </c>
      <c r="B4" s="582">
        <v>2005</v>
      </c>
      <c r="C4" s="582" t="s">
        <v>284</v>
      </c>
      <c r="D4" s="584" t="s">
        <v>284</v>
      </c>
      <c r="E4" s="585"/>
      <c r="F4" s="585"/>
      <c r="G4" s="585"/>
      <c r="H4" s="586"/>
      <c r="I4" s="584" t="s">
        <v>272</v>
      </c>
      <c r="J4" s="585"/>
      <c r="K4" s="585"/>
      <c r="L4" s="586"/>
      <c r="M4" s="603"/>
    </row>
    <row r="5" spans="1:13" ht="15" customHeight="1">
      <c r="A5" s="583"/>
      <c r="B5" s="583"/>
      <c r="C5" s="583"/>
      <c r="D5" s="88" t="s">
        <v>153</v>
      </c>
      <c r="E5" s="88" t="s">
        <v>155</v>
      </c>
      <c r="F5" s="88" t="s">
        <v>2</v>
      </c>
      <c r="G5" s="370" t="s">
        <v>298</v>
      </c>
      <c r="H5" s="88" t="s">
        <v>3</v>
      </c>
      <c r="I5" s="88" t="s">
        <v>153</v>
      </c>
      <c r="J5" s="88" t="s">
        <v>155</v>
      </c>
      <c r="K5" s="88" t="s">
        <v>158</v>
      </c>
      <c r="L5" s="370" t="s">
        <v>298</v>
      </c>
      <c r="M5" s="603"/>
    </row>
    <row r="6" spans="1:13" ht="30" customHeight="1">
      <c r="A6" s="121" t="s">
        <v>213</v>
      </c>
      <c r="B6" s="206">
        <f>'Table 3'!B7-'Table 4'!B7</f>
        <v>16991</v>
      </c>
      <c r="C6" s="206">
        <f>'Table 3'!C7-'Table 4'!C7</f>
        <v>21328</v>
      </c>
      <c r="D6" s="206">
        <f>'Table 3'!D7-'Table 4'!D7</f>
        <v>4799</v>
      </c>
      <c r="E6" s="209">
        <f>'Table 3'!E7-'Table 4'!E7</f>
        <v>6399</v>
      </c>
      <c r="F6" s="209">
        <f>'Table 3'!F7-'Table 4'!F7</f>
        <v>4223</v>
      </c>
      <c r="G6" s="209">
        <f>'Table 3'!G7-'Table 4'!G7</f>
        <v>15421</v>
      </c>
      <c r="H6" s="209">
        <f>'Table 3'!H7-'Table 4'!H7</f>
        <v>5907</v>
      </c>
      <c r="I6" s="209">
        <f>'Table 3'!I7-'Table 4'!I7</f>
        <v>3404</v>
      </c>
      <c r="J6" s="209">
        <f>'Table 3'!J7-'Table 4'!J7</f>
        <v>3724</v>
      </c>
      <c r="K6" s="209">
        <f>'Table 3'!K7-'Table 4'!K7</f>
        <v>3044</v>
      </c>
      <c r="L6" s="209">
        <f>SUM(I6:K6)</f>
        <v>10172</v>
      </c>
      <c r="M6" s="603"/>
    </row>
    <row r="7" spans="1:13" ht="30" customHeight="1">
      <c r="A7" s="62" t="s">
        <v>40</v>
      </c>
      <c r="B7" s="184">
        <f>'Table 3'!B8-'Table 4'!B8</f>
        <v>1811</v>
      </c>
      <c r="C7" s="184">
        <f>'Table 3'!C8-'Table 4'!C8</f>
        <v>2309</v>
      </c>
      <c r="D7" s="185">
        <f>'Table 3'!D8-'Table 4'!D8</f>
        <v>577</v>
      </c>
      <c r="E7" s="185">
        <f>'Table 3'!E8-'Table 4'!E8</f>
        <v>360</v>
      </c>
      <c r="F7" s="185">
        <f>'Table 3'!F8-'Table 4'!F8</f>
        <v>606</v>
      </c>
      <c r="G7" s="185">
        <f>'Table 3'!G8-'Table 4'!G8</f>
        <v>1543</v>
      </c>
      <c r="H7" s="185">
        <f>'Table 3'!H8-'Table 4'!H8</f>
        <v>766</v>
      </c>
      <c r="I7" s="185">
        <f>'Table 3'!I8-'Table 4'!I8</f>
        <v>495</v>
      </c>
      <c r="J7" s="185">
        <f>'Table 3'!J8-'Table 4'!J8</f>
        <v>663</v>
      </c>
      <c r="K7" s="185">
        <f>'Table 3'!K8-'Table 4'!K8</f>
        <v>599</v>
      </c>
      <c r="L7" s="489">
        <f aca="true" t="shared" si="0" ref="L7:L21">SUM(I7:K7)</f>
        <v>1757</v>
      </c>
      <c r="M7" s="603"/>
    </row>
    <row r="8" spans="1:13" s="66" customFormat="1" ht="18" customHeight="1">
      <c r="A8" s="64" t="s">
        <v>131</v>
      </c>
      <c r="B8" s="189"/>
      <c r="C8" s="189"/>
      <c r="D8" s="188"/>
      <c r="E8" s="188"/>
      <c r="F8" s="188"/>
      <c r="G8" s="185"/>
      <c r="H8" s="188"/>
      <c r="I8" s="188"/>
      <c r="J8" s="188"/>
      <c r="K8" s="189"/>
      <c r="L8" s="489"/>
      <c r="M8" s="603"/>
    </row>
    <row r="9" spans="1:13" s="66" customFormat="1" ht="26.25" customHeight="1">
      <c r="A9" s="7" t="s">
        <v>136</v>
      </c>
      <c r="B9" s="186">
        <f>'Table 3'!B18-'Table 4'!B18</f>
        <v>1617</v>
      </c>
      <c r="C9" s="186">
        <f>'Table 3'!C18-'Table 4'!C18</f>
        <v>2061</v>
      </c>
      <c r="D9" s="186">
        <f>'Table 3'!D18-'Table 4'!D18</f>
        <v>529</v>
      </c>
      <c r="E9" s="186">
        <f>'Table 3'!E18-'Table 4'!E18</f>
        <v>299</v>
      </c>
      <c r="F9" s="186">
        <f>'Table 3'!F18-'Table 4'!F18</f>
        <v>554</v>
      </c>
      <c r="G9" s="374">
        <f>'Table 3'!G18-'Table 4'!G18</f>
        <v>1382</v>
      </c>
      <c r="H9" s="186">
        <f>'Table 3'!H18-'Table 4'!H18</f>
        <v>679</v>
      </c>
      <c r="I9" s="186">
        <f>'Table 3'!I18-'Table 4'!I18</f>
        <v>427</v>
      </c>
      <c r="J9" s="186">
        <f>'Table 3'!J18-'Table 4'!J18</f>
        <v>583</v>
      </c>
      <c r="K9" s="186">
        <f>'Table 3'!K18-'Table 4'!K18</f>
        <v>540</v>
      </c>
      <c r="L9" s="374">
        <f t="shared" si="0"/>
        <v>1550</v>
      </c>
      <c r="M9" s="603"/>
    </row>
    <row r="10" spans="1:13" ht="30" customHeight="1">
      <c r="A10" s="105" t="s">
        <v>44</v>
      </c>
      <c r="B10" s="191">
        <f>'Table 3'!B19-'Table 4'!B19</f>
        <v>156</v>
      </c>
      <c r="C10" s="191">
        <f>'Table 3'!C19-'Table 4'!C19</f>
        <v>237</v>
      </c>
      <c r="D10" s="198">
        <f>'Table 3'!D19-'Table 4'!D19</f>
        <v>29</v>
      </c>
      <c r="E10" s="198">
        <f>'Table 3'!E19-'Table 4'!E19</f>
        <v>52</v>
      </c>
      <c r="F10" s="198">
        <f>'Table 3'!F19-'Table 4'!F19</f>
        <v>34</v>
      </c>
      <c r="G10" s="198">
        <f>'Table 3'!G19-'Table 4'!G19</f>
        <v>115</v>
      </c>
      <c r="H10" s="198">
        <f>'Table 3'!H19-'Table 4'!H19</f>
        <v>122</v>
      </c>
      <c r="I10" s="198">
        <f>'Table 3'!I19-'Table 4'!I19</f>
        <v>63</v>
      </c>
      <c r="J10" s="198">
        <f>'Table 3'!J19-'Table 4'!J19</f>
        <v>82</v>
      </c>
      <c r="K10" s="198">
        <f>'Table 3'!K19-'Table 4'!K19</f>
        <v>65</v>
      </c>
      <c r="L10" s="198">
        <f t="shared" si="0"/>
        <v>210</v>
      </c>
      <c r="M10" s="603"/>
    </row>
    <row r="11" spans="1:13" ht="30" customHeight="1">
      <c r="A11" s="105" t="s">
        <v>138</v>
      </c>
      <c r="B11" s="191">
        <f>'Table 3'!B20-'Table 4'!B20</f>
        <v>174</v>
      </c>
      <c r="C11" s="191">
        <f>'Table 3'!C20-'Table 4'!C20</f>
        <v>378</v>
      </c>
      <c r="D11" s="198">
        <f>'Table 3'!D20-'Table 4'!D20</f>
        <v>79</v>
      </c>
      <c r="E11" s="198">
        <f>'Table 3'!E20-'Table 4'!E20</f>
        <v>76</v>
      </c>
      <c r="F11" s="198">
        <f>'Table 3'!F20-'Table 4'!F20</f>
        <v>73</v>
      </c>
      <c r="G11" s="198">
        <f>'Table 3'!G20-'Table 4'!G20</f>
        <v>228</v>
      </c>
      <c r="H11" s="198">
        <f>'Table 3'!H20-'Table 4'!H20</f>
        <v>150</v>
      </c>
      <c r="I11" s="198">
        <f>'Table 3'!I20-'Table 4'!I20</f>
        <v>112</v>
      </c>
      <c r="J11" s="198">
        <f>'Table 3'!J20-'Table 4'!J20</f>
        <v>102</v>
      </c>
      <c r="K11" s="198">
        <f>'Table 3'!K20-'Table 4'!K20</f>
        <v>54</v>
      </c>
      <c r="L11" s="198">
        <f t="shared" si="0"/>
        <v>268</v>
      </c>
      <c r="M11" s="603"/>
    </row>
    <row r="12" spans="1:13" ht="30" customHeight="1">
      <c r="A12" s="105" t="s">
        <v>139</v>
      </c>
      <c r="B12" s="192">
        <f>'Table 3'!B23-'Table 4'!B23</f>
        <v>50</v>
      </c>
      <c r="C12" s="192">
        <f>'Table 3'!C23-'Table 4'!C23</f>
        <v>72</v>
      </c>
      <c r="D12" s="192">
        <f>'Table 3'!D23-'Table 4'!D23</f>
        <v>7</v>
      </c>
      <c r="E12" s="192">
        <f>'Table 3'!E23-'Table 4'!E23</f>
        <v>35</v>
      </c>
      <c r="F12" s="192">
        <f>'Table 3'!F23-'Table 4'!F23</f>
        <v>19</v>
      </c>
      <c r="G12" s="192">
        <f>'Table 3'!G23-'Table 4'!G23</f>
        <v>61</v>
      </c>
      <c r="H12" s="192">
        <f>'Table 3'!H23-'Table 4'!H23</f>
        <v>11</v>
      </c>
      <c r="I12" s="192">
        <f>'Table 3'!I23-'Table 4'!I23</f>
        <v>27</v>
      </c>
      <c r="J12" s="192">
        <f>'Table 3'!J23-'Table 4'!J23</f>
        <v>26</v>
      </c>
      <c r="K12" s="192">
        <f>'Table 3'!K23-'Table 4'!K23</f>
        <v>9</v>
      </c>
      <c r="L12" s="192">
        <f t="shared" si="0"/>
        <v>62</v>
      </c>
      <c r="M12" s="603"/>
    </row>
    <row r="13" spans="1:13" ht="30" customHeight="1">
      <c r="A13" s="62" t="s">
        <v>140</v>
      </c>
      <c r="B13" s="185">
        <f>'Table 3'!B24-'Table 4'!B24</f>
        <v>32</v>
      </c>
      <c r="C13" s="185">
        <f>'Table 3'!C24-'Table 4'!C24</f>
        <v>27</v>
      </c>
      <c r="D13" s="185">
        <f>'Table 3'!D24-'Table 4'!D24</f>
        <v>7</v>
      </c>
      <c r="E13" s="185">
        <f>'Table 3'!E24-'Table 4'!E24</f>
        <v>2</v>
      </c>
      <c r="F13" s="185">
        <f>'Table 3'!F24-'Table 4'!F24</f>
        <v>5</v>
      </c>
      <c r="G13" s="185">
        <f>'Table 3'!G24-'Table 4'!G24</f>
        <v>14</v>
      </c>
      <c r="H13" s="185">
        <f>'Table 3'!H24-'Table 4'!H24</f>
        <v>13</v>
      </c>
      <c r="I13" s="185">
        <f>'Table 3'!I24-'Table 4'!I24</f>
        <v>8</v>
      </c>
      <c r="J13" s="185">
        <f>'Table 3'!J24-'Table 4'!J24</f>
        <v>20</v>
      </c>
      <c r="K13" s="185">
        <f>'Table 3'!K24-'Table 4'!K24</f>
        <v>6</v>
      </c>
      <c r="L13" s="185">
        <f t="shared" si="0"/>
        <v>34</v>
      </c>
      <c r="M13" s="603"/>
    </row>
    <row r="14" spans="1:13" ht="30" customHeight="1">
      <c r="A14" s="62" t="s">
        <v>141</v>
      </c>
      <c r="B14" s="184">
        <f>'Table 3'!B25-'Table 4'!B25</f>
        <v>554</v>
      </c>
      <c r="C14" s="184">
        <f>'Table 3'!C25-'Table 4'!C25</f>
        <v>526</v>
      </c>
      <c r="D14" s="185">
        <f>'Table 3'!D25-'Table 4'!D25</f>
        <v>102</v>
      </c>
      <c r="E14" s="185">
        <f>'Table 3'!E25-'Table 4'!E25</f>
        <v>107</v>
      </c>
      <c r="F14" s="185">
        <f>'Table 3'!F25-'Table 4'!F25</f>
        <v>94</v>
      </c>
      <c r="G14" s="185">
        <f>'Table 3'!G25-'Table 4'!G25</f>
        <v>303</v>
      </c>
      <c r="H14" s="185">
        <f>'Table 3'!H25-'Table 4'!H25</f>
        <v>223</v>
      </c>
      <c r="I14" s="185">
        <f>'Table 3'!I25-'Table 4'!I25</f>
        <v>144</v>
      </c>
      <c r="J14" s="185">
        <f>'Table 3'!J25-'Table 4'!J25</f>
        <v>177</v>
      </c>
      <c r="K14" s="185">
        <f>'Table 3'!K25-'Table 4'!K25</f>
        <v>262</v>
      </c>
      <c r="L14" s="185">
        <f t="shared" si="0"/>
        <v>583</v>
      </c>
      <c r="M14" s="603"/>
    </row>
    <row r="15" spans="1:13" ht="30" customHeight="1">
      <c r="A15" s="67" t="s">
        <v>142</v>
      </c>
      <c r="B15" s="191">
        <f>'Table 3'!B26-'Table 4'!B26</f>
        <v>1564</v>
      </c>
      <c r="C15" s="191">
        <f>'Table 3'!C26-'Table 4'!C26</f>
        <v>1793</v>
      </c>
      <c r="D15" s="192">
        <f>'Table 3'!D26-'Table 4'!D26</f>
        <v>416</v>
      </c>
      <c r="E15" s="192">
        <f>'Table 3'!E26-'Table 4'!E26</f>
        <v>463</v>
      </c>
      <c r="F15" s="192">
        <f>'Table 3'!F26-'Table 4'!F26</f>
        <v>460</v>
      </c>
      <c r="G15" s="192">
        <f>'Table 3'!G26-'Table 4'!G26</f>
        <v>1339</v>
      </c>
      <c r="H15" s="192">
        <f>'Table 3'!H26-'Table 4'!H26</f>
        <v>454</v>
      </c>
      <c r="I15" s="192">
        <f>'Table 3'!I26-'Table 4'!I26</f>
        <v>414</v>
      </c>
      <c r="J15" s="192">
        <f>'Table 3'!J26-'Table 4'!J26</f>
        <v>518</v>
      </c>
      <c r="K15" s="192">
        <f>'Table 3'!K26-'Table 4'!K26</f>
        <v>373</v>
      </c>
      <c r="L15" s="192">
        <f t="shared" si="0"/>
        <v>1305</v>
      </c>
      <c r="M15" s="603"/>
    </row>
    <row r="16" spans="1:13" ht="18" customHeight="1">
      <c r="A16" s="64" t="s">
        <v>131</v>
      </c>
      <c r="B16" s="184"/>
      <c r="C16" s="184"/>
      <c r="D16" s="185"/>
      <c r="E16" s="185"/>
      <c r="F16" s="185"/>
      <c r="G16" s="185"/>
      <c r="H16" s="185"/>
      <c r="I16" s="185"/>
      <c r="J16" s="185"/>
      <c r="K16" s="185"/>
      <c r="L16" s="489"/>
      <c r="M16" s="603"/>
    </row>
    <row r="17" spans="1:13" ht="25.5" customHeight="1">
      <c r="A17" s="7" t="s">
        <v>199</v>
      </c>
      <c r="B17" s="187">
        <f>'Table 3'!B28-'Table 4'!B28</f>
        <v>872</v>
      </c>
      <c r="C17" s="187">
        <f>'Table 3'!C28-'Table 4'!C28</f>
        <v>980</v>
      </c>
      <c r="D17" s="199">
        <f>'Table 3'!D28-'Table 4'!D28</f>
        <v>233</v>
      </c>
      <c r="E17" s="199">
        <f>'Table 3'!E28-'Table 4'!E28</f>
        <v>282</v>
      </c>
      <c r="F17" s="199">
        <f>'Table 3'!F28-'Table 4'!F28</f>
        <v>253</v>
      </c>
      <c r="G17" s="371">
        <f>'Table 3'!G28-'Table 4'!G28</f>
        <v>768</v>
      </c>
      <c r="H17" s="199">
        <v>212</v>
      </c>
      <c r="I17" s="199">
        <f>'Table 3'!I28-'Table 4'!I28</f>
        <v>238</v>
      </c>
      <c r="J17" s="199">
        <f>'Table 3'!J28-'Table 4'!J28</f>
        <v>325</v>
      </c>
      <c r="K17" s="199">
        <f>'Table 3'!K28-'Table 4'!K28</f>
        <v>238</v>
      </c>
      <c r="L17" s="371">
        <f t="shared" si="0"/>
        <v>801</v>
      </c>
      <c r="M17" s="603"/>
    </row>
    <row r="18" spans="1:13" ht="30" customHeight="1">
      <c r="A18" s="7" t="s">
        <v>143</v>
      </c>
      <c r="B18" s="187">
        <f>'Table 3'!B29-'Table 4'!B29</f>
        <v>52</v>
      </c>
      <c r="C18" s="187">
        <f>'Table 3'!C29-'Table 4'!C29</f>
        <v>139</v>
      </c>
      <c r="D18" s="199">
        <f>'Table 3'!D29-'Table 4'!D29</f>
        <v>31</v>
      </c>
      <c r="E18" s="199">
        <f>'Table 3'!E29-'Table 4'!E29</f>
        <v>18</v>
      </c>
      <c r="F18" s="199">
        <f>'Table 3'!F29-'Table 4'!F29</f>
        <v>39</v>
      </c>
      <c r="G18" s="371">
        <f>'Table 3'!G29-'Table 4'!G29</f>
        <v>88</v>
      </c>
      <c r="H18" s="199">
        <v>51</v>
      </c>
      <c r="I18" s="199">
        <f>'Table 3'!I29-'Table 4'!I29</f>
        <v>9</v>
      </c>
      <c r="J18" s="199">
        <f>'Table 3'!J29-'Table 4'!J29</f>
        <v>26</v>
      </c>
      <c r="K18" s="199">
        <f>'Table 3'!K29-'Table 4'!K29</f>
        <v>2</v>
      </c>
      <c r="L18" s="500">
        <f t="shared" si="0"/>
        <v>37</v>
      </c>
      <c r="M18" s="603"/>
    </row>
    <row r="19" spans="1:15" ht="30" customHeight="1">
      <c r="A19" s="7" t="s">
        <v>144</v>
      </c>
      <c r="B19" s="187">
        <f>'Table 3'!B30-'Table 4'!B30</f>
        <v>16</v>
      </c>
      <c r="C19" s="187">
        <f>'Table 3'!C30-'Table 4'!C30</f>
        <v>14</v>
      </c>
      <c r="D19" s="199">
        <f>'Table 3'!D30-'Table 4'!D30</f>
        <v>2</v>
      </c>
      <c r="E19" s="199">
        <f>'Table 3'!E30-'Table 4'!E30</f>
        <v>8</v>
      </c>
      <c r="F19" s="199">
        <f>'Table 3'!F30-'Table 4'!F30</f>
        <v>2</v>
      </c>
      <c r="G19" s="371">
        <f>'Table 3'!G30-'Table 4'!G30</f>
        <v>12</v>
      </c>
      <c r="H19" s="199">
        <f>'Table 3'!H30-'Table 4'!H30</f>
        <v>2</v>
      </c>
      <c r="I19" s="199">
        <f>'Table 3'!I30-'Table 4'!I30</f>
        <v>3</v>
      </c>
      <c r="J19" s="199">
        <f>'Table 3'!J30-'Table 4'!J30</f>
        <v>1</v>
      </c>
      <c r="K19" s="199">
        <f>'Table 3'!K30-'Table 4'!K30</f>
        <v>3</v>
      </c>
      <c r="L19" s="500">
        <f t="shared" si="0"/>
        <v>7</v>
      </c>
      <c r="M19" s="603"/>
      <c r="O19" s="173"/>
    </row>
    <row r="20" spans="1:13" ht="9" customHeight="1">
      <c r="A20" s="9"/>
      <c r="B20" s="193"/>
      <c r="C20" s="372"/>
      <c r="D20" s="194"/>
      <c r="E20" s="194"/>
      <c r="F20" s="194"/>
      <c r="G20" s="194"/>
      <c r="H20" s="194"/>
      <c r="I20" s="194"/>
      <c r="J20" s="194"/>
      <c r="K20" s="195"/>
      <c r="L20" s="195"/>
      <c r="M20" s="603"/>
    </row>
    <row r="21" spans="1:13" ht="0.75" customHeight="1" hidden="1">
      <c r="A21" s="13"/>
      <c r="B21" s="97"/>
      <c r="C21" s="97"/>
      <c r="D21" s="63"/>
      <c r="E21" s="63"/>
      <c r="F21" s="63"/>
      <c r="G21" s="63"/>
      <c r="H21" s="63"/>
      <c r="I21" s="63"/>
      <c r="J21" s="63"/>
      <c r="K21" s="63"/>
      <c r="L21" s="373">
        <f t="shared" si="0"/>
        <v>0</v>
      </c>
      <c r="M21" s="603"/>
    </row>
    <row r="22" spans="1:13" ht="6.75" customHeight="1" hidden="1">
      <c r="A22" s="69"/>
      <c r="B22" s="3"/>
      <c r="C22" s="3"/>
      <c r="M22" s="603"/>
    </row>
    <row r="23" spans="1:13" ht="21.75" customHeight="1">
      <c r="A23" s="303" t="s">
        <v>404</v>
      </c>
      <c r="M23" s="603"/>
    </row>
    <row r="24" spans="1:13" ht="21" customHeight="1">
      <c r="A24" s="303" t="s">
        <v>406</v>
      </c>
      <c r="M24" s="76"/>
    </row>
  </sheetData>
  <sheetProtection/>
  <mergeCells count="6">
    <mergeCell ref="M1:M23"/>
    <mergeCell ref="A4:A5"/>
    <mergeCell ref="B4:B5"/>
    <mergeCell ref="D4:H4"/>
    <mergeCell ref="C4:C5"/>
    <mergeCell ref="I4:L4"/>
  </mergeCells>
  <printOptions horizontalCentered="1"/>
  <pageMargins left="0.33" right="0.25" top="0.77" bottom="0.3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0">
      <selection activeCell="A23" sqref="A23"/>
    </sheetView>
  </sheetViews>
  <sheetFormatPr defaultColWidth="9.140625" defaultRowHeight="12.75"/>
  <cols>
    <col min="1" max="1" width="38.421875" style="0" customWidth="1"/>
    <col min="2" max="2" width="8.28125" style="0" customWidth="1"/>
    <col min="3" max="3" width="8.140625" style="0" customWidth="1"/>
    <col min="4" max="12" width="9.28125" style="1" customWidth="1"/>
    <col min="13" max="13" width="2.57421875" style="0" customWidth="1"/>
  </cols>
  <sheetData>
    <row r="1" spans="1:13" ht="19.5" customHeight="1">
      <c r="A1" s="23" t="s">
        <v>286</v>
      </c>
      <c r="B1" s="3"/>
      <c r="C1" s="3"/>
      <c r="M1" s="604" t="s">
        <v>256</v>
      </c>
    </row>
    <row r="2" spans="1:13" ht="3.75" customHeight="1">
      <c r="A2" s="3"/>
      <c r="B2" s="3"/>
      <c r="C2" s="3"/>
      <c r="M2" s="605"/>
    </row>
    <row r="3" spans="1:13" ht="12" customHeight="1">
      <c r="A3" s="3"/>
      <c r="B3" s="3"/>
      <c r="C3" s="3"/>
      <c r="D3" s="58"/>
      <c r="E3" s="58"/>
      <c r="I3" s="58"/>
      <c r="J3" s="58"/>
      <c r="K3" s="58"/>
      <c r="L3" s="58" t="s">
        <v>145</v>
      </c>
      <c r="M3" s="605"/>
    </row>
    <row r="4" spans="1:13" ht="5.25" customHeight="1">
      <c r="A4" s="3"/>
      <c r="B4" s="173"/>
      <c r="C4" s="173"/>
      <c r="M4" s="605"/>
    </row>
    <row r="5" spans="1:13" ht="25.5" customHeight="1">
      <c r="A5" s="582" t="s">
        <v>130</v>
      </c>
      <c r="B5" s="582">
        <v>2005</v>
      </c>
      <c r="C5" s="582" t="s">
        <v>284</v>
      </c>
      <c r="D5" s="584" t="s">
        <v>284</v>
      </c>
      <c r="E5" s="585"/>
      <c r="F5" s="585"/>
      <c r="G5" s="585"/>
      <c r="H5" s="586"/>
      <c r="I5" s="584" t="s">
        <v>272</v>
      </c>
      <c r="J5" s="585"/>
      <c r="K5" s="585"/>
      <c r="L5" s="586"/>
      <c r="M5" s="605"/>
    </row>
    <row r="6" spans="1:13" ht="24" customHeight="1">
      <c r="A6" s="583"/>
      <c r="B6" s="583"/>
      <c r="C6" s="583"/>
      <c r="D6" s="60" t="s">
        <v>153</v>
      </c>
      <c r="E6" s="60" t="s">
        <v>262</v>
      </c>
      <c r="F6" s="60" t="s">
        <v>158</v>
      </c>
      <c r="G6" s="345" t="s">
        <v>298</v>
      </c>
      <c r="H6" s="60" t="s">
        <v>201</v>
      </c>
      <c r="I6" s="60" t="s">
        <v>153</v>
      </c>
      <c r="J6" s="60" t="s">
        <v>262</v>
      </c>
      <c r="K6" s="60" t="s">
        <v>306</v>
      </c>
      <c r="L6" s="450" t="s">
        <v>298</v>
      </c>
      <c r="M6" s="605"/>
    </row>
    <row r="7" spans="1:15" ht="39.75" customHeight="1">
      <c r="A7" s="61" t="s">
        <v>146</v>
      </c>
      <c r="B7" s="59">
        <f>'Table 3 cont''d'!B7-'Table 4 cont''d'!B7</f>
        <v>9194</v>
      </c>
      <c r="C7" s="59">
        <f>'Table 3 cont''d'!C7-'Table 4 cont''d'!C7</f>
        <v>11937</v>
      </c>
      <c r="D7" s="81">
        <f>'Table 3 cont''d'!D7-'Table 4 cont''d'!D7</f>
        <v>2632</v>
      </c>
      <c r="E7" s="81">
        <f>'Table 3 cont''d'!E7-'Table 4 cont''d'!E7</f>
        <v>4329</v>
      </c>
      <c r="F7" s="81">
        <f>'Table 3 cont''d'!F7-'Table 4 cont''d'!F7</f>
        <v>1987</v>
      </c>
      <c r="G7" s="81">
        <f>'Table 3 cont''d'!G7-'Table 4 cont''d'!G7</f>
        <v>8948</v>
      </c>
      <c r="H7" s="81">
        <f>'Table 3 cont''d'!H7-'Table 4 cont''d'!H7</f>
        <v>2989</v>
      </c>
      <c r="I7" s="81">
        <f>'Table 3 cont''d'!I7-'Table 4 cont''d'!I7</f>
        <v>854</v>
      </c>
      <c r="J7" s="81">
        <f>'Table 3 cont''d'!J7-'Table 4 cont''d'!J7</f>
        <v>1121</v>
      </c>
      <c r="K7" s="449">
        <f>'Table 3 cont''d'!K7-'Table 4 cont''d'!K7</f>
        <v>748</v>
      </c>
      <c r="L7" s="81">
        <f>'Table 3 cont''d'!L7-'Table 4 cont''d'!L7</f>
        <v>2723</v>
      </c>
      <c r="M7" s="605"/>
      <c r="O7" s="490"/>
    </row>
    <row r="8" spans="1:13" ht="35.25" customHeight="1">
      <c r="A8" s="62" t="s">
        <v>39</v>
      </c>
      <c r="B8" s="59">
        <f>'Table 3 cont''d'!B8-'Table 4 cont''d'!B8</f>
        <v>3427</v>
      </c>
      <c r="C8" s="59">
        <f>'Table 3 cont''d'!C8-'Table 4 cont''d'!C8</f>
        <v>4003</v>
      </c>
      <c r="D8" s="59">
        <f>'Table 3 cont''d'!D8-'Table 4 cont''d'!D8</f>
        <v>938</v>
      </c>
      <c r="E8" s="79">
        <f>'Table 3 cont''d'!E8-'Table 4 cont''d'!E8</f>
        <v>962</v>
      </c>
      <c r="F8" s="79">
        <f>'Table 3 cont''d'!F8-'Table 4 cont''d'!F8</f>
        <v>935</v>
      </c>
      <c r="G8" s="79">
        <f>'Table 3 cont''d'!G8-'Table 4 cont''d'!G8</f>
        <v>2835</v>
      </c>
      <c r="H8" s="79">
        <f>'Table 3 cont''d'!H8-'Table 4 cont''d'!H8</f>
        <v>1168</v>
      </c>
      <c r="I8" s="79">
        <f>'Table 3 cont''d'!I8-'Table 4 cont''d'!I8</f>
        <v>1278</v>
      </c>
      <c r="J8" s="79">
        <f>'Table 3 cont''d'!J8-'Table 4 cont''d'!J8</f>
        <v>1002</v>
      </c>
      <c r="K8" s="59">
        <f>'Table 3 cont''d'!K8-'Table 4 cont''d'!K8</f>
        <v>921</v>
      </c>
      <c r="L8" s="59">
        <f>'Table 3 cont''d'!L8-'Table 4 cont''d'!L8</f>
        <v>3201</v>
      </c>
      <c r="M8" s="605"/>
    </row>
    <row r="9" spans="1:13" ht="13.5" customHeight="1">
      <c r="A9" s="64" t="s">
        <v>131</v>
      </c>
      <c r="B9" s="59"/>
      <c r="C9" s="59"/>
      <c r="D9" s="59"/>
      <c r="E9" s="79"/>
      <c r="F9" s="79"/>
      <c r="G9" s="79"/>
      <c r="H9" s="79"/>
      <c r="I9" s="79"/>
      <c r="J9" s="79"/>
      <c r="K9" s="59"/>
      <c r="L9" s="59"/>
      <c r="M9" s="605"/>
    </row>
    <row r="10" spans="1:13" ht="29.25" customHeight="1">
      <c r="A10" s="70" t="s">
        <v>147</v>
      </c>
      <c r="B10" s="92">
        <f>'Table 3 cont''d'!B10-'Table 4 cont''d'!B10</f>
        <v>2309</v>
      </c>
      <c r="C10" s="92">
        <f>'Table 3 cont''d'!C10-'Table 4 cont''d'!C10</f>
        <v>2446</v>
      </c>
      <c r="D10" s="43">
        <f>'Table 3 cont''d'!D10-'Table 4 cont''d'!D10</f>
        <v>645</v>
      </c>
      <c r="E10" s="92">
        <f>'Table 3 cont''d'!E10-'Table 4 cont''d'!E10</f>
        <v>476</v>
      </c>
      <c r="F10" s="92">
        <f>'Table 3 cont''d'!F10-'Table 4 cont''d'!F10</f>
        <v>667</v>
      </c>
      <c r="G10" s="101">
        <f>'Table 3 cont''d'!G10-'Table 4 cont''d'!G10</f>
        <v>1788</v>
      </c>
      <c r="H10" s="92">
        <f>'Table 3 cont''d'!H10-'Table 4 cont''d'!H10</f>
        <v>658</v>
      </c>
      <c r="I10" s="92">
        <f>'Table 3 cont''d'!I10-'Table 4 cont''d'!I10</f>
        <v>798</v>
      </c>
      <c r="J10" s="92">
        <f>'Table 3 cont''d'!J10-'Table 4 cont''d'!J10</f>
        <v>736</v>
      </c>
      <c r="K10" s="43">
        <f>'Table 3 cont''d'!K10-'Table 4 cont''d'!K10</f>
        <v>670</v>
      </c>
      <c r="L10" s="51">
        <f>'Table 3 cont''d'!L10-'Table 4 cont''d'!L10</f>
        <v>2204</v>
      </c>
      <c r="M10" s="605"/>
    </row>
    <row r="11" spans="1:13" ht="29.25" customHeight="1">
      <c r="A11" s="7" t="s">
        <v>148</v>
      </c>
      <c r="B11" s="92">
        <f>'Table 3 cont''d'!B11-'Table 4 cont''d'!B11</f>
        <v>7</v>
      </c>
      <c r="C11" s="92">
        <f>'Table 3 cont''d'!C11-'Table 4 cont''d'!C11</f>
        <v>3</v>
      </c>
      <c r="D11" s="43">
        <f>'Table 3 cont''d'!D11-'Table 4 cont''d'!D11</f>
        <v>2</v>
      </c>
      <c r="E11" s="302">
        <f>'Table 3 cont''d'!E11-'Table 4 cont''d'!E11</f>
        <v>0</v>
      </c>
      <c r="F11" s="92">
        <f>'Table 3 cont''d'!F11-'Table 4 cont''d'!F11</f>
        <v>1</v>
      </c>
      <c r="G11" s="101">
        <f>'Table 3 cont''d'!G11-'Table 4 cont''d'!G11</f>
        <v>3</v>
      </c>
      <c r="H11" s="459">
        <f>'Table 3 cont''d'!H11-'Table 4 cont''d'!H11</f>
        <v>0</v>
      </c>
      <c r="I11" s="92">
        <f>'Table 3 cont''d'!I11-'Table 4 cont''d'!I11</f>
        <v>2</v>
      </c>
      <c r="J11" s="92">
        <f>'Table 3 cont''d'!J11-'Table 4 cont''d'!J11</f>
        <v>1</v>
      </c>
      <c r="K11" s="43">
        <f>'Table 3 cont''d'!K11-'Table 4 cont''d'!K11</f>
        <v>2</v>
      </c>
      <c r="L11" s="51">
        <f>'Table 3 cont''d'!L11-'Table 4 cont''d'!L11</f>
        <v>5</v>
      </c>
      <c r="M11" s="605"/>
    </row>
    <row r="12" spans="1:13" ht="30.75" customHeight="1">
      <c r="A12" s="70" t="s">
        <v>160</v>
      </c>
      <c r="B12" s="92">
        <f>'Table 3 cont''d'!B12-'Table 4 cont''d'!B12</f>
        <v>17</v>
      </c>
      <c r="C12" s="92">
        <f>'Table 3 cont''d'!C12-'Table 4 cont''d'!C12</f>
        <v>9</v>
      </c>
      <c r="D12" s="43">
        <f>'Table 3 cont''d'!D12-'Table 4 cont''d'!D12</f>
        <v>3</v>
      </c>
      <c r="E12" s="92">
        <f>'Table 3 cont''d'!E12-'Table 4 cont''d'!E12</f>
        <v>2</v>
      </c>
      <c r="F12" s="92">
        <f>'Table 3 cont''d'!F12-'Table 4 cont''d'!F12</f>
        <v>3</v>
      </c>
      <c r="G12" s="101">
        <f>'Table 3 cont''d'!G12-'Table 4 cont''d'!G12</f>
        <v>8</v>
      </c>
      <c r="H12" s="92">
        <f>'Table 3 cont''d'!H12-'Table 4 cont''d'!H12</f>
        <v>1</v>
      </c>
      <c r="I12" s="92">
        <f>'Table 3 cont''d'!I12-'Table 4 cont''d'!I12</f>
        <v>3</v>
      </c>
      <c r="J12" s="92">
        <f>'Table 3 cont''d'!J12-'Table 4 cont''d'!J12</f>
        <v>1</v>
      </c>
      <c r="K12" s="43">
        <f>'Table 3 cont''d'!K12-'Table 4 cont''d'!K12</f>
        <v>2</v>
      </c>
      <c r="L12" s="51">
        <f>'Table 3 cont''d'!L12-'Table 4 cont''d'!L12</f>
        <v>6</v>
      </c>
      <c r="M12" s="605"/>
    </row>
    <row r="13" spans="1:13" ht="30.75" customHeight="1">
      <c r="A13" s="7" t="s">
        <v>149</v>
      </c>
      <c r="B13" s="92">
        <f>'Table 3 cont''d'!B13-'Table 4 cont''d'!B13</f>
        <v>96</v>
      </c>
      <c r="C13" s="92">
        <f>'Table 3 cont''d'!C13-'Table 4 cont''d'!C13</f>
        <v>98</v>
      </c>
      <c r="D13" s="43">
        <f>'Table 3 cont''d'!D13-'Table 4 cont''d'!D13</f>
        <v>34</v>
      </c>
      <c r="E13" s="92">
        <f>'Table 3 cont''d'!E13-'Table 4 cont''d'!E13</f>
        <v>25</v>
      </c>
      <c r="F13" s="92">
        <f>'Table 3 cont''d'!F13-'Table 4 cont''d'!F13</f>
        <v>27</v>
      </c>
      <c r="G13" s="101">
        <f>'Table 3 cont''d'!G13-'Table 4 cont''d'!G13</f>
        <v>86</v>
      </c>
      <c r="H13" s="92">
        <f>'Table 3 cont''d'!H13-'Table 4 cont''d'!H13</f>
        <v>12</v>
      </c>
      <c r="I13" s="92">
        <f>'Table 3 cont''d'!I13-'Table 4 cont''d'!I13</f>
        <v>4</v>
      </c>
      <c r="J13" s="92">
        <f>'Table 3 cont''d'!J13-'Table 4 cont''d'!J13</f>
        <v>2</v>
      </c>
      <c r="K13" s="43">
        <f>'Table 3 cont''d'!K13-'Table 4 cont''d'!K13</f>
        <v>9</v>
      </c>
      <c r="L13" s="51">
        <f>'Table 3 cont''d'!L13-'Table 4 cont''d'!L13</f>
        <v>15</v>
      </c>
      <c r="M13" s="605"/>
    </row>
    <row r="14" spans="1:13" ht="30.75" customHeight="1">
      <c r="A14" s="7" t="s">
        <v>150</v>
      </c>
      <c r="B14" s="92">
        <f>'Table 3 cont''d'!B14-'Table 4 cont''d'!B14</f>
        <v>62</v>
      </c>
      <c r="C14" s="92">
        <f>'Table 3 cont''d'!C14-'Table 4 cont''d'!C14</f>
        <v>61</v>
      </c>
      <c r="D14" s="43">
        <f>'Table 3 cont''d'!D14-'Table 4 cont''d'!D14</f>
        <v>17</v>
      </c>
      <c r="E14" s="92">
        <f>'Table 3 cont''d'!E14-'Table 4 cont''d'!E14</f>
        <v>6</v>
      </c>
      <c r="F14" s="92">
        <f>'Table 3 cont''d'!F14-'Table 4 cont''d'!F14</f>
        <v>7</v>
      </c>
      <c r="G14" s="101">
        <f>'Table 3 cont''d'!G14-'Table 4 cont''d'!G14</f>
        <v>30</v>
      </c>
      <c r="H14" s="92">
        <f>'Table 3 cont''d'!H14-'Table 4 cont''d'!H14</f>
        <v>31</v>
      </c>
      <c r="I14" s="92">
        <f>'Table 3 cont''d'!I14-'Table 4 cont''d'!I14</f>
        <v>4</v>
      </c>
      <c r="J14" s="92">
        <f>'Table 3 cont''d'!J14-'Table 4 cont''d'!J14</f>
        <v>7</v>
      </c>
      <c r="K14" s="43">
        <f>'Table 3 cont''d'!K14-'Table 4 cont''d'!K14</f>
        <v>3</v>
      </c>
      <c r="L14" s="51">
        <f>'Table 3 cont''d'!L14-'Table 4 cont''d'!L14</f>
        <v>14</v>
      </c>
      <c r="M14" s="605"/>
    </row>
    <row r="15" spans="1:13" ht="31.5" customHeight="1">
      <c r="A15" s="70" t="s">
        <v>157</v>
      </c>
      <c r="B15" s="92">
        <f>'Table 3 cont''d'!B15-'Table 4 cont''d'!B15</f>
        <v>278</v>
      </c>
      <c r="C15" s="92">
        <f>'Table 3 cont''d'!C15-'Table 4 cont''d'!C15</f>
        <v>249</v>
      </c>
      <c r="D15" s="43">
        <f>'Table 3 cont''d'!D15-'Table 4 cont''d'!D15</f>
        <v>95</v>
      </c>
      <c r="E15" s="92">
        <f>'Table 3 cont''d'!E15-'Table 4 cont''d'!E15</f>
        <v>59</v>
      </c>
      <c r="F15" s="92">
        <f>'Table 3 cont''d'!F15-'Table 4 cont''d'!F15</f>
        <v>68</v>
      </c>
      <c r="G15" s="101">
        <f>'Table 3 cont''d'!G15-'Table 4 cont''d'!G15</f>
        <v>222</v>
      </c>
      <c r="H15" s="92">
        <f>'Table 3 cont''d'!H15-'Table 4 cont''d'!H15</f>
        <v>27</v>
      </c>
      <c r="I15" s="92">
        <f>'Table 3 cont''d'!I15-'Table 4 cont''d'!I15</f>
        <v>24</v>
      </c>
      <c r="J15" s="92">
        <f>'Table 3 cont''d'!J15-'Table 4 cont''d'!J15</f>
        <v>10</v>
      </c>
      <c r="K15" s="43">
        <f>'Table 3 cont''d'!K15-'Table 4 cont''d'!K15</f>
        <v>12</v>
      </c>
      <c r="L15" s="51">
        <f>'Table 3 cont''d'!L15-'Table 4 cont''d'!L15</f>
        <v>46</v>
      </c>
      <c r="M15" s="605"/>
    </row>
    <row r="16" spans="1:13" ht="31.5" customHeight="1">
      <c r="A16" s="70" t="s">
        <v>151</v>
      </c>
      <c r="B16" s="92">
        <f>'Table 3 cont''d'!B16-'Table 4 cont''d'!B16</f>
        <v>106</v>
      </c>
      <c r="C16" s="92">
        <f>'Table 3 cont''d'!C16-'Table 4 cont''d'!C16</f>
        <v>67</v>
      </c>
      <c r="D16" s="43">
        <f>'Table 3 cont''d'!D16-'Table 4 cont''d'!D16</f>
        <v>9</v>
      </c>
      <c r="E16" s="92">
        <f>'Table 3 cont''d'!E16-'Table 4 cont''d'!E16</f>
        <v>17</v>
      </c>
      <c r="F16" s="92">
        <f>'Table 3 cont''d'!F16-'Table 4 cont''d'!F16</f>
        <v>20</v>
      </c>
      <c r="G16" s="101">
        <f>'Table 3 cont''d'!G16-'Table 4 cont''d'!G16</f>
        <v>46</v>
      </c>
      <c r="H16" s="92">
        <f>'Table 3 cont''d'!H16-'Table 4 cont''d'!H16</f>
        <v>21</v>
      </c>
      <c r="I16" s="92">
        <f>'Table 3 cont''d'!I16-'Table 4 cont''d'!I16</f>
        <v>28</v>
      </c>
      <c r="J16" s="92">
        <f>'Table 3 cont''d'!J16-'Table 4 cont''d'!J16</f>
        <v>22</v>
      </c>
      <c r="K16" s="43">
        <f>'Table 3 cont''d'!K16-'Table 4 cont''d'!K16</f>
        <v>10</v>
      </c>
      <c r="L16" s="51">
        <f>'Table 3 cont''d'!L16-'Table 4 cont''d'!L16</f>
        <v>60</v>
      </c>
      <c r="M16" s="605"/>
    </row>
    <row r="17" spans="1:13" ht="8.25" customHeight="1">
      <c r="A17" s="70"/>
      <c r="B17" s="101"/>
      <c r="C17" s="101"/>
      <c r="D17" s="51"/>
      <c r="E17" s="101"/>
      <c r="F17" s="101"/>
      <c r="G17" s="101"/>
      <c r="H17" s="101"/>
      <c r="I17" s="101"/>
      <c r="J17" s="101"/>
      <c r="K17" s="51"/>
      <c r="L17" s="51"/>
      <c r="M17" s="605"/>
    </row>
    <row r="18" spans="1:13" ht="23.25" customHeight="1">
      <c r="A18" s="324" t="s">
        <v>294</v>
      </c>
      <c r="B18" s="325">
        <f>'Table 3 cont''d'!B18-'Table 4 cont''d'!B18</f>
        <v>29</v>
      </c>
      <c r="C18" s="325">
        <f>'Table 3 cont''d'!C18-'Table 4 cont''d'!C18</f>
        <v>46</v>
      </c>
      <c r="D18" s="325">
        <f>'Table 3 cont''d'!D18-'Table 4 cont''d'!D18</f>
        <v>12</v>
      </c>
      <c r="E18" s="325">
        <f>'Table 3 cont''d'!E18-'Table 4 cont''d'!E18</f>
        <v>13</v>
      </c>
      <c r="F18" s="325">
        <f>'Table 3 cont''d'!F18-'Table 4 cont''d'!F18</f>
        <v>10</v>
      </c>
      <c r="G18" s="325">
        <f>'Table 3 cont''d'!G18-'Table 4 cont''d'!G18</f>
        <v>35</v>
      </c>
      <c r="H18" s="325">
        <f>'Table 3 cont''d'!H18-'Table 4 cont''d'!H18</f>
        <v>11</v>
      </c>
      <c r="I18" s="325">
        <f>'Table 3 cont''d'!I18-'Table 4 cont''d'!I18</f>
        <v>9</v>
      </c>
      <c r="J18" s="325">
        <f>'Table 3 cont''d'!J18-'Table 4 cont''d'!J18</f>
        <v>13</v>
      </c>
      <c r="K18" s="377">
        <f>'Table 3 cont''d'!K18-'Table 4 cont''d'!K18</f>
        <v>7</v>
      </c>
      <c r="L18" s="377">
        <f>'Table 3 cont''d'!L18-'Table 4 cont''d'!L18</f>
        <v>29</v>
      </c>
      <c r="M18" s="605"/>
    </row>
    <row r="19" spans="1:13" ht="0.75" customHeight="1" hidden="1">
      <c r="A19" s="20"/>
      <c r="B19" s="102">
        <f>'Table 3 cont''d'!B18-'Table 4 cont''d'!B18</f>
        <v>29</v>
      </c>
      <c r="C19" s="102" t="e">
        <f>'Table 3 cont''d'!#REF!-'Table 4 cont''d'!C18</f>
        <v>#REF!</v>
      </c>
      <c r="D19" s="102" t="e">
        <f>'Table 3 cont''d'!#REF!-'Table 4 cont''d'!D18</f>
        <v>#REF!</v>
      </c>
      <c r="E19" s="102" t="e">
        <f>'Table 3 cont''d'!#REF!-'Table 4 cont''d'!E18</f>
        <v>#REF!</v>
      </c>
      <c r="F19" s="102" t="e">
        <f>'Table 3 cont''d'!#REF!-'Table 4 cont''d'!F18</f>
        <v>#REF!</v>
      </c>
      <c r="G19" s="102"/>
      <c r="H19" s="102">
        <f>'Table 3 cont''d'!H18-'Table 4 cont''d'!H18</f>
        <v>11</v>
      </c>
      <c r="I19" s="102">
        <f>'Table 3 cont''d'!I18-'Table 4 cont''d'!I18</f>
        <v>9</v>
      </c>
      <c r="J19" s="376"/>
      <c r="K19" s="376"/>
      <c r="L19" s="376"/>
      <c r="M19" s="605"/>
    </row>
    <row r="20" spans="1:13" ht="2.25" customHeight="1" hidden="1">
      <c r="A20" s="68"/>
      <c r="B20" s="56"/>
      <c r="C20" s="56"/>
      <c r="D20" s="167"/>
      <c r="E20" s="103"/>
      <c r="F20" s="103"/>
      <c r="G20" s="103"/>
      <c r="H20" s="103"/>
      <c r="I20" s="103"/>
      <c r="J20" s="375"/>
      <c r="K20" s="375"/>
      <c r="L20" s="375"/>
      <c r="M20" s="605"/>
    </row>
    <row r="21" ht="20.25" customHeight="1">
      <c r="A21" s="303" t="s">
        <v>404</v>
      </c>
    </row>
    <row r="22" ht="20.25" customHeight="1">
      <c r="A22" s="303" t="s">
        <v>407</v>
      </c>
    </row>
  </sheetData>
  <sheetProtection/>
  <mergeCells count="6">
    <mergeCell ref="M1:M20"/>
    <mergeCell ref="A5:A6"/>
    <mergeCell ref="B5:B6"/>
    <mergeCell ref="D5:H5"/>
    <mergeCell ref="C5:C6"/>
    <mergeCell ref="I5:L5"/>
  </mergeCells>
  <printOptions horizontalCentered="1"/>
  <pageMargins left="0.5" right="0.35" top="0.89" bottom="0.49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9">
      <selection activeCell="B17" sqref="B17"/>
    </sheetView>
  </sheetViews>
  <sheetFormatPr defaultColWidth="9.140625" defaultRowHeight="12.75"/>
  <cols>
    <col min="1" max="1" width="6.421875" style="3" customWidth="1"/>
    <col min="2" max="2" width="26.00390625" style="3" customWidth="1"/>
    <col min="3" max="4" width="9.28125" style="3" customWidth="1"/>
    <col min="5" max="13" width="9.28125" style="104" customWidth="1"/>
    <col min="14" max="14" width="3.421875" style="3" customWidth="1"/>
    <col min="15" max="16384" width="9.140625" style="3" customWidth="1"/>
  </cols>
  <sheetData>
    <row r="1" spans="1:14" s="5" customFormat="1" ht="18" customHeight="1">
      <c r="A1" s="34" t="s">
        <v>274</v>
      </c>
      <c r="E1" s="148"/>
      <c r="F1" s="148"/>
      <c r="G1" s="148"/>
      <c r="H1" s="148"/>
      <c r="I1" s="148"/>
      <c r="J1" s="148"/>
      <c r="K1" s="148"/>
      <c r="L1" s="148"/>
      <c r="M1" s="148"/>
      <c r="N1" s="597" t="s">
        <v>247</v>
      </c>
    </row>
    <row r="2" spans="1:14" ht="12.75" customHeight="1">
      <c r="A2" s="12"/>
      <c r="E2" s="58"/>
      <c r="J2" s="58"/>
      <c r="K2" s="339"/>
      <c r="L2" s="339"/>
      <c r="M2" s="340" t="s">
        <v>128</v>
      </c>
      <c r="N2" s="597"/>
    </row>
    <row r="3" spans="1:14" ht="4.5" customHeight="1">
      <c r="A3" s="12"/>
      <c r="E3" s="58"/>
      <c r="F3" s="58"/>
      <c r="G3" s="58"/>
      <c r="H3" s="58"/>
      <c r="I3" s="58"/>
      <c r="J3" s="58"/>
      <c r="K3" s="58"/>
      <c r="L3" s="58"/>
      <c r="M3" s="382"/>
      <c r="N3" s="597"/>
    </row>
    <row r="4" spans="1:14" ht="15.75" customHeight="1">
      <c r="A4" s="606" t="s">
        <v>10</v>
      </c>
      <c r="B4" s="607"/>
      <c r="C4" s="582">
        <v>2005</v>
      </c>
      <c r="D4" s="582" t="s">
        <v>239</v>
      </c>
      <c r="E4" s="584" t="s">
        <v>239</v>
      </c>
      <c r="F4" s="585"/>
      <c r="G4" s="585"/>
      <c r="H4" s="585"/>
      <c r="I4" s="586"/>
      <c r="J4" s="584" t="s">
        <v>302</v>
      </c>
      <c r="K4" s="585"/>
      <c r="L4" s="585"/>
      <c r="M4" s="586"/>
      <c r="N4" s="597"/>
    </row>
    <row r="5" spans="1:14" ht="13.5" customHeight="1">
      <c r="A5" s="608"/>
      <c r="B5" s="609"/>
      <c r="C5" s="610"/>
      <c r="D5" s="610"/>
      <c r="E5" s="41" t="s">
        <v>0</v>
      </c>
      <c r="F5" s="41" t="s">
        <v>155</v>
      </c>
      <c r="G5" s="41" t="s">
        <v>158</v>
      </c>
      <c r="H5" s="380" t="s">
        <v>298</v>
      </c>
      <c r="I5" s="41" t="s">
        <v>201</v>
      </c>
      <c r="J5" s="41" t="s">
        <v>0</v>
      </c>
      <c r="K5" s="41" t="s">
        <v>155</v>
      </c>
      <c r="L5" s="41" t="s">
        <v>158</v>
      </c>
      <c r="M5" s="380" t="s">
        <v>298</v>
      </c>
      <c r="N5" s="597"/>
    </row>
    <row r="6" spans="1:14" ht="15" customHeight="1">
      <c r="A6" s="22"/>
      <c r="B6" s="176" t="s">
        <v>212</v>
      </c>
      <c r="C6" s="208">
        <f>C7+C20+C28+C40+C44</f>
        <v>59095</v>
      </c>
      <c r="D6" s="208">
        <f>D7+D20+D28+D40+D44</f>
        <v>68966</v>
      </c>
      <c r="E6" s="280">
        <f>E7+E20+E28+E40+E44</f>
        <v>14610</v>
      </c>
      <c r="F6" s="280">
        <f>F7+F20+F28+F40+F44</f>
        <v>16250</v>
      </c>
      <c r="G6" s="280">
        <f>G7+G20+G28+G40+G44</f>
        <v>17825</v>
      </c>
      <c r="H6" s="280">
        <f>SUM(E6:G6)</f>
        <v>48685</v>
      </c>
      <c r="I6" s="280">
        <f>I7+I20+I28+I40+I44</f>
        <v>20281</v>
      </c>
      <c r="J6" s="280">
        <f>J7+J20+J28+J40+J44</f>
        <v>14224</v>
      </c>
      <c r="K6" s="280">
        <f>K7+K20+K28+K40+K44</f>
        <v>15342</v>
      </c>
      <c r="L6" s="280">
        <f>L7+L20+L28+L40+L44</f>
        <v>15991</v>
      </c>
      <c r="M6" s="416">
        <f>SUM(J6:L6)</f>
        <v>45557</v>
      </c>
      <c r="N6" s="597"/>
    </row>
    <row r="7" spans="1:14" ht="12" customHeight="1">
      <c r="A7" s="326" t="s">
        <v>164</v>
      </c>
      <c r="B7" s="327"/>
      <c r="C7" s="328">
        <v>38478</v>
      </c>
      <c r="D7" s="328">
        <v>42586</v>
      </c>
      <c r="E7" s="308">
        <v>9193</v>
      </c>
      <c r="F7" s="308">
        <v>8551</v>
      </c>
      <c r="G7" s="308">
        <v>11851</v>
      </c>
      <c r="H7" s="261">
        <f aca="true" t="shared" si="0" ref="H7:H47">SUM(E7:G7)</f>
        <v>29595</v>
      </c>
      <c r="I7" s="308">
        <f>D7-H7</f>
        <v>12991</v>
      </c>
      <c r="J7" s="308">
        <v>9447</v>
      </c>
      <c r="K7" s="308">
        <v>9839</v>
      </c>
      <c r="L7" s="415">
        <v>11176</v>
      </c>
      <c r="M7" s="300">
        <f aca="true" t="shared" si="1" ref="M7:M47">SUM(J7:L7)</f>
        <v>30462</v>
      </c>
      <c r="N7" s="597"/>
    </row>
    <row r="8" spans="1:14" ht="10.5" customHeight="1">
      <c r="A8" s="326"/>
      <c r="B8" s="327" t="s">
        <v>42</v>
      </c>
      <c r="C8" s="329">
        <v>201</v>
      </c>
      <c r="D8" s="329">
        <v>138</v>
      </c>
      <c r="E8" s="330">
        <v>33</v>
      </c>
      <c r="F8" s="330">
        <v>42</v>
      </c>
      <c r="G8" s="330">
        <v>40</v>
      </c>
      <c r="H8" s="101">
        <f t="shared" si="0"/>
        <v>115</v>
      </c>
      <c r="I8" s="330">
        <f aca="true" t="shared" si="2" ref="I8:I18">D8-H8</f>
        <v>23</v>
      </c>
      <c r="J8" s="330">
        <v>36</v>
      </c>
      <c r="K8" s="330">
        <v>55</v>
      </c>
      <c r="L8" s="333">
        <v>59</v>
      </c>
      <c r="M8" s="51">
        <f t="shared" si="1"/>
        <v>150</v>
      </c>
      <c r="N8" s="597"/>
    </row>
    <row r="9" spans="1:14" ht="10.5" customHeight="1">
      <c r="A9" s="331"/>
      <c r="B9" s="327" t="s">
        <v>11</v>
      </c>
      <c r="C9" s="329">
        <v>1559</v>
      </c>
      <c r="D9" s="329">
        <v>1851</v>
      </c>
      <c r="E9" s="330">
        <v>374</v>
      </c>
      <c r="F9" s="330">
        <v>447</v>
      </c>
      <c r="G9" s="330">
        <v>527</v>
      </c>
      <c r="H9" s="101">
        <f t="shared" si="0"/>
        <v>1348</v>
      </c>
      <c r="I9" s="330">
        <f t="shared" si="2"/>
        <v>503</v>
      </c>
      <c r="J9" s="330">
        <v>472</v>
      </c>
      <c r="K9" s="330">
        <v>557</v>
      </c>
      <c r="L9" s="333">
        <v>475</v>
      </c>
      <c r="M9" s="51">
        <f t="shared" si="1"/>
        <v>1504</v>
      </c>
      <c r="N9" s="597"/>
    </row>
    <row r="10" spans="1:14" ht="10.5" customHeight="1">
      <c r="A10" s="331"/>
      <c r="B10" s="327" t="s">
        <v>12</v>
      </c>
      <c r="C10" s="329">
        <v>8391</v>
      </c>
      <c r="D10" s="329">
        <v>8704</v>
      </c>
      <c r="E10" s="330">
        <v>1818</v>
      </c>
      <c r="F10" s="330">
        <v>2254</v>
      </c>
      <c r="G10" s="330">
        <v>2107</v>
      </c>
      <c r="H10" s="101">
        <f t="shared" si="0"/>
        <v>6179</v>
      </c>
      <c r="I10" s="330">
        <f t="shared" si="2"/>
        <v>2525</v>
      </c>
      <c r="J10" s="330">
        <v>1858</v>
      </c>
      <c r="K10" s="330">
        <v>2535</v>
      </c>
      <c r="L10" s="333">
        <v>1955</v>
      </c>
      <c r="M10" s="51">
        <f t="shared" si="1"/>
        <v>6348</v>
      </c>
      <c r="N10" s="597"/>
    </row>
    <row r="11" spans="1:14" ht="10.5" customHeight="1">
      <c r="A11" s="331"/>
      <c r="B11" s="327" t="s">
        <v>13</v>
      </c>
      <c r="C11" s="329">
        <v>1070</v>
      </c>
      <c r="D11" s="329">
        <v>1295</v>
      </c>
      <c r="E11" s="330">
        <v>251</v>
      </c>
      <c r="F11" s="330">
        <v>348</v>
      </c>
      <c r="G11" s="330">
        <v>284</v>
      </c>
      <c r="H11" s="101">
        <f t="shared" si="0"/>
        <v>883</v>
      </c>
      <c r="I11" s="330">
        <f t="shared" si="2"/>
        <v>412</v>
      </c>
      <c r="J11" s="330">
        <v>336</v>
      </c>
      <c r="K11" s="330">
        <v>462</v>
      </c>
      <c r="L11" s="333">
        <v>464</v>
      </c>
      <c r="M11" s="51">
        <f t="shared" si="1"/>
        <v>1262</v>
      </c>
      <c r="N11" s="597"/>
    </row>
    <row r="12" spans="1:14" ht="10.5" customHeight="1">
      <c r="A12" s="331"/>
      <c r="B12" s="327" t="s">
        <v>14</v>
      </c>
      <c r="C12" s="329">
        <v>3308</v>
      </c>
      <c r="D12" s="329">
        <v>2754</v>
      </c>
      <c r="E12" s="330">
        <v>621</v>
      </c>
      <c r="F12" s="330">
        <v>693</v>
      </c>
      <c r="G12" s="330">
        <v>616</v>
      </c>
      <c r="H12" s="101">
        <f t="shared" si="0"/>
        <v>1930</v>
      </c>
      <c r="I12" s="330">
        <f t="shared" si="2"/>
        <v>824</v>
      </c>
      <c r="J12" s="330">
        <v>754</v>
      </c>
      <c r="K12" s="330">
        <v>899</v>
      </c>
      <c r="L12" s="333">
        <v>950</v>
      </c>
      <c r="M12" s="51">
        <f t="shared" si="1"/>
        <v>2603</v>
      </c>
      <c r="N12" s="597"/>
    </row>
    <row r="13" spans="1:14" ht="10.5" customHeight="1">
      <c r="A13" s="331"/>
      <c r="B13" s="327" t="s">
        <v>15</v>
      </c>
      <c r="C13" s="329">
        <v>723</v>
      </c>
      <c r="D13" s="329">
        <v>870</v>
      </c>
      <c r="E13" s="330">
        <v>179</v>
      </c>
      <c r="F13" s="330">
        <v>164</v>
      </c>
      <c r="G13" s="330">
        <v>174</v>
      </c>
      <c r="H13" s="101">
        <f t="shared" si="0"/>
        <v>517</v>
      </c>
      <c r="I13" s="330">
        <f t="shared" si="2"/>
        <v>353</v>
      </c>
      <c r="J13" s="330">
        <v>218</v>
      </c>
      <c r="K13" s="330">
        <v>265</v>
      </c>
      <c r="L13" s="333">
        <v>231</v>
      </c>
      <c r="M13" s="51">
        <f t="shared" si="1"/>
        <v>714</v>
      </c>
      <c r="N13" s="597"/>
    </row>
    <row r="14" spans="1:14" ht="10.5" customHeight="1">
      <c r="A14" s="331"/>
      <c r="B14" s="327" t="s">
        <v>16</v>
      </c>
      <c r="C14" s="329">
        <v>558</v>
      </c>
      <c r="D14" s="329">
        <v>187</v>
      </c>
      <c r="E14" s="330">
        <v>29</v>
      </c>
      <c r="F14" s="330">
        <v>36</v>
      </c>
      <c r="G14" s="330">
        <v>35</v>
      </c>
      <c r="H14" s="101">
        <f t="shared" si="0"/>
        <v>100</v>
      </c>
      <c r="I14" s="330">
        <f t="shared" si="2"/>
        <v>87</v>
      </c>
      <c r="J14" s="330">
        <v>485</v>
      </c>
      <c r="K14" s="330">
        <v>69</v>
      </c>
      <c r="L14" s="333">
        <v>57</v>
      </c>
      <c r="M14" s="51">
        <f t="shared" si="1"/>
        <v>611</v>
      </c>
      <c r="N14" s="597"/>
    </row>
    <row r="15" spans="1:14" ht="10.5" customHeight="1">
      <c r="A15" s="331"/>
      <c r="B15" s="327" t="s">
        <v>19</v>
      </c>
      <c r="C15" s="329">
        <v>1589</v>
      </c>
      <c r="D15" s="329">
        <v>2447</v>
      </c>
      <c r="E15" s="330">
        <v>462</v>
      </c>
      <c r="F15" s="330">
        <v>539</v>
      </c>
      <c r="G15" s="330">
        <v>608</v>
      </c>
      <c r="H15" s="101">
        <f t="shared" si="0"/>
        <v>1609</v>
      </c>
      <c r="I15" s="330">
        <f t="shared" si="2"/>
        <v>838</v>
      </c>
      <c r="J15" s="330">
        <v>450</v>
      </c>
      <c r="K15" s="330">
        <v>547</v>
      </c>
      <c r="L15" s="333">
        <v>454</v>
      </c>
      <c r="M15" s="51">
        <f t="shared" si="1"/>
        <v>1451</v>
      </c>
      <c r="N15" s="597"/>
    </row>
    <row r="16" spans="1:14" ht="10.5" customHeight="1">
      <c r="A16" s="331"/>
      <c r="B16" s="327" t="s">
        <v>27</v>
      </c>
      <c r="C16" s="329">
        <v>29</v>
      </c>
      <c r="D16" s="329">
        <v>128</v>
      </c>
      <c r="E16" s="330">
        <v>116</v>
      </c>
      <c r="F16" s="330">
        <v>6</v>
      </c>
      <c r="G16" s="330">
        <v>2</v>
      </c>
      <c r="H16" s="101">
        <f t="shared" si="0"/>
        <v>124</v>
      </c>
      <c r="I16" s="330">
        <f t="shared" si="2"/>
        <v>4</v>
      </c>
      <c r="J16" s="330">
        <v>4</v>
      </c>
      <c r="K16" s="330">
        <v>4</v>
      </c>
      <c r="L16" s="333">
        <v>4</v>
      </c>
      <c r="M16" s="51">
        <f t="shared" si="1"/>
        <v>12</v>
      </c>
      <c r="N16" s="597"/>
    </row>
    <row r="17" spans="1:14" ht="10.5" customHeight="1">
      <c r="A17" s="331"/>
      <c r="B17" s="327" t="s">
        <v>32</v>
      </c>
      <c r="C17" s="329">
        <v>647</v>
      </c>
      <c r="D17" s="329">
        <v>662</v>
      </c>
      <c r="E17" s="330">
        <v>190</v>
      </c>
      <c r="F17" s="330">
        <v>187</v>
      </c>
      <c r="G17" s="330">
        <v>143</v>
      </c>
      <c r="H17" s="101">
        <f t="shared" si="0"/>
        <v>520</v>
      </c>
      <c r="I17" s="330">
        <f t="shared" si="2"/>
        <v>142</v>
      </c>
      <c r="J17" s="330">
        <v>186</v>
      </c>
      <c r="K17" s="330">
        <v>248</v>
      </c>
      <c r="L17" s="333">
        <v>201</v>
      </c>
      <c r="M17" s="51">
        <f t="shared" si="1"/>
        <v>635</v>
      </c>
      <c r="N17" s="597"/>
    </row>
    <row r="18" spans="1:14" ht="10.5" customHeight="1">
      <c r="A18" s="331"/>
      <c r="B18" s="327" t="s">
        <v>18</v>
      </c>
      <c r="C18" s="329">
        <v>19215</v>
      </c>
      <c r="D18" s="329">
        <v>22362</v>
      </c>
      <c r="E18" s="330">
        <v>4847</v>
      </c>
      <c r="F18" s="330">
        <v>3386</v>
      </c>
      <c r="G18" s="330">
        <v>7150</v>
      </c>
      <c r="H18" s="101">
        <f t="shared" si="0"/>
        <v>15383</v>
      </c>
      <c r="I18" s="330">
        <f t="shared" si="2"/>
        <v>6979</v>
      </c>
      <c r="J18" s="330">
        <v>4272</v>
      </c>
      <c r="K18" s="330">
        <v>3939</v>
      </c>
      <c r="L18" s="333">
        <v>6096</v>
      </c>
      <c r="M18" s="51">
        <f t="shared" si="1"/>
        <v>14307</v>
      </c>
      <c r="N18" s="597"/>
    </row>
    <row r="19" spans="1:14" ht="10.5" customHeight="1">
      <c r="A19" s="331"/>
      <c r="B19" s="332" t="s">
        <v>20</v>
      </c>
      <c r="C19" s="329">
        <f>C7-SUM(C8:C18)</f>
        <v>1188</v>
      </c>
      <c r="D19" s="329">
        <f>D7-SUM(D8:D18)</f>
        <v>1188</v>
      </c>
      <c r="E19" s="330">
        <f>E7-SUM(E8:E18)</f>
        <v>273</v>
      </c>
      <c r="F19" s="330">
        <f>F7-SUM(F8:F18)</f>
        <v>449</v>
      </c>
      <c r="G19" s="330">
        <f>G7-SUM(G8:G18)</f>
        <v>165</v>
      </c>
      <c r="H19" s="101">
        <f t="shared" si="0"/>
        <v>887</v>
      </c>
      <c r="I19" s="330">
        <f>I7-SUM(I8:I18)</f>
        <v>301</v>
      </c>
      <c r="J19" s="330">
        <f>J7-SUM(J8:J18)</f>
        <v>376</v>
      </c>
      <c r="K19" s="330">
        <f>K7-SUM(K8:K18)</f>
        <v>259</v>
      </c>
      <c r="L19" s="330">
        <f>L7-SUM(L8:L18)</f>
        <v>230</v>
      </c>
      <c r="M19" s="51">
        <f t="shared" si="1"/>
        <v>865</v>
      </c>
      <c r="N19" s="597"/>
    </row>
    <row r="20" spans="1:14" ht="12.75" customHeight="1">
      <c r="A20" s="326" t="s">
        <v>165</v>
      </c>
      <c r="B20" s="332"/>
      <c r="C20" s="328">
        <v>7295</v>
      </c>
      <c r="D20" s="328">
        <v>11507</v>
      </c>
      <c r="E20" s="308">
        <v>2490</v>
      </c>
      <c r="F20" s="308">
        <v>3395</v>
      </c>
      <c r="G20" s="308">
        <v>2297</v>
      </c>
      <c r="H20" s="261">
        <f t="shared" si="0"/>
        <v>8182</v>
      </c>
      <c r="I20" s="308">
        <f aca="true" t="shared" si="3" ref="I20:I26">D20-H20</f>
        <v>3325</v>
      </c>
      <c r="J20" s="308">
        <v>1281</v>
      </c>
      <c r="K20" s="308">
        <v>1485</v>
      </c>
      <c r="L20" s="415">
        <v>1076</v>
      </c>
      <c r="M20" s="300">
        <f t="shared" si="1"/>
        <v>3842</v>
      </c>
      <c r="N20" s="597"/>
    </row>
    <row r="21" spans="1:14" ht="12.75" customHeight="1">
      <c r="A21" s="326"/>
      <c r="B21" s="332" t="s">
        <v>207</v>
      </c>
      <c r="C21" s="329">
        <v>187</v>
      </c>
      <c r="D21" s="329">
        <v>166</v>
      </c>
      <c r="E21" s="330">
        <v>32</v>
      </c>
      <c r="F21" s="330">
        <v>43</v>
      </c>
      <c r="G21" s="330">
        <v>51</v>
      </c>
      <c r="H21" s="101">
        <f t="shared" si="0"/>
        <v>126</v>
      </c>
      <c r="I21" s="330">
        <f t="shared" si="3"/>
        <v>40</v>
      </c>
      <c r="J21" s="330">
        <v>27</v>
      </c>
      <c r="K21" s="330">
        <v>35</v>
      </c>
      <c r="L21" s="333">
        <v>48</v>
      </c>
      <c r="M21" s="51">
        <f t="shared" si="1"/>
        <v>110</v>
      </c>
      <c r="N21" s="597"/>
    </row>
    <row r="22" spans="1:14" ht="15" customHeight="1">
      <c r="A22" s="331"/>
      <c r="B22" s="332" t="s">
        <v>320</v>
      </c>
      <c r="C22" s="329">
        <v>194</v>
      </c>
      <c r="D22" s="329">
        <v>225</v>
      </c>
      <c r="E22" s="330">
        <v>41</v>
      </c>
      <c r="F22" s="330">
        <v>41</v>
      </c>
      <c r="G22" s="330">
        <v>66</v>
      </c>
      <c r="H22" s="101">
        <f t="shared" si="0"/>
        <v>148</v>
      </c>
      <c r="I22" s="330">
        <f t="shared" si="3"/>
        <v>77</v>
      </c>
      <c r="J22" s="330">
        <v>37</v>
      </c>
      <c r="K22" s="330">
        <v>111</v>
      </c>
      <c r="L22" s="333">
        <v>44</v>
      </c>
      <c r="M22" s="51">
        <f t="shared" si="1"/>
        <v>192</v>
      </c>
      <c r="N22" s="597"/>
    </row>
    <row r="23" spans="1:14" ht="13.5" customHeight="1">
      <c r="A23" s="331"/>
      <c r="B23" s="332" t="s">
        <v>23</v>
      </c>
      <c r="C23" s="329">
        <v>257</v>
      </c>
      <c r="D23" s="329">
        <v>382</v>
      </c>
      <c r="E23" s="330">
        <v>90</v>
      </c>
      <c r="F23" s="330">
        <v>99</v>
      </c>
      <c r="G23" s="330">
        <v>82</v>
      </c>
      <c r="H23" s="101">
        <f t="shared" si="0"/>
        <v>271</v>
      </c>
      <c r="I23" s="330">
        <f t="shared" si="3"/>
        <v>111</v>
      </c>
      <c r="J23" s="330">
        <v>79</v>
      </c>
      <c r="K23" s="330">
        <v>113</v>
      </c>
      <c r="L23" s="333">
        <v>60</v>
      </c>
      <c r="M23" s="51">
        <f t="shared" si="1"/>
        <v>252</v>
      </c>
      <c r="N23" s="597"/>
    </row>
    <row r="24" spans="1:14" ht="12.75" customHeight="1">
      <c r="A24" s="331"/>
      <c r="B24" s="332" t="s">
        <v>31</v>
      </c>
      <c r="C24" s="329">
        <v>507</v>
      </c>
      <c r="D24" s="329">
        <v>541</v>
      </c>
      <c r="E24" s="330">
        <v>276</v>
      </c>
      <c r="F24" s="330">
        <v>75</v>
      </c>
      <c r="G24" s="330">
        <v>146</v>
      </c>
      <c r="H24" s="101">
        <f t="shared" si="0"/>
        <v>497</v>
      </c>
      <c r="I24" s="330">
        <f t="shared" si="3"/>
        <v>44</v>
      </c>
      <c r="J24" s="330">
        <v>32</v>
      </c>
      <c r="K24" s="330">
        <v>71</v>
      </c>
      <c r="L24" s="333">
        <v>138</v>
      </c>
      <c r="M24" s="51">
        <f t="shared" si="1"/>
        <v>241</v>
      </c>
      <c r="N24" s="597"/>
    </row>
    <row r="25" spans="1:14" ht="12.75" customHeight="1">
      <c r="A25" s="331"/>
      <c r="B25" s="332" t="s">
        <v>26</v>
      </c>
      <c r="C25" s="329">
        <v>219</v>
      </c>
      <c r="D25" s="329">
        <v>141</v>
      </c>
      <c r="E25" s="330">
        <v>31</v>
      </c>
      <c r="F25" s="330">
        <v>34</v>
      </c>
      <c r="G25" s="330">
        <v>38</v>
      </c>
      <c r="H25" s="101">
        <f t="shared" si="0"/>
        <v>103</v>
      </c>
      <c r="I25" s="330">
        <f t="shared" si="3"/>
        <v>38</v>
      </c>
      <c r="J25" s="330">
        <v>49</v>
      </c>
      <c r="K25" s="330">
        <v>99</v>
      </c>
      <c r="L25" s="333">
        <v>75</v>
      </c>
      <c r="M25" s="51">
        <f t="shared" si="1"/>
        <v>223</v>
      </c>
      <c r="N25" s="597"/>
    </row>
    <row r="26" spans="1:14" ht="12" customHeight="1">
      <c r="A26" s="331"/>
      <c r="B26" s="332" t="s">
        <v>83</v>
      </c>
      <c r="C26" s="329">
        <v>4903</v>
      </c>
      <c r="D26" s="329">
        <v>7882</v>
      </c>
      <c r="E26" s="330">
        <v>1345</v>
      </c>
      <c r="F26" s="330">
        <v>2826</v>
      </c>
      <c r="G26" s="330">
        <v>1625</v>
      </c>
      <c r="H26" s="101">
        <f t="shared" si="0"/>
        <v>5796</v>
      </c>
      <c r="I26" s="330">
        <f t="shared" si="3"/>
        <v>2086</v>
      </c>
      <c r="J26" s="330">
        <v>730</v>
      </c>
      <c r="K26" s="330">
        <v>779</v>
      </c>
      <c r="L26" s="333">
        <v>472</v>
      </c>
      <c r="M26" s="51">
        <f t="shared" si="1"/>
        <v>1981</v>
      </c>
      <c r="N26" s="597"/>
    </row>
    <row r="27" spans="1:14" ht="10.5" customHeight="1">
      <c r="A27" s="331"/>
      <c r="B27" s="332" t="s">
        <v>20</v>
      </c>
      <c r="C27" s="329">
        <f>C20-SUM(C21:C26)</f>
        <v>1028</v>
      </c>
      <c r="D27" s="329">
        <f>D20-SUM(D21:D26)</f>
        <v>2170</v>
      </c>
      <c r="E27" s="330">
        <f>E20-SUM(E21:E26)</f>
        <v>675</v>
      </c>
      <c r="F27" s="330">
        <f>F20-SUM(F21:F26)</f>
        <v>277</v>
      </c>
      <c r="G27" s="330">
        <f>G20-SUM(G21:G26)</f>
        <v>289</v>
      </c>
      <c r="H27" s="101">
        <f t="shared" si="0"/>
        <v>1241</v>
      </c>
      <c r="I27" s="330">
        <f>I20-SUM(I21:I26)</f>
        <v>929</v>
      </c>
      <c r="J27" s="330">
        <f>J20-SUM(J21:J26)</f>
        <v>327</v>
      </c>
      <c r="K27" s="330">
        <f>K20-SUM(K21:K26)</f>
        <v>277</v>
      </c>
      <c r="L27" s="330">
        <f>L20-SUM(L21:L26)</f>
        <v>239</v>
      </c>
      <c r="M27" s="51">
        <f t="shared" si="1"/>
        <v>843</v>
      </c>
      <c r="N27" s="597"/>
    </row>
    <row r="28" spans="1:14" ht="10.5" customHeight="1">
      <c r="A28" s="326" t="s">
        <v>166</v>
      </c>
      <c r="B28" s="332"/>
      <c r="C28" s="328">
        <v>7173</v>
      </c>
      <c r="D28" s="328">
        <v>8155</v>
      </c>
      <c r="E28" s="308">
        <v>1754</v>
      </c>
      <c r="F28" s="308">
        <v>1996</v>
      </c>
      <c r="G28" s="308">
        <v>2062</v>
      </c>
      <c r="H28" s="261">
        <f t="shared" si="0"/>
        <v>5812</v>
      </c>
      <c r="I28" s="308">
        <f aca="true" t="shared" si="4" ref="I28:I38">D28-H28</f>
        <v>2343</v>
      </c>
      <c r="J28" s="308">
        <v>2125</v>
      </c>
      <c r="K28" s="308">
        <v>2530</v>
      </c>
      <c r="L28" s="415">
        <v>2311</v>
      </c>
      <c r="M28" s="300">
        <f t="shared" si="1"/>
        <v>6966</v>
      </c>
      <c r="N28" s="597"/>
    </row>
    <row r="29" spans="1:14" ht="10.5" customHeight="1">
      <c r="A29" s="331"/>
      <c r="B29" s="332" t="s">
        <v>92</v>
      </c>
      <c r="C29" s="329">
        <v>110</v>
      </c>
      <c r="D29" s="329">
        <v>135</v>
      </c>
      <c r="E29" s="330">
        <v>26</v>
      </c>
      <c r="F29" s="330">
        <v>27</v>
      </c>
      <c r="G29" s="330">
        <v>40</v>
      </c>
      <c r="H29" s="101">
        <f t="shared" si="0"/>
        <v>93</v>
      </c>
      <c r="I29" s="330">
        <f t="shared" si="4"/>
        <v>42</v>
      </c>
      <c r="J29" s="330">
        <v>44</v>
      </c>
      <c r="K29" s="330">
        <v>44</v>
      </c>
      <c r="L29" s="333">
        <v>54</v>
      </c>
      <c r="M29" s="51">
        <f t="shared" si="1"/>
        <v>142</v>
      </c>
      <c r="N29" s="597"/>
    </row>
    <row r="30" spans="1:14" ht="10.5" customHeight="1">
      <c r="A30" s="331"/>
      <c r="B30" s="332" t="s">
        <v>240</v>
      </c>
      <c r="C30" s="329">
        <v>229</v>
      </c>
      <c r="D30" s="329">
        <v>324</v>
      </c>
      <c r="E30" s="330">
        <v>80</v>
      </c>
      <c r="F30" s="330">
        <v>88</v>
      </c>
      <c r="G30" s="330">
        <v>109</v>
      </c>
      <c r="H30" s="101">
        <f t="shared" si="0"/>
        <v>277</v>
      </c>
      <c r="I30" s="330">
        <f t="shared" si="4"/>
        <v>47</v>
      </c>
      <c r="J30" s="330">
        <v>59</v>
      </c>
      <c r="K30" s="330">
        <v>15</v>
      </c>
      <c r="L30" s="333">
        <v>10</v>
      </c>
      <c r="M30" s="51">
        <f t="shared" si="1"/>
        <v>84</v>
      </c>
      <c r="N30" s="597"/>
    </row>
    <row r="31" spans="1:14" ht="10.5" customHeight="1">
      <c r="A31" s="331"/>
      <c r="B31" s="332" t="s">
        <v>24</v>
      </c>
      <c r="C31" s="329">
        <v>207</v>
      </c>
      <c r="D31" s="329">
        <v>138</v>
      </c>
      <c r="E31" s="330">
        <v>46</v>
      </c>
      <c r="F31" s="330">
        <v>17</v>
      </c>
      <c r="G31" s="330">
        <v>32</v>
      </c>
      <c r="H31" s="101">
        <f t="shared" si="0"/>
        <v>95</v>
      </c>
      <c r="I31" s="330">
        <f t="shared" si="4"/>
        <v>43</v>
      </c>
      <c r="J31" s="330">
        <v>54</v>
      </c>
      <c r="K31" s="330">
        <v>44</v>
      </c>
      <c r="L31" s="333">
        <v>78</v>
      </c>
      <c r="M31" s="51">
        <f t="shared" si="1"/>
        <v>176</v>
      </c>
      <c r="N31" s="597"/>
    </row>
    <row r="32" spans="1:14" ht="10.5" customHeight="1">
      <c r="A32" s="331"/>
      <c r="B32" s="332" t="s">
        <v>242</v>
      </c>
      <c r="C32" s="329">
        <v>3373</v>
      </c>
      <c r="D32" s="329">
        <v>3288</v>
      </c>
      <c r="E32" s="330">
        <v>736</v>
      </c>
      <c r="F32" s="330">
        <v>869</v>
      </c>
      <c r="G32" s="330">
        <v>803</v>
      </c>
      <c r="H32" s="101">
        <f t="shared" si="0"/>
        <v>2408</v>
      </c>
      <c r="I32" s="330">
        <f t="shared" si="4"/>
        <v>880</v>
      </c>
      <c r="J32" s="330">
        <v>889</v>
      </c>
      <c r="K32" s="330">
        <v>1052</v>
      </c>
      <c r="L32" s="333">
        <v>854</v>
      </c>
      <c r="M32" s="51">
        <f t="shared" si="1"/>
        <v>2795</v>
      </c>
      <c r="N32" s="597"/>
    </row>
    <row r="33" spans="1:14" ht="10.5" customHeight="1">
      <c r="A33" s="331"/>
      <c r="B33" s="332" t="s">
        <v>95</v>
      </c>
      <c r="C33" s="329">
        <v>38</v>
      </c>
      <c r="D33" s="329">
        <v>35</v>
      </c>
      <c r="E33" s="330">
        <v>2</v>
      </c>
      <c r="F33" s="330">
        <v>1</v>
      </c>
      <c r="G33" s="330">
        <v>6</v>
      </c>
      <c r="H33" s="101">
        <f t="shared" si="0"/>
        <v>9</v>
      </c>
      <c r="I33" s="330">
        <f t="shared" si="4"/>
        <v>26</v>
      </c>
      <c r="J33" s="330">
        <v>3</v>
      </c>
      <c r="K33" s="330">
        <v>3</v>
      </c>
      <c r="L33" s="333">
        <v>4</v>
      </c>
      <c r="M33" s="51">
        <f t="shared" si="1"/>
        <v>10</v>
      </c>
      <c r="N33" s="597"/>
    </row>
    <row r="34" spans="1:14" ht="10.5" customHeight="1">
      <c r="A34" s="331"/>
      <c r="B34" s="332" t="s">
        <v>17</v>
      </c>
      <c r="C34" s="329">
        <v>1561</v>
      </c>
      <c r="D34" s="329">
        <v>1652</v>
      </c>
      <c r="E34" s="330">
        <v>283</v>
      </c>
      <c r="F34" s="330">
        <v>408</v>
      </c>
      <c r="G34" s="330">
        <v>407</v>
      </c>
      <c r="H34" s="101">
        <f t="shared" si="0"/>
        <v>1098</v>
      </c>
      <c r="I34" s="330">
        <f t="shared" si="4"/>
        <v>554</v>
      </c>
      <c r="J34" s="330">
        <v>461</v>
      </c>
      <c r="K34" s="330">
        <v>443</v>
      </c>
      <c r="L34" s="333">
        <v>402</v>
      </c>
      <c r="M34" s="51">
        <f t="shared" si="1"/>
        <v>1306</v>
      </c>
      <c r="N34" s="597"/>
    </row>
    <row r="35" spans="1:14" ht="10.5" customHeight="1">
      <c r="A35" s="331"/>
      <c r="B35" s="332" t="s">
        <v>25</v>
      </c>
      <c r="C35" s="329">
        <v>419</v>
      </c>
      <c r="D35" s="329">
        <v>474</v>
      </c>
      <c r="E35" s="330">
        <v>98</v>
      </c>
      <c r="F35" s="330">
        <v>138</v>
      </c>
      <c r="G35" s="330">
        <v>111</v>
      </c>
      <c r="H35" s="101">
        <f t="shared" si="0"/>
        <v>347</v>
      </c>
      <c r="I35" s="330">
        <f t="shared" si="4"/>
        <v>127</v>
      </c>
      <c r="J35" s="330">
        <v>96</v>
      </c>
      <c r="K35" s="330">
        <v>175</v>
      </c>
      <c r="L35" s="333">
        <v>145</v>
      </c>
      <c r="M35" s="51">
        <f t="shared" si="1"/>
        <v>416</v>
      </c>
      <c r="N35" s="597"/>
    </row>
    <row r="36" spans="1:14" ht="10.5" customHeight="1">
      <c r="A36" s="331"/>
      <c r="B36" s="332" t="s">
        <v>225</v>
      </c>
      <c r="C36" s="329">
        <v>788</v>
      </c>
      <c r="D36" s="329">
        <v>1488</v>
      </c>
      <c r="E36" s="330">
        <v>336</v>
      </c>
      <c r="F36" s="330">
        <v>324</v>
      </c>
      <c r="G36" s="330">
        <v>420</v>
      </c>
      <c r="H36" s="101">
        <f t="shared" si="0"/>
        <v>1080</v>
      </c>
      <c r="I36" s="330">
        <f t="shared" si="4"/>
        <v>408</v>
      </c>
      <c r="J36" s="330">
        <v>388</v>
      </c>
      <c r="K36" s="330">
        <v>510</v>
      </c>
      <c r="L36" s="333">
        <v>511</v>
      </c>
      <c r="M36" s="51">
        <f t="shared" si="1"/>
        <v>1409</v>
      </c>
      <c r="N36" s="597"/>
    </row>
    <row r="37" spans="1:14" ht="10.5" customHeight="1">
      <c r="A37" s="331"/>
      <c r="B37" s="332" t="s">
        <v>43</v>
      </c>
      <c r="C37" s="329">
        <v>79</v>
      </c>
      <c r="D37" s="329">
        <v>39</v>
      </c>
      <c r="E37" s="330">
        <v>17</v>
      </c>
      <c r="F37" s="330">
        <v>8</v>
      </c>
      <c r="G37" s="330">
        <v>6</v>
      </c>
      <c r="H37" s="101">
        <f t="shared" si="0"/>
        <v>31</v>
      </c>
      <c r="I37" s="330">
        <f t="shared" si="4"/>
        <v>8</v>
      </c>
      <c r="J37" s="330">
        <v>4</v>
      </c>
      <c r="K37" s="330">
        <v>4</v>
      </c>
      <c r="L37" s="333">
        <v>12</v>
      </c>
      <c r="M37" s="51">
        <f t="shared" si="1"/>
        <v>20</v>
      </c>
      <c r="N37" s="597"/>
    </row>
    <row r="38" spans="1:14" ht="10.5" customHeight="1">
      <c r="A38" s="331"/>
      <c r="B38" s="332" t="s">
        <v>30</v>
      </c>
      <c r="C38" s="329">
        <v>53</v>
      </c>
      <c r="D38" s="329">
        <v>51</v>
      </c>
      <c r="E38" s="330">
        <v>11</v>
      </c>
      <c r="F38" s="330">
        <v>17</v>
      </c>
      <c r="G38" s="330">
        <v>11</v>
      </c>
      <c r="H38" s="101">
        <f t="shared" si="0"/>
        <v>39</v>
      </c>
      <c r="I38" s="330">
        <f t="shared" si="4"/>
        <v>12</v>
      </c>
      <c r="J38" s="330">
        <v>13</v>
      </c>
      <c r="K38" s="330">
        <v>10</v>
      </c>
      <c r="L38" s="333">
        <v>5</v>
      </c>
      <c r="M38" s="51">
        <f t="shared" si="1"/>
        <v>28</v>
      </c>
      <c r="N38" s="597"/>
    </row>
    <row r="39" spans="1:14" ht="10.5" customHeight="1">
      <c r="A39" s="331"/>
      <c r="B39" s="332" t="s">
        <v>20</v>
      </c>
      <c r="C39" s="329">
        <f>C28-SUM(C29:C38)</f>
        <v>316</v>
      </c>
      <c r="D39" s="329">
        <f>D28-SUM(D29:D38)</f>
        <v>531</v>
      </c>
      <c r="E39" s="333">
        <f>E28-SUM(E29:E38)</f>
        <v>119</v>
      </c>
      <c r="F39" s="333">
        <f>F28-SUM(F29:F38)</f>
        <v>99</v>
      </c>
      <c r="G39" s="333">
        <f>G28-SUM(G29:G38)</f>
        <v>117</v>
      </c>
      <c r="H39" s="51">
        <f t="shared" si="0"/>
        <v>335</v>
      </c>
      <c r="I39" s="333">
        <f>I28-SUM(I29:I38)</f>
        <v>196</v>
      </c>
      <c r="J39" s="333">
        <f>J28-SUM(J29:J38)</f>
        <v>114</v>
      </c>
      <c r="K39" s="333">
        <f>K28-SUM(K29:K38)</f>
        <v>230</v>
      </c>
      <c r="L39" s="333">
        <f>L28-SUM(L29:L38)</f>
        <v>236</v>
      </c>
      <c r="M39" s="51">
        <f t="shared" si="1"/>
        <v>580</v>
      </c>
      <c r="N39" s="597"/>
    </row>
    <row r="40" spans="1:14" ht="10.5" customHeight="1">
      <c r="A40" s="326" t="s">
        <v>167</v>
      </c>
      <c r="B40" s="332"/>
      <c r="C40" s="328">
        <v>5916</v>
      </c>
      <c r="D40" s="328">
        <v>6075</v>
      </c>
      <c r="E40" s="308">
        <v>1120</v>
      </c>
      <c r="F40" s="308">
        <v>2038</v>
      </c>
      <c r="G40" s="308">
        <v>1578</v>
      </c>
      <c r="H40" s="261">
        <f t="shared" si="0"/>
        <v>4736</v>
      </c>
      <c r="I40" s="308">
        <f>D40-H40</f>
        <v>1339</v>
      </c>
      <c r="J40" s="308">
        <v>1340</v>
      </c>
      <c r="K40" s="308">
        <v>1359</v>
      </c>
      <c r="L40" s="415">
        <v>1385</v>
      </c>
      <c r="M40" s="300">
        <f t="shared" si="1"/>
        <v>4084</v>
      </c>
      <c r="N40" s="597"/>
    </row>
    <row r="41" spans="1:14" ht="10.5" customHeight="1">
      <c r="A41" s="331"/>
      <c r="B41" s="332" t="s">
        <v>22</v>
      </c>
      <c r="C41" s="329">
        <v>89</v>
      </c>
      <c r="D41" s="329">
        <v>138</v>
      </c>
      <c r="E41" s="330">
        <v>26</v>
      </c>
      <c r="F41" s="330">
        <v>33</v>
      </c>
      <c r="G41" s="330">
        <v>34</v>
      </c>
      <c r="H41" s="101">
        <f t="shared" si="0"/>
        <v>93</v>
      </c>
      <c r="I41" s="330">
        <f>D41-H41</f>
        <v>45</v>
      </c>
      <c r="J41" s="330">
        <v>19</v>
      </c>
      <c r="K41" s="330">
        <v>38</v>
      </c>
      <c r="L41" s="333">
        <v>32</v>
      </c>
      <c r="M41" s="51">
        <f t="shared" si="1"/>
        <v>89</v>
      </c>
      <c r="N41" s="597"/>
    </row>
    <row r="42" spans="1:14" ht="10.5" customHeight="1">
      <c r="A42" s="331"/>
      <c r="B42" s="332" t="s">
        <v>29</v>
      </c>
      <c r="C42" s="329">
        <v>5640</v>
      </c>
      <c r="D42" s="329">
        <v>5754</v>
      </c>
      <c r="E42" s="330">
        <v>1061</v>
      </c>
      <c r="F42" s="330">
        <v>1959</v>
      </c>
      <c r="G42" s="330">
        <v>1500</v>
      </c>
      <c r="H42" s="101">
        <f t="shared" si="0"/>
        <v>4520</v>
      </c>
      <c r="I42" s="330">
        <f>D42-H42</f>
        <v>1234</v>
      </c>
      <c r="J42" s="330">
        <v>1242</v>
      </c>
      <c r="K42" s="330">
        <v>1242</v>
      </c>
      <c r="L42" s="333">
        <v>1321</v>
      </c>
      <c r="M42" s="51">
        <f t="shared" si="1"/>
        <v>3805</v>
      </c>
      <c r="N42" s="597"/>
    </row>
    <row r="43" spans="1:14" ht="10.5" customHeight="1">
      <c r="A43" s="331"/>
      <c r="B43" s="332" t="s">
        <v>20</v>
      </c>
      <c r="C43" s="329">
        <f>C40-SUM(C41:C42)</f>
        <v>187</v>
      </c>
      <c r="D43" s="329">
        <f>D40-SUM(D41:D42)</f>
        <v>183</v>
      </c>
      <c r="E43" s="329">
        <f>E40-SUM(E41:E42)</f>
        <v>33</v>
      </c>
      <c r="F43" s="329">
        <f>F40-SUM(F41:F42)</f>
        <v>46</v>
      </c>
      <c r="G43" s="329">
        <f>G40-SUM(G41:G42)</f>
        <v>44</v>
      </c>
      <c r="H43" s="51">
        <f t="shared" si="0"/>
        <v>123</v>
      </c>
      <c r="I43" s="333">
        <f>I40-SUM(I41:I42)</f>
        <v>60</v>
      </c>
      <c r="J43" s="333">
        <f>J40-SUM(J41:J42)</f>
        <v>79</v>
      </c>
      <c r="K43" s="333">
        <f>K40-SUM(K41:K42)</f>
        <v>79</v>
      </c>
      <c r="L43" s="333">
        <f>L40-SUM(L41:L42)</f>
        <v>32</v>
      </c>
      <c r="M43" s="51">
        <f t="shared" si="1"/>
        <v>190</v>
      </c>
      <c r="N43" s="597"/>
    </row>
    <row r="44" spans="1:14" ht="10.5" customHeight="1">
      <c r="A44" s="326" t="s">
        <v>168</v>
      </c>
      <c r="B44" s="332"/>
      <c r="C44" s="328">
        <v>233</v>
      </c>
      <c r="D44" s="328">
        <v>643</v>
      </c>
      <c r="E44" s="308">
        <v>53</v>
      </c>
      <c r="F44" s="308">
        <v>270</v>
      </c>
      <c r="G44" s="308">
        <v>37</v>
      </c>
      <c r="H44" s="261">
        <f t="shared" si="0"/>
        <v>360</v>
      </c>
      <c r="I44" s="308">
        <f>D44-H44</f>
        <v>283</v>
      </c>
      <c r="J44" s="308">
        <v>31</v>
      </c>
      <c r="K44" s="308">
        <v>129</v>
      </c>
      <c r="L44" s="415">
        <v>43</v>
      </c>
      <c r="M44" s="300">
        <f t="shared" si="1"/>
        <v>203</v>
      </c>
      <c r="N44" s="597"/>
    </row>
    <row r="45" spans="1:14" ht="10.5" customHeight="1">
      <c r="A45" s="331"/>
      <c r="B45" s="332" t="s">
        <v>21</v>
      </c>
      <c r="C45" s="329">
        <v>116</v>
      </c>
      <c r="D45" s="329">
        <v>125</v>
      </c>
      <c r="E45" s="330">
        <v>26</v>
      </c>
      <c r="F45" s="330">
        <v>37</v>
      </c>
      <c r="G45" s="330">
        <v>34</v>
      </c>
      <c r="H45" s="101">
        <f t="shared" si="0"/>
        <v>97</v>
      </c>
      <c r="I45" s="330">
        <f>D45-H45</f>
        <v>28</v>
      </c>
      <c r="J45" s="330">
        <v>22</v>
      </c>
      <c r="K45" s="330">
        <v>23</v>
      </c>
      <c r="L45" s="333">
        <v>34</v>
      </c>
      <c r="M45" s="51">
        <f t="shared" si="1"/>
        <v>79</v>
      </c>
      <c r="N45" s="597"/>
    </row>
    <row r="46" spans="1:14" ht="10.5" customHeight="1">
      <c r="A46" s="331"/>
      <c r="B46" s="327" t="s">
        <v>223</v>
      </c>
      <c r="C46" s="329">
        <v>93</v>
      </c>
      <c r="D46" s="329">
        <v>23</v>
      </c>
      <c r="E46" s="330">
        <v>23</v>
      </c>
      <c r="F46" s="334">
        <v>0</v>
      </c>
      <c r="G46" s="334">
        <v>0</v>
      </c>
      <c r="H46" s="414">
        <f t="shared" si="0"/>
        <v>23</v>
      </c>
      <c r="I46" s="334">
        <f>D46-H46</f>
        <v>0</v>
      </c>
      <c r="J46" s="334">
        <v>0</v>
      </c>
      <c r="K46" s="330">
        <v>33</v>
      </c>
      <c r="L46" s="334">
        <v>0</v>
      </c>
      <c r="M46" s="51">
        <f t="shared" si="1"/>
        <v>33</v>
      </c>
      <c r="N46" s="597"/>
    </row>
    <row r="47" spans="1:14" ht="10.5" customHeight="1">
      <c r="A47" s="335"/>
      <c r="B47" s="336" t="s">
        <v>20</v>
      </c>
      <c r="C47" s="337">
        <f>C44-SUM(C45:C46)</f>
        <v>24</v>
      </c>
      <c r="D47" s="337">
        <f>D44-SUM(D45:D46)</f>
        <v>495</v>
      </c>
      <c r="E47" s="338">
        <f>E44-SUM(E45:E46)</f>
        <v>4</v>
      </c>
      <c r="F47" s="338">
        <f>F44-SUM(F45:F46)</f>
        <v>233</v>
      </c>
      <c r="G47" s="338">
        <f>G44-SUM(G45:G46)</f>
        <v>3</v>
      </c>
      <c r="H47" s="103">
        <f t="shared" si="0"/>
        <v>240</v>
      </c>
      <c r="I47" s="338">
        <f>I44-SUM(I45:I46)</f>
        <v>255</v>
      </c>
      <c r="J47" s="338">
        <f>J44-SUM(J45:J46)</f>
        <v>9</v>
      </c>
      <c r="K47" s="338">
        <f>K44-SUM(K45:K46)</f>
        <v>73</v>
      </c>
      <c r="L47" s="338">
        <f>L44-SUM(L45:L46)</f>
        <v>9</v>
      </c>
      <c r="M47" s="167">
        <f t="shared" si="1"/>
        <v>91</v>
      </c>
      <c r="N47" s="597"/>
    </row>
    <row r="48" spans="1:14" ht="15" customHeight="1">
      <c r="A48" s="117" t="s">
        <v>265</v>
      </c>
      <c r="C48" s="305" t="s">
        <v>307</v>
      </c>
      <c r="E48" s="305" t="s">
        <v>308</v>
      </c>
      <c r="N48" s="597"/>
    </row>
    <row r="49" spans="1:14" ht="16.5" customHeight="1">
      <c r="A49" s="86" t="s">
        <v>397</v>
      </c>
      <c r="N49" s="262"/>
    </row>
    <row r="50" spans="2:4" ht="12.75">
      <c r="B50" s="32"/>
      <c r="C50" s="72"/>
      <c r="D50" s="72"/>
    </row>
  </sheetData>
  <sheetProtection/>
  <mergeCells count="6">
    <mergeCell ref="E4:I4"/>
    <mergeCell ref="N1:N48"/>
    <mergeCell ref="A4:B5"/>
    <mergeCell ref="C4:C5"/>
    <mergeCell ref="D4:D5"/>
    <mergeCell ref="J4:M4"/>
  </mergeCells>
  <printOptions/>
  <pageMargins left="0.69" right="0.25" top="0.28" bottom="0.19" header="0.2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madina</cp:lastModifiedBy>
  <cp:lastPrinted>2007-11-30T11:12:45Z</cp:lastPrinted>
  <dcterms:created xsi:type="dcterms:W3CDTF">1998-09-29T05:43:58Z</dcterms:created>
  <dcterms:modified xsi:type="dcterms:W3CDTF">2007-11-30T11:22:29Z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5a88ef5c-aa53-4247-a29c-4d5b3bbf3ad0</vt:lpwstr>
  </property>
  <property fmtid="{D5CDD505-2E9C-101B-9397-08002B2CF9AE}" pid="5" name="PublishingVariationRelationshipLinkField">
    <vt:lpwstr>http://statsmauritius.gov.mu/Relationships List/2857_.000, /Relationships List/2857_.000</vt:lpwstr>
  </property>
</Properties>
</file>