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465" activeTab="3"/>
  </bookViews>
  <sheets>
    <sheet name="Annex 1" sheetId="1" r:id="rId1"/>
    <sheet name="tab3" sheetId="2" r:id="rId2"/>
    <sheet name="Sheet2" sheetId="3" r:id="rId3"/>
    <sheet name="Sheet1"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<sst xmlns="http://schemas.openxmlformats.org/spreadsheetml/2006/main" count="122" uniqueCount="74">
  <si>
    <t>Data collection</t>
  </si>
  <si>
    <t>Frequency of data collection</t>
  </si>
  <si>
    <t>Scope and coverage of collection</t>
  </si>
  <si>
    <t>Sampling method</t>
  </si>
  <si>
    <t>Sample size</t>
  </si>
  <si>
    <t xml:space="preserve">Questionnaire </t>
  </si>
  <si>
    <t>Estimation and reliability of results</t>
  </si>
  <si>
    <t xml:space="preserve">Methodology of the Continuous Multi-Purpose Household Survey </t>
  </si>
  <si>
    <t>Face to face interviewing of household members.</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</si>
  <si>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</si>
  <si>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ANNEX I</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</si>
  <si>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</si>
  <si>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</si>
  <si>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Monthly except in 2004 when  data collection was carried out every quarter. Up to 2005, the reference period for data on labour force was the last week of the survey month. As from 2006, the reference week has been changed to the second week of the survey month.</t>
  </si>
  <si>
    <t xml:space="preserve">Private Mauritian households in the islands of Mauritius and Rodrigues.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</si>
  <si>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</si>
  <si>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</si>
  <si>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</si>
  <si>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  Labour Force</t>
  </si>
  <si>
    <t>Both Sexes</t>
  </si>
  <si>
    <t>Male</t>
  </si>
  <si>
    <t>Female</t>
  </si>
  <si>
    <t xml:space="preserve">  Employment</t>
  </si>
  <si>
    <t xml:space="preserve">  Unemployment</t>
  </si>
  <si>
    <t>1st Quarter             2004</t>
  </si>
  <si>
    <t>2nd Quarter             2004</t>
  </si>
  <si>
    <t xml:space="preserve">  Inactive Population</t>
  </si>
  <si>
    <t xml:space="preserve">  Activity rate (%)</t>
  </si>
  <si>
    <t xml:space="preserve">  Unemployment rate (%)</t>
  </si>
  <si>
    <t>2nd Quarter           2005</t>
  </si>
  <si>
    <t>3rd Quarter           2005</t>
  </si>
  <si>
    <t xml:space="preserve">Year             2004 </t>
  </si>
  <si>
    <t xml:space="preserve">1st Quarter           2005 </t>
  </si>
  <si>
    <t xml:space="preserve">4th Quarter            2004 </t>
  </si>
  <si>
    <t xml:space="preserve">3rd Quarter              2004 </t>
  </si>
  <si>
    <t xml:space="preserve">Year             2005 </t>
  </si>
  <si>
    <t>4th Quarter           2005</t>
  </si>
  <si>
    <t>1st Quarter           2006</t>
  </si>
  <si>
    <t>2nd Quarter           2006</t>
  </si>
  <si>
    <t>Table 3 - Quarterly estimates of labour force, employment, unemployment and inactive population by sex, 2004 - 2006</t>
  </si>
  <si>
    <t>Note: Quarterly estimates of labour force, employment, unemployment and inactive population for year 2004 are given at Annex III</t>
  </si>
  <si>
    <t>3rd Quarter           2006</t>
  </si>
  <si>
    <r>
      <t xml:space="preserve">Year             2006 </t>
    </r>
    <r>
      <rPr>
        <b/>
        <vertAlign val="superscript"/>
        <sz val="10"/>
        <rFont val="Times New Roman"/>
        <family val="1"/>
      </rPr>
      <t xml:space="preserve">1 </t>
    </r>
  </si>
  <si>
    <r>
      <t>1</t>
    </r>
    <r>
      <rPr>
        <sz val="11"/>
        <rFont val="Times New Roman"/>
        <family val="1"/>
      </rPr>
      <t xml:space="preserve"> Provisional</t>
    </r>
  </si>
  <si>
    <t>ANNEX II</t>
  </si>
  <si>
    <t xml:space="preserve"> Labour force, Employment and Unemployment, 15 years and over, 2000 - 2006</t>
  </si>
  <si>
    <t>('000)</t>
  </si>
  <si>
    <t>Labour force</t>
  </si>
  <si>
    <t>Employment (including foreign workers)</t>
  </si>
  <si>
    <t>Unemployment</t>
  </si>
  <si>
    <t>Year</t>
  </si>
  <si>
    <t>Mauritian</t>
  </si>
  <si>
    <t>Foreign workers</t>
  </si>
  <si>
    <t>Total</t>
  </si>
  <si>
    <r>
      <t>in large establishments</t>
    </r>
    <r>
      <rPr>
        <vertAlign val="superscript"/>
        <sz val="11"/>
        <color indexed="8"/>
        <rFont val="Times New Roman"/>
        <family val="1"/>
      </rPr>
      <t>1</t>
    </r>
  </si>
  <si>
    <t>outside large establishments</t>
  </si>
  <si>
    <t>Number</t>
  </si>
  <si>
    <r>
      <t>Rate</t>
    </r>
    <r>
      <rPr>
        <vertAlign val="superscript"/>
        <sz val="11"/>
        <color indexed="8"/>
        <rFont val="Times New Roman"/>
        <family val="1"/>
      </rPr>
      <t>2</t>
    </r>
  </si>
  <si>
    <t xml:space="preserve"> Both sexes</t>
  </si>
  <si>
    <r>
      <t xml:space="preserve">   514.2</t>
    </r>
    <r>
      <rPr>
        <vertAlign val="superscript"/>
        <sz val="11"/>
        <rFont val="Times New Roman"/>
        <family val="1"/>
      </rPr>
      <t>3</t>
    </r>
  </si>
  <si>
    <t>2005</t>
  </si>
  <si>
    <r>
      <t>2006</t>
    </r>
    <r>
      <rPr>
        <vertAlign val="superscript"/>
        <sz val="11"/>
        <color indexed="8"/>
        <rFont val="Times New Roman"/>
        <family val="1"/>
      </rPr>
      <t xml:space="preserve"> 4</t>
    </r>
  </si>
  <si>
    <t xml:space="preserve"> Male</t>
  </si>
  <si>
    <r>
      <t xml:space="preserve">  340.5</t>
    </r>
    <r>
      <rPr>
        <vertAlign val="superscript"/>
        <sz val="11"/>
        <rFont val="Times New Roman"/>
        <family val="1"/>
      </rPr>
      <t>3</t>
    </r>
  </si>
  <si>
    <r>
      <t>2006</t>
    </r>
    <r>
      <rPr>
        <vertAlign val="superscript"/>
        <sz val="11"/>
        <rFont val="Times New Roman"/>
        <family val="1"/>
      </rPr>
      <t xml:space="preserve"> 4</t>
    </r>
  </si>
  <si>
    <t xml:space="preserve"> Female</t>
  </si>
  <si>
    <r>
      <t xml:space="preserve">   173.7</t>
    </r>
    <r>
      <rPr>
        <vertAlign val="superscript"/>
        <sz val="11"/>
        <rFont val="Times New Roman"/>
        <family val="1"/>
      </rPr>
      <t>3</t>
    </r>
  </si>
  <si>
    <r>
      <t xml:space="preserve"> </t>
    </r>
    <r>
      <rPr>
        <vertAlign val="superscript"/>
        <sz val="11"/>
        <rFont val="Times New Roman"/>
        <family val="1"/>
      </rPr>
      <t xml:space="preserve"> 1</t>
    </r>
    <r>
      <rPr>
        <sz val="11"/>
        <rFont val="Times New Roman"/>
        <family val="1"/>
      </rPr>
      <t xml:space="preserve">  Average of March and September figures </t>
    </r>
  </si>
  <si>
    <r>
      <t xml:space="preserve"> </t>
    </r>
    <r>
      <rPr>
        <vertAlign val="superscript"/>
        <sz val="11"/>
        <rFont val="Times New Roman"/>
        <family val="1"/>
      </rPr>
      <t>3</t>
    </r>
    <r>
      <rPr>
        <sz val="11"/>
        <rFont val="Times New Roman"/>
        <family val="1"/>
      </rPr>
      <t>The low increase results from the implementation of the Voluntary Retirement  Scheme (VRS) in the sugar industry</t>
    </r>
  </si>
  <si>
    <r>
      <t xml:space="preserve">  </t>
    </r>
    <r>
      <rPr>
        <vertAlign val="superscript"/>
        <sz val="11"/>
        <rFont val="Times New Roman"/>
        <family val="1"/>
      </rPr>
      <t xml:space="preserve">2 </t>
    </r>
    <r>
      <rPr>
        <sz val="11"/>
        <rFont val="Times New Roman"/>
        <family val="1"/>
      </rPr>
      <t xml:space="preserve"> Unemployment as a percentage of Mauritian labour force</t>
    </r>
  </si>
  <si>
    <r>
      <t xml:space="preserve"> 4</t>
    </r>
    <r>
      <rPr>
        <sz val="11"/>
        <rFont val="Times New Roman"/>
        <family val="1"/>
      </rPr>
      <t xml:space="preserve">  Provisional </t>
    </r>
  </si>
  <si>
    <t>population by sex, 2004</t>
  </si>
  <si>
    <t xml:space="preserve">Quarterly estimates of labour force, employment, unemployment and inactive  </t>
  </si>
  <si>
    <t>Annex III</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</si>
</sst>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 \ \ \ \ \ \ \ \ "/>
    <numFmt numFmtId="173" formatCode="0.0\ \ \ \ \ \ \ \ \ \ \ \ "/>
    <numFmt numFmtId="174" formatCode="0.0\ \ \ \ \ \ \ "/>
    <numFmt numFmtId="175" formatCode="0.0"/>
    <numFmt numFmtId="176" formatCode="#,##0\ \ "/>
    <numFmt numFmtId="177" formatCode="#,##0\ \ \ \ "/>
    <numFmt numFmtId="178" formatCode="0.0\ \ \ \ \ \ "/>
    <numFmt numFmtId="179" formatCode="#,##0.0\ \ \ \ "/>
    <numFmt numFmtId="180" formatCode="0.0\ \ \ \ \ \ \ \ "/>
    <numFmt numFmtId="181" formatCode="0.0\ \ \ \ \ \ \ \ \ \ \ \ \ \ \ \ "/>
    <numFmt numFmtId="182" formatCode="0.0\ \ \ \ \ \ \ \ \ \ \ \ \ "/>
    <numFmt numFmtId="183" formatCode="0.00000"/>
    <numFmt numFmtId="184" formatCode="0.0000"/>
    <numFmt numFmtId="185" formatCode="0.000"/>
    <numFmt numFmtId="186" formatCode="0.0000000"/>
    <numFmt numFmtId="187" formatCode="0.000000"/>
    <numFmt numFmtId="188" formatCode="0.0_);[Red]\(0.0\)"/>
    <numFmt numFmtId="189" formatCode="0.0\ \ \ \ "/>
    <numFmt numFmtId="190" formatCode="0.0\ \ \ "/>
    <numFmt numFmtId="191" formatCode="#,##0\ \ \ "/>
    <numFmt numFmtId="192" formatCode="0.0\ \ "/>
    <numFmt numFmtId="193" formatCode="#,##0\ "/>
    <numFmt numFmtId="194" formatCode="0.0\ "/>
    <numFmt numFmtId="195" formatCode="#,##0.0"/>
    <numFmt numFmtId="196" formatCode="#,##0\ \ \ \ \ \ "/>
    <numFmt numFmtId="197" formatCode="#,##0.0\ \ "/>
    <numFmt numFmtId="198" formatCode="#,##0.00\ \ "/>
    <numFmt numFmtId="199" formatCode="0.00\ \ "/>
    <numFmt numFmtId="200" formatCode="0.000\ \ "/>
  </numFmts>
  <fonts count="23">
    <font>
      <sz val="10"/>
      <name val="Arial"/>
      <family val="0"/>
    </font>
    <font>
      <sz val="12"/>
      <name val="Times New Roman"/>
      <family val="1"/>
    </font>
    <font>
      <b/>
      <sz val="12"/>
      <name val="Times New Roman"/>
      <family val="1"/>
    </font>
    <font>
      <sz val="11"/>
      <name val="Times New Roman"/>
      <family val="1"/>
    </font>
    <font>
      <b/>
      <sz val="11"/>
      <name val="Times New Roman"/>
      <family val="1"/>
    </font>
    <font>
      <sz val="10"/>
      <name val="Times New Roman"/>
      <family val="1"/>
    </font>
    <font>
      <u val="single"/>
      <sz val="10"/>
      <color indexed="36"/>
      <name val="Arial"/>
      <family val="0"/>
    </font>
    <font>
      <u val="single"/>
      <sz val="10"/>
      <color indexed="12"/>
      <name val="Arial"/>
      <family val="0"/>
    </font>
    <font>
      <b/>
      <sz val="2.75"/>
      <name val="Times New Roman"/>
      <family val="1"/>
    </font>
    <font>
      <sz val="4"/>
      <name val="Times New Roman"/>
      <family val="0"/>
    </font>
    <font>
      <sz val="8"/>
      <name val="Times New Roman"/>
      <family val="1"/>
    </font>
    <font>
      <b/>
      <sz val="2"/>
      <name val="Times New Roman"/>
      <family val="1"/>
    </font>
    <font>
      <b/>
      <vertAlign val="superscript"/>
      <sz val="10"/>
      <name val="Times New Roman"/>
      <family val="1"/>
    </font>
    <font>
      <sz val="12"/>
      <name val="Arial"/>
      <family val="0"/>
    </font>
    <font>
      <b/>
      <sz val="12"/>
      <name val="Arial"/>
      <family val="0"/>
    </font>
    <font>
      <vertAlign val="superscript"/>
      <sz val="11"/>
      <name val="Times New Roman"/>
      <family val="1"/>
    </font>
    <font>
      <sz val="10"/>
      <name val="Helv"/>
      <family val="0"/>
    </font>
    <font>
      <sz val="11"/>
      <color indexed="8"/>
      <name val="Times New Roman"/>
      <family val="1"/>
    </font>
    <font>
      <b/>
      <sz val="11"/>
      <color indexed="8"/>
      <name val="Times New Roman"/>
      <family val="1"/>
    </font>
    <font>
      <u val="single"/>
      <sz val="11"/>
      <color indexed="8"/>
      <name val="Times New Roman"/>
      <family val="1"/>
    </font>
    <font>
      <vertAlign val="superscript"/>
      <sz val="11"/>
      <color indexed="8"/>
      <name val="Times New Roman"/>
      <family val="1"/>
    </font>
    <font>
      <sz val="11"/>
      <name val="Arial"/>
      <family val="0"/>
    </font>
    <font>
      <sz val="11"/>
      <color indexed="10"/>
      <name val="Times New Roman"/>
      <family val="1"/>
    </font>
  </fonts>
  <fills count="3">
    <fill>
      <patternFill/>
    </fill>
    <fill>
      <patternFill patternType="gray125"/>
    </fill>
    <fill>
      <patternFill patternType="solid">
        <fgColor indexed="9"/>
        <bgColor indexed="64"/>
      </patternFill>
    </fill>
  </fills>
  <borders count="1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color indexed="63"/>
      </left>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1" fillId="0" borderId="0" xfId="0" applyFont="1" applyAlignment="1">
      <alignment horizontal="justify"/>
    </xf>
    <xf numFmtId="0" fontId="1" fillId="0" borderId="0" xfId="0" applyFont="1" applyAlignment="1">
      <alignment/>
    </xf>
    <xf numFmtId="0" fontId="1" fillId="0" borderId="0" xfId="0" applyFont="1" applyAlignment="1">
      <alignment horizontal="justify" vertical="justify" wrapText="1"/>
    </xf>
    <xf numFmtId="0" fontId="1" fillId="0" borderId="0" xfId="0" applyFont="1" applyAlignment="1">
      <alignment wrapText="1"/>
    </xf>
    <xf numFmtId="0" fontId="1" fillId="0" borderId="0" xfId="0" applyNumberFormat="1" applyFont="1" applyAlignment="1">
      <alignment wrapText="1"/>
    </xf>
    <xf numFmtId="0" fontId="1" fillId="0" borderId="0" xfId="0" applyFont="1" applyAlignment="1">
      <alignment vertical="justify"/>
    </xf>
    <xf numFmtId="0" fontId="1" fillId="0" borderId="0" xfId="0" applyFont="1" applyAlignment="1">
      <alignment vertical="justify" wrapText="1"/>
    </xf>
    <xf numFmtId="0" fontId="1" fillId="0" borderId="0" xfId="0" applyNumberFormat="1" applyFont="1" applyAlignment="1">
      <alignment horizontal="justify" wrapText="1"/>
    </xf>
    <xf numFmtId="0" fontId="1" fillId="0" borderId="0" xfId="0" applyFont="1" applyAlignment="1">
      <alignment horizontal="justify" vertical="top" wrapText="1"/>
    </xf>
    <xf numFmtId="0" fontId="2" fillId="0" borderId="0" xfId="0" applyFont="1" applyAlignment="1">
      <alignment/>
    </xf>
    <xf numFmtId="0" fontId="2" fillId="0" borderId="0" xfId="0" applyFont="1" applyAlignment="1">
      <alignment horizontal="left"/>
    </xf>
    <xf numFmtId="49" fontId="2" fillId="0" borderId="0" xfId="0" applyNumberFormat="1" applyFont="1" applyBorder="1" applyAlignment="1">
      <alignment horizontal="center" vertical="center" wrapText="1"/>
    </xf>
    <xf numFmtId="0" fontId="13" fillId="0" borderId="0" xfId="0" applyFont="1" applyAlignment="1">
      <alignment/>
    </xf>
    <xf numFmtId="49" fontId="14" fillId="0" borderId="0" xfId="0" applyNumberFormat="1" applyFont="1" applyBorder="1" applyAlignment="1">
      <alignment horizontal="center" vertical="center" wrapText="1"/>
    </xf>
    <xf numFmtId="0" fontId="2"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2" fillId="0" borderId="5" xfId="0" applyFont="1" applyBorder="1" applyAlignment="1">
      <alignment/>
    </xf>
    <xf numFmtId="0" fontId="2" fillId="0" borderId="2" xfId="0" applyFont="1" applyBorder="1" applyAlignment="1">
      <alignment/>
    </xf>
    <xf numFmtId="0" fontId="2" fillId="0" borderId="0" xfId="0" applyFont="1" applyBorder="1" applyAlignment="1">
      <alignment/>
    </xf>
    <xf numFmtId="0" fontId="1" fillId="0" borderId="1" xfId="0" applyFont="1" applyBorder="1" applyAlignment="1">
      <alignment/>
    </xf>
    <xf numFmtId="176" fontId="1" fillId="0" borderId="4" xfId="0" applyNumberFormat="1" applyFont="1" applyBorder="1" applyAlignment="1">
      <alignment/>
    </xf>
    <xf numFmtId="176" fontId="2" fillId="0" borderId="5" xfId="0" applyNumberFormat="1" applyFont="1" applyBorder="1" applyAlignment="1">
      <alignment/>
    </xf>
    <xf numFmtId="176" fontId="1" fillId="0" borderId="2" xfId="0" applyNumberFormat="1" applyFont="1" applyBorder="1" applyAlignment="1">
      <alignment/>
    </xf>
    <xf numFmtId="176" fontId="2" fillId="0" borderId="4" xfId="0" applyNumberFormat="1" applyFont="1" applyBorder="1" applyAlignment="1">
      <alignment/>
    </xf>
    <xf numFmtId="176" fontId="2" fillId="0" borderId="0" xfId="0" applyNumberFormat="1" applyFont="1" applyBorder="1" applyAlignment="1">
      <alignment/>
    </xf>
    <xf numFmtId="176" fontId="13" fillId="0" borderId="0" xfId="0" applyNumberFormat="1" applyFont="1" applyAlignment="1">
      <alignment/>
    </xf>
    <xf numFmtId="176" fontId="1" fillId="0" borderId="0" xfId="0" applyNumberFormat="1" applyFont="1" applyAlignment="1">
      <alignment/>
    </xf>
    <xf numFmtId="176" fontId="1" fillId="0" borderId="0" xfId="0" applyNumberFormat="1" applyFont="1" applyBorder="1" applyAlignment="1">
      <alignment/>
    </xf>
    <xf numFmtId="177" fontId="1" fillId="0" borderId="4" xfId="0" applyNumberFormat="1" applyFont="1" applyBorder="1" applyAlignment="1">
      <alignment/>
    </xf>
    <xf numFmtId="177" fontId="2" fillId="0" borderId="5" xfId="0" applyNumberFormat="1" applyFont="1" applyBorder="1" applyAlignment="1">
      <alignment/>
    </xf>
    <xf numFmtId="177" fontId="1" fillId="0" borderId="2" xfId="0" applyNumberFormat="1" applyFont="1" applyBorder="1" applyAlignment="1">
      <alignment/>
    </xf>
    <xf numFmtId="177" fontId="2" fillId="0" borderId="4" xfId="0" applyNumberFormat="1" applyFont="1" applyBorder="1" applyAlignment="1">
      <alignment/>
    </xf>
    <xf numFmtId="177" fontId="2" fillId="0" borderId="0" xfId="0" applyNumberFormat="1" applyFont="1" applyBorder="1" applyAlignment="1">
      <alignment/>
    </xf>
    <xf numFmtId="179" fontId="1" fillId="0" borderId="4" xfId="0" applyNumberFormat="1" applyFont="1" applyBorder="1" applyAlignment="1">
      <alignment/>
    </xf>
    <xf numFmtId="179" fontId="2" fillId="0" borderId="5" xfId="0" applyNumberFormat="1" applyFont="1" applyBorder="1" applyAlignment="1">
      <alignment/>
    </xf>
    <xf numFmtId="192" fontId="1" fillId="0" borderId="2" xfId="0" applyNumberFormat="1" applyFont="1" applyBorder="1" applyAlignment="1">
      <alignment/>
    </xf>
    <xf numFmtId="192" fontId="1" fillId="0" borderId="4" xfId="0" applyNumberFormat="1" applyFont="1" applyBorder="1" applyAlignment="1">
      <alignment/>
    </xf>
    <xf numFmtId="192" fontId="2" fillId="0" borderId="5" xfId="0" applyNumberFormat="1" applyFont="1" applyBorder="1" applyAlignment="1">
      <alignment/>
    </xf>
    <xf numFmtId="192" fontId="2" fillId="0" borderId="4" xfId="0" applyNumberFormat="1" applyFont="1" applyBorder="1" applyAlignment="1">
      <alignment/>
    </xf>
    <xf numFmtId="192" fontId="1" fillId="0" borderId="0" xfId="0" applyNumberFormat="1" applyFont="1" applyBorder="1" applyAlignment="1">
      <alignment/>
    </xf>
    <xf numFmtId="192" fontId="2" fillId="0" borderId="0" xfId="0" applyNumberFormat="1"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2" fillId="0" borderId="9" xfId="0" applyFont="1" applyBorder="1" applyAlignment="1">
      <alignment/>
    </xf>
    <xf numFmtId="0" fontId="1" fillId="0" borderId="10" xfId="0" applyFont="1" applyBorder="1" applyAlignment="1">
      <alignment/>
    </xf>
    <xf numFmtId="0" fontId="15" fillId="0" borderId="0" xfId="0" applyFont="1" applyBorder="1" applyAlignment="1">
      <alignment/>
    </xf>
    <xf numFmtId="179" fontId="1" fillId="0" borderId="0" xfId="0" applyNumberFormat="1" applyFont="1" applyBorder="1" applyAlignment="1">
      <alignment horizontal="right"/>
    </xf>
    <xf numFmtId="179" fontId="1" fillId="0" borderId="0" xfId="0" applyNumberFormat="1" applyFont="1" applyBorder="1" applyAlignment="1">
      <alignment/>
    </xf>
    <xf numFmtId="177" fontId="1" fillId="0" borderId="0" xfId="0" applyNumberFormat="1" applyFont="1" applyBorder="1" applyAlignment="1">
      <alignment/>
    </xf>
    <xf numFmtId="179" fontId="2" fillId="0" borderId="0" xfId="0" applyNumberFormat="1" applyFont="1" applyBorder="1" applyAlignment="1">
      <alignment/>
    </xf>
    <xf numFmtId="0" fontId="2" fillId="0" borderId="0" xfId="0" applyFont="1" applyAlignment="1">
      <alignment horizontal="center" vertical="center"/>
    </xf>
    <xf numFmtId="0" fontId="4" fillId="0" borderId="0" xfId="0" applyFont="1" applyAlignment="1">
      <alignment horizontal="right" vertical="center"/>
    </xf>
    <xf numFmtId="0" fontId="3" fillId="0" borderId="0" xfId="0" applyFont="1" applyAlignment="1">
      <alignment horizontal="right" vertical="center"/>
    </xf>
    <xf numFmtId="49" fontId="2" fillId="0" borderId="11" xfId="0" applyNumberFormat="1" applyFont="1" applyBorder="1" applyAlignment="1">
      <alignment horizontal="center" vertical="center" wrapText="1"/>
    </xf>
    <xf numFmtId="49" fontId="2" fillId="0" borderId="2" xfId="0" applyNumberFormat="1" applyFont="1" applyBorder="1" applyAlignment="1" quotePrefix="1">
      <alignment horizontal="center" vertical="center" wrapText="1"/>
    </xf>
    <xf numFmtId="49" fontId="2" fillId="0" borderId="10" xfId="0" applyNumberFormat="1" applyFont="1" applyBorder="1" applyAlignment="1" quotePrefix="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quotePrefix="1">
      <alignment horizontal="center" vertical="center" wrapText="1"/>
    </xf>
    <xf numFmtId="49" fontId="2" fillId="0" borderId="8" xfId="0" applyNumberFormat="1" applyFont="1" applyBorder="1" applyAlignment="1" quotePrefix="1">
      <alignment horizontal="center" vertical="center" wrapText="1"/>
    </xf>
    <xf numFmtId="49" fontId="14" fillId="0" borderId="4"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0" fontId="2" fillId="0" borderId="0" xfId="0" applyFont="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49" fontId="2" fillId="0" borderId="13"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17" fillId="0" borderId="0" xfId="0" applyFont="1" applyAlignment="1">
      <alignment/>
    </xf>
    <xf numFmtId="0" fontId="18" fillId="0" borderId="0" xfId="0" applyFont="1" applyAlignment="1">
      <alignment vertical="top"/>
    </xf>
    <xf numFmtId="0" fontId="18" fillId="0" borderId="0" xfId="0" applyFont="1" applyAlignment="1">
      <alignment/>
    </xf>
    <xf numFmtId="0" fontId="19" fillId="0" borderId="0" xfId="0" applyFont="1" applyAlignment="1">
      <alignment horizontal="left"/>
    </xf>
    <xf numFmtId="0" fontId="19" fillId="0" borderId="0" xfId="0" applyFont="1" applyAlignment="1">
      <alignment/>
    </xf>
    <xf numFmtId="0" fontId="17" fillId="0" borderId="0" xfId="0" applyFont="1" applyAlignment="1">
      <alignment horizontal="center"/>
    </xf>
    <xf numFmtId="0" fontId="17" fillId="0" borderId="3" xfId="0" applyFont="1" applyBorder="1" applyAlignment="1">
      <alignment horizontal="center"/>
    </xf>
    <xf numFmtId="0" fontId="17" fillId="0" borderId="14" xfId="0" applyFont="1" applyBorder="1" applyAlignment="1">
      <alignment horizontal="centerContinuous" vertical="center"/>
    </xf>
    <xf numFmtId="0" fontId="17" fillId="0" borderId="15" xfId="0" applyFont="1" applyBorder="1" applyAlignment="1">
      <alignment horizontal="centerContinuous" vertical="center"/>
    </xf>
    <xf numFmtId="0" fontId="17" fillId="0" borderId="16" xfId="0" applyFont="1" applyBorder="1" applyAlignment="1">
      <alignment horizontal="centerContinuous" vertical="center"/>
    </xf>
    <xf numFmtId="0" fontId="3"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4" xfId="0" applyFont="1" applyBorder="1" applyAlignment="1">
      <alignment horizontal="center" vertical="justify"/>
    </xf>
    <xf numFmtId="174" fontId="17" fillId="0" borderId="17" xfId="0" applyNumberFormat="1" applyFont="1" applyBorder="1" applyAlignment="1">
      <alignment horizontal="center" vertical="center" wrapText="1"/>
    </xf>
    <xf numFmtId="0" fontId="17" fillId="0" borderId="11" xfId="0" applyFont="1" applyBorder="1" applyAlignment="1">
      <alignment horizontal="center" vertical="center" wrapText="1"/>
    </xf>
    <xf numFmtId="174" fontId="17" fillId="0" borderId="2" xfId="0" applyNumberFormat="1" applyFont="1" applyBorder="1" applyAlignment="1">
      <alignment horizontal="center" wrapText="1"/>
    </xf>
    <xf numFmtId="174" fontId="17" fillId="0" borderId="2" xfId="0" applyNumberFormat="1" applyFont="1" applyBorder="1" applyAlignment="1">
      <alignment horizontal="center" vertical="center" wrapText="1"/>
    </xf>
    <xf numFmtId="0" fontId="17" fillId="0" borderId="3" xfId="0" applyFont="1" applyBorder="1" applyAlignment="1">
      <alignment horizontal="left"/>
    </xf>
    <xf numFmtId="0" fontId="17" fillId="0" borderId="4" xfId="0" applyFont="1" applyBorder="1" applyAlignment="1">
      <alignment horizontal="center"/>
    </xf>
    <xf numFmtId="174" fontId="17" fillId="0" borderId="4" xfId="0" applyNumberFormat="1" applyFont="1" applyBorder="1" applyAlignment="1">
      <alignment horizontal="right"/>
    </xf>
    <xf numFmtId="49" fontId="3" fillId="0" borderId="4" xfId="0" applyNumberFormat="1" applyFont="1" applyBorder="1" applyAlignment="1">
      <alignment horizontal="center"/>
    </xf>
    <xf numFmtId="174" fontId="17" fillId="0" borderId="2" xfId="0" applyNumberFormat="1" applyFont="1" applyBorder="1" applyAlignment="1">
      <alignment horizontal="right"/>
    </xf>
    <xf numFmtId="0" fontId="17" fillId="0" borderId="4" xfId="0" applyFont="1" applyBorder="1" applyAlignment="1" quotePrefix="1">
      <alignment horizontal="center"/>
    </xf>
    <xf numFmtId="0" fontId="17" fillId="2" borderId="4" xfId="0" applyFont="1" applyFill="1" applyBorder="1" applyAlignment="1">
      <alignment horizontal="center"/>
    </xf>
    <xf numFmtId="174" fontId="17" fillId="2" borderId="4" xfId="0" applyNumberFormat="1" applyFont="1" applyFill="1" applyBorder="1" applyAlignment="1">
      <alignment horizontal="right"/>
    </xf>
    <xf numFmtId="0" fontId="17" fillId="0" borderId="4" xfId="0" applyFont="1" applyBorder="1" applyAlignment="1">
      <alignment horizontal="left"/>
    </xf>
    <xf numFmtId="175" fontId="17" fillId="0" borderId="2" xfId="0" applyNumberFormat="1" applyFont="1" applyBorder="1" applyAlignment="1">
      <alignment horizontal="center"/>
    </xf>
    <xf numFmtId="0" fontId="3" fillId="2" borderId="4" xfId="0" applyFont="1" applyFill="1" applyBorder="1" applyAlignment="1">
      <alignment horizontal="center"/>
    </xf>
    <xf numFmtId="174" fontId="3" fillId="2" borderId="4" xfId="0" applyNumberFormat="1" applyFont="1" applyFill="1" applyBorder="1" applyAlignment="1">
      <alignment horizontal="right"/>
    </xf>
    <xf numFmtId="174" fontId="3" fillId="2" borderId="2" xfId="0" applyNumberFormat="1" applyFont="1" applyFill="1" applyBorder="1" applyAlignment="1">
      <alignment horizontal="right"/>
    </xf>
    <xf numFmtId="175" fontId="3" fillId="2" borderId="2" xfId="0" applyNumberFormat="1" applyFont="1" applyFill="1" applyBorder="1" applyAlignment="1">
      <alignment horizontal="center"/>
    </xf>
    <xf numFmtId="174" fontId="3" fillId="0" borderId="2" xfId="0" applyNumberFormat="1" applyFont="1" applyBorder="1" applyAlignment="1">
      <alignment horizontal="right"/>
    </xf>
    <xf numFmtId="0" fontId="17" fillId="0" borderId="0" xfId="0" applyFont="1" applyBorder="1" applyAlignment="1">
      <alignment/>
    </xf>
    <xf numFmtId="0" fontId="17" fillId="2" borderId="8" xfId="0" applyFont="1" applyFill="1" applyBorder="1" applyAlignment="1">
      <alignment horizontal="center"/>
    </xf>
    <xf numFmtId="174" fontId="17" fillId="2" borderId="8" xfId="0" applyNumberFormat="1" applyFont="1" applyFill="1" applyBorder="1" applyAlignment="1">
      <alignment horizontal="right"/>
    </xf>
    <xf numFmtId="175" fontId="17" fillId="2" borderId="10" xfId="0" applyNumberFormat="1" applyFont="1" applyFill="1" applyBorder="1" applyAlignment="1">
      <alignment horizontal="center"/>
    </xf>
    <xf numFmtId="0" fontId="3" fillId="0" borderId="0" xfId="0" applyFont="1" applyAlignment="1">
      <alignment/>
    </xf>
    <xf numFmtId="174" fontId="3" fillId="0" borderId="0" xfId="0" applyNumberFormat="1" applyFont="1" applyBorder="1" applyAlignment="1">
      <alignment horizontal="right"/>
    </xf>
    <xf numFmtId="0" fontId="15" fillId="0" borderId="0" xfId="0" applyFont="1" applyAlignment="1">
      <alignment vertical="top"/>
    </xf>
    <xf numFmtId="0" fontId="3" fillId="0" borderId="0" xfId="0" applyFont="1" applyBorder="1" applyAlignment="1">
      <alignment vertical="top" wrapText="1"/>
    </xf>
    <xf numFmtId="0" fontId="0" fillId="0" borderId="0" xfId="0" applyAlignment="1">
      <alignment wrapText="1"/>
    </xf>
    <xf numFmtId="0" fontId="3" fillId="0" borderId="0" xfId="0" applyFont="1" applyBorder="1" applyAlignment="1">
      <alignment vertical="top"/>
    </xf>
    <xf numFmtId="0" fontId="21" fillId="0" borderId="0" xfId="0" applyFont="1" applyAlignment="1">
      <alignment vertical="center" wrapText="1"/>
    </xf>
    <xf numFmtId="0" fontId="21" fillId="0" borderId="0" xfId="0" applyFont="1" applyAlignment="1">
      <alignment/>
    </xf>
    <xf numFmtId="0" fontId="3" fillId="0" borderId="0" xfId="0" applyFont="1" applyAlignment="1">
      <alignment horizontal="left" vertical="center" wrapText="1"/>
    </xf>
    <xf numFmtId="0" fontId="22" fillId="0" borderId="0" xfId="0" applyFont="1" applyAlignment="1">
      <alignment/>
    </xf>
    <xf numFmtId="0" fontId="21" fillId="0" borderId="0" xfId="0" applyFont="1" applyAlignment="1">
      <alignment/>
    </xf>
    <xf numFmtId="0" fontId="2" fillId="0" borderId="0" xfId="0" applyFont="1" applyAlignment="1">
      <alignment horizontal="right"/>
    </xf>
    <xf numFmtId="0" fontId="2" fillId="0" borderId="4" xfId="0" applyFont="1" applyBorder="1" applyAlignment="1">
      <alignment/>
    </xf>
    <xf numFmtId="179" fontId="2" fillId="0" borderId="4" xfId="0" applyNumberFormat="1" applyFont="1" applyBorder="1" applyAlignment="1">
      <alignment/>
    </xf>
    <xf numFmtId="0" fontId="2" fillId="0" borderId="8"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'[2]Tab3'!#REF!</c:f>
              <c:strCache>
                <c:ptCount val="1"/>
                <c:pt idx="0">
                  <c:v>0</c:v>
                </c:pt>
              </c:strCache>
            </c:strRef>
          </c:cat>
          <c:val>
            <c:numRef>
              <c:f>'[2]Tab3'!#REF!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'[2]Tab3'!#REF!</c:f>
              <c:strCache>
                <c:ptCount val="1"/>
                <c:pt idx="0">
                  <c:v>0</c:v>
                </c:pt>
              </c:strCache>
            </c:strRef>
          </c:cat>
          <c:val>
            <c:numRef>
              <c:f>'[2]Tab3'!#REF!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'[2]Tab3'!#REF!</c:f>
              <c:strCache>
                <c:ptCount val="1"/>
                <c:pt idx="0">
                  <c:v>0</c:v>
                </c:pt>
              </c:strCache>
            </c:strRef>
          </c:cat>
          <c:val>
            <c:numRef>
              <c:f>'[2]Tab3'!#REF!</c:f>
              <c:numCache>
                <c:ptCount val="1"/>
                <c:pt idx="0">
                  <c:v>0</c:v>
                </c:pt>
              </c:numCache>
            </c:numRef>
          </c:val>
          <c:smooth val="0"/>
        </c:ser>
        <c:marker val="1"/>
        <c:axId val="13940853"/>
        <c:axId val="58358814"/>
      </c:lineChart>
      <c:catAx>
        <c:axId val="13940853"/>
        <c:scaling>
          <c:orientation val="minMax"/>
        </c:scaling>
        <c:axPos val="b"/>
        <c:delete val="0"/>
        <c:numFmt formatCode="General" sourceLinked="1"/>
        <c:majorTickMark val="out"/>
        <c:minorTickMark val="none"/>
        <c:tickLblPos val="nextTo"/>
        <c:txPr>
          <a:bodyPr/>
          <a:lstStyle/>
          <a:p>
            <a:pPr>
              <a:defRPr lang="en-US" cap="none" sz="200" b="1" i="0" u="none" baseline="0"/>
            </a:pPr>
          </a:p>
        </c:txPr>
        <c:crossAx val="58358814"/>
        <c:crosses val="autoZero"/>
        <c:auto val="1"/>
        <c:lblOffset val="100"/>
        <c:noMultiLvlLbl val="0"/>
      </c:catAx>
      <c:valAx>
        <c:axId val="58358814"/>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200" b="1" i="0" u="none" baseline="0"/>
            </a:pPr>
          </a:p>
        </c:txPr>
        <c:crossAx val="13940853"/>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4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'[1]Annex111'!#REF!</c:f>
              <c:strCache>
                <c:ptCount val="1"/>
                <c:pt idx="0">
                  <c:v>0</c:v>
                </c:pt>
              </c:strCache>
            </c:strRef>
          </c:cat>
          <c:val>
            <c:numRef>
              <c:f>'[1]Annex111'!#REF!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'[1]Annex111'!#REF!</c:f>
              <c:strCache>
                <c:ptCount val="1"/>
                <c:pt idx="0">
                  <c:v>0</c:v>
                </c:pt>
              </c:strCache>
            </c:strRef>
          </c:cat>
          <c:val>
            <c:numRef>
              <c:f>'[1]Annex111'!#REF!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'[1]Annex111'!#REF!</c:f>
              <c:strCache>
                <c:ptCount val="1"/>
                <c:pt idx="0">
                  <c:v>0</c:v>
                </c:pt>
              </c:strCache>
            </c:strRef>
          </c:cat>
          <c:val>
            <c:numRef>
              <c:f>'[1]Annex111'!#REF!</c:f>
              <c:numCache>
                <c:ptCount val="1"/>
                <c:pt idx="0">
                  <c:v>0</c:v>
                </c:pt>
              </c:numCache>
            </c:numRef>
          </c:val>
          <c:smooth val="0"/>
        </c:ser>
        <c:marker val="1"/>
        <c:axId val="55467279"/>
        <c:axId val="29443464"/>
      </c:lineChart>
      <c:catAx>
        <c:axId val="55467279"/>
        <c:scaling>
          <c:orientation val="minMax"/>
        </c:scaling>
        <c:axPos val="b"/>
        <c:delete val="0"/>
        <c:numFmt formatCode="General" sourceLinked="1"/>
        <c:majorTickMark val="out"/>
        <c:minorTickMark val="none"/>
        <c:tickLblPos val="nextTo"/>
        <c:txPr>
          <a:bodyPr/>
          <a:lstStyle/>
          <a:p>
            <a:pPr>
              <a:defRPr lang="en-US" cap="none" sz="200" b="1" i="0" u="none" baseline="0"/>
            </a:pPr>
          </a:p>
        </c:txPr>
        <c:crossAx val="29443464"/>
        <c:crosses val="autoZero"/>
        <c:auto val="1"/>
        <c:lblOffset val="100"/>
        <c:noMultiLvlLbl val="0"/>
      </c:catAx>
      <c:valAx>
        <c:axId val="29443464"/>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200" b="1" i="0" u="none" baseline="0"/>
            </a:pPr>
          </a:p>
        </c:txPr>
        <c:crossAx val="55467279"/>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4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7</xdr:col>
      <xdr:colOff>628650</xdr:colOff>
      <xdr:row>31</xdr:row>
      <xdr:rowOff>0</xdr:rowOff>
    </xdr:to>
    <xdr:graphicFrame>
      <xdr:nvGraphicFramePr>
        <xdr:cNvPr id="1" name="Chart 1"/>
        <xdr:cNvGraphicFramePr/>
      </xdr:nvGraphicFramePr>
      <xdr:xfrm>
        <a:off x="847725" y="6000750"/>
        <a:ext cx="1495425"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2</xdr:row>
      <xdr:rowOff>85725</xdr:rowOff>
    </xdr:from>
    <xdr:to>
      <xdr:col>17</xdr:col>
      <xdr:colOff>0</xdr:colOff>
      <xdr:row>30</xdr:row>
      <xdr:rowOff>47625</xdr:rowOff>
    </xdr:to>
    <xdr:sp>
      <xdr:nvSpPr>
        <xdr:cNvPr id="2" name="TextBox 2"/>
        <xdr:cNvSpPr txBox="1">
          <a:spLocks noChangeArrowheads="1"/>
        </xdr:cNvSpPr>
      </xdr:nvSpPr>
      <xdr:spPr>
        <a:xfrm>
          <a:off x="8382000" y="762000"/>
          <a:ext cx="0" cy="52197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twoCellAnchor>
    <xdr:from>
      <xdr:col>17</xdr:col>
      <xdr:colOff>200025</xdr:colOff>
      <xdr:row>0</xdr:row>
      <xdr:rowOff>209550</xdr:rowOff>
    </xdr:from>
    <xdr:to>
      <xdr:col>17</xdr:col>
      <xdr:colOff>485775</xdr:colOff>
      <xdr:row>34</xdr:row>
      <xdr:rowOff>0</xdr:rowOff>
    </xdr:to>
    <xdr:sp>
      <xdr:nvSpPr>
        <xdr:cNvPr id="3" name="TextBox 3"/>
        <xdr:cNvSpPr txBox="1">
          <a:spLocks noChangeArrowheads="1"/>
        </xdr:cNvSpPr>
      </xdr:nvSpPr>
      <xdr:spPr>
        <a:xfrm>
          <a:off x="8582025" y="209550"/>
          <a:ext cx="285750" cy="6467475"/>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8305800"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8305800"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32</xdr:row>
      <xdr:rowOff>0</xdr:rowOff>
    </xdr:from>
    <xdr:to>
      <xdr:col>7</xdr:col>
      <xdr:colOff>628650</xdr:colOff>
      <xdr:row>32</xdr:row>
      <xdr:rowOff>0</xdr:rowOff>
    </xdr:to>
    <xdr:graphicFrame>
      <xdr:nvGraphicFramePr>
        <xdr:cNvPr id="1" name="Chart 1"/>
        <xdr:cNvGraphicFramePr/>
      </xdr:nvGraphicFramePr>
      <xdr:xfrm>
        <a:off x="914400" y="6381750"/>
        <a:ext cx="457200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xdr:row>
      <xdr:rowOff>85725</xdr:rowOff>
    </xdr:from>
    <xdr:to>
      <xdr:col>8</xdr:col>
      <xdr:colOff>0</xdr:colOff>
      <xdr:row>31</xdr:row>
      <xdr:rowOff>47625</xdr:rowOff>
    </xdr:to>
    <xdr:sp>
      <xdr:nvSpPr>
        <xdr:cNvPr id="2" name="TextBox 2"/>
        <xdr:cNvSpPr txBox="1">
          <a:spLocks noChangeArrowheads="1"/>
        </xdr:cNvSpPr>
      </xdr:nvSpPr>
      <xdr:spPr>
        <a:xfrm>
          <a:off x="5600700" y="1019175"/>
          <a:ext cx="0" cy="5343525"/>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lete610\Tab%203rd%20quarter%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203rd%20quarter%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1"/>
      <sheetName val="TAB2 "/>
      <sheetName val="Tab3"/>
      <sheetName val="Table4 "/>
      <sheetName val="Table 5"/>
      <sheetName val="Table 6"/>
      <sheetName val="Table 7"/>
      <sheetName val="Table 8"/>
      <sheetName val="Table 9"/>
      <sheetName val="Table10"/>
      <sheetName val="Table11"/>
      <sheetName val="Table 12"/>
      <sheetName val="Tab13"/>
      <sheetName val="Annex II"/>
      <sheetName val="Annex1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Tab1"/>
      <sheetName val="TAB2 "/>
      <sheetName val="Tab3"/>
      <sheetName val="Table4 "/>
      <sheetName val="Table 5"/>
      <sheetName val="Table 6"/>
      <sheetName val="Table 7"/>
      <sheetName val="Table 8"/>
      <sheetName val="Table 9"/>
      <sheetName val="Table10"/>
      <sheetName val="Table11"/>
      <sheetName val="Table 12"/>
      <sheetName val="Tab13"/>
      <sheetName val="Annex II"/>
      <sheetName val="Annex1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B22"/>
  <sheetViews>
    <sheetView workbookViewId="0" topLeftCell="A1">
      <selection activeCell="A13" sqref="A13"/>
    </sheetView>
  </sheetViews>
  <sheetFormatPr defaultColWidth="9.140625" defaultRowHeight="12.75"/>
  <cols>
    <col min="1" max="1" width="31.421875" style="2" customWidth="1"/>
    <col min="2" max="2" width="59.7109375" style="2" customWidth="1"/>
    <col min="3" max="16384" width="9.140625" style="2" customWidth="1"/>
  </cols>
  <sheetData>
    <row r="1" spans="1:2" ht="27" customHeight="1">
      <c r="A1" s="56" t="s">
        <v>10</v>
      </c>
      <c r="B1" s="57"/>
    </row>
    <row r="2" spans="1:2" ht="33" customHeight="1">
      <c r="A2" s="55" t="s">
        <v>7</v>
      </c>
      <c r="B2" s="55"/>
    </row>
    <row r="3" spans="1:2" ht="18.75" customHeight="1">
      <c r="A3" s="6" t="s">
        <v>0</v>
      </c>
      <c r="B3" s="6" t="s">
        <v>8</v>
      </c>
    </row>
    <row r="4" ht="9.75" customHeight="1"/>
    <row r="5" spans="1:2" ht="78.75">
      <c r="A5" s="6" t="s">
        <v>1</v>
      </c>
      <c r="B5" s="9" t="s">
        <v>13</v>
      </c>
    </row>
    <row r="6" ht="9.75" customHeight="1"/>
    <row r="7" spans="1:2" ht="31.5" customHeight="1">
      <c r="A7" s="6" t="s">
        <v>2</v>
      </c>
      <c r="B7" s="4" t="s">
        <v>14</v>
      </c>
    </row>
    <row r="8" ht="9" customHeight="1"/>
    <row r="9" spans="1:2" ht="223.5" customHeight="1">
      <c r="A9" s="6" t="s">
        <v>3</v>
      </c>
      <c r="B9" s="3" t="s">
        <v>11</v>
      </c>
    </row>
    <row r="10" spans="1:2" ht="2.25" customHeight="1" hidden="1">
      <c r="A10" s="6"/>
      <c r="B10" s="3"/>
    </row>
    <row r="11" spans="1:2" ht="36.75" customHeight="1">
      <c r="A11" s="6"/>
      <c r="B11" s="4" t="s">
        <v>12</v>
      </c>
    </row>
    <row r="12" ht="9" customHeight="1"/>
    <row r="13" spans="1:2" ht="141.75">
      <c r="A13" s="6" t="s">
        <v>4</v>
      </c>
      <c r="B13" s="9" t="s">
        <v>17</v>
      </c>
    </row>
    <row r="14" ht="9.75" customHeight="1">
      <c r="B14" s="4"/>
    </row>
    <row r="15" spans="1:2" ht="94.5">
      <c r="A15" s="6" t="s">
        <v>5</v>
      </c>
      <c r="B15" s="3" t="s">
        <v>9</v>
      </c>
    </row>
    <row r="16" ht="96.75" customHeight="1">
      <c r="B16" s="8" t="s">
        <v>15</v>
      </c>
    </row>
    <row r="17" ht="10.5" customHeight="1">
      <c r="B17" s="5"/>
    </row>
    <row r="18" spans="1:2" ht="183" customHeight="1">
      <c r="A18" s="6" t="s">
        <v>6</v>
      </c>
      <c r="B18" s="3" t="s">
        <v>16</v>
      </c>
    </row>
    <row r="19" ht="12.75" customHeight="1">
      <c r="B19" s="1"/>
    </row>
    <row r="20" spans="1:2" ht="257.25" customHeight="1">
      <c r="A20" s="7"/>
      <c r="B20" s="3"/>
    </row>
    <row r="21" ht="15.75">
      <c r="B21" s="1"/>
    </row>
    <row r="22" ht="15.75">
      <c r="B22" s="1"/>
    </row>
    <row r="35" ht="16.5" customHeight="1"/>
    <row r="36" ht="8.25" customHeight="1"/>
  </sheetData>
  <mergeCells count="2">
    <mergeCell ref="A2:B2"/>
    <mergeCell ref="A1:B1"/>
  </mergeCells>
  <printOptions/>
  <pageMargins left="0.75" right="0.49" top="0.75" bottom="0.75" header="0.2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722"/>
  <sheetViews>
    <sheetView workbookViewId="0" topLeftCell="A1">
      <selection activeCell="S9" sqref="S9"/>
    </sheetView>
  </sheetViews>
  <sheetFormatPr defaultColWidth="9.140625" defaultRowHeight="12.75"/>
  <cols>
    <col min="1" max="1" width="0.5625" style="2" customWidth="1"/>
    <col min="2" max="2" width="9.7109375" style="2" customWidth="1"/>
    <col min="3" max="3" width="15.421875" style="2" customWidth="1"/>
    <col min="4" max="4" width="4.00390625" style="2" hidden="1" customWidth="1"/>
    <col min="5" max="7" width="10.421875" style="2" hidden="1" customWidth="1"/>
    <col min="8" max="8" width="10.00390625" style="10" customWidth="1"/>
    <col min="9" max="12" width="10.00390625" style="2" customWidth="1"/>
    <col min="13" max="13" width="10.00390625" style="10" customWidth="1"/>
    <col min="14" max="16" width="10.00390625" style="2" customWidth="1"/>
    <col min="17" max="18" width="10.00390625" style="10" customWidth="1"/>
    <col min="19" max="19" width="10.28125" style="10" customWidth="1"/>
    <col min="20" max="16384" width="11.57421875" style="2" customWidth="1"/>
  </cols>
  <sheetData>
    <row r="1" spans="2:9" ht="33" customHeight="1">
      <c r="B1" s="69"/>
      <c r="C1" s="69"/>
      <c r="D1" s="69"/>
      <c r="E1" s="69"/>
      <c r="F1" s="69"/>
      <c r="G1" s="69"/>
      <c r="H1" s="69"/>
      <c r="I1" s="69"/>
    </row>
    <row r="2" spans="2:19" ht="20.25" customHeight="1">
      <c r="B2" s="11" t="s">
        <v>39</v>
      </c>
      <c r="C2" s="11"/>
      <c r="D2" s="11"/>
      <c r="E2" s="11"/>
      <c r="F2" s="11"/>
      <c r="G2" s="11"/>
      <c r="H2" s="11"/>
      <c r="I2" s="11"/>
      <c r="J2" s="11"/>
      <c r="K2" s="11"/>
      <c r="L2" s="11"/>
      <c r="M2" s="11"/>
      <c r="N2" s="11"/>
      <c r="O2" s="11"/>
      <c r="P2" s="11"/>
      <c r="Q2" s="11"/>
      <c r="R2" s="11"/>
      <c r="S2" s="11"/>
    </row>
    <row r="3" ht="9.75" customHeight="1">
      <c r="B3" s="10"/>
    </row>
    <row r="4" spans="2:20" ht="12.75" customHeight="1">
      <c r="B4" s="70"/>
      <c r="C4" s="71"/>
      <c r="D4" s="74" t="s">
        <v>24</v>
      </c>
      <c r="E4" s="74" t="s">
        <v>25</v>
      </c>
      <c r="F4" s="74" t="s">
        <v>34</v>
      </c>
      <c r="G4" s="74" t="s">
        <v>33</v>
      </c>
      <c r="H4" s="66" t="s">
        <v>31</v>
      </c>
      <c r="I4" s="58" t="s">
        <v>32</v>
      </c>
      <c r="J4" s="61" t="s">
        <v>29</v>
      </c>
      <c r="K4" s="61" t="s">
        <v>30</v>
      </c>
      <c r="L4" s="61" t="s">
        <v>36</v>
      </c>
      <c r="M4" s="66" t="s">
        <v>35</v>
      </c>
      <c r="N4" s="58" t="s">
        <v>37</v>
      </c>
      <c r="O4" s="61" t="s">
        <v>38</v>
      </c>
      <c r="P4" s="61" t="s">
        <v>41</v>
      </c>
      <c r="Q4" s="61" t="s">
        <v>42</v>
      </c>
      <c r="R4" s="12"/>
      <c r="S4" s="12"/>
      <c r="T4" s="13"/>
    </row>
    <row r="5" spans="2:20" ht="12.75" customHeight="1">
      <c r="B5" s="72"/>
      <c r="C5" s="73"/>
      <c r="D5" s="75"/>
      <c r="E5" s="75"/>
      <c r="F5" s="75"/>
      <c r="G5" s="75"/>
      <c r="H5" s="67"/>
      <c r="I5" s="59"/>
      <c r="J5" s="62"/>
      <c r="K5" s="62"/>
      <c r="L5" s="62"/>
      <c r="M5" s="67"/>
      <c r="N5" s="59"/>
      <c r="O5" s="62"/>
      <c r="P5" s="62"/>
      <c r="Q5" s="64"/>
      <c r="R5" s="14"/>
      <c r="S5" s="14"/>
      <c r="T5" s="13"/>
    </row>
    <row r="6" spans="2:22" ht="18.75" customHeight="1">
      <c r="B6" s="72"/>
      <c r="C6" s="73"/>
      <c r="D6" s="76"/>
      <c r="E6" s="76"/>
      <c r="F6" s="76"/>
      <c r="G6" s="76"/>
      <c r="H6" s="68"/>
      <c r="I6" s="60"/>
      <c r="J6" s="63"/>
      <c r="K6" s="63"/>
      <c r="L6" s="63"/>
      <c r="M6" s="68"/>
      <c r="N6" s="60"/>
      <c r="O6" s="63"/>
      <c r="P6" s="63"/>
      <c r="Q6" s="65"/>
      <c r="R6" s="14"/>
      <c r="S6" s="14"/>
      <c r="T6" s="13"/>
      <c r="V6" s="10"/>
    </row>
    <row r="7" spans="2:20" ht="15" customHeight="1">
      <c r="B7" s="15" t="s">
        <v>18</v>
      </c>
      <c r="C7" s="16"/>
      <c r="D7" s="17"/>
      <c r="E7" s="16"/>
      <c r="F7" s="18"/>
      <c r="G7" s="19"/>
      <c r="H7" s="20"/>
      <c r="I7" s="16"/>
      <c r="J7" s="16"/>
      <c r="K7" s="16"/>
      <c r="L7" s="16"/>
      <c r="M7" s="20"/>
      <c r="N7" s="16"/>
      <c r="O7" s="16"/>
      <c r="P7" s="16"/>
      <c r="Q7" s="21"/>
      <c r="R7" s="22"/>
      <c r="S7" s="22"/>
      <c r="T7" s="13"/>
    </row>
    <row r="8" spans="2:21" ht="15" customHeight="1">
      <c r="B8" s="23"/>
      <c r="C8" s="18" t="s">
        <v>19</v>
      </c>
      <c r="D8" s="24">
        <f aca="true" t="shared" si="0" ref="D8:M8">D9+D10</f>
        <v>541100</v>
      </c>
      <c r="E8" s="24">
        <f t="shared" si="0"/>
        <v>540700</v>
      </c>
      <c r="F8" s="24">
        <f t="shared" si="0"/>
        <v>526800</v>
      </c>
      <c r="G8" s="24">
        <f t="shared" si="0"/>
        <v>523500</v>
      </c>
      <c r="H8" s="25">
        <f t="shared" si="0"/>
        <v>532100</v>
      </c>
      <c r="I8" s="26">
        <f t="shared" si="0"/>
        <v>537300</v>
      </c>
      <c r="J8" s="24">
        <f t="shared" si="0"/>
        <v>538800</v>
      </c>
      <c r="K8" s="24">
        <f aca="true" t="shared" si="1" ref="K8:O10">K12+K16</f>
        <v>549000</v>
      </c>
      <c r="L8" s="24">
        <f t="shared" si="1"/>
        <v>546000</v>
      </c>
      <c r="M8" s="25">
        <f t="shared" si="0"/>
        <v>542500</v>
      </c>
      <c r="N8" s="26">
        <f>N9+N10</f>
        <v>546700</v>
      </c>
      <c r="O8" s="24">
        <f>O9+O10</f>
        <v>546200</v>
      </c>
      <c r="P8" s="24">
        <f>P9+P10</f>
        <v>549900</v>
      </c>
      <c r="Q8" s="27">
        <f>Q9+Q10</f>
        <v>547900</v>
      </c>
      <c r="R8" s="28"/>
      <c r="S8" s="28"/>
      <c r="T8" s="29"/>
      <c r="U8" s="30"/>
    </row>
    <row r="9" spans="2:21" ht="15" customHeight="1">
      <c r="B9" s="23"/>
      <c r="C9" s="18" t="s">
        <v>20</v>
      </c>
      <c r="D9" s="24">
        <f aca="true" t="shared" si="2" ref="D9:J10">D13+D17</f>
        <v>348700</v>
      </c>
      <c r="E9" s="24">
        <f t="shared" si="2"/>
        <v>347500</v>
      </c>
      <c r="F9" s="24">
        <f t="shared" si="2"/>
        <v>349000</v>
      </c>
      <c r="G9" s="24">
        <f t="shared" si="2"/>
        <v>348500</v>
      </c>
      <c r="H9" s="25">
        <f t="shared" si="2"/>
        <v>348200</v>
      </c>
      <c r="I9" s="26">
        <f t="shared" si="2"/>
        <v>347900</v>
      </c>
      <c r="J9" s="24">
        <f t="shared" si="2"/>
        <v>347800</v>
      </c>
      <c r="K9" s="24">
        <f t="shared" si="1"/>
        <v>351500</v>
      </c>
      <c r="L9" s="24">
        <f t="shared" si="1"/>
        <v>350800</v>
      </c>
      <c r="M9" s="25">
        <f t="shared" si="1"/>
        <v>349400</v>
      </c>
      <c r="N9" s="26">
        <f t="shared" si="1"/>
        <v>351400</v>
      </c>
      <c r="O9" s="24">
        <f t="shared" si="1"/>
        <v>350800</v>
      </c>
      <c r="P9" s="24">
        <f>P13+P17</f>
        <v>349300</v>
      </c>
      <c r="Q9" s="27">
        <f>Q13+Q17</f>
        <v>350500</v>
      </c>
      <c r="R9" s="31"/>
      <c r="S9" s="28"/>
      <c r="T9" s="29"/>
      <c r="U9" s="30"/>
    </row>
    <row r="10" spans="2:21" ht="15" customHeight="1">
      <c r="B10" s="23"/>
      <c r="C10" s="18" t="s">
        <v>21</v>
      </c>
      <c r="D10" s="24">
        <f t="shared" si="2"/>
        <v>192400</v>
      </c>
      <c r="E10" s="24">
        <f t="shared" si="2"/>
        <v>193200</v>
      </c>
      <c r="F10" s="24">
        <f t="shared" si="2"/>
        <v>177800</v>
      </c>
      <c r="G10" s="24">
        <f t="shared" si="2"/>
        <v>175000</v>
      </c>
      <c r="H10" s="25">
        <f t="shared" si="2"/>
        <v>183900</v>
      </c>
      <c r="I10" s="26">
        <f t="shared" si="2"/>
        <v>189400</v>
      </c>
      <c r="J10" s="24">
        <f t="shared" si="2"/>
        <v>191000</v>
      </c>
      <c r="K10" s="24">
        <f t="shared" si="1"/>
        <v>197500</v>
      </c>
      <c r="L10" s="24">
        <f t="shared" si="1"/>
        <v>195200</v>
      </c>
      <c r="M10" s="25">
        <f t="shared" si="1"/>
        <v>193100</v>
      </c>
      <c r="N10" s="26">
        <f t="shared" si="1"/>
        <v>195300</v>
      </c>
      <c r="O10" s="24">
        <f t="shared" si="1"/>
        <v>195400</v>
      </c>
      <c r="P10" s="24">
        <f>P14+P18</f>
        <v>200600</v>
      </c>
      <c r="Q10" s="27">
        <f>Q14+Q18</f>
        <v>197400</v>
      </c>
      <c r="R10" s="31"/>
      <c r="S10" s="28"/>
      <c r="T10" s="29"/>
      <c r="U10" s="30"/>
    </row>
    <row r="11" spans="2:21" ht="15" customHeight="1">
      <c r="B11" s="15" t="s">
        <v>22</v>
      </c>
      <c r="C11" s="18"/>
      <c r="D11" s="24"/>
      <c r="E11" s="24"/>
      <c r="F11" s="24"/>
      <c r="G11" s="24"/>
      <c r="H11" s="25"/>
      <c r="I11" s="26"/>
      <c r="J11" s="24"/>
      <c r="K11" s="24"/>
      <c r="L11" s="24"/>
      <c r="M11" s="25"/>
      <c r="N11" s="26"/>
      <c r="O11" s="24"/>
      <c r="P11" s="24"/>
      <c r="Q11" s="27"/>
      <c r="R11" s="28"/>
      <c r="S11" s="28"/>
      <c r="T11" s="29"/>
      <c r="U11" s="30"/>
    </row>
    <row r="12" spans="2:21" ht="15" customHeight="1">
      <c r="B12" s="23"/>
      <c r="C12" s="18" t="s">
        <v>19</v>
      </c>
      <c r="D12" s="24">
        <f aca="true" t="shared" si="3" ref="D12:M12">D13+D14</f>
        <v>494100</v>
      </c>
      <c r="E12" s="24">
        <f t="shared" si="3"/>
        <v>491200</v>
      </c>
      <c r="F12" s="24">
        <f t="shared" si="3"/>
        <v>483300</v>
      </c>
      <c r="G12" s="24">
        <f t="shared" si="3"/>
        <v>483800</v>
      </c>
      <c r="H12" s="25">
        <f t="shared" si="3"/>
        <v>487000</v>
      </c>
      <c r="I12" s="26">
        <f t="shared" si="3"/>
        <v>485800</v>
      </c>
      <c r="J12" s="24">
        <f t="shared" si="3"/>
        <v>482700</v>
      </c>
      <c r="K12" s="24">
        <f t="shared" si="3"/>
        <v>498700</v>
      </c>
      <c r="L12" s="24">
        <f>L13+L14</f>
        <v>497500</v>
      </c>
      <c r="M12" s="25">
        <f t="shared" si="3"/>
        <v>490400</v>
      </c>
      <c r="N12" s="26">
        <f>N13+N14</f>
        <v>496100</v>
      </c>
      <c r="O12" s="24">
        <f>O13+O14</f>
        <v>492200</v>
      </c>
      <c r="P12" s="24">
        <f>P13+P14</f>
        <v>497100</v>
      </c>
      <c r="Q12" s="27">
        <f>Q13+Q14</f>
        <v>496200</v>
      </c>
      <c r="R12" s="28"/>
      <c r="S12" s="28"/>
      <c r="T12" s="29"/>
      <c r="U12" s="30"/>
    </row>
    <row r="13" spans="2:21" ht="15" customHeight="1">
      <c r="B13" s="23"/>
      <c r="C13" s="18" t="s">
        <v>20</v>
      </c>
      <c r="D13" s="24">
        <v>328400</v>
      </c>
      <c r="E13" s="24">
        <v>324600</v>
      </c>
      <c r="F13" s="24">
        <v>329800</v>
      </c>
      <c r="G13" s="24">
        <v>330100</v>
      </c>
      <c r="H13" s="25">
        <v>327900</v>
      </c>
      <c r="I13" s="26">
        <v>326500</v>
      </c>
      <c r="J13" s="24">
        <v>324900</v>
      </c>
      <c r="K13" s="24">
        <v>333400</v>
      </c>
      <c r="L13" s="24">
        <v>332600</v>
      </c>
      <c r="M13" s="25">
        <v>329100</v>
      </c>
      <c r="N13" s="26">
        <v>332400</v>
      </c>
      <c r="O13" s="24">
        <v>329900</v>
      </c>
      <c r="P13" s="24">
        <v>329200</v>
      </c>
      <c r="Q13" s="27">
        <v>331000</v>
      </c>
      <c r="R13" s="31"/>
      <c r="S13" s="28"/>
      <c r="T13" s="29"/>
      <c r="U13" s="30"/>
    </row>
    <row r="14" spans="2:21" ht="15" customHeight="1">
      <c r="B14" s="23"/>
      <c r="C14" s="18" t="s">
        <v>21</v>
      </c>
      <c r="D14" s="24">
        <v>165700</v>
      </c>
      <c r="E14" s="24">
        <v>166600</v>
      </c>
      <c r="F14" s="24">
        <v>153500</v>
      </c>
      <c r="G14" s="24">
        <v>153700</v>
      </c>
      <c r="H14" s="25">
        <v>159100</v>
      </c>
      <c r="I14" s="26">
        <v>159300</v>
      </c>
      <c r="J14" s="24">
        <v>157800</v>
      </c>
      <c r="K14" s="24">
        <v>165300</v>
      </c>
      <c r="L14" s="24">
        <v>164900</v>
      </c>
      <c r="M14" s="25">
        <v>161300</v>
      </c>
      <c r="N14" s="26">
        <v>163700</v>
      </c>
      <c r="O14" s="24">
        <v>162300</v>
      </c>
      <c r="P14" s="24">
        <v>167900</v>
      </c>
      <c r="Q14" s="27">
        <v>165200</v>
      </c>
      <c r="R14" s="31"/>
      <c r="S14" s="28"/>
      <c r="T14" s="29"/>
      <c r="U14" s="30"/>
    </row>
    <row r="15" spans="2:21" ht="15" customHeight="1">
      <c r="B15" s="15" t="s">
        <v>23</v>
      </c>
      <c r="C15" s="18"/>
      <c r="D15" s="24"/>
      <c r="E15" s="24"/>
      <c r="F15" s="24"/>
      <c r="G15" s="24"/>
      <c r="H15" s="25"/>
      <c r="I15" s="26"/>
      <c r="J15" s="24"/>
      <c r="K15" s="24"/>
      <c r="L15" s="24"/>
      <c r="M15" s="25"/>
      <c r="N15" s="26"/>
      <c r="O15" s="24"/>
      <c r="P15" s="24"/>
      <c r="Q15" s="27"/>
      <c r="R15" s="28"/>
      <c r="S15" s="28"/>
      <c r="T15" s="29"/>
      <c r="U15" s="30"/>
    </row>
    <row r="16" spans="2:21" ht="15" customHeight="1">
      <c r="B16" s="23"/>
      <c r="C16" s="18" t="s">
        <v>19</v>
      </c>
      <c r="D16" s="24">
        <f aca="true" t="shared" si="4" ref="D16:M16">D17+D18</f>
        <v>47000</v>
      </c>
      <c r="E16" s="24">
        <f t="shared" si="4"/>
        <v>49500</v>
      </c>
      <c r="F16" s="24">
        <f t="shared" si="4"/>
        <v>43500</v>
      </c>
      <c r="G16" s="24">
        <f t="shared" si="4"/>
        <v>39700</v>
      </c>
      <c r="H16" s="25">
        <f t="shared" si="4"/>
        <v>45100</v>
      </c>
      <c r="I16" s="26">
        <f t="shared" si="4"/>
        <v>51500</v>
      </c>
      <c r="J16" s="24">
        <f t="shared" si="4"/>
        <v>56100</v>
      </c>
      <c r="K16" s="24">
        <f t="shared" si="4"/>
        <v>50300</v>
      </c>
      <c r="L16" s="24">
        <f>L17+L18</f>
        <v>48500</v>
      </c>
      <c r="M16" s="25">
        <f t="shared" si="4"/>
        <v>52100</v>
      </c>
      <c r="N16" s="26">
        <f>N17+N18</f>
        <v>50600</v>
      </c>
      <c r="O16" s="24">
        <f>O17+O18</f>
        <v>54000</v>
      </c>
      <c r="P16" s="24">
        <f>P17+P18</f>
        <v>52800</v>
      </c>
      <c r="Q16" s="27">
        <f>Q17+Q18</f>
        <v>51700</v>
      </c>
      <c r="R16" s="28"/>
      <c r="S16" s="28"/>
      <c r="T16" s="29"/>
      <c r="U16" s="30"/>
    </row>
    <row r="17" spans="2:21" ht="15" customHeight="1">
      <c r="B17" s="23"/>
      <c r="C17" s="18" t="s">
        <v>20</v>
      </c>
      <c r="D17" s="24">
        <v>20300</v>
      </c>
      <c r="E17" s="24">
        <v>22900</v>
      </c>
      <c r="F17" s="24">
        <v>19200</v>
      </c>
      <c r="G17" s="24">
        <v>18400</v>
      </c>
      <c r="H17" s="25">
        <v>20300</v>
      </c>
      <c r="I17" s="26">
        <v>21400</v>
      </c>
      <c r="J17" s="24">
        <v>22900</v>
      </c>
      <c r="K17" s="24">
        <v>18100</v>
      </c>
      <c r="L17" s="24">
        <v>18200</v>
      </c>
      <c r="M17" s="25">
        <v>20300</v>
      </c>
      <c r="N17" s="26">
        <v>19000</v>
      </c>
      <c r="O17" s="24">
        <v>20900</v>
      </c>
      <c r="P17" s="24">
        <v>20100</v>
      </c>
      <c r="Q17" s="27">
        <v>19500</v>
      </c>
      <c r="R17" s="31"/>
      <c r="S17" s="28"/>
      <c r="T17" s="29"/>
      <c r="U17" s="30"/>
    </row>
    <row r="18" spans="2:21" ht="15" customHeight="1">
      <c r="B18" s="23"/>
      <c r="C18" s="18" t="s">
        <v>21</v>
      </c>
      <c r="D18" s="24">
        <v>26700</v>
      </c>
      <c r="E18" s="24">
        <v>26600</v>
      </c>
      <c r="F18" s="24">
        <v>24300</v>
      </c>
      <c r="G18" s="24">
        <v>21300</v>
      </c>
      <c r="H18" s="25">
        <v>24800</v>
      </c>
      <c r="I18" s="26">
        <v>30100</v>
      </c>
      <c r="J18" s="24">
        <v>33200</v>
      </c>
      <c r="K18" s="24">
        <v>32200</v>
      </c>
      <c r="L18" s="24">
        <v>30300</v>
      </c>
      <c r="M18" s="25">
        <v>31800</v>
      </c>
      <c r="N18" s="26">
        <v>31600</v>
      </c>
      <c r="O18" s="24">
        <v>33100</v>
      </c>
      <c r="P18" s="24">
        <v>32700</v>
      </c>
      <c r="Q18" s="27">
        <v>32200</v>
      </c>
      <c r="R18" s="31"/>
      <c r="S18" s="28"/>
      <c r="T18" s="29"/>
      <c r="U18" s="30"/>
    </row>
    <row r="19" spans="2:21" ht="15" customHeight="1">
      <c r="B19" s="15" t="s">
        <v>26</v>
      </c>
      <c r="C19" s="18"/>
      <c r="D19" s="24"/>
      <c r="E19" s="24"/>
      <c r="F19" s="24"/>
      <c r="G19" s="24"/>
      <c r="H19" s="25"/>
      <c r="I19" s="26"/>
      <c r="J19" s="24"/>
      <c r="K19" s="24"/>
      <c r="L19" s="24"/>
      <c r="M19" s="25"/>
      <c r="N19" s="26"/>
      <c r="O19" s="24"/>
      <c r="P19" s="24"/>
      <c r="Q19" s="27"/>
      <c r="R19" s="28"/>
      <c r="S19" s="28"/>
      <c r="T19" s="29"/>
      <c r="U19" s="30"/>
    </row>
    <row r="20" spans="2:21" ht="15" customHeight="1">
      <c r="B20" s="23"/>
      <c r="C20" s="18" t="s">
        <v>19</v>
      </c>
      <c r="D20" s="24">
        <f aca="true" t="shared" si="5" ref="D20:M20">D21+D22</f>
        <v>367700</v>
      </c>
      <c r="E20" s="24">
        <f t="shared" si="5"/>
        <v>373000</v>
      </c>
      <c r="F20" s="24">
        <f t="shared" si="5"/>
        <v>390300</v>
      </c>
      <c r="G20" s="24">
        <f t="shared" si="5"/>
        <v>395800</v>
      </c>
      <c r="H20" s="25">
        <f t="shared" si="5"/>
        <v>381500</v>
      </c>
      <c r="I20" s="26">
        <f t="shared" si="5"/>
        <v>385200</v>
      </c>
      <c r="J20" s="24">
        <f t="shared" si="5"/>
        <v>387200</v>
      </c>
      <c r="K20" s="24">
        <f t="shared" si="5"/>
        <v>380600</v>
      </c>
      <c r="L20" s="24">
        <f>L21+L22</f>
        <v>386400</v>
      </c>
      <c r="M20" s="25">
        <f t="shared" si="5"/>
        <v>383700</v>
      </c>
      <c r="N20" s="26">
        <f>N21+N22</f>
        <v>387100</v>
      </c>
      <c r="O20" s="24">
        <f>O21+O22</f>
        <v>389200</v>
      </c>
      <c r="P20" s="24">
        <f>P21+P22</f>
        <v>387400</v>
      </c>
      <c r="Q20" s="27">
        <f>Q21+Q22</f>
        <v>387500</v>
      </c>
      <c r="R20" s="28"/>
      <c r="S20" s="28"/>
      <c r="T20" s="29"/>
      <c r="U20" s="30"/>
    </row>
    <row r="21" spans="2:21" ht="15" customHeight="1">
      <c r="B21" s="23"/>
      <c r="C21" s="18" t="s">
        <v>20</v>
      </c>
      <c r="D21" s="24">
        <v>98800</v>
      </c>
      <c r="E21" s="24">
        <v>102400</v>
      </c>
      <c r="F21" s="24">
        <v>102500</v>
      </c>
      <c r="G21" s="24">
        <v>104000</v>
      </c>
      <c r="H21" s="25">
        <v>101600</v>
      </c>
      <c r="I21" s="26">
        <v>106100</v>
      </c>
      <c r="J21" s="24">
        <v>108000</v>
      </c>
      <c r="K21" s="24">
        <v>106000</v>
      </c>
      <c r="L21" s="24">
        <v>108100</v>
      </c>
      <c r="M21" s="25">
        <v>106500</v>
      </c>
      <c r="N21" s="26">
        <v>108200</v>
      </c>
      <c r="O21" s="24">
        <v>109500</v>
      </c>
      <c r="P21" s="24">
        <v>111900</v>
      </c>
      <c r="Q21" s="27">
        <v>109800</v>
      </c>
      <c r="R21" s="31"/>
      <c r="S21" s="28"/>
      <c r="T21" s="29"/>
      <c r="U21" s="30"/>
    </row>
    <row r="22" spans="2:21" ht="15" customHeight="1">
      <c r="B22" s="23"/>
      <c r="C22" s="18" t="s">
        <v>21</v>
      </c>
      <c r="D22" s="24">
        <v>268900</v>
      </c>
      <c r="E22" s="24">
        <v>270600</v>
      </c>
      <c r="F22" s="24">
        <v>287800</v>
      </c>
      <c r="G22" s="24">
        <v>291800</v>
      </c>
      <c r="H22" s="25">
        <v>279900</v>
      </c>
      <c r="I22" s="26">
        <v>279100</v>
      </c>
      <c r="J22" s="24">
        <v>279200</v>
      </c>
      <c r="K22" s="24">
        <v>274600</v>
      </c>
      <c r="L22" s="24">
        <v>278300</v>
      </c>
      <c r="M22" s="25">
        <v>277200</v>
      </c>
      <c r="N22" s="26">
        <v>278900</v>
      </c>
      <c r="O22" s="24">
        <v>279700</v>
      </c>
      <c r="P22" s="24">
        <v>275500</v>
      </c>
      <c r="Q22" s="27">
        <v>277700</v>
      </c>
      <c r="R22" s="31"/>
      <c r="S22" s="28"/>
      <c r="T22" s="29"/>
      <c r="U22" s="30"/>
    </row>
    <row r="23" spans="2:19" ht="15" customHeight="1">
      <c r="B23" s="15" t="s">
        <v>27</v>
      </c>
      <c r="C23" s="18"/>
      <c r="D23" s="32"/>
      <c r="E23" s="32"/>
      <c r="F23" s="32"/>
      <c r="G23" s="32"/>
      <c r="H23" s="33"/>
      <c r="I23" s="34"/>
      <c r="J23" s="32"/>
      <c r="K23" s="32"/>
      <c r="L23" s="32"/>
      <c r="M23" s="33"/>
      <c r="N23" s="34"/>
      <c r="O23" s="32"/>
      <c r="P23" s="32"/>
      <c r="Q23" s="35"/>
      <c r="R23" s="36"/>
      <c r="S23" s="36"/>
    </row>
    <row r="24" spans="2:19" ht="15" customHeight="1">
      <c r="B24" s="23"/>
      <c r="C24" s="18" t="s">
        <v>19</v>
      </c>
      <c r="D24" s="37">
        <v>59.6</v>
      </c>
      <c r="E24" s="37">
        <v>59.2</v>
      </c>
      <c r="F24" s="37">
        <v>57.4</v>
      </c>
      <c r="G24" s="37">
        <v>56.9</v>
      </c>
      <c r="H24" s="38">
        <v>58.2</v>
      </c>
      <c r="I24" s="39">
        <v>58.2</v>
      </c>
      <c r="J24" s="40">
        <v>58.2</v>
      </c>
      <c r="K24" s="40">
        <v>59.1</v>
      </c>
      <c r="L24" s="40">
        <v>58.6</v>
      </c>
      <c r="M24" s="41">
        <v>58.6</v>
      </c>
      <c r="N24" s="39">
        <v>58.5</v>
      </c>
      <c r="O24" s="40">
        <v>58.4</v>
      </c>
      <c r="P24" s="40">
        <v>58.7</v>
      </c>
      <c r="Q24" s="42">
        <v>58.6</v>
      </c>
      <c r="R24" s="43"/>
      <c r="S24" s="44"/>
    </row>
    <row r="25" spans="2:19" ht="15" customHeight="1">
      <c r="B25" s="23"/>
      <c r="C25" s="18" t="s">
        <v>20</v>
      </c>
      <c r="D25" s="37">
        <v>78</v>
      </c>
      <c r="E25" s="37">
        <v>77.2</v>
      </c>
      <c r="F25" s="37">
        <v>77.3</v>
      </c>
      <c r="G25" s="37">
        <v>77</v>
      </c>
      <c r="H25" s="38">
        <v>77.4</v>
      </c>
      <c r="I25" s="39">
        <v>76.6</v>
      </c>
      <c r="J25" s="40">
        <v>76.3</v>
      </c>
      <c r="K25" s="40">
        <v>76.8</v>
      </c>
      <c r="L25" s="40">
        <v>76.4</v>
      </c>
      <c r="M25" s="41">
        <v>76.6</v>
      </c>
      <c r="N25" s="39">
        <v>76.5</v>
      </c>
      <c r="O25" s="40">
        <v>76.2</v>
      </c>
      <c r="P25" s="40">
        <v>75.7</v>
      </c>
      <c r="Q25" s="42">
        <v>76.1</v>
      </c>
      <c r="R25" s="43"/>
      <c r="S25" s="44"/>
    </row>
    <row r="26" spans="2:19" ht="15" customHeight="1">
      <c r="B26" s="23"/>
      <c r="C26" s="18" t="s">
        <v>21</v>
      </c>
      <c r="D26" s="37">
        <v>41.7</v>
      </c>
      <c r="E26" s="37">
        <v>41.7</v>
      </c>
      <c r="F26" s="37">
        <v>38.2</v>
      </c>
      <c r="G26" s="37">
        <v>37.5</v>
      </c>
      <c r="H26" s="38">
        <v>39.7</v>
      </c>
      <c r="I26" s="39">
        <v>40.4</v>
      </c>
      <c r="J26" s="40">
        <v>40.6</v>
      </c>
      <c r="K26" s="40">
        <v>41.8</v>
      </c>
      <c r="L26" s="40">
        <v>41.2</v>
      </c>
      <c r="M26" s="41">
        <v>41.1</v>
      </c>
      <c r="N26" s="39">
        <v>41.2</v>
      </c>
      <c r="O26" s="40">
        <v>41.1</v>
      </c>
      <c r="P26" s="40">
        <v>42.1</v>
      </c>
      <c r="Q26" s="42">
        <v>41.5</v>
      </c>
      <c r="R26" s="43"/>
      <c r="S26" s="44"/>
    </row>
    <row r="27" spans="2:19" ht="15" customHeight="1">
      <c r="B27" s="15" t="s">
        <v>28</v>
      </c>
      <c r="C27" s="18"/>
      <c r="D27" s="32"/>
      <c r="E27" s="32"/>
      <c r="F27" s="32"/>
      <c r="G27" s="32"/>
      <c r="H27" s="33"/>
      <c r="I27" s="39"/>
      <c r="J27" s="40"/>
      <c r="K27" s="40"/>
      <c r="L27" s="40"/>
      <c r="M27" s="41"/>
      <c r="N27" s="39"/>
      <c r="O27" s="40"/>
      <c r="P27" s="40"/>
      <c r="Q27" s="42"/>
      <c r="R27" s="44"/>
      <c r="S27" s="44"/>
    </row>
    <row r="28" spans="2:19" ht="15" customHeight="1">
      <c r="B28" s="23"/>
      <c r="C28" s="18" t="s">
        <v>19</v>
      </c>
      <c r="D28" s="37">
        <v>8.7</v>
      </c>
      <c r="E28" s="37">
        <v>9.2</v>
      </c>
      <c r="F28" s="37">
        <v>8.3</v>
      </c>
      <c r="G28" s="37">
        <v>7.6</v>
      </c>
      <c r="H28" s="38">
        <v>8.5</v>
      </c>
      <c r="I28" s="39">
        <v>9.6</v>
      </c>
      <c r="J28" s="40">
        <v>10.4</v>
      </c>
      <c r="K28" s="40">
        <v>9.2</v>
      </c>
      <c r="L28" s="40">
        <v>8.9</v>
      </c>
      <c r="M28" s="41">
        <v>9.6</v>
      </c>
      <c r="N28" s="39">
        <v>9.3</v>
      </c>
      <c r="O28" s="40">
        <v>9.9</v>
      </c>
      <c r="P28" s="40">
        <v>9.6</v>
      </c>
      <c r="Q28" s="42">
        <v>9.4</v>
      </c>
      <c r="R28" s="43"/>
      <c r="S28" s="44"/>
    </row>
    <row r="29" spans="2:19" ht="15" customHeight="1">
      <c r="B29" s="23"/>
      <c r="C29" s="18" t="s">
        <v>20</v>
      </c>
      <c r="D29" s="37">
        <v>5.8</v>
      </c>
      <c r="E29" s="37">
        <v>6.6</v>
      </c>
      <c r="F29" s="37">
        <v>5.5</v>
      </c>
      <c r="G29" s="37">
        <v>5.3</v>
      </c>
      <c r="H29" s="38">
        <v>5.8</v>
      </c>
      <c r="I29" s="39">
        <v>6.2</v>
      </c>
      <c r="J29" s="40">
        <v>6.6</v>
      </c>
      <c r="K29" s="40">
        <v>5.1</v>
      </c>
      <c r="L29" s="40">
        <v>5.2</v>
      </c>
      <c r="M29" s="41">
        <v>5.8</v>
      </c>
      <c r="N29" s="39">
        <v>5.4</v>
      </c>
      <c r="O29" s="40">
        <v>6</v>
      </c>
      <c r="P29" s="40">
        <v>5.8</v>
      </c>
      <c r="Q29" s="42">
        <v>5.6</v>
      </c>
      <c r="R29" s="43"/>
      <c r="S29" s="44"/>
    </row>
    <row r="30" spans="2:19" ht="15" customHeight="1">
      <c r="B30" s="23"/>
      <c r="C30" s="18" t="s">
        <v>21</v>
      </c>
      <c r="D30" s="37">
        <v>13.9</v>
      </c>
      <c r="E30" s="37">
        <v>13.8</v>
      </c>
      <c r="F30" s="37">
        <v>13.7</v>
      </c>
      <c r="G30" s="37">
        <v>12.2</v>
      </c>
      <c r="H30" s="38">
        <v>13.5</v>
      </c>
      <c r="I30" s="39">
        <v>15.9</v>
      </c>
      <c r="J30" s="40">
        <v>17.4</v>
      </c>
      <c r="K30" s="40">
        <v>16.3</v>
      </c>
      <c r="L30" s="40">
        <v>15.5</v>
      </c>
      <c r="M30" s="41">
        <v>16.5</v>
      </c>
      <c r="N30" s="39">
        <v>16.2</v>
      </c>
      <c r="O30" s="40">
        <v>16.9</v>
      </c>
      <c r="P30" s="40">
        <v>16.3</v>
      </c>
      <c r="Q30" s="42">
        <v>16.3</v>
      </c>
      <c r="R30" s="43"/>
      <c r="S30" s="44"/>
    </row>
    <row r="31" spans="2:19" ht="5.25" customHeight="1">
      <c r="B31" s="45"/>
      <c r="C31" s="46"/>
      <c r="D31" s="47"/>
      <c r="E31" s="47"/>
      <c r="F31" s="47"/>
      <c r="G31" s="47"/>
      <c r="H31" s="48"/>
      <c r="I31" s="49"/>
      <c r="J31" s="47"/>
      <c r="K31" s="47"/>
      <c r="L31" s="47"/>
      <c r="M31" s="48"/>
      <c r="N31" s="49"/>
      <c r="O31" s="47"/>
      <c r="P31" s="47"/>
      <c r="Q31" s="47"/>
      <c r="R31" s="22"/>
      <c r="S31" s="22"/>
    </row>
    <row r="32" spans="1:17" ht="18">
      <c r="A32" s="18"/>
      <c r="B32" s="50" t="s">
        <v>43</v>
      </c>
      <c r="C32" s="18"/>
      <c r="D32" s="51"/>
      <c r="E32" s="52"/>
      <c r="F32" s="52"/>
      <c r="G32" s="52"/>
      <c r="H32" s="36"/>
      <c r="I32" s="53"/>
      <c r="J32" s="18"/>
      <c r="Q32" s="2"/>
    </row>
    <row r="33" spans="1:17" ht="19.5" customHeight="1">
      <c r="A33" s="18"/>
      <c r="B33" s="18" t="s">
        <v>40</v>
      </c>
      <c r="C33" s="18"/>
      <c r="D33" s="51"/>
      <c r="E33" s="52"/>
      <c r="F33" s="52"/>
      <c r="G33" s="52"/>
      <c r="H33" s="36"/>
      <c r="I33" s="53"/>
      <c r="J33" s="18"/>
      <c r="Q33" s="2"/>
    </row>
    <row r="34" spans="1:17" ht="15.75">
      <c r="A34" s="18"/>
      <c r="B34" s="22"/>
      <c r="C34" s="18"/>
      <c r="D34" s="53"/>
      <c r="E34" s="53"/>
      <c r="F34" s="53"/>
      <c r="G34" s="53"/>
      <c r="H34" s="36"/>
      <c r="I34" s="53"/>
      <c r="J34" s="18"/>
      <c r="Q34" s="2"/>
    </row>
    <row r="35" spans="1:17" ht="15.75">
      <c r="A35" s="18"/>
      <c r="B35" s="18"/>
      <c r="C35" s="18"/>
      <c r="D35" s="51"/>
      <c r="E35" s="52"/>
      <c r="F35" s="52"/>
      <c r="G35" s="52"/>
      <c r="H35" s="54"/>
      <c r="I35" s="52"/>
      <c r="J35" s="18"/>
      <c r="Q35" s="2"/>
    </row>
    <row r="36" spans="1:17" ht="17.25" customHeight="1">
      <c r="A36" s="18"/>
      <c r="B36" s="18"/>
      <c r="C36" s="18"/>
      <c r="D36" s="52"/>
      <c r="E36" s="52"/>
      <c r="F36" s="52"/>
      <c r="G36" s="52"/>
      <c r="H36" s="54"/>
      <c r="I36" s="52"/>
      <c r="J36" s="18"/>
      <c r="Q36" s="2"/>
    </row>
    <row r="37" spans="1:17" ht="15.75">
      <c r="A37" s="18"/>
      <c r="B37" s="18"/>
      <c r="C37" s="18"/>
      <c r="D37" s="52"/>
      <c r="E37" s="52"/>
      <c r="F37" s="52"/>
      <c r="G37" s="52"/>
      <c r="H37" s="54"/>
      <c r="I37" s="52"/>
      <c r="J37" s="18"/>
      <c r="Q37" s="2"/>
    </row>
    <row r="38" ht="15.75">
      <c r="Q38" s="2"/>
    </row>
    <row r="39" ht="15.75">
      <c r="Q39" s="2"/>
    </row>
    <row r="40" ht="15.75">
      <c r="Q40" s="2"/>
    </row>
    <row r="41" ht="15.75">
      <c r="Q41" s="2"/>
    </row>
    <row r="42" ht="15.75">
      <c r="Q42" s="2"/>
    </row>
    <row r="43" ht="15.75">
      <c r="Q43" s="2"/>
    </row>
    <row r="44" ht="15.75">
      <c r="Q44" s="2"/>
    </row>
    <row r="45" ht="15.75">
      <c r="Q45" s="2"/>
    </row>
    <row r="46" ht="15.75">
      <c r="Q46" s="2"/>
    </row>
    <row r="47" ht="15.75">
      <c r="Q47" s="2"/>
    </row>
    <row r="48" ht="15.75">
      <c r="Q48" s="2"/>
    </row>
    <row r="49" ht="15.75">
      <c r="Q49" s="2"/>
    </row>
    <row r="50" ht="15.75">
      <c r="Q50" s="2"/>
    </row>
    <row r="51" ht="15.75">
      <c r="Q51" s="2"/>
    </row>
    <row r="52" ht="15.75">
      <c r="Q52" s="2"/>
    </row>
    <row r="53" ht="15.75">
      <c r="Q53" s="2"/>
    </row>
    <row r="54" ht="15.75">
      <c r="Q54" s="2"/>
    </row>
    <row r="55" ht="15.75">
      <c r="Q55" s="2"/>
    </row>
    <row r="56" ht="15.75">
      <c r="Q56" s="2"/>
    </row>
    <row r="57" ht="15.75">
      <c r="Q57" s="2"/>
    </row>
    <row r="58" ht="15.75">
      <c r="Q58" s="2"/>
    </row>
    <row r="59" ht="15.75">
      <c r="Q59" s="2"/>
    </row>
    <row r="60" ht="15.75">
      <c r="Q60" s="2"/>
    </row>
    <row r="61" ht="15.75">
      <c r="Q61" s="2"/>
    </row>
    <row r="62" ht="15.75">
      <c r="Q62" s="2"/>
    </row>
    <row r="63" ht="15.75">
      <c r="Q63" s="2"/>
    </row>
    <row r="64" ht="15.75">
      <c r="Q64" s="2"/>
    </row>
    <row r="65" ht="15.75">
      <c r="Q65" s="2"/>
    </row>
    <row r="66" ht="15.75">
      <c r="Q66" s="2"/>
    </row>
    <row r="67" ht="15.75">
      <c r="Q67" s="2"/>
    </row>
    <row r="68" ht="15.75">
      <c r="Q68" s="2"/>
    </row>
    <row r="69" ht="15.75">
      <c r="Q69" s="2"/>
    </row>
    <row r="70" ht="15.75">
      <c r="Q70" s="2"/>
    </row>
    <row r="71" ht="15.75">
      <c r="Q71" s="2"/>
    </row>
    <row r="72" ht="15.75">
      <c r="Q72" s="2"/>
    </row>
    <row r="73" ht="15.75">
      <c r="Q73" s="2"/>
    </row>
    <row r="74" ht="15.75">
      <c r="Q74" s="2"/>
    </row>
    <row r="75" ht="15.75">
      <c r="Q75" s="2"/>
    </row>
    <row r="76" ht="15.75">
      <c r="Q76" s="2"/>
    </row>
    <row r="77" ht="15.75">
      <c r="Q77" s="2"/>
    </row>
    <row r="78" ht="15.75">
      <c r="Q78" s="2"/>
    </row>
    <row r="79" ht="15.75">
      <c r="Q79" s="2"/>
    </row>
    <row r="80" ht="15.75">
      <c r="Q80" s="2"/>
    </row>
    <row r="81" ht="15.75">
      <c r="Q81" s="2"/>
    </row>
    <row r="82" ht="15.75">
      <c r="Q82" s="2"/>
    </row>
    <row r="83" ht="15.75">
      <c r="Q83" s="2"/>
    </row>
    <row r="84" ht="15.75">
      <c r="Q84" s="2"/>
    </row>
    <row r="85" ht="15.75">
      <c r="Q85" s="2"/>
    </row>
    <row r="86" ht="15.75">
      <c r="Q86" s="2"/>
    </row>
    <row r="87" ht="15.75">
      <c r="Q87" s="2"/>
    </row>
    <row r="88" ht="15.75">
      <c r="Q88" s="2"/>
    </row>
    <row r="89" ht="15.75">
      <c r="Q89" s="2"/>
    </row>
    <row r="90" ht="15.75">
      <c r="Q90" s="2"/>
    </row>
    <row r="91" ht="15.75">
      <c r="Q91" s="2"/>
    </row>
    <row r="92" ht="15.75">
      <c r="Q92" s="2"/>
    </row>
    <row r="93" ht="15.75">
      <c r="Q93" s="2"/>
    </row>
    <row r="94" ht="15.75">
      <c r="Q94" s="2"/>
    </row>
    <row r="95" ht="15.75">
      <c r="Q95" s="2"/>
    </row>
    <row r="96" ht="15.75">
      <c r="Q96" s="2"/>
    </row>
    <row r="97" ht="15.75">
      <c r="Q97" s="2"/>
    </row>
    <row r="98" ht="15.75">
      <c r="Q98" s="2"/>
    </row>
    <row r="99" ht="15.75">
      <c r="Q99" s="2"/>
    </row>
    <row r="100" ht="15.75">
      <c r="Q100" s="2"/>
    </row>
    <row r="101" ht="15.75">
      <c r="Q101" s="2"/>
    </row>
    <row r="102" ht="15.75">
      <c r="Q102" s="2"/>
    </row>
    <row r="103" ht="15.75">
      <c r="Q103" s="2"/>
    </row>
    <row r="104" ht="15.75">
      <c r="Q104" s="2"/>
    </row>
    <row r="105" ht="15.75">
      <c r="Q105" s="2"/>
    </row>
    <row r="106" ht="15.75">
      <c r="Q106" s="2"/>
    </row>
    <row r="107" ht="15.75">
      <c r="Q107" s="2"/>
    </row>
    <row r="108" ht="15.75">
      <c r="Q108" s="2"/>
    </row>
    <row r="109" ht="15.75">
      <c r="Q109" s="2"/>
    </row>
    <row r="110" ht="15.75">
      <c r="Q110" s="2"/>
    </row>
    <row r="111" ht="15.75">
      <c r="Q111" s="2"/>
    </row>
    <row r="112" ht="15.75">
      <c r="Q112" s="2"/>
    </row>
    <row r="113" ht="15.75">
      <c r="Q113" s="2"/>
    </row>
    <row r="114" ht="15.75">
      <c r="Q114" s="2"/>
    </row>
    <row r="115" ht="15.75">
      <c r="Q115" s="2"/>
    </row>
    <row r="116" ht="15.75">
      <c r="Q116" s="2"/>
    </row>
    <row r="117" ht="15.75">
      <c r="Q117" s="2"/>
    </row>
    <row r="118" ht="15.75">
      <c r="Q118" s="2"/>
    </row>
    <row r="119" ht="15.75">
      <c r="Q119" s="2"/>
    </row>
    <row r="120" ht="15.75">
      <c r="Q120" s="2"/>
    </row>
    <row r="121" ht="15.75">
      <c r="Q121" s="2"/>
    </row>
    <row r="122" ht="15.75">
      <c r="Q122" s="2"/>
    </row>
    <row r="123" ht="15.75">
      <c r="Q123" s="2"/>
    </row>
    <row r="124" ht="15.75">
      <c r="Q124" s="2"/>
    </row>
    <row r="125" ht="15.75">
      <c r="Q125" s="2"/>
    </row>
    <row r="126" ht="15.75">
      <c r="Q126" s="2"/>
    </row>
    <row r="127" ht="15.75">
      <c r="Q127" s="2"/>
    </row>
    <row r="128" ht="15.75">
      <c r="Q128" s="2"/>
    </row>
    <row r="129" ht="15.75">
      <c r="Q129" s="2"/>
    </row>
    <row r="130" ht="15.75">
      <c r="Q130" s="2"/>
    </row>
    <row r="131" ht="15.75">
      <c r="Q131" s="2"/>
    </row>
    <row r="132" ht="15.75">
      <c r="Q132" s="2"/>
    </row>
    <row r="133" ht="15.75">
      <c r="Q133" s="2"/>
    </row>
    <row r="134" ht="15.75">
      <c r="Q134" s="2"/>
    </row>
    <row r="135" ht="15.75">
      <c r="Q135" s="2"/>
    </row>
    <row r="136" ht="15.75">
      <c r="Q136" s="2"/>
    </row>
    <row r="137" ht="15.75">
      <c r="Q137" s="2"/>
    </row>
    <row r="138" ht="15.75">
      <c r="Q138" s="2"/>
    </row>
    <row r="139" ht="15.75">
      <c r="Q139" s="2"/>
    </row>
    <row r="140" ht="15.75">
      <c r="Q140" s="2"/>
    </row>
    <row r="141" ht="15.75">
      <c r="Q141" s="2"/>
    </row>
    <row r="142" ht="15.75">
      <c r="Q142" s="2"/>
    </row>
    <row r="143" ht="15.75">
      <c r="Q143" s="2"/>
    </row>
    <row r="144" ht="15.75">
      <c r="Q144" s="2"/>
    </row>
    <row r="145" ht="15.75">
      <c r="Q145" s="2"/>
    </row>
    <row r="146" ht="15.75">
      <c r="Q146" s="2"/>
    </row>
    <row r="147" ht="15.75">
      <c r="Q147" s="2"/>
    </row>
    <row r="148" ht="15.75">
      <c r="Q148" s="2"/>
    </row>
    <row r="149" ht="15.75">
      <c r="Q149" s="2"/>
    </row>
    <row r="150" ht="15.75">
      <c r="Q150" s="2"/>
    </row>
    <row r="151" ht="15.75">
      <c r="Q151" s="2"/>
    </row>
    <row r="152" ht="15.75">
      <c r="Q152" s="2"/>
    </row>
    <row r="153" ht="15.75">
      <c r="Q153" s="2"/>
    </row>
    <row r="154" ht="15.75">
      <c r="Q154" s="2"/>
    </row>
    <row r="155" ht="15.75">
      <c r="Q155" s="2"/>
    </row>
    <row r="156" ht="15.75">
      <c r="Q156" s="2"/>
    </row>
    <row r="157" ht="15.75">
      <c r="Q157" s="2"/>
    </row>
    <row r="158" ht="15.75">
      <c r="Q158" s="2"/>
    </row>
    <row r="159" ht="15.75">
      <c r="Q159" s="2"/>
    </row>
    <row r="160" ht="15.75">
      <c r="Q160" s="2"/>
    </row>
    <row r="161" ht="15.75">
      <c r="Q161" s="2"/>
    </row>
    <row r="162" ht="15.75">
      <c r="Q162" s="2"/>
    </row>
    <row r="163" ht="15.75">
      <c r="Q163" s="2"/>
    </row>
    <row r="164" ht="15.75">
      <c r="Q164" s="2"/>
    </row>
    <row r="165" ht="15.75">
      <c r="Q165" s="2"/>
    </row>
    <row r="166" ht="15.75">
      <c r="Q166" s="2"/>
    </row>
    <row r="167" ht="15.75">
      <c r="Q167" s="2"/>
    </row>
    <row r="168" ht="15.75">
      <c r="Q168" s="2"/>
    </row>
    <row r="169" ht="15.75">
      <c r="Q169" s="2"/>
    </row>
    <row r="170" ht="15.75">
      <c r="Q170" s="2"/>
    </row>
    <row r="171" ht="15.75">
      <c r="Q171" s="2"/>
    </row>
    <row r="172" ht="15.75">
      <c r="Q172" s="2"/>
    </row>
    <row r="173" ht="15.75">
      <c r="Q173" s="2"/>
    </row>
    <row r="174" ht="15.75">
      <c r="Q174" s="2"/>
    </row>
    <row r="175" ht="15.75">
      <c r="Q175" s="2"/>
    </row>
    <row r="176" ht="15.75">
      <c r="Q176" s="2"/>
    </row>
    <row r="177" ht="15.75">
      <c r="Q177" s="2"/>
    </row>
    <row r="178" ht="15.75">
      <c r="Q178" s="2"/>
    </row>
    <row r="179" ht="15.75">
      <c r="Q179" s="2"/>
    </row>
    <row r="180" ht="15.75">
      <c r="Q180" s="2"/>
    </row>
    <row r="181" ht="15.75">
      <c r="Q181" s="2"/>
    </row>
    <row r="182" ht="15.75">
      <c r="Q182" s="2"/>
    </row>
    <row r="183" ht="15.75">
      <c r="Q183" s="2"/>
    </row>
    <row r="184" ht="15.75">
      <c r="Q184" s="2"/>
    </row>
    <row r="185" ht="15.75">
      <c r="Q185" s="2"/>
    </row>
    <row r="186" ht="15.75">
      <c r="Q186" s="2"/>
    </row>
    <row r="187" ht="15.75">
      <c r="Q187" s="2"/>
    </row>
    <row r="188" ht="15.75">
      <c r="Q188" s="2"/>
    </row>
    <row r="189" ht="15.75">
      <c r="Q189" s="2"/>
    </row>
    <row r="190" ht="15.75">
      <c r="Q190" s="2"/>
    </row>
    <row r="191" ht="15.75">
      <c r="Q191" s="2"/>
    </row>
    <row r="192" ht="15.75">
      <c r="Q192" s="2"/>
    </row>
    <row r="193" ht="15.75">
      <c r="Q193" s="2"/>
    </row>
    <row r="194" ht="15.75">
      <c r="Q194" s="2"/>
    </row>
    <row r="195" ht="15.75">
      <c r="Q195" s="2"/>
    </row>
    <row r="196" ht="15.75">
      <c r="Q196" s="2"/>
    </row>
    <row r="197" ht="15.75">
      <c r="Q197" s="2"/>
    </row>
    <row r="198" ht="15.75">
      <c r="Q198" s="2"/>
    </row>
    <row r="199" ht="15.75">
      <c r="Q199" s="2"/>
    </row>
    <row r="200" ht="15.75">
      <c r="Q200" s="2"/>
    </row>
    <row r="201" ht="15.75">
      <c r="Q201" s="2"/>
    </row>
    <row r="202" ht="15.75">
      <c r="Q202" s="2"/>
    </row>
    <row r="203" ht="15.75">
      <c r="Q203" s="2"/>
    </row>
    <row r="204" ht="15.75">
      <c r="Q204" s="2"/>
    </row>
    <row r="205" ht="15.75">
      <c r="Q205" s="2"/>
    </row>
    <row r="206" ht="15.75">
      <c r="Q206" s="2"/>
    </row>
    <row r="207" ht="15.75">
      <c r="Q207" s="2"/>
    </row>
    <row r="208" ht="15.75">
      <c r="Q208" s="2"/>
    </row>
    <row r="209" ht="15.75">
      <c r="Q209" s="2"/>
    </row>
    <row r="210" ht="15.75">
      <c r="Q210" s="2"/>
    </row>
    <row r="211" ht="15.75">
      <c r="Q211" s="2"/>
    </row>
    <row r="212" ht="15.75">
      <c r="Q212" s="2"/>
    </row>
    <row r="213" ht="15.75">
      <c r="Q213" s="2"/>
    </row>
    <row r="214" ht="15.75">
      <c r="Q214" s="2"/>
    </row>
    <row r="215" ht="15.75">
      <c r="Q215" s="2"/>
    </row>
    <row r="216" ht="15.75">
      <c r="Q216" s="2"/>
    </row>
    <row r="217" ht="15.75">
      <c r="Q217" s="2"/>
    </row>
    <row r="218" ht="15.75">
      <c r="Q218" s="2"/>
    </row>
    <row r="219" ht="15.75">
      <c r="Q219" s="2"/>
    </row>
    <row r="220" ht="15.75">
      <c r="Q220" s="2"/>
    </row>
    <row r="221" ht="15.75">
      <c r="Q221" s="2"/>
    </row>
    <row r="222" ht="15.75">
      <c r="Q222" s="2"/>
    </row>
    <row r="223" ht="15.75">
      <c r="Q223" s="2"/>
    </row>
    <row r="224" ht="15.75">
      <c r="Q224" s="2"/>
    </row>
    <row r="225" ht="15.75">
      <c r="Q225" s="2"/>
    </row>
    <row r="226" ht="15.75">
      <c r="Q226" s="2"/>
    </row>
    <row r="227" ht="15.75">
      <c r="Q227" s="2"/>
    </row>
    <row r="228" ht="15.75">
      <c r="Q228" s="2"/>
    </row>
    <row r="229" ht="15.75">
      <c r="Q229" s="2"/>
    </row>
    <row r="230" ht="15.75">
      <c r="Q230" s="2"/>
    </row>
    <row r="231" ht="15.75">
      <c r="Q231" s="2"/>
    </row>
    <row r="232" ht="15.75">
      <c r="Q232" s="2"/>
    </row>
    <row r="233" ht="15.75">
      <c r="Q233" s="2"/>
    </row>
    <row r="234" ht="15.75">
      <c r="Q234" s="2"/>
    </row>
    <row r="235" ht="15.75">
      <c r="Q235" s="2"/>
    </row>
    <row r="236" ht="15.75">
      <c r="Q236" s="2"/>
    </row>
    <row r="237" ht="15.75">
      <c r="Q237" s="2"/>
    </row>
    <row r="238" ht="15.75">
      <c r="Q238" s="2"/>
    </row>
    <row r="239" ht="15.75">
      <c r="Q239" s="2"/>
    </row>
    <row r="240" ht="15.75">
      <c r="Q240" s="2"/>
    </row>
    <row r="241" ht="15.75">
      <c r="Q241" s="2"/>
    </row>
    <row r="242" ht="15.75">
      <c r="Q242" s="2"/>
    </row>
    <row r="243" ht="15.75">
      <c r="Q243" s="2"/>
    </row>
    <row r="244" ht="15.75">
      <c r="Q244" s="2"/>
    </row>
    <row r="245" ht="15.75">
      <c r="Q245" s="2"/>
    </row>
    <row r="246" ht="15.75">
      <c r="Q246" s="2"/>
    </row>
    <row r="247" ht="15.75">
      <c r="Q247" s="2"/>
    </row>
    <row r="248" ht="15.75">
      <c r="Q248" s="2"/>
    </row>
    <row r="249" ht="15.75">
      <c r="Q249" s="2"/>
    </row>
    <row r="250" ht="15.75">
      <c r="Q250" s="2"/>
    </row>
    <row r="251" ht="15.75">
      <c r="Q251" s="2"/>
    </row>
    <row r="252" ht="15.75">
      <c r="Q252" s="2"/>
    </row>
    <row r="253" ht="15.75">
      <c r="Q253" s="2"/>
    </row>
    <row r="254" ht="15.75">
      <c r="Q254" s="2"/>
    </row>
    <row r="255" ht="15.75">
      <c r="Q255" s="2"/>
    </row>
    <row r="256" ht="15.75">
      <c r="Q256" s="2"/>
    </row>
    <row r="257" ht="15.75">
      <c r="Q257" s="2"/>
    </row>
    <row r="258" ht="15.75">
      <c r="Q258" s="2"/>
    </row>
    <row r="259" ht="15.75">
      <c r="Q259" s="2"/>
    </row>
    <row r="260" ht="15.75">
      <c r="Q260" s="2"/>
    </row>
    <row r="261" ht="15.75">
      <c r="Q261" s="2"/>
    </row>
    <row r="262" ht="15.75">
      <c r="Q262" s="2"/>
    </row>
    <row r="263" ht="15.75">
      <c r="Q263" s="2"/>
    </row>
    <row r="264" ht="15.75">
      <c r="Q264" s="2"/>
    </row>
    <row r="265" ht="15.75">
      <c r="Q265" s="2"/>
    </row>
    <row r="266" ht="15.75">
      <c r="Q266" s="2"/>
    </row>
    <row r="267" ht="15.75">
      <c r="Q267" s="2"/>
    </row>
    <row r="268" ht="15.75">
      <c r="Q268" s="2"/>
    </row>
    <row r="269" ht="15.75">
      <c r="Q269" s="2"/>
    </row>
    <row r="270" ht="15.75">
      <c r="Q270" s="2"/>
    </row>
    <row r="271" ht="15.75">
      <c r="Q271" s="2"/>
    </row>
    <row r="272" ht="15.75">
      <c r="Q272" s="2"/>
    </row>
    <row r="273" ht="15.75">
      <c r="Q273" s="2"/>
    </row>
    <row r="274" ht="15.75">
      <c r="Q274" s="2"/>
    </row>
    <row r="275" ht="15.75">
      <c r="Q275" s="2"/>
    </row>
    <row r="276" ht="15.75">
      <c r="Q276" s="2"/>
    </row>
    <row r="277" ht="15.75">
      <c r="Q277" s="2"/>
    </row>
    <row r="278" ht="15.75">
      <c r="Q278" s="2"/>
    </row>
    <row r="279" ht="15.75">
      <c r="Q279" s="2"/>
    </row>
    <row r="280" ht="15.75">
      <c r="Q280" s="2"/>
    </row>
    <row r="281" ht="15.75">
      <c r="Q281" s="2"/>
    </row>
    <row r="282" ht="15.75">
      <c r="Q282" s="2"/>
    </row>
    <row r="283" ht="15.75">
      <c r="Q283" s="2"/>
    </row>
    <row r="284" ht="15.75">
      <c r="Q284" s="2"/>
    </row>
    <row r="285" ht="15.75">
      <c r="Q285" s="2"/>
    </row>
    <row r="286" ht="15.75">
      <c r="Q286" s="2"/>
    </row>
    <row r="287" ht="15.75">
      <c r="Q287" s="2"/>
    </row>
    <row r="288" ht="15.75">
      <c r="Q288" s="2"/>
    </row>
    <row r="289" ht="15.75">
      <c r="Q289" s="2"/>
    </row>
    <row r="290" ht="15.75">
      <c r="Q290" s="2"/>
    </row>
    <row r="291" ht="15.75">
      <c r="Q291" s="2"/>
    </row>
    <row r="292" ht="15.75">
      <c r="Q292" s="2"/>
    </row>
    <row r="293" ht="15.75">
      <c r="Q293" s="2"/>
    </row>
    <row r="294" ht="15.75">
      <c r="Q294" s="2"/>
    </row>
    <row r="295" ht="15.75">
      <c r="Q295" s="2"/>
    </row>
    <row r="296" ht="15.75">
      <c r="Q296" s="2"/>
    </row>
    <row r="297" ht="15.75">
      <c r="Q297" s="2"/>
    </row>
    <row r="298" ht="15.75">
      <c r="Q298" s="2"/>
    </row>
    <row r="299" ht="15.75">
      <c r="Q299" s="2"/>
    </row>
    <row r="300" ht="15.75">
      <c r="Q300" s="2"/>
    </row>
    <row r="301" ht="15.75">
      <c r="Q301" s="2"/>
    </row>
    <row r="302" ht="15.75">
      <c r="Q302" s="2"/>
    </row>
    <row r="303" ht="15.75">
      <c r="Q303" s="2"/>
    </row>
    <row r="304" ht="15.75">
      <c r="Q304" s="2"/>
    </row>
    <row r="305" ht="15.75">
      <c r="Q305" s="2"/>
    </row>
    <row r="306" ht="15.75">
      <c r="Q306" s="2"/>
    </row>
    <row r="307" ht="15.75">
      <c r="Q307" s="2"/>
    </row>
    <row r="308" ht="15.75">
      <c r="Q308" s="2"/>
    </row>
    <row r="309" ht="15.75">
      <c r="Q309" s="2"/>
    </row>
    <row r="310" ht="15.75">
      <c r="Q310" s="2"/>
    </row>
    <row r="311" ht="15.75">
      <c r="Q311" s="2"/>
    </row>
    <row r="312" ht="15.75">
      <c r="Q312" s="2"/>
    </row>
    <row r="313" ht="15.75">
      <c r="Q313" s="2"/>
    </row>
    <row r="314" ht="15.75">
      <c r="Q314" s="2"/>
    </row>
    <row r="315" ht="15.75">
      <c r="Q315" s="2"/>
    </row>
    <row r="316" ht="15.75">
      <c r="Q316" s="2"/>
    </row>
    <row r="317" ht="15.75">
      <c r="Q317" s="2"/>
    </row>
    <row r="318" ht="15.75">
      <c r="Q318" s="2"/>
    </row>
    <row r="319" ht="15.75">
      <c r="Q319" s="2"/>
    </row>
    <row r="320" ht="15.75">
      <c r="Q320" s="2"/>
    </row>
    <row r="321" ht="15.75">
      <c r="Q321" s="2"/>
    </row>
    <row r="322" ht="15.75">
      <c r="Q322" s="2"/>
    </row>
    <row r="323" ht="15.75">
      <c r="Q323" s="2"/>
    </row>
    <row r="324" ht="15.75">
      <c r="Q324" s="2"/>
    </row>
    <row r="325" ht="15.75">
      <c r="Q325" s="2"/>
    </row>
    <row r="326" ht="15.75">
      <c r="Q326" s="2"/>
    </row>
    <row r="327" ht="15.75">
      <c r="Q327" s="2"/>
    </row>
    <row r="328" ht="15.75">
      <c r="Q328" s="2"/>
    </row>
    <row r="329" ht="15.75">
      <c r="Q329" s="2"/>
    </row>
    <row r="330" ht="15.75">
      <c r="Q330" s="2"/>
    </row>
    <row r="331" ht="15.75">
      <c r="Q331" s="2"/>
    </row>
    <row r="332" ht="15.75">
      <c r="Q332" s="2"/>
    </row>
    <row r="333" ht="15.75">
      <c r="Q333" s="2"/>
    </row>
    <row r="334" ht="15.75">
      <c r="Q334" s="2"/>
    </row>
    <row r="335" ht="15.75">
      <c r="Q335" s="2"/>
    </row>
    <row r="336" ht="15.75">
      <c r="Q336" s="2"/>
    </row>
    <row r="337" ht="15.75">
      <c r="Q337" s="2"/>
    </row>
    <row r="338" ht="15.75">
      <c r="Q338" s="2"/>
    </row>
    <row r="339" ht="15.75">
      <c r="Q339" s="2"/>
    </row>
    <row r="340" ht="15.75">
      <c r="Q340" s="2"/>
    </row>
    <row r="341" ht="15.75">
      <c r="Q341" s="2"/>
    </row>
    <row r="342" ht="15.75">
      <c r="Q342" s="2"/>
    </row>
    <row r="343" ht="15.75">
      <c r="Q343" s="2"/>
    </row>
    <row r="344" ht="15.75">
      <c r="Q344" s="2"/>
    </row>
    <row r="345" ht="15.75">
      <c r="Q345" s="2"/>
    </row>
    <row r="346" ht="15.75">
      <c r="Q346" s="2"/>
    </row>
    <row r="347" ht="15.75">
      <c r="Q347" s="2"/>
    </row>
    <row r="348" ht="15.75">
      <c r="Q348" s="2"/>
    </row>
    <row r="349" ht="15.75">
      <c r="Q349" s="2"/>
    </row>
    <row r="350" ht="15.75">
      <c r="Q350" s="2"/>
    </row>
    <row r="351" ht="15.75">
      <c r="Q351" s="2"/>
    </row>
    <row r="352" ht="15.75">
      <c r="Q352" s="2"/>
    </row>
    <row r="353" ht="15.75">
      <c r="Q353" s="2"/>
    </row>
    <row r="354" ht="15.75">
      <c r="Q354" s="2"/>
    </row>
    <row r="355" ht="15.75">
      <c r="Q355" s="2"/>
    </row>
    <row r="356" ht="15.75">
      <c r="Q356" s="2"/>
    </row>
    <row r="357" ht="15.75">
      <c r="Q357" s="2"/>
    </row>
    <row r="358" ht="15.75">
      <c r="Q358" s="2"/>
    </row>
    <row r="359" ht="15.75">
      <c r="Q359" s="2"/>
    </row>
    <row r="360" ht="15.75">
      <c r="Q360" s="2"/>
    </row>
    <row r="361" ht="15.75">
      <c r="Q361" s="2"/>
    </row>
    <row r="362" ht="15.75">
      <c r="Q362" s="2"/>
    </row>
    <row r="363" ht="15.75">
      <c r="Q363" s="2"/>
    </row>
    <row r="364" ht="15.75">
      <c r="Q364" s="2"/>
    </row>
    <row r="365" ht="15.75">
      <c r="Q365" s="2"/>
    </row>
    <row r="366" ht="15.75">
      <c r="Q366" s="2"/>
    </row>
    <row r="367" ht="15.75">
      <c r="Q367" s="2"/>
    </row>
    <row r="368" ht="15.75">
      <c r="Q368" s="2"/>
    </row>
    <row r="369" ht="15.75">
      <c r="Q369" s="2"/>
    </row>
    <row r="370" ht="15.75">
      <c r="Q370" s="2"/>
    </row>
    <row r="371" ht="15.75">
      <c r="Q371" s="2"/>
    </row>
    <row r="372" ht="15.75">
      <c r="Q372" s="2"/>
    </row>
    <row r="373" ht="15.75">
      <c r="Q373" s="2"/>
    </row>
    <row r="374" ht="15.75">
      <c r="Q374" s="2"/>
    </row>
    <row r="375" ht="15.75">
      <c r="Q375" s="2"/>
    </row>
    <row r="376" ht="15.75">
      <c r="Q376" s="2"/>
    </row>
    <row r="377" ht="15.75">
      <c r="Q377" s="2"/>
    </row>
    <row r="378" ht="15.75">
      <c r="Q378" s="2"/>
    </row>
    <row r="379" ht="15.75">
      <c r="Q379" s="2"/>
    </row>
    <row r="380" ht="15.75">
      <c r="Q380" s="2"/>
    </row>
    <row r="381" ht="15.75">
      <c r="Q381" s="2"/>
    </row>
    <row r="382" ht="15.75">
      <c r="Q382" s="2"/>
    </row>
    <row r="383" ht="15.75">
      <c r="Q383" s="2"/>
    </row>
    <row r="384" ht="15.75">
      <c r="Q384" s="2"/>
    </row>
    <row r="385" ht="15.75">
      <c r="Q385" s="2"/>
    </row>
    <row r="386" ht="15.75">
      <c r="Q386" s="2"/>
    </row>
    <row r="387" ht="15.75">
      <c r="Q387" s="2"/>
    </row>
    <row r="388" ht="15.75">
      <c r="Q388" s="2"/>
    </row>
    <row r="389" ht="15.75">
      <c r="Q389" s="2"/>
    </row>
    <row r="390" ht="15.75">
      <c r="Q390" s="2"/>
    </row>
    <row r="391" ht="15.75">
      <c r="Q391" s="2"/>
    </row>
    <row r="392" ht="15.75">
      <c r="Q392" s="2"/>
    </row>
    <row r="393" ht="15.75">
      <c r="Q393" s="2"/>
    </row>
    <row r="394" ht="15.75">
      <c r="Q394" s="2"/>
    </row>
    <row r="395" ht="15.75">
      <c r="Q395" s="2"/>
    </row>
    <row r="396" ht="15.75">
      <c r="Q396" s="2"/>
    </row>
    <row r="397" ht="15.75">
      <c r="Q397" s="2"/>
    </row>
    <row r="398" ht="15.75">
      <c r="Q398" s="2"/>
    </row>
    <row r="399" ht="15.75">
      <c r="Q399" s="2"/>
    </row>
    <row r="400" ht="15.75">
      <c r="Q400" s="2"/>
    </row>
    <row r="401" ht="15.75">
      <c r="Q401" s="2"/>
    </row>
    <row r="402" ht="15.75">
      <c r="Q402" s="2"/>
    </row>
    <row r="403" ht="15.75">
      <c r="Q403" s="2"/>
    </row>
    <row r="404" ht="15.75">
      <c r="Q404" s="2"/>
    </row>
    <row r="405" ht="15.75">
      <c r="Q405" s="2"/>
    </row>
    <row r="406" ht="15.75">
      <c r="Q406" s="2"/>
    </row>
    <row r="407" ht="15.75">
      <c r="Q407" s="2"/>
    </row>
    <row r="408" ht="15.75">
      <c r="Q408" s="2"/>
    </row>
    <row r="409" ht="15.75">
      <c r="Q409" s="2"/>
    </row>
    <row r="410" ht="15.75">
      <c r="Q410" s="2"/>
    </row>
    <row r="411" ht="15.75">
      <c r="Q411" s="2"/>
    </row>
    <row r="412" ht="15.75">
      <c r="Q412" s="2"/>
    </row>
    <row r="413" ht="15.75">
      <c r="Q413" s="2"/>
    </row>
    <row r="414" ht="15.75">
      <c r="Q414" s="2"/>
    </row>
    <row r="415" ht="15.75">
      <c r="Q415" s="2"/>
    </row>
    <row r="416" ht="15.75">
      <c r="Q416" s="2"/>
    </row>
    <row r="417" ht="15.75">
      <c r="Q417" s="2"/>
    </row>
    <row r="418" ht="15.75">
      <c r="Q418" s="2"/>
    </row>
    <row r="419" ht="15.75">
      <c r="Q419" s="2"/>
    </row>
    <row r="420" ht="15.75">
      <c r="Q420" s="2"/>
    </row>
    <row r="421" ht="15.75">
      <c r="Q421" s="2"/>
    </row>
    <row r="422" ht="15.75">
      <c r="Q422" s="2"/>
    </row>
    <row r="423" ht="15.75">
      <c r="Q423" s="2"/>
    </row>
    <row r="424" ht="15.75">
      <c r="Q424" s="2"/>
    </row>
    <row r="425" ht="15.75">
      <c r="Q425" s="2"/>
    </row>
    <row r="426" ht="15.75">
      <c r="Q426" s="2"/>
    </row>
    <row r="427" ht="15.75">
      <c r="Q427" s="2"/>
    </row>
    <row r="428" ht="15.75">
      <c r="Q428" s="2"/>
    </row>
    <row r="429" ht="15.75">
      <c r="Q429" s="2"/>
    </row>
    <row r="430" ht="15.75">
      <c r="Q430" s="2"/>
    </row>
    <row r="431" ht="15.75">
      <c r="Q431" s="2"/>
    </row>
    <row r="432" ht="15.75">
      <c r="Q432" s="2"/>
    </row>
    <row r="433" ht="15.75">
      <c r="Q433" s="2"/>
    </row>
    <row r="434" ht="15.75">
      <c r="Q434" s="2"/>
    </row>
    <row r="435" ht="15.75">
      <c r="Q435" s="2"/>
    </row>
    <row r="436" ht="15.75">
      <c r="Q436" s="2"/>
    </row>
    <row r="437" ht="15.75">
      <c r="Q437" s="2"/>
    </row>
    <row r="438" ht="15.75">
      <c r="Q438" s="2"/>
    </row>
    <row r="439" ht="15.75">
      <c r="Q439" s="2"/>
    </row>
    <row r="440" ht="15.75">
      <c r="Q440" s="2"/>
    </row>
    <row r="441" ht="15.75">
      <c r="Q441" s="2"/>
    </row>
    <row r="442" ht="15.75">
      <c r="Q442" s="2"/>
    </row>
    <row r="443" ht="15.75">
      <c r="Q443" s="2"/>
    </row>
    <row r="444" ht="15.75">
      <c r="Q444" s="2"/>
    </row>
    <row r="445" ht="15.75">
      <c r="Q445" s="2"/>
    </row>
    <row r="446" ht="15.75">
      <c r="Q446" s="2"/>
    </row>
    <row r="447" ht="15.75">
      <c r="Q447" s="2"/>
    </row>
    <row r="448" ht="15.75">
      <c r="Q448" s="2"/>
    </row>
    <row r="449" ht="15.75">
      <c r="Q449" s="2"/>
    </row>
    <row r="450" ht="15.75">
      <c r="Q450" s="2"/>
    </row>
    <row r="451" ht="15.75">
      <c r="Q451" s="2"/>
    </row>
    <row r="452" ht="15.75">
      <c r="Q452" s="2"/>
    </row>
    <row r="453" ht="15.75">
      <c r="Q453" s="2"/>
    </row>
    <row r="454" ht="15.75">
      <c r="Q454" s="2"/>
    </row>
    <row r="455" ht="15.75">
      <c r="Q455" s="2"/>
    </row>
    <row r="456" ht="15.75">
      <c r="Q456" s="2"/>
    </row>
    <row r="457" ht="15.75">
      <c r="Q457" s="2"/>
    </row>
    <row r="458" ht="15.75">
      <c r="Q458" s="2"/>
    </row>
    <row r="459" ht="15.75">
      <c r="Q459" s="2"/>
    </row>
    <row r="460" ht="15.75">
      <c r="Q460" s="2"/>
    </row>
    <row r="461" ht="15.75">
      <c r="Q461" s="2"/>
    </row>
    <row r="462" ht="15.75">
      <c r="Q462" s="2"/>
    </row>
    <row r="463" ht="15.75">
      <c r="Q463" s="2"/>
    </row>
    <row r="464" ht="15.75">
      <c r="Q464" s="2"/>
    </row>
    <row r="465" ht="15.75">
      <c r="Q465" s="2"/>
    </row>
    <row r="466" ht="15.75">
      <c r="Q466" s="2"/>
    </row>
    <row r="467" ht="15.75">
      <c r="Q467" s="2"/>
    </row>
    <row r="468" ht="15.75">
      <c r="Q468" s="2"/>
    </row>
    <row r="469" ht="15.75">
      <c r="Q469" s="2"/>
    </row>
    <row r="470" ht="15.75">
      <c r="Q470" s="2"/>
    </row>
    <row r="471" ht="15.75">
      <c r="Q471" s="2"/>
    </row>
    <row r="472" ht="15.75">
      <c r="Q472" s="2"/>
    </row>
    <row r="473" ht="15.75">
      <c r="Q473" s="2"/>
    </row>
    <row r="474" ht="15.75">
      <c r="Q474" s="2"/>
    </row>
    <row r="475" ht="15.75">
      <c r="Q475" s="2"/>
    </row>
    <row r="476" ht="15.75">
      <c r="Q476" s="2"/>
    </row>
    <row r="477" ht="15.75">
      <c r="Q477" s="2"/>
    </row>
    <row r="478" ht="15.75">
      <c r="Q478" s="2"/>
    </row>
    <row r="479" ht="15.75">
      <c r="Q479" s="2"/>
    </row>
    <row r="480" ht="15.75">
      <c r="Q480" s="2"/>
    </row>
    <row r="481" ht="15.75">
      <c r="Q481" s="2"/>
    </row>
    <row r="482" ht="15.75">
      <c r="Q482" s="2"/>
    </row>
    <row r="483" ht="15.75">
      <c r="Q483" s="2"/>
    </row>
    <row r="484" ht="15.75">
      <c r="Q484" s="2"/>
    </row>
    <row r="485" ht="15.75">
      <c r="Q485" s="2"/>
    </row>
    <row r="486" ht="15.75">
      <c r="Q486" s="2"/>
    </row>
    <row r="487" ht="15.75">
      <c r="Q487" s="2"/>
    </row>
    <row r="488" ht="15.75">
      <c r="Q488" s="2"/>
    </row>
    <row r="489" ht="15.75">
      <c r="Q489" s="2"/>
    </row>
    <row r="490" ht="15.75">
      <c r="Q490" s="2"/>
    </row>
    <row r="491" ht="15.75">
      <c r="Q491" s="2"/>
    </row>
    <row r="492" ht="15.75">
      <c r="Q492" s="2"/>
    </row>
    <row r="493" ht="15.75">
      <c r="Q493" s="2"/>
    </row>
    <row r="494" ht="15.75">
      <c r="Q494" s="2"/>
    </row>
    <row r="495" ht="15.75">
      <c r="Q495" s="2"/>
    </row>
    <row r="496" ht="15.75">
      <c r="Q496" s="2"/>
    </row>
    <row r="497" ht="15.75">
      <c r="Q497" s="2"/>
    </row>
    <row r="498" ht="15.75">
      <c r="Q498" s="2"/>
    </row>
    <row r="499" ht="15.75">
      <c r="Q499" s="2"/>
    </row>
    <row r="500" ht="15.75">
      <c r="Q500" s="2"/>
    </row>
    <row r="501" ht="15.75">
      <c r="Q501" s="2"/>
    </row>
    <row r="502" ht="15.75">
      <c r="Q502" s="2"/>
    </row>
    <row r="503" ht="15.75">
      <c r="Q503" s="2"/>
    </row>
    <row r="504" ht="15.75">
      <c r="Q504" s="2"/>
    </row>
    <row r="505" ht="15.75">
      <c r="Q505" s="2"/>
    </row>
    <row r="506" ht="15.75">
      <c r="Q506" s="2"/>
    </row>
    <row r="507" ht="15.75">
      <c r="Q507" s="2"/>
    </row>
    <row r="508" ht="15.75">
      <c r="Q508" s="2"/>
    </row>
    <row r="509" ht="15.75">
      <c r="Q509" s="2"/>
    </row>
    <row r="510" ht="15.75">
      <c r="Q510" s="2"/>
    </row>
    <row r="511" ht="15.75">
      <c r="Q511" s="2"/>
    </row>
    <row r="512" ht="15.75">
      <c r="Q512" s="2"/>
    </row>
    <row r="513" ht="15.75">
      <c r="Q513" s="2"/>
    </row>
    <row r="514" ht="15.75">
      <c r="Q514" s="2"/>
    </row>
    <row r="515" ht="15.75">
      <c r="Q515" s="2"/>
    </row>
    <row r="516" ht="15.75">
      <c r="Q516" s="2"/>
    </row>
    <row r="517" ht="15.75">
      <c r="Q517" s="2"/>
    </row>
    <row r="518" ht="15.75">
      <c r="Q518" s="2"/>
    </row>
    <row r="519" ht="15.75">
      <c r="Q519" s="2"/>
    </row>
    <row r="520" ht="15.75">
      <c r="Q520" s="2"/>
    </row>
    <row r="521" ht="15.75">
      <c r="Q521" s="2"/>
    </row>
    <row r="522" ht="15.75">
      <c r="Q522" s="2"/>
    </row>
    <row r="523" ht="15.75">
      <c r="Q523" s="2"/>
    </row>
    <row r="524" ht="15.75">
      <c r="Q524" s="2"/>
    </row>
    <row r="525" ht="15.75">
      <c r="Q525" s="2"/>
    </row>
    <row r="526" ht="15.75">
      <c r="Q526" s="2"/>
    </row>
    <row r="527" ht="15.75">
      <c r="Q527" s="2"/>
    </row>
    <row r="528" ht="15.75">
      <c r="Q528" s="2"/>
    </row>
    <row r="529" ht="15.75">
      <c r="Q529" s="2"/>
    </row>
    <row r="530" ht="15.75">
      <c r="Q530" s="2"/>
    </row>
    <row r="531" ht="15.75">
      <c r="Q531" s="2"/>
    </row>
    <row r="532" ht="15.75">
      <c r="Q532" s="2"/>
    </row>
    <row r="533" ht="15.75">
      <c r="Q533" s="2"/>
    </row>
    <row r="534" ht="15.75">
      <c r="Q534" s="2"/>
    </row>
    <row r="535" ht="15.75">
      <c r="Q535" s="2"/>
    </row>
    <row r="536" ht="15.75">
      <c r="Q536" s="2"/>
    </row>
    <row r="537" ht="15.75">
      <c r="Q537" s="2"/>
    </row>
    <row r="538" ht="15.75">
      <c r="Q538" s="2"/>
    </row>
    <row r="539" ht="15.75">
      <c r="Q539" s="2"/>
    </row>
    <row r="540" ht="15.75">
      <c r="Q540" s="2"/>
    </row>
    <row r="541" ht="15.75">
      <c r="Q541" s="2"/>
    </row>
    <row r="542" ht="15.75">
      <c r="Q542" s="2"/>
    </row>
    <row r="543" ht="15.75">
      <c r="Q543" s="2"/>
    </row>
    <row r="544" ht="15.75">
      <c r="Q544" s="2"/>
    </row>
    <row r="545" ht="15.75">
      <c r="Q545" s="2"/>
    </row>
    <row r="546" ht="15.75">
      <c r="Q546" s="2"/>
    </row>
    <row r="547" ht="15.75">
      <c r="Q547" s="2"/>
    </row>
    <row r="548" ht="15.75">
      <c r="Q548" s="2"/>
    </row>
    <row r="549" ht="15.75">
      <c r="Q549" s="2"/>
    </row>
    <row r="550" ht="15.75">
      <c r="Q550" s="2"/>
    </row>
    <row r="551" ht="15.75">
      <c r="Q551" s="2"/>
    </row>
    <row r="552" ht="15.75">
      <c r="Q552" s="2"/>
    </row>
    <row r="553" ht="15.75">
      <c r="Q553" s="2"/>
    </row>
    <row r="554" ht="15.75">
      <c r="Q554" s="2"/>
    </row>
    <row r="555" ht="15.75">
      <c r="Q555" s="2"/>
    </row>
    <row r="556" ht="15.75">
      <c r="Q556" s="2"/>
    </row>
    <row r="557" ht="15.75">
      <c r="Q557" s="2"/>
    </row>
    <row r="558" ht="15.75">
      <c r="Q558" s="2"/>
    </row>
    <row r="559" ht="15.75">
      <c r="Q559" s="2"/>
    </row>
    <row r="560" ht="15.75">
      <c r="Q560" s="2"/>
    </row>
    <row r="561" ht="15.75">
      <c r="Q561" s="2"/>
    </row>
    <row r="562" ht="15.75">
      <c r="Q562" s="2"/>
    </row>
    <row r="563" ht="15.75">
      <c r="Q563" s="2"/>
    </row>
    <row r="564" ht="15.75">
      <c r="Q564" s="2"/>
    </row>
    <row r="565" ht="15.75">
      <c r="Q565" s="2"/>
    </row>
    <row r="566" ht="15.75">
      <c r="Q566" s="2"/>
    </row>
    <row r="567" ht="15.75">
      <c r="Q567" s="2"/>
    </row>
    <row r="568" ht="15.75">
      <c r="Q568" s="2"/>
    </row>
    <row r="569" ht="15.75">
      <c r="Q569" s="2"/>
    </row>
    <row r="570" ht="15.75">
      <c r="Q570" s="2"/>
    </row>
    <row r="571" ht="15.75">
      <c r="Q571" s="2"/>
    </row>
    <row r="572" ht="15.75">
      <c r="Q572" s="2"/>
    </row>
    <row r="573" ht="15.75">
      <c r="Q573" s="2"/>
    </row>
    <row r="574" ht="15.75">
      <c r="Q574" s="2"/>
    </row>
    <row r="575" ht="15.75">
      <c r="Q575" s="2"/>
    </row>
    <row r="576" ht="15.75">
      <c r="Q576" s="2"/>
    </row>
    <row r="577" ht="15.75">
      <c r="Q577" s="2"/>
    </row>
    <row r="578" ht="15.75">
      <c r="Q578" s="2"/>
    </row>
    <row r="579" ht="15.75">
      <c r="Q579" s="2"/>
    </row>
    <row r="580" ht="15.75">
      <c r="Q580" s="2"/>
    </row>
    <row r="581" ht="15.75">
      <c r="Q581" s="2"/>
    </row>
    <row r="582" ht="15.75">
      <c r="Q582" s="2"/>
    </row>
    <row r="583" ht="15.75">
      <c r="Q583" s="2"/>
    </row>
    <row r="584" ht="15.75">
      <c r="Q584" s="2"/>
    </row>
    <row r="585" ht="15.75">
      <c r="Q585" s="2"/>
    </row>
    <row r="586" ht="15.75">
      <c r="Q586" s="2"/>
    </row>
    <row r="587" ht="15.75">
      <c r="Q587" s="2"/>
    </row>
    <row r="588" ht="15.75">
      <c r="Q588" s="2"/>
    </row>
    <row r="589" ht="15.75">
      <c r="Q589" s="2"/>
    </row>
    <row r="590" ht="15.75">
      <c r="Q590" s="2"/>
    </row>
    <row r="591" ht="15.75">
      <c r="Q591" s="2"/>
    </row>
    <row r="592" ht="15.75">
      <c r="Q592" s="2"/>
    </row>
    <row r="593" ht="15.75">
      <c r="Q593" s="2"/>
    </row>
    <row r="594" ht="15.75">
      <c r="Q594" s="2"/>
    </row>
    <row r="595" ht="15.75">
      <c r="Q595" s="2"/>
    </row>
    <row r="596" ht="15.75">
      <c r="Q596" s="2"/>
    </row>
    <row r="597" ht="15.75">
      <c r="Q597" s="2"/>
    </row>
    <row r="598" ht="15.75">
      <c r="Q598" s="2"/>
    </row>
    <row r="599" ht="15.75">
      <c r="Q599" s="2"/>
    </row>
    <row r="600" ht="15.75">
      <c r="Q600" s="2"/>
    </row>
    <row r="601" ht="15.75">
      <c r="Q601" s="2"/>
    </row>
    <row r="602" ht="15.75">
      <c r="Q602" s="2"/>
    </row>
    <row r="603" ht="15.75">
      <c r="Q603" s="2"/>
    </row>
    <row r="604" ht="15.75">
      <c r="Q604" s="2"/>
    </row>
    <row r="605" ht="15.75">
      <c r="Q605" s="2"/>
    </row>
    <row r="606" ht="15.75">
      <c r="Q606" s="2"/>
    </row>
    <row r="607" ht="15.75">
      <c r="Q607" s="2"/>
    </row>
    <row r="608" ht="15.75">
      <c r="Q608" s="2"/>
    </row>
    <row r="609" ht="15.75">
      <c r="Q609" s="2"/>
    </row>
    <row r="610" ht="15.75">
      <c r="Q610" s="2"/>
    </row>
    <row r="611" ht="15.75">
      <c r="Q611" s="2"/>
    </row>
    <row r="612" ht="15.75">
      <c r="Q612" s="2"/>
    </row>
    <row r="613" ht="15.75">
      <c r="Q613" s="2"/>
    </row>
    <row r="614" ht="15.75">
      <c r="Q614" s="2"/>
    </row>
    <row r="615" ht="15.75">
      <c r="Q615" s="2"/>
    </row>
    <row r="616" ht="15.75">
      <c r="Q616" s="2"/>
    </row>
    <row r="617" ht="15.75">
      <c r="Q617" s="2"/>
    </row>
    <row r="618" ht="15.75">
      <c r="Q618" s="2"/>
    </row>
    <row r="619" ht="15.75">
      <c r="Q619" s="2"/>
    </row>
    <row r="620" ht="15.75">
      <c r="Q620" s="2"/>
    </row>
    <row r="621" ht="15.75">
      <c r="Q621" s="2"/>
    </row>
    <row r="622" ht="15.75">
      <c r="Q622" s="2"/>
    </row>
    <row r="623" ht="15.75">
      <c r="Q623" s="2"/>
    </row>
    <row r="624" ht="15.75">
      <c r="Q624" s="2"/>
    </row>
    <row r="625" ht="15.75">
      <c r="Q625" s="2"/>
    </row>
    <row r="626" ht="15.75">
      <c r="Q626" s="2"/>
    </row>
    <row r="627" ht="15.75">
      <c r="Q627" s="2"/>
    </row>
    <row r="628" ht="15.75">
      <c r="Q628" s="2"/>
    </row>
    <row r="629" ht="15.75">
      <c r="Q629" s="2"/>
    </row>
    <row r="630" ht="15.75">
      <c r="Q630" s="2"/>
    </row>
    <row r="631" ht="15.75">
      <c r="Q631" s="2"/>
    </row>
    <row r="632" ht="15.75">
      <c r="Q632" s="2"/>
    </row>
    <row r="633" ht="15.75">
      <c r="Q633" s="2"/>
    </row>
    <row r="634" ht="15.75">
      <c r="Q634" s="2"/>
    </row>
    <row r="635" ht="15.75">
      <c r="Q635" s="2"/>
    </row>
    <row r="636" ht="15.75">
      <c r="Q636" s="2"/>
    </row>
    <row r="637" ht="15.75">
      <c r="Q637" s="2"/>
    </row>
    <row r="638" ht="15.75">
      <c r="Q638" s="2"/>
    </row>
    <row r="639" ht="15.75">
      <c r="Q639" s="2"/>
    </row>
    <row r="640" ht="15.75">
      <c r="Q640" s="2"/>
    </row>
    <row r="641" ht="15.75">
      <c r="Q641" s="2"/>
    </row>
    <row r="642" ht="15.75">
      <c r="Q642" s="2"/>
    </row>
    <row r="643" ht="15.75">
      <c r="Q643" s="2"/>
    </row>
    <row r="644" ht="15.75">
      <c r="Q644" s="2"/>
    </row>
    <row r="645" ht="15.75">
      <c r="Q645" s="2"/>
    </row>
    <row r="646" ht="15.75">
      <c r="Q646" s="2"/>
    </row>
    <row r="647" ht="15.75">
      <c r="Q647" s="2"/>
    </row>
    <row r="648" ht="15.75">
      <c r="Q648" s="2"/>
    </row>
    <row r="649" ht="15.75">
      <c r="Q649" s="2"/>
    </row>
    <row r="650" ht="15.75">
      <c r="Q650" s="2"/>
    </row>
    <row r="651" ht="15.75">
      <c r="Q651" s="2"/>
    </row>
    <row r="652" ht="15.75">
      <c r="Q652" s="2"/>
    </row>
    <row r="653" ht="15.75">
      <c r="Q653" s="2"/>
    </row>
    <row r="654" ht="15.75">
      <c r="Q654" s="2"/>
    </row>
    <row r="655" ht="15.75">
      <c r="Q655" s="2"/>
    </row>
    <row r="656" ht="15.75">
      <c r="Q656" s="2"/>
    </row>
    <row r="657" ht="15.75">
      <c r="Q657" s="2"/>
    </row>
    <row r="658" ht="15.75">
      <c r="Q658" s="2"/>
    </row>
    <row r="659" ht="15.75">
      <c r="Q659" s="2"/>
    </row>
    <row r="660" ht="15.75">
      <c r="Q660" s="2"/>
    </row>
    <row r="661" ht="15.75">
      <c r="Q661" s="2"/>
    </row>
    <row r="662" ht="15.75">
      <c r="Q662" s="2"/>
    </row>
    <row r="663" ht="15.75">
      <c r="Q663" s="2"/>
    </row>
    <row r="664" ht="15.75">
      <c r="Q664" s="2"/>
    </row>
    <row r="665" ht="15.75">
      <c r="Q665" s="2"/>
    </row>
    <row r="666" ht="15.75">
      <c r="Q666" s="2"/>
    </row>
    <row r="667" ht="15.75">
      <c r="Q667" s="2"/>
    </row>
    <row r="668" ht="15.75">
      <c r="Q668" s="2"/>
    </row>
    <row r="669" ht="15.75">
      <c r="Q669" s="2"/>
    </row>
    <row r="670" ht="15.75">
      <c r="Q670" s="2"/>
    </row>
    <row r="671" ht="15.75">
      <c r="Q671" s="2"/>
    </row>
    <row r="672" ht="15.75">
      <c r="Q672" s="2"/>
    </row>
    <row r="673" ht="15.75">
      <c r="Q673" s="2"/>
    </row>
    <row r="674" ht="15.75">
      <c r="Q674" s="2"/>
    </row>
    <row r="675" ht="15.75">
      <c r="Q675" s="2"/>
    </row>
    <row r="676" ht="15.75">
      <c r="Q676" s="2"/>
    </row>
    <row r="677" ht="15.75">
      <c r="Q677" s="2"/>
    </row>
    <row r="678" ht="15.75">
      <c r="Q678" s="2"/>
    </row>
    <row r="679" ht="15.75">
      <c r="Q679" s="2"/>
    </row>
    <row r="680" ht="15.75">
      <c r="Q680" s="2"/>
    </row>
    <row r="681" ht="15.75">
      <c r="Q681" s="2"/>
    </row>
    <row r="682" ht="15.75">
      <c r="Q682" s="2"/>
    </row>
    <row r="683" ht="15.75">
      <c r="Q683" s="2"/>
    </row>
    <row r="684" ht="15.75">
      <c r="Q684" s="2"/>
    </row>
    <row r="685" ht="15.75">
      <c r="Q685" s="2"/>
    </row>
    <row r="686" ht="15.75">
      <c r="Q686" s="2"/>
    </row>
    <row r="687" ht="15.75">
      <c r="Q687" s="2"/>
    </row>
    <row r="688" ht="15.75">
      <c r="Q688" s="2"/>
    </row>
    <row r="689" ht="15.75">
      <c r="Q689" s="2"/>
    </row>
    <row r="690" ht="15.75">
      <c r="Q690" s="2"/>
    </row>
    <row r="691" ht="15.75">
      <c r="Q691" s="2"/>
    </row>
    <row r="692" ht="15.75">
      <c r="Q692" s="2"/>
    </row>
    <row r="693" ht="15.75">
      <c r="Q693" s="2"/>
    </row>
    <row r="694" ht="15.75">
      <c r="Q694" s="2"/>
    </row>
    <row r="695" ht="15.75">
      <c r="Q695" s="2"/>
    </row>
    <row r="696" ht="15.75">
      <c r="Q696" s="2"/>
    </row>
    <row r="697" ht="15.75">
      <c r="Q697" s="2"/>
    </row>
    <row r="698" ht="15.75">
      <c r="Q698" s="2"/>
    </row>
    <row r="699" ht="15.75">
      <c r="Q699" s="2"/>
    </row>
    <row r="700" ht="15.75">
      <c r="Q700" s="2"/>
    </row>
    <row r="701" ht="15.75">
      <c r="Q701" s="2"/>
    </row>
    <row r="702" ht="15.75">
      <c r="Q702" s="2"/>
    </row>
    <row r="703" ht="15.75">
      <c r="Q703" s="2"/>
    </row>
    <row r="704" ht="15.75">
      <c r="Q704" s="2"/>
    </row>
    <row r="705" ht="15.75">
      <c r="Q705" s="2"/>
    </row>
    <row r="706" ht="15.75">
      <c r="Q706" s="2"/>
    </row>
    <row r="707" ht="15.75">
      <c r="Q707" s="2"/>
    </row>
    <row r="708" ht="15.75">
      <c r="Q708" s="2"/>
    </row>
    <row r="709" ht="15.75">
      <c r="Q709" s="2"/>
    </row>
    <row r="710" ht="15.75">
      <c r="Q710" s="2"/>
    </row>
    <row r="711" ht="15.75">
      <c r="Q711" s="2"/>
    </row>
    <row r="712" ht="15.75">
      <c r="Q712" s="2"/>
    </row>
    <row r="713" ht="15.75">
      <c r="Q713" s="2"/>
    </row>
    <row r="714" ht="15.75">
      <c r="Q714" s="2"/>
    </row>
    <row r="715" ht="15.75">
      <c r="Q715" s="2"/>
    </row>
    <row r="716" ht="15.75">
      <c r="Q716" s="2"/>
    </row>
    <row r="717" ht="15.75">
      <c r="Q717" s="2"/>
    </row>
    <row r="718" ht="15.75">
      <c r="Q718" s="2"/>
    </row>
    <row r="719" ht="15.75">
      <c r="Q719" s="2"/>
    </row>
    <row r="720" ht="15.75">
      <c r="Q720" s="2"/>
    </row>
    <row r="721" ht="15.75">
      <c r="Q721" s="2"/>
    </row>
    <row r="722" ht="15.75">
      <c r="Q722" s="2"/>
    </row>
  </sheetData>
  <mergeCells count="16">
    <mergeCell ref="B1:I1"/>
    <mergeCell ref="B4:C6"/>
    <mergeCell ref="D4: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68"/>
  <sheetViews>
    <sheetView workbookViewId="0" topLeftCell="A1">
      <selection activeCell="E8" sqref="E8"/>
    </sheetView>
  </sheetViews>
  <sheetFormatPr defaultColWidth="9.140625" defaultRowHeight="12.75"/>
  <cols>
    <col min="1" max="4" width="13.7109375" style="77" customWidth="1"/>
    <col min="5" max="5" width="14.8515625" style="77" customWidth="1"/>
    <col min="6" max="16384" width="13.7109375" style="77" customWidth="1"/>
  </cols>
  <sheetData>
    <row r="1" ht="15.75" customHeight="1">
      <c r="I1" s="78" t="s">
        <v>44</v>
      </c>
    </row>
    <row r="2" spans="1:9" ht="15" customHeight="1">
      <c r="A2" s="79" t="s">
        <v>45</v>
      </c>
      <c r="D2" s="80"/>
      <c r="F2" s="81"/>
      <c r="I2" s="82" t="s">
        <v>46</v>
      </c>
    </row>
    <row r="3" ht="8.25" customHeight="1"/>
    <row r="4" spans="1:9" ht="20.25" customHeight="1">
      <c r="A4" s="83"/>
      <c r="B4" s="84" t="s">
        <v>47</v>
      </c>
      <c r="C4" s="85"/>
      <c r="D4" s="86"/>
      <c r="E4" s="87" t="s">
        <v>48</v>
      </c>
      <c r="F4" s="87"/>
      <c r="G4" s="87"/>
      <c r="H4" s="88" t="s">
        <v>49</v>
      </c>
      <c r="I4" s="89"/>
    </row>
    <row r="5" spans="1:9" ht="29.25" customHeight="1">
      <c r="A5" s="90" t="s">
        <v>50</v>
      </c>
      <c r="B5" s="91" t="s">
        <v>51</v>
      </c>
      <c r="C5" s="91" t="s">
        <v>52</v>
      </c>
      <c r="D5" s="92" t="s">
        <v>53</v>
      </c>
      <c r="E5" s="93" t="s">
        <v>54</v>
      </c>
      <c r="F5" s="93" t="s">
        <v>55</v>
      </c>
      <c r="G5" s="94" t="s">
        <v>53</v>
      </c>
      <c r="H5" s="94" t="s">
        <v>56</v>
      </c>
      <c r="I5" s="94" t="s">
        <v>57</v>
      </c>
    </row>
    <row r="6" spans="1:9" ht="16.5" customHeight="1">
      <c r="A6" s="95" t="s">
        <v>58</v>
      </c>
      <c r="B6" s="83"/>
      <c r="C6" s="83"/>
      <c r="D6" s="83"/>
      <c r="E6" s="83"/>
      <c r="F6" s="83"/>
      <c r="G6" s="83"/>
      <c r="H6" s="83"/>
      <c r="I6" s="83"/>
    </row>
    <row r="7" spans="1:9" ht="16.5" customHeight="1">
      <c r="A7" s="96">
        <v>2000</v>
      </c>
      <c r="B7" s="97">
        <f aca="true" t="shared" si="0" ref="B7:H8">B15+B23</f>
        <v>505.2</v>
      </c>
      <c r="C7" s="97">
        <f t="shared" si="0"/>
        <v>14.6</v>
      </c>
      <c r="D7" s="97">
        <f t="shared" si="0"/>
        <v>519.8</v>
      </c>
      <c r="E7" s="97">
        <f t="shared" si="0"/>
        <v>298.7</v>
      </c>
      <c r="F7" s="97">
        <f t="shared" si="0"/>
        <v>187.2</v>
      </c>
      <c r="G7" s="97">
        <f t="shared" si="0"/>
        <v>485.9</v>
      </c>
      <c r="H7" s="97">
        <f t="shared" si="0"/>
        <v>33.9</v>
      </c>
      <c r="I7" s="97">
        <f aca="true" t="shared" si="1" ref="I7:I13">H7/B7*100</f>
        <v>6.710213776722091</v>
      </c>
    </row>
    <row r="8" spans="1:9" ht="16.5" customHeight="1">
      <c r="A8" s="96">
        <v>2001</v>
      </c>
      <c r="B8" s="97">
        <f t="shared" si="0"/>
        <v>512.5</v>
      </c>
      <c r="C8" s="97">
        <f t="shared" si="0"/>
        <v>16.5</v>
      </c>
      <c r="D8" s="97">
        <f t="shared" si="0"/>
        <v>529</v>
      </c>
      <c r="E8" s="97">
        <f t="shared" si="0"/>
        <v>302</v>
      </c>
      <c r="F8" s="97">
        <f t="shared" si="0"/>
        <v>191.6</v>
      </c>
      <c r="G8" s="97">
        <f t="shared" si="0"/>
        <v>493.59999999999997</v>
      </c>
      <c r="H8" s="97">
        <f t="shared" si="0"/>
        <v>35.4</v>
      </c>
      <c r="I8" s="97">
        <f t="shared" si="1"/>
        <v>6.907317073170731</v>
      </c>
    </row>
    <row r="9" spans="1:9" ht="16.5" customHeight="1">
      <c r="A9" s="96">
        <v>2002</v>
      </c>
      <c r="B9" s="98" t="s">
        <v>59</v>
      </c>
      <c r="C9" s="99">
        <v>17</v>
      </c>
      <c r="D9" s="97">
        <v>531.2</v>
      </c>
      <c r="E9" s="99">
        <v>296.2</v>
      </c>
      <c r="F9" s="99">
        <v>197.6</v>
      </c>
      <c r="G9" s="97">
        <v>493.8</v>
      </c>
      <c r="H9" s="99">
        <v>37.39999999999995</v>
      </c>
      <c r="I9" s="97">
        <f t="shared" si="1"/>
        <v>7.273010131653142</v>
      </c>
    </row>
    <row r="10" spans="1:9" ht="16.5" customHeight="1">
      <c r="A10" s="96">
        <v>2003</v>
      </c>
      <c r="B10" s="97">
        <f aca="true" t="shared" si="2" ref="B10:H13">B18+B26</f>
        <v>522.7</v>
      </c>
      <c r="C10" s="97">
        <f t="shared" si="2"/>
        <v>18.200000000000003</v>
      </c>
      <c r="D10" s="97">
        <f t="shared" si="2"/>
        <v>540.9000000000001</v>
      </c>
      <c r="E10" s="97">
        <f t="shared" si="2"/>
        <v>296.90000000000003</v>
      </c>
      <c r="F10" s="97">
        <f t="shared" si="2"/>
        <v>203.5</v>
      </c>
      <c r="G10" s="97">
        <f t="shared" si="2"/>
        <v>500.4</v>
      </c>
      <c r="H10" s="97">
        <f t="shared" si="2"/>
        <v>40.5</v>
      </c>
      <c r="I10" s="97">
        <f t="shared" si="1"/>
        <v>7.748230342452649</v>
      </c>
    </row>
    <row r="11" spans="1:9" ht="16.5" customHeight="1">
      <c r="A11" s="96">
        <v>2004</v>
      </c>
      <c r="B11" s="97">
        <f t="shared" si="2"/>
        <v>532.1</v>
      </c>
      <c r="C11" s="97">
        <f t="shared" si="2"/>
        <v>17.5</v>
      </c>
      <c r="D11" s="97">
        <f t="shared" si="2"/>
        <v>549.6</v>
      </c>
      <c r="E11" s="97">
        <f t="shared" si="2"/>
        <v>293.3</v>
      </c>
      <c r="F11" s="97">
        <f t="shared" si="2"/>
        <v>211.2</v>
      </c>
      <c r="G11" s="97">
        <f t="shared" si="2"/>
        <v>504.5</v>
      </c>
      <c r="H11" s="97">
        <f t="shared" si="2"/>
        <v>45.1</v>
      </c>
      <c r="I11" s="97">
        <f t="shared" si="1"/>
        <v>8.475850404059388</v>
      </c>
    </row>
    <row r="12" spans="1:9" ht="16.5" customHeight="1">
      <c r="A12" s="100" t="s">
        <v>60</v>
      </c>
      <c r="B12" s="97">
        <f t="shared" si="2"/>
        <v>542.5</v>
      </c>
      <c r="C12" s="97">
        <f t="shared" si="2"/>
        <v>16.6</v>
      </c>
      <c r="D12" s="97">
        <f t="shared" si="2"/>
        <v>559.1</v>
      </c>
      <c r="E12" s="97">
        <f t="shared" si="2"/>
        <v>292.20000000000005</v>
      </c>
      <c r="F12" s="97">
        <f t="shared" si="2"/>
        <v>214.79999999999995</v>
      </c>
      <c r="G12" s="97">
        <f t="shared" si="2"/>
        <v>507</v>
      </c>
      <c r="H12" s="97">
        <f t="shared" si="2"/>
        <v>52.099999999999994</v>
      </c>
      <c r="I12" s="97">
        <f t="shared" si="1"/>
        <v>9.6036866359447</v>
      </c>
    </row>
    <row r="13" spans="1:9" ht="16.5" customHeight="1">
      <c r="A13" s="101" t="s">
        <v>61</v>
      </c>
      <c r="B13" s="102">
        <f t="shared" si="2"/>
        <v>547.9</v>
      </c>
      <c r="C13" s="102">
        <f t="shared" si="2"/>
        <v>16.700000000000003</v>
      </c>
      <c r="D13" s="102">
        <f t="shared" si="2"/>
        <v>564.6</v>
      </c>
      <c r="E13" s="102">
        <f t="shared" si="2"/>
        <v>294.5</v>
      </c>
      <c r="F13" s="102">
        <f t="shared" si="2"/>
        <v>218.39999999999998</v>
      </c>
      <c r="G13" s="102">
        <f t="shared" si="2"/>
        <v>512.9</v>
      </c>
      <c r="H13" s="102">
        <f t="shared" si="2"/>
        <v>51.700000000000074</v>
      </c>
      <c r="I13" s="102">
        <f t="shared" si="1"/>
        <v>9.436028472348983</v>
      </c>
    </row>
    <row r="14" spans="1:9" ht="16.5" customHeight="1">
      <c r="A14" s="103" t="s">
        <v>62</v>
      </c>
      <c r="B14" s="97"/>
      <c r="C14" s="99"/>
      <c r="D14" s="97"/>
      <c r="E14" s="99"/>
      <c r="F14" s="99"/>
      <c r="G14" s="97"/>
      <c r="H14" s="99"/>
      <c r="I14" s="97"/>
    </row>
    <row r="15" spans="1:9" ht="16.5" customHeight="1">
      <c r="A15" s="96">
        <v>2000</v>
      </c>
      <c r="B15" s="97">
        <v>336.2</v>
      </c>
      <c r="C15" s="97">
        <v>5</v>
      </c>
      <c r="D15" s="97">
        <v>341.2</v>
      </c>
      <c r="E15" s="99">
        <f>187.2+0.3</f>
        <v>187.5</v>
      </c>
      <c r="F15" s="99">
        <f>136-0.3</f>
        <v>135.7</v>
      </c>
      <c r="G15" s="97">
        <f aca="true" t="shared" si="3" ref="G15:G21">SUM(E15:F15)</f>
        <v>323.2</v>
      </c>
      <c r="H15" s="104">
        <v>18</v>
      </c>
      <c r="I15" s="97">
        <f aca="true" t="shared" si="4" ref="I15:I21">H15/B15*100</f>
        <v>5.353955978584176</v>
      </c>
    </row>
    <row r="16" spans="1:9" ht="16.5" customHeight="1">
      <c r="A16" s="96">
        <v>2001</v>
      </c>
      <c r="B16" s="97">
        <v>339.5</v>
      </c>
      <c r="C16" s="97">
        <v>5.8</v>
      </c>
      <c r="D16" s="97">
        <v>345.3</v>
      </c>
      <c r="E16" s="99">
        <f>188+0.3</f>
        <v>188.3</v>
      </c>
      <c r="F16" s="99">
        <f>138.4-0.3</f>
        <v>138.1</v>
      </c>
      <c r="G16" s="97">
        <f t="shared" si="3"/>
        <v>326.4</v>
      </c>
      <c r="H16" s="104">
        <v>18.9</v>
      </c>
      <c r="I16" s="97">
        <f t="shared" si="4"/>
        <v>5.56701030927835</v>
      </c>
    </row>
    <row r="17" spans="1:9" ht="16.5" customHeight="1">
      <c r="A17" s="96">
        <v>2002</v>
      </c>
      <c r="B17" s="98" t="s">
        <v>63</v>
      </c>
      <c r="C17" s="99">
        <v>6.4</v>
      </c>
      <c r="D17" s="97">
        <v>346.9</v>
      </c>
      <c r="E17" s="99">
        <f>187.9+0.3</f>
        <v>188.20000000000002</v>
      </c>
      <c r="F17" s="99">
        <f>140.7-0.3</f>
        <v>140.39999999999998</v>
      </c>
      <c r="G17" s="97">
        <f t="shared" si="3"/>
        <v>328.6</v>
      </c>
      <c r="H17" s="104">
        <v>18.3</v>
      </c>
      <c r="I17" s="97">
        <f t="shared" si="4"/>
        <v>5.373975861157608</v>
      </c>
    </row>
    <row r="18" spans="1:9" ht="16.5" customHeight="1">
      <c r="A18" s="96">
        <v>2003</v>
      </c>
      <c r="B18" s="97">
        <v>344.2</v>
      </c>
      <c r="C18" s="99">
        <v>7.9</v>
      </c>
      <c r="D18" s="97">
        <v>352.1</v>
      </c>
      <c r="E18" s="99">
        <f>187.9+0.3</f>
        <v>188.20000000000002</v>
      </c>
      <c r="F18" s="99">
        <f>144.5-0.3</f>
        <v>144.2</v>
      </c>
      <c r="G18" s="97">
        <f t="shared" si="3"/>
        <v>332.4</v>
      </c>
      <c r="H18" s="104">
        <v>19.7</v>
      </c>
      <c r="I18" s="97">
        <f t="shared" si="4"/>
        <v>5.723416618245206</v>
      </c>
    </row>
    <row r="19" spans="1:9" ht="16.5" customHeight="1">
      <c r="A19" s="96">
        <v>2004</v>
      </c>
      <c r="B19" s="97">
        <v>348.2</v>
      </c>
      <c r="C19" s="99">
        <v>9</v>
      </c>
      <c r="D19" s="97">
        <v>357.2</v>
      </c>
      <c r="E19" s="99">
        <f>188.8+0.3</f>
        <v>189.10000000000002</v>
      </c>
      <c r="F19" s="99">
        <f>148.1-0.3</f>
        <v>147.79999999999998</v>
      </c>
      <c r="G19" s="97">
        <f t="shared" si="3"/>
        <v>336.9</v>
      </c>
      <c r="H19" s="104">
        <v>20.3</v>
      </c>
      <c r="I19" s="97">
        <f t="shared" si="4"/>
        <v>5.829982768523837</v>
      </c>
    </row>
    <row r="20" spans="1:9" ht="16.5" customHeight="1">
      <c r="A20" s="100" t="s">
        <v>60</v>
      </c>
      <c r="B20" s="97">
        <v>349.4</v>
      </c>
      <c r="C20" s="99">
        <v>9.1</v>
      </c>
      <c r="D20" s="97">
        <f>SUM(B20:C20)</f>
        <v>358.5</v>
      </c>
      <c r="E20" s="99">
        <f>189+0.3</f>
        <v>189.3</v>
      </c>
      <c r="F20" s="99">
        <f>149.2-0.3</f>
        <v>148.89999999999998</v>
      </c>
      <c r="G20" s="97">
        <f t="shared" si="3"/>
        <v>338.2</v>
      </c>
      <c r="H20" s="104">
        <f>D20-G20</f>
        <v>20.30000000000001</v>
      </c>
      <c r="I20" s="97">
        <f t="shared" si="4"/>
        <v>5.809959931310822</v>
      </c>
    </row>
    <row r="21" spans="1:9" ht="16.5" customHeight="1">
      <c r="A21" s="105" t="s">
        <v>64</v>
      </c>
      <c r="B21" s="106">
        <v>350.5</v>
      </c>
      <c r="C21" s="107">
        <v>8.3</v>
      </c>
      <c r="D21" s="106">
        <f>SUM(B21:C21)</f>
        <v>358.8</v>
      </c>
      <c r="E21" s="107">
        <f>189.1+0.2</f>
        <v>189.29999999999998</v>
      </c>
      <c r="F21" s="107">
        <v>150</v>
      </c>
      <c r="G21" s="106">
        <f t="shared" si="3"/>
        <v>339.29999999999995</v>
      </c>
      <c r="H21" s="108">
        <f>D21-G21</f>
        <v>19.500000000000057</v>
      </c>
      <c r="I21" s="106">
        <f t="shared" si="4"/>
        <v>5.563480741797449</v>
      </c>
    </row>
    <row r="22" spans="1:9" ht="16.5" customHeight="1">
      <c r="A22" s="103" t="s">
        <v>65</v>
      </c>
      <c r="B22" s="97"/>
      <c r="C22" s="99"/>
      <c r="D22" s="97"/>
      <c r="E22" s="99"/>
      <c r="F22" s="109"/>
      <c r="G22" s="97"/>
      <c r="H22" s="99"/>
      <c r="I22" s="97"/>
    </row>
    <row r="23" spans="1:9" ht="16.5" customHeight="1">
      <c r="A23" s="96">
        <v>2000</v>
      </c>
      <c r="B23" s="97">
        <v>169</v>
      </c>
      <c r="C23" s="97">
        <v>9.6</v>
      </c>
      <c r="D23" s="97">
        <v>178.6</v>
      </c>
      <c r="E23" s="99">
        <f>110.5+0.7</f>
        <v>111.2</v>
      </c>
      <c r="F23" s="99">
        <f>52.2-0.7</f>
        <v>51.5</v>
      </c>
      <c r="G23" s="97">
        <f aca="true" t="shared" si="5" ref="G23:G29">SUM(E23:F23)</f>
        <v>162.7</v>
      </c>
      <c r="H23" s="104">
        <v>15.9</v>
      </c>
      <c r="I23" s="97">
        <f aca="true" t="shared" si="6" ref="I23:I29">H23/B23*100</f>
        <v>9.408284023668639</v>
      </c>
    </row>
    <row r="24" spans="1:9" ht="16.5" customHeight="1">
      <c r="A24" s="96">
        <v>2001</v>
      </c>
      <c r="B24" s="97">
        <v>173</v>
      </c>
      <c r="C24" s="97">
        <v>10.7</v>
      </c>
      <c r="D24" s="97">
        <v>183.7</v>
      </c>
      <c r="E24" s="99">
        <f>113+0.7</f>
        <v>113.7</v>
      </c>
      <c r="F24" s="99">
        <f>54.2-0.7</f>
        <v>53.5</v>
      </c>
      <c r="G24" s="97">
        <f t="shared" si="5"/>
        <v>167.2</v>
      </c>
      <c r="H24" s="104">
        <v>16.5</v>
      </c>
      <c r="I24" s="97">
        <f t="shared" si="6"/>
        <v>9.53757225433526</v>
      </c>
    </row>
    <row r="25" spans="1:9" s="110" customFormat="1" ht="16.5" customHeight="1">
      <c r="A25" s="96">
        <v>2002</v>
      </c>
      <c r="B25" s="98" t="s">
        <v>66</v>
      </c>
      <c r="C25" s="97">
        <v>10.6</v>
      </c>
      <c r="D25" s="97">
        <v>184.3</v>
      </c>
      <c r="E25" s="99">
        <f>108.3+0.7</f>
        <v>109</v>
      </c>
      <c r="F25" s="99">
        <f>56.9-0.7</f>
        <v>56.199999999999996</v>
      </c>
      <c r="G25" s="97">
        <f t="shared" si="5"/>
        <v>165.2</v>
      </c>
      <c r="H25" s="104">
        <v>19.1</v>
      </c>
      <c r="I25" s="97">
        <f t="shared" si="6"/>
        <v>10.994071260001153</v>
      </c>
    </row>
    <row r="26" spans="1:9" ht="16.5" customHeight="1">
      <c r="A26" s="96">
        <v>2003</v>
      </c>
      <c r="B26" s="97">
        <v>178.5</v>
      </c>
      <c r="C26" s="97">
        <v>10.3</v>
      </c>
      <c r="D26" s="97">
        <v>188.8</v>
      </c>
      <c r="E26" s="99">
        <f>108+0.7</f>
        <v>108.7</v>
      </c>
      <c r="F26" s="99">
        <f>60-0.7</f>
        <v>59.3</v>
      </c>
      <c r="G26" s="97">
        <f t="shared" si="5"/>
        <v>168</v>
      </c>
      <c r="H26" s="104">
        <v>20.8</v>
      </c>
      <c r="I26" s="97">
        <f t="shared" si="6"/>
        <v>11.65266106442577</v>
      </c>
    </row>
    <row r="27" spans="1:9" ht="17.25" customHeight="1">
      <c r="A27" s="96">
        <v>2004</v>
      </c>
      <c r="B27" s="97">
        <v>183.9</v>
      </c>
      <c r="C27" s="97">
        <v>8.5</v>
      </c>
      <c r="D27" s="97">
        <v>192.4</v>
      </c>
      <c r="E27" s="99">
        <f>103.5+0.7</f>
        <v>104.2</v>
      </c>
      <c r="F27" s="99">
        <f>64.1-0.7</f>
        <v>63.39999999999999</v>
      </c>
      <c r="G27" s="97">
        <f t="shared" si="5"/>
        <v>167.6</v>
      </c>
      <c r="H27" s="104">
        <v>24.8</v>
      </c>
      <c r="I27" s="97">
        <f t="shared" si="6"/>
        <v>13.485589994562261</v>
      </c>
    </row>
    <row r="28" spans="1:9" ht="16.5" customHeight="1">
      <c r="A28" s="100" t="s">
        <v>60</v>
      </c>
      <c r="B28" s="97">
        <v>193.1</v>
      </c>
      <c r="C28" s="97">
        <v>7.5</v>
      </c>
      <c r="D28" s="97">
        <f>SUM(B28:C28)</f>
        <v>200.6</v>
      </c>
      <c r="E28" s="99">
        <f>102.2+0.7</f>
        <v>102.9</v>
      </c>
      <c r="F28" s="97">
        <f>66.6-0.7</f>
        <v>65.89999999999999</v>
      </c>
      <c r="G28" s="97">
        <f t="shared" si="5"/>
        <v>168.8</v>
      </c>
      <c r="H28" s="104">
        <f>D28-G28</f>
        <v>31.799999999999983</v>
      </c>
      <c r="I28" s="97">
        <f t="shared" si="6"/>
        <v>16.46815121698601</v>
      </c>
    </row>
    <row r="29" spans="1:9" ht="16.5" customHeight="1">
      <c r="A29" s="111" t="s">
        <v>61</v>
      </c>
      <c r="B29" s="112">
        <v>197.4</v>
      </c>
      <c r="C29" s="112">
        <v>8.4</v>
      </c>
      <c r="D29" s="112">
        <f>SUM(B29:C29)</f>
        <v>205.8</v>
      </c>
      <c r="E29" s="112">
        <f>105+0.2</f>
        <v>105.2</v>
      </c>
      <c r="F29" s="112">
        <f>165.2+8.4-105.2</f>
        <v>68.39999999999999</v>
      </c>
      <c r="G29" s="112">
        <f t="shared" si="5"/>
        <v>173.6</v>
      </c>
      <c r="H29" s="113">
        <f>D29-G29</f>
        <v>32.20000000000002</v>
      </c>
      <c r="I29" s="112">
        <f t="shared" si="6"/>
        <v>16.31205673758866</v>
      </c>
    </row>
    <row r="30" spans="1:9" ht="19.5" customHeight="1">
      <c r="A30" s="114" t="s">
        <v>67</v>
      </c>
      <c r="B30" s="115"/>
      <c r="C30" s="116"/>
      <c r="E30" s="117" t="s">
        <v>68</v>
      </c>
      <c r="F30" s="118"/>
      <c r="G30" s="118"/>
      <c r="H30" s="118"/>
      <c r="I30" s="118"/>
    </row>
    <row r="31" spans="1:9" ht="19.5" customHeight="1">
      <c r="A31" s="114" t="s">
        <v>69</v>
      </c>
      <c r="B31" s="114"/>
      <c r="C31" s="114"/>
      <c r="D31" s="119"/>
      <c r="E31" s="118"/>
      <c r="F31" s="118"/>
      <c r="G31" s="118"/>
      <c r="H31" s="118"/>
      <c r="I31" s="118"/>
    </row>
    <row r="32" spans="1:7" ht="18" customHeight="1">
      <c r="A32" s="114"/>
      <c r="B32" s="114"/>
      <c r="C32" s="114"/>
      <c r="E32" s="116" t="s">
        <v>70</v>
      </c>
      <c r="F32" s="119"/>
      <c r="G32" s="120"/>
    </row>
    <row r="33" spans="2:7" ht="13.5" customHeight="1">
      <c r="B33" s="121"/>
      <c r="C33" s="121"/>
      <c r="E33" s="119"/>
      <c r="F33" s="119"/>
      <c r="G33" s="121"/>
    </row>
    <row r="34" spans="1:9" ht="12.75" customHeight="1">
      <c r="A34" s="122"/>
      <c r="B34" s="122"/>
      <c r="C34" s="122"/>
      <c r="D34" s="122"/>
      <c r="E34" s="122"/>
      <c r="F34" s="122"/>
      <c r="G34" s="122"/>
      <c r="H34" s="122"/>
      <c r="I34" s="122"/>
    </row>
    <row r="35" spans="1:9" ht="15.75" customHeight="1">
      <c r="A35" s="122"/>
      <c r="B35" s="122"/>
      <c r="C35" s="122"/>
      <c r="D35" s="122"/>
      <c r="E35" s="122"/>
      <c r="F35" s="122"/>
      <c r="G35" s="122"/>
      <c r="H35" s="122"/>
      <c r="I35" s="122"/>
    </row>
    <row r="65" spans="2:3" ht="15">
      <c r="B65" s="123"/>
      <c r="C65" s="124"/>
    </row>
    <row r="66" spans="2:3" ht="15">
      <c r="B66" s="123"/>
      <c r="C66" s="124"/>
    </row>
    <row r="67" spans="2:3" ht="15">
      <c r="B67" s="123"/>
      <c r="C67" s="124"/>
    </row>
    <row r="68" spans="1:2" ht="15">
      <c r="A68" s="123"/>
      <c r="B68" s="124"/>
    </row>
  </sheetData>
  <mergeCells count="4">
    <mergeCell ref="E4:G4"/>
    <mergeCell ref="H4:I4"/>
    <mergeCell ref="E30:I31"/>
    <mergeCell ref="A34:I3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38"/>
  <sheetViews>
    <sheetView tabSelected="1" workbookViewId="0" topLeftCell="A1">
      <selection activeCell="K11" sqref="K11"/>
    </sheetView>
  </sheetViews>
  <sheetFormatPr defaultColWidth="9.140625" defaultRowHeight="12.75"/>
  <cols>
    <col min="1" max="1" width="0.5625" style="2" customWidth="1"/>
    <col min="2" max="2" width="10.7109375" style="2" customWidth="1"/>
    <col min="3" max="3" width="17.00390625" style="2" customWidth="1"/>
    <col min="4" max="7" width="11.140625" style="2" customWidth="1"/>
    <col min="8" max="8" width="11.140625" style="10" customWidth="1"/>
    <col min="9" max="16384" width="11.57421875" style="2" customWidth="1"/>
  </cols>
  <sheetData>
    <row r="1" spans="2:8" ht="33" customHeight="1">
      <c r="B1" s="125" t="s">
        <v>73</v>
      </c>
      <c r="C1" s="125"/>
      <c r="D1" s="125"/>
      <c r="E1" s="125"/>
      <c r="F1" s="125"/>
      <c r="G1" s="125"/>
      <c r="H1" s="125"/>
    </row>
    <row r="2" spans="2:8" ht="20.25" customHeight="1">
      <c r="B2" s="11" t="s">
        <v>72</v>
      </c>
      <c r="C2" s="11"/>
      <c r="D2" s="11"/>
      <c r="E2" s="11"/>
      <c r="F2" s="11"/>
      <c r="G2" s="11"/>
      <c r="H2" s="11"/>
    </row>
    <row r="3" spans="2:8" ht="20.25" customHeight="1">
      <c r="B3" s="11" t="s">
        <v>71</v>
      </c>
      <c r="C3" s="11"/>
      <c r="D3" s="11"/>
      <c r="E3" s="11"/>
      <c r="F3" s="11"/>
      <c r="G3" s="11"/>
      <c r="H3" s="11"/>
    </row>
    <row r="4" ht="19.5" customHeight="1">
      <c r="B4" s="10"/>
    </row>
    <row r="5" spans="2:8" ht="12.75" customHeight="1">
      <c r="B5" s="70"/>
      <c r="C5" s="71"/>
      <c r="D5" s="74" t="s">
        <v>24</v>
      </c>
      <c r="E5" s="74" t="s">
        <v>25</v>
      </c>
      <c r="F5" s="74" t="s">
        <v>34</v>
      </c>
      <c r="G5" s="74" t="s">
        <v>33</v>
      </c>
      <c r="H5" s="61" t="s">
        <v>31</v>
      </c>
    </row>
    <row r="6" spans="2:8" ht="12.75" customHeight="1">
      <c r="B6" s="72"/>
      <c r="C6" s="73"/>
      <c r="D6" s="75"/>
      <c r="E6" s="75"/>
      <c r="F6" s="75"/>
      <c r="G6" s="75"/>
      <c r="H6" s="64"/>
    </row>
    <row r="7" spans="2:10" ht="18.75" customHeight="1">
      <c r="B7" s="72"/>
      <c r="C7" s="73"/>
      <c r="D7" s="76"/>
      <c r="E7" s="76"/>
      <c r="F7" s="76"/>
      <c r="G7" s="76"/>
      <c r="H7" s="65"/>
      <c r="J7" s="10"/>
    </row>
    <row r="8" spans="2:8" ht="15" customHeight="1">
      <c r="B8" s="15" t="s">
        <v>18</v>
      </c>
      <c r="C8" s="16"/>
      <c r="D8" s="17"/>
      <c r="E8" s="16"/>
      <c r="F8" s="18"/>
      <c r="G8" s="19"/>
      <c r="H8" s="126"/>
    </row>
    <row r="9" spans="2:8" ht="15" customHeight="1">
      <c r="B9" s="23"/>
      <c r="C9" s="18" t="s">
        <v>19</v>
      </c>
      <c r="D9" s="24">
        <f>D10+D11</f>
        <v>541100</v>
      </c>
      <c r="E9" s="24">
        <f>E10+E11</f>
        <v>540700</v>
      </c>
      <c r="F9" s="24">
        <f>F10+F11</f>
        <v>526800</v>
      </c>
      <c r="G9" s="24">
        <f>G10+G11</f>
        <v>523500</v>
      </c>
      <c r="H9" s="27">
        <f>H10+H11</f>
        <v>532100</v>
      </c>
    </row>
    <row r="10" spans="2:8" ht="15" customHeight="1">
      <c r="B10" s="23"/>
      <c r="C10" s="18" t="s">
        <v>20</v>
      </c>
      <c r="D10" s="24">
        <f aca="true" t="shared" si="0" ref="D10:H11">D14+D18</f>
        <v>348700</v>
      </c>
      <c r="E10" s="24">
        <f t="shared" si="0"/>
        <v>347500</v>
      </c>
      <c r="F10" s="24">
        <f t="shared" si="0"/>
        <v>349000</v>
      </c>
      <c r="G10" s="24">
        <f t="shared" si="0"/>
        <v>348500</v>
      </c>
      <c r="H10" s="27">
        <f t="shared" si="0"/>
        <v>348200</v>
      </c>
    </row>
    <row r="11" spans="2:8" ht="15" customHeight="1">
      <c r="B11" s="23"/>
      <c r="C11" s="18" t="s">
        <v>21</v>
      </c>
      <c r="D11" s="24">
        <f t="shared" si="0"/>
        <v>192400</v>
      </c>
      <c r="E11" s="24">
        <f t="shared" si="0"/>
        <v>193200</v>
      </c>
      <c r="F11" s="24">
        <f t="shared" si="0"/>
        <v>177800</v>
      </c>
      <c r="G11" s="24">
        <f t="shared" si="0"/>
        <v>175000</v>
      </c>
      <c r="H11" s="27">
        <f t="shared" si="0"/>
        <v>183900</v>
      </c>
    </row>
    <row r="12" spans="2:8" ht="15" customHeight="1">
      <c r="B12" s="15" t="s">
        <v>22</v>
      </c>
      <c r="C12" s="18"/>
      <c r="D12" s="24"/>
      <c r="E12" s="24"/>
      <c r="F12" s="24"/>
      <c r="G12" s="24"/>
      <c r="H12" s="27"/>
    </row>
    <row r="13" spans="2:8" ht="15" customHeight="1">
      <c r="B13" s="23"/>
      <c r="C13" s="18" t="s">
        <v>19</v>
      </c>
      <c r="D13" s="24">
        <f>D14+D15</f>
        <v>494100</v>
      </c>
      <c r="E13" s="24">
        <f>E14+E15</f>
        <v>491200</v>
      </c>
      <c r="F13" s="24">
        <f>F14+F15</f>
        <v>483300</v>
      </c>
      <c r="G13" s="24">
        <f>G14+G15</f>
        <v>483800</v>
      </c>
      <c r="H13" s="27">
        <f>H14+H15</f>
        <v>487000</v>
      </c>
    </row>
    <row r="14" spans="2:8" ht="15" customHeight="1">
      <c r="B14" s="23"/>
      <c r="C14" s="18" t="s">
        <v>20</v>
      </c>
      <c r="D14" s="24">
        <v>328400</v>
      </c>
      <c r="E14" s="24">
        <v>324600</v>
      </c>
      <c r="F14" s="24">
        <v>329800</v>
      </c>
      <c r="G14" s="24">
        <v>330100</v>
      </c>
      <c r="H14" s="27">
        <v>327900</v>
      </c>
    </row>
    <row r="15" spans="2:8" ht="15" customHeight="1">
      <c r="B15" s="23"/>
      <c r="C15" s="18" t="s">
        <v>21</v>
      </c>
      <c r="D15" s="24">
        <v>165700</v>
      </c>
      <c r="E15" s="24">
        <v>166600</v>
      </c>
      <c r="F15" s="24">
        <v>153500</v>
      </c>
      <c r="G15" s="24">
        <v>153700</v>
      </c>
      <c r="H15" s="27">
        <v>159100</v>
      </c>
    </row>
    <row r="16" spans="2:8" ht="15" customHeight="1">
      <c r="B16" s="15" t="s">
        <v>23</v>
      </c>
      <c r="C16" s="18"/>
      <c r="D16" s="24"/>
      <c r="E16" s="24"/>
      <c r="F16" s="24"/>
      <c r="G16" s="24"/>
      <c r="H16" s="27"/>
    </row>
    <row r="17" spans="2:8" ht="15" customHeight="1">
      <c r="B17" s="23"/>
      <c r="C17" s="18" t="s">
        <v>19</v>
      </c>
      <c r="D17" s="24">
        <f>D18+D19</f>
        <v>47000</v>
      </c>
      <c r="E17" s="24">
        <f>E18+E19</f>
        <v>49500</v>
      </c>
      <c r="F17" s="24">
        <f>F18+F19</f>
        <v>43500</v>
      </c>
      <c r="G17" s="24">
        <f>G18+G19</f>
        <v>39700</v>
      </c>
      <c r="H17" s="27">
        <f>H18+H19</f>
        <v>45100</v>
      </c>
    </row>
    <row r="18" spans="2:8" ht="15" customHeight="1">
      <c r="B18" s="23"/>
      <c r="C18" s="18" t="s">
        <v>20</v>
      </c>
      <c r="D18" s="24">
        <v>20300</v>
      </c>
      <c r="E18" s="24">
        <v>22900</v>
      </c>
      <c r="F18" s="24">
        <v>19200</v>
      </c>
      <c r="G18" s="24">
        <v>18400</v>
      </c>
      <c r="H18" s="27">
        <v>20300</v>
      </c>
    </row>
    <row r="19" spans="2:8" ht="15" customHeight="1">
      <c r="B19" s="23"/>
      <c r="C19" s="18" t="s">
        <v>21</v>
      </c>
      <c r="D19" s="24">
        <v>26700</v>
      </c>
      <c r="E19" s="24">
        <v>26600</v>
      </c>
      <c r="F19" s="24">
        <v>24300</v>
      </c>
      <c r="G19" s="24">
        <v>21300</v>
      </c>
      <c r="H19" s="27">
        <v>24800</v>
      </c>
    </row>
    <row r="20" spans="2:8" ht="15" customHeight="1">
      <c r="B20" s="15" t="s">
        <v>26</v>
      </c>
      <c r="C20" s="18"/>
      <c r="D20" s="24"/>
      <c r="E20" s="24"/>
      <c r="F20" s="24"/>
      <c r="G20" s="24"/>
      <c r="H20" s="27"/>
    </row>
    <row r="21" spans="2:8" ht="15" customHeight="1">
      <c r="B21" s="23"/>
      <c r="C21" s="18" t="s">
        <v>19</v>
      </c>
      <c r="D21" s="24">
        <f>D22+D23</f>
        <v>367700</v>
      </c>
      <c r="E21" s="24">
        <f>E22+E23</f>
        <v>373000</v>
      </c>
      <c r="F21" s="24">
        <f>F22+F23</f>
        <v>390300</v>
      </c>
      <c r="G21" s="24">
        <f>G22+G23</f>
        <v>395800</v>
      </c>
      <c r="H21" s="27">
        <f>H22+H23</f>
        <v>381500</v>
      </c>
    </row>
    <row r="22" spans="2:8" ht="15" customHeight="1">
      <c r="B22" s="23"/>
      <c r="C22" s="18" t="s">
        <v>20</v>
      </c>
      <c r="D22" s="24">
        <v>98800</v>
      </c>
      <c r="E22" s="24">
        <v>102400</v>
      </c>
      <c r="F22" s="24">
        <v>102500</v>
      </c>
      <c r="G22" s="24">
        <v>104000</v>
      </c>
      <c r="H22" s="27">
        <v>101600</v>
      </c>
    </row>
    <row r="23" spans="2:8" ht="15" customHeight="1">
      <c r="B23" s="23"/>
      <c r="C23" s="18" t="s">
        <v>21</v>
      </c>
      <c r="D23" s="24">
        <v>268900</v>
      </c>
      <c r="E23" s="24">
        <v>270600</v>
      </c>
      <c r="F23" s="24">
        <v>287800</v>
      </c>
      <c r="G23" s="24">
        <v>291800</v>
      </c>
      <c r="H23" s="27">
        <v>279900</v>
      </c>
    </row>
    <row r="24" spans="2:8" ht="15" customHeight="1">
      <c r="B24" s="15" t="s">
        <v>27</v>
      </c>
      <c r="C24" s="18"/>
      <c r="D24" s="32"/>
      <c r="E24" s="32"/>
      <c r="F24" s="32"/>
      <c r="G24" s="32"/>
      <c r="H24" s="35"/>
    </row>
    <row r="25" spans="2:8" ht="15" customHeight="1">
      <c r="B25" s="23"/>
      <c r="C25" s="18" t="s">
        <v>19</v>
      </c>
      <c r="D25" s="37">
        <v>59.6</v>
      </c>
      <c r="E25" s="37">
        <v>59.2</v>
      </c>
      <c r="F25" s="37">
        <v>57.4</v>
      </c>
      <c r="G25" s="37">
        <v>56.9</v>
      </c>
      <c r="H25" s="127">
        <v>58.2</v>
      </c>
    </row>
    <row r="26" spans="2:8" ht="15" customHeight="1">
      <c r="B26" s="23"/>
      <c r="C26" s="18" t="s">
        <v>20</v>
      </c>
      <c r="D26" s="37">
        <v>78</v>
      </c>
      <c r="E26" s="37">
        <v>77.2</v>
      </c>
      <c r="F26" s="37">
        <v>77.3</v>
      </c>
      <c r="G26" s="37">
        <v>77</v>
      </c>
      <c r="H26" s="127">
        <v>77.4</v>
      </c>
    </row>
    <row r="27" spans="2:8" ht="15" customHeight="1">
      <c r="B27" s="23"/>
      <c r="C27" s="18" t="s">
        <v>21</v>
      </c>
      <c r="D27" s="37">
        <v>41.7</v>
      </c>
      <c r="E27" s="37">
        <v>41.7</v>
      </c>
      <c r="F27" s="37">
        <v>38.2</v>
      </c>
      <c r="G27" s="37">
        <v>37.5</v>
      </c>
      <c r="H27" s="127">
        <v>39.7</v>
      </c>
    </row>
    <row r="28" spans="2:8" ht="15" customHeight="1">
      <c r="B28" s="15" t="s">
        <v>28</v>
      </c>
      <c r="C28" s="18"/>
      <c r="D28" s="32"/>
      <c r="E28" s="32"/>
      <c r="F28" s="32"/>
      <c r="G28" s="32"/>
      <c r="H28" s="35"/>
    </row>
    <row r="29" spans="2:8" ht="15" customHeight="1">
      <c r="B29" s="23"/>
      <c r="C29" s="18" t="s">
        <v>19</v>
      </c>
      <c r="D29" s="37">
        <v>8.7</v>
      </c>
      <c r="E29" s="37">
        <v>9.2</v>
      </c>
      <c r="F29" s="37">
        <v>8.3</v>
      </c>
      <c r="G29" s="37">
        <v>7.6</v>
      </c>
      <c r="H29" s="127">
        <v>8.5</v>
      </c>
    </row>
    <row r="30" spans="2:8" ht="15" customHeight="1">
      <c r="B30" s="23"/>
      <c r="C30" s="18" t="s">
        <v>20</v>
      </c>
      <c r="D30" s="37">
        <v>5.8</v>
      </c>
      <c r="E30" s="37">
        <v>6.6</v>
      </c>
      <c r="F30" s="37">
        <v>5.5</v>
      </c>
      <c r="G30" s="37">
        <v>5.3</v>
      </c>
      <c r="H30" s="127">
        <v>5.8</v>
      </c>
    </row>
    <row r="31" spans="2:8" ht="15" customHeight="1">
      <c r="B31" s="23"/>
      <c r="C31" s="18" t="s">
        <v>21</v>
      </c>
      <c r="D31" s="37">
        <v>13.9</v>
      </c>
      <c r="E31" s="37">
        <v>13.8</v>
      </c>
      <c r="F31" s="37">
        <v>13.7</v>
      </c>
      <c r="G31" s="37">
        <v>12.2</v>
      </c>
      <c r="H31" s="127">
        <v>13.5</v>
      </c>
    </row>
    <row r="32" spans="2:8" ht="5.25" customHeight="1">
      <c r="B32" s="45"/>
      <c r="C32" s="46"/>
      <c r="D32" s="47"/>
      <c r="E32" s="47"/>
      <c r="F32" s="47"/>
      <c r="G32" s="47"/>
      <c r="H32" s="128"/>
    </row>
    <row r="33" spans="1:8" ht="18">
      <c r="A33" s="18"/>
      <c r="B33" s="50"/>
      <c r="C33" s="18"/>
      <c r="D33" s="51"/>
      <c r="E33" s="52"/>
      <c r="F33" s="52"/>
      <c r="G33" s="52"/>
      <c r="H33" s="36"/>
    </row>
    <row r="34" spans="1:8" ht="15.75">
      <c r="A34" s="18"/>
      <c r="B34" s="18"/>
      <c r="C34" s="18"/>
      <c r="D34" s="51"/>
      <c r="E34" s="52"/>
      <c r="F34" s="52"/>
      <c r="G34" s="52"/>
      <c r="H34" s="36"/>
    </row>
    <row r="35" spans="1:8" ht="15.75">
      <c r="A35" s="18"/>
      <c r="B35" s="22"/>
      <c r="C35" s="18"/>
      <c r="D35" s="53"/>
      <c r="E35" s="53"/>
      <c r="F35" s="53"/>
      <c r="G35" s="53"/>
      <c r="H35" s="36"/>
    </row>
    <row r="36" spans="1:8" ht="15.75">
      <c r="A36" s="18"/>
      <c r="B36" s="18"/>
      <c r="C36" s="18"/>
      <c r="D36" s="51"/>
      <c r="E36" s="52"/>
      <c r="F36" s="52"/>
      <c r="G36" s="52"/>
      <c r="H36" s="54"/>
    </row>
    <row r="37" spans="1:8" ht="17.25" customHeight="1">
      <c r="A37" s="18"/>
      <c r="B37" s="18"/>
      <c r="C37" s="18"/>
      <c r="D37" s="52"/>
      <c r="E37" s="52"/>
      <c r="F37" s="52"/>
      <c r="G37" s="52"/>
      <c r="H37" s="54"/>
    </row>
    <row r="38" spans="1:8" ht="15.75">
      <c r="A38" s="18"/>
      <c r="B38" s="18"/>
      <c r="C38" s="18"/>
      <c r="D38" s="52"/>
      <c r="E38" s="52"/>
      <c r="F38" s="52"/>
      <c r="G38" s="52"/>
      <c r="H38" s="54"/>
    </row>
  </sheetData>
  <mergeCells count="7">
    <mergeCell ref="B1:H1"/>
    <mergeCell ref="B5:C7"/>
    <mergeCell ref="D5:D7"/>
    <mergeCell ref="E5:E7"/>
    <mergeCell ref="F5:F7"/>
    <mergeCell ref="G5:G7"/>
    <mergeCell ref="H5:H7"/>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Appadu</dc:creator>
  <cp:keywords/>
  <dc:description/>
  <cp:lastModifiedBy>Madina</cp:lastModifiedBy>
  <cp:lastPrinted>2006-12-27T09:51:47Z</cp:lastPrinted>
  <dcterms:created xsi:type="dcterms:W3CDTF">2005-08-17T04:56:52Z</dcterms:created>
  <dcterms:modified xsi:type="dcterms:W3CDTF">2006-12-28T06:23:54Z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605500.000000000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