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tables/table13.xml" ContentType="application/vnd.openxmlformats-officedocument.spreadsheetml.table+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ser\Desktop\Shared folder files\Digest 2024\"/>
    </mc:Choice>
  </mc:AlternateContent>
  <bookViews>
    <workbookView xWindow="0" yWindow="0" windowWidth="20490" windowHeight="7620" tabRatio="860"/>
  </bookViews>
  <sheets>
    <sheet name="Introduction" sheetId="410" r:id="rId1"/>
    <sheet name="Table of content" sheetId="473" r:id="rId2"/>
    <sheet name="Symbols and abbreviations" sheetId="476" r:id="rId3"/>
    <sheet name="Concepts and definition" sheetId="472" r:id="rId4"/>
    <sheet name="Figure 1" sheetId="485" r:id="rId5"/>
    <sheet name="Figure 2" sheetId="486" r:id="rId6"/>
    <sheet name="Figure 3" sheetId="487" r:id="rId7"/>
    <sheet name="Figure 4" sheetId="488" r:id="rId8"/>
    <sheet name="Figure 5" sheetId="489" r:id="rId9"/>
    <sheet name="Figure 6" sheetId="490" r:id="rId10"/>
    <sheet name="Figure 7" sheetId="491" r:id="rId11"/>
    <sheet name="Figure 8" sheetId="492" r:id="rId12"/>
    <sheet name="Table 1" sheetId="471" r:id="rId13"/>
    <sheet name="Table 2" sheetId="52" r:id="rId14"/>
    <sheet name="Table 3" sheetId="82" r:id="rId15"/>
    <sheet name="Table 4" sheetId="84" r:id="rId16"/>
    <sheet name="Table 5" sheetId="85" r:id="rId17"/>
    <sheet name="Table 6" sheetId="60" r:id="rId18"/>
    <sheet name="Table 7" sheetId="86" r:id="rId19"/>
    <sheet name="Table 8" sheetId="159" r:id="rId20"/>
    <sheet name="Table 9" sheetId="68" r:id="rId21"/>
    <sheet name="Table 10" sheetId="74" r:id="rId22"/>
    <sheet name="Table 11" sheetId="78" r:id="rId23"/>
    <sheet name="Table 12" sheetId="165" r:id="rId24"/>
    <sheet name="Table 13" sheetId="150" r:id="rId25"/>
    <sheet name="Tables 14,15,16,17" sheetId="88" r:id="rId26"/>
    <sheet name="Table 18" sheetId="91" r:id="rId27"/>
    <sheet name="Table 19" sheetId="97" r:id="rId28"/>
    <sheet name="Table 20" sheetId="138" r:id="rId29"/>
    <sheet name="Table 21" sheetId="139" r:id="rId30"/>
    <sheet name="Table 22" sheetId="160" r:id="rId31"/>
    <sheet name="Table 23,Table 24" sheetId="8" r:id="rId32"/>
    <sheet name="Table 25" sheetId="6" r:id="rId33"/>
    <sheet name="Table 26a" sheetId="161" r:id="rId34"/>
    <sheet name="Table26b" sheetId="493" r:id="rId35"/>
    <sheet name="Table 26c" sheetId="494" r:id="rId36"/>
    <sheet name="Table 26d" sheetId="495" r:id="rId37"/>
    <sheet name="Table 26e" sheetId="496" r:id="rId38"/>
    <sheet name="Table 27" sheetId="151" r:id="rId39"/>
    <sheet name="Table 28" sheetId="142" r:id="rId40"/>
    <sheet name="Table 29" sheetId="112" r:id="rId41"/>
    <sheet name="Table 30" sheetId="102" r:id="rId42"/>
    <sheet name="Table 31 " sheetId="121" r:id="rId43"/>
    <sheet name="Table 32" sheetId="114" r:id="rId44"/>
    <sheet name="Table 33" sheetId="162" r:id="rId45"/>
    <sheet name="Table 34" sheetId="20" r:id="rId46"/>
    <sheet name="Table 35" sheetId="65" r:id="rId47"/>
    <sheet name="Table 36" sheetId="116" r:id="rId48"/>
    <sheet name="Table 37,Table 38" sheetId="115" r:id="rId49"/>
    <sheet name="Table 39" sheetId="175" r:id="rId50"/>
    <sheet name="Table 40,Table 41" sheetId="176" r:id="rId51"/>
    <sheet name="Table 42" sheetId="177" r:id="rId52"/>
    <sheet name="Table 43,Table 44" sheetId="178" r:id="rId53"/>
    <sheet name="Tables 45, 46, 47" sheetId="181" r:id="rId54"/>
    <sheet name="Table 48" sheetId="474" r:id="rId55"/>
    <sheet name="Table 49" sheetId="469" r:id="rId56"/>
    <sheet name="Table 50" sheetId="189" r:id="rId57"/>
    <sheet name="Table 51" sheetId="190" r:id="rId58"/>
    <sheet name="Table 52" sheetId="191" r:id="rId59"/>
    <sheet name="Table 53" sheetId="193" r:id="rId60"/>
    <sheet name="Table 54" sheetId="196" r:id="rId61"/>
    <sheet name="Table 55, Table 56" sheetId="197" r:id="rId62"/>
    <sheet name="Table 57" sheetId="198" r:id="rId63"/>
    <sheet name="Table 58" sheetId="281" r:id="rId64"/>
    <sheet name="Table 59" sheetId="282" r:id="rId65"/>
    <sheet name="Table 60 " sheetId="414" r:id="rId66"/>
    <sheet name="Table 61" sheetId="415" r:id="rId67"/>
    <sheet name="Table 62, Table 63" sheetId="286" r:id="rId68"/>
    <sheet name="Table 64" sheetId="287" r:id="rId69"/>
    <sheet name="Table 65" sheetId="288" r:id="rId70"/>
    <sheet name="Table 66, Table 67" sheetId="289" r:id="rId71"/>
    <sheet name="Table 68" sheetId="416" r:id="rId72"/>
    <sheet name="Table 69" sheetId="291" r:id="rId73"/>
    <sheet name="Table 70" sheetId="292" r:id="rId74"/>
    <sheet name="Table 71, Table 72" sheetId="293" r:id="rId75"/>
    <sheet name="Table 73" sheetId="294" r:id="rId76"/>
    <sheet name="Table 74" sheetId="418" r:id="rId77"/>
    <sheet name="Table 75" sheetId="419" r:id="rId78"/>
    <sheet name="Table 76" sheetId="475" r:id="rId79"/>
    <sheet name="Table 77" sheetId="308" r:id="rId80"/>
    <sheet name="Table  78" sheetId="498" r:id="rId81"/>
    <sheet name="Table 79" sheetId="499" r:id="rId82"/>
    <sheet name="Table  80" sheetId="500" r:id="rId83"/>
    <sheet name="Table  81" sheetId="501" r:id="rId84"/>
    <sheet name="Table  82" sheetId="502" r:id="rId85"/>
    <sheet name="Table  83" sheetId="427" r:id="rId86"/>
    <sheet name="Table  84" sheetId="428" r:id="rId87"/>
    <sheet name="Table  85, Table  86" sheetId="429" r:id="rId88"/>
    <sheet name="Table 87" sheetId="430" r:id="rId89"/>
    <sheet name="Table 88" sheetId="431" r:id="rId90"/>
    <sheet name="Table 89" sheetId="432" r:id="rId91"/>
    <sheet name="Tables 90, 91, 92" sheetId="433" r:id="rId92"/>
    <sheet name="Table 93 Table 94" sheetId="435" r:id="rId93"/>
    <sheet name="Table 95" sheetId="436" r:id="rId94"/>
    <sheet name="Table 96" sheetId="437" r:id="rId95"/>
    <sheet name="Table  97" sheetId="438" r:id="rId96"/>
    <sheet name="Table  98" sheetId="439" r:id="rId97"/>
    <sheet name="Table  99" sheetId="440" r:id="rId98"/>
    <sheet name="Table 100, Table 101" sheetId="441" r:id="rId99"/>
    <sheet name="Table  102" sheetId="442" r:id="rId100"/>
    <sheet name="Table  103" sheetId="446" r:id="rId101"/>
    <sheet name="Table  104" sheetId="447" r:id="rId102"/>
    <sheet name="Table 105 , Table 106" sheetId="448" r:id="rId103"/>
    <sheet name="Table 107" sheetId="449" r:id="rId104"/>
    <sheet name="Table  108" sheetId="450" r:id="rId105"/>
    <sheet name="Table  109" sheetId="451" r:id="rId106"/>
    <sheet name="Table  110" sheetId="452" r:id="rId107"/>
    <sheet name="Table  111, Table  112" sheetId="455" r:id="rId108"/>
    <sheet name="Table  113" sheetId="456" r:id="rId109"/>
    <sheet name="Table  114" sheetId="457" r:id="rId110"/>
    <sheet name="Table  115" sheetId="458" r:id="rId111"/>
    <sheet name="Table 116, Table 117" sheetId="377" r:id="rId112"/>
    <sheet name="Table 118, Table 119" sheetId="378" r:id="rId113"/>
    <sheet name="Table 120, Table 121" sheetId="379" r:id="rId114"/>
    <sheet name="Table 122, Table  123" sheetId="380" r:id="rId115"/>
    <sheet name="Table  124, Table  125" sheetId="381" r:id="rId116"/>
    <sheet name="Table  126" sheetId="382" r:id="rId117"/>
    <sheet name="Table 127, Table 128" sheetId="383" r:id="rId118"/>
    <sheet name="Table 129" sheetId="384" r:id="rId119"/>
    <sheet name="Table 130" sheetId="385" r:id="rId120"/>
    <sheet name="Table 131, Table 132" sheetId="387" r:id="rId121"/>
    <sheet name="Tables 133, 134, 135" sheetId="388" r:id="rId122"/>
    <sheet name="Tables 136, 137, 138" sheetId="389" r:id="rId123"/>
    <sheet name="Tables 139, 140, 141" sheetId="390" r:id="rId124"/>
    <sheet name="Table 142, Table 143" sheetId="391" r:id="rId125"/>
    <sheet name="Table 144, Table 145" sheetId="392" r:id="rId126"/>
    <sheet name="Table 146" sheetId="393" r:id="rId127"/>
    <sheet name="Table 147" sheetId="394" r:id="rId128"/>
    <sheet name="Table 148" sheetId="395" r:id="rId129"/>
  </sheets>
  <externalReferences>
    <externalReference r:id="rId130"/>
    <externalReference r:id="rId131"/>
    <externalReference r:id="rId132"/>
    <externalReference r:id="rId133"/>
  </externalReferences>
  <definedNames>
    <definedName name="__xlnm.Print_Area_5" localSheetId="99">#REF!</definedName>
    <definedName name="__xlnm.Print_Area_5" localSheetId="100">#REF!</definedName>
    <definedName name="__xlnm.Print_Area_5" localSheetId="107">#REF!</definedName>
    <definedName name="__xlnm.Print_Area_5" localSheetId="108">#REF!</definedName>
    <definedName name="__xlnm.Print_Area_5" localSheetId="109">#REF!</definedName>
    <definedName name="__xlnm.Print_Area_5" localSheetId="110">#REF!</definedName>
    <definedName name="__xlnm.Print_Area_5" localSheetId="115">#REF!</definedName>
    <definedName name="__xlnm.Print_Area_5" localSheetId="116">#REF!</definedName>
    <definedName name="__xlnm.Print_Area_5" localSheetId="80">#REF!</definedName>
    <definedName name="__xlnm.Print_Area_5" localSheetId="82">#REF!</definedName>
    <definedName name="__xlnm.Print_Area_5" localSheetId="83">#REF!</definedName>
    <definedName name="__xlnm.Print_Area_5" localSheetId="84">#REF!</definedName>
    <definedName name="__xlnm.Print_Area_5" localSheetId="85">#REF!</definedName>
    <definedName name="__xlnm.Print_Area_5" localSheetId="86">#REF!</definedName>
    <definedName name="__xlnm.Print_Area_5" localSheetId="87">#REF!</definedName>
    <definedName name="__xlnm.Print_Area_5" localSheetId="97">#REF!</definedName>
    <definedName name="__xlnm.Print_Area_5" localSheetId="12">#REF!</definedName>
    <definedName name="__xlnm.Print_Area_5" localSheetId="98">#REF!</definedName>
    <definedName name="__xlnm.Print_Area_5" localSheetId="102">#REF!</definedName>
    <definedName name="__xlnm.Print_Area_5" localSheetId="103">#REF!</definedName>
    <definedName name="__xlnm.Print_Area_5" localSheetId="111">#REF!</definedName>
    <definedName name="__xlnm.Print_Area_5" localSheetId="112">#REF!</definedName>
    <definedName name="__xlnm.Print_Area_5" localSheetId="113">#REF!</definedName>
    <definedName name="__xlnm.Print_Area_5" localSheetId="114">#REF!</definedName>
    <definedName name="__xlnm.Print_Area_5" localSheetId="117">#REF!</definedName>
    <definedName name="__xlnm.Print_Area_5" localSheetId="118">#REF!</definedName>
    <definedName name="__xlnm.Print_Area_5" localSheetId="119">#REF!</definedName>
    <definedName name="__xlnm.Print_Area_5" localSheetId="120">#REF!</definedName>
    <definedName name="__xlnm.Print_Area_5" localSheetId="124">#REF!</definedName>
    <definedName name="__xlnm.Print_Area_5" localSheetId="125">#REF!</definedName>
    <definedName name="__xlnm.Print_Area_5" localSheetId="126">#REF!</definedName>
    <definedName name="__xlnm.Print_Area_5" localSheetId="29">#REF!</definedName>
    <definedName name="__xlnm.Print_Area_5" localSheetId="30">#REF!</definedName>
    <definedName name="__xlnm.Print_Area_5" localSheetId="33">#REF!</definedName>
    <definedName name="__xlnm.Print_Area_5" localSheetId="42">#REF!</definedName>
    <definedName name="__xlnm.Print_Area_5" localSheetId="44">#REF!</definedName>
    <definedName name="__xlnm.Print_Area_5" localSheetId="47">#REF!</definedName>
    <definedName name="__xlnm.Print_Area_5" localSheetId="54">#REF!</definedName>
    <definedName name="__xlnm.Print_Area_5" localSheetId="55">#REF!</definedName>
    <definedName name="__xlnm.Print_Area_5" localSheetId="62">#REF!</definedName>
    <definedName name="__xlnm.Print_Area_5" localSheetId="65">#REF!</definedName>
    <definedName name="__xlnm.Print_Area_5" localSheetId="66">#REF!</definedName>
    <definedName name="__xlnm.Print_Area_5" localSheetId="71">#REF!</definedName>
    <definedName name="__xlnm.Print_Area_5" localSheetId="76">#REF!</definedName>
    <definedName name="__xlnm.Print_Area_5" localSheetId="77">#REF!</definedName>
    <definedName name="__xlnm.Print_Area_5" localSheetId="78">#REF!</definedName>
    <definedName name="__xlnm.Print_Area_5" localSheetId="81">#REF!</definedName>
    <definedName name="__xlnm.Print_Area_5" localSheetId="88">#REF!</definedName>
    <definedName name="__xlnm.Print_Area_5" localSheetId="89">#REF!</definedName>
    <definedName name="__xlnm.Print_Area_5" localSheetId="90">#REF!</definedName>
    <definedName name="__xlnm.Print_Area_5" localSheetId="92">#REF!</definedName>
    <definedName name="__xlnm.Print_Area_5" localSheetId="94">#REF!</definedName>
    <definedName name="__xlnm.Print_Area_5" localSheetId="1">#REF!</definedName>
    <definedName name="__xlnm.Print_Area_5" localSheetId="121">#REF!</definedName>
    <definedName name="__xlnm.Print_Area_5" localSheetId="122">#REF!</definedName>
    <definedName name="__xlnm.Print_Area_5" localSheetId="123">#REF!</definedName>
    <definedName name="__xlnm.Print_Area_5" localSheetId="53">#REF!</definedName>
    <definedName name="__xlnm.Print_Area_5" localSheetId="91">#REF!</definedName>
    <definedName name="__xlnm.Print_Area_5">#REF!</definedName>
    <definedName name="__xlnm.Print_Titles_5" localSheetId="99">#REF!</definedName>
    <definedName name="__xlnm.Print_Titles_5" localSheetId="100">#REF!</definedName>
    <definedName name="__xlnm.Print_Titles_5" localSheetId="107">#REF!</definedName>
    <definedName name="__xlnm.Print_Titles_5" localSheetId="108">#REF!</definedName>
    <definedName name="__xlnm.Print_Titles_5" localSheetId="109">#REF!</definedName>
    <definedName name="__xlnm.Print_Titles_5" localSheetId="110">#REF!</definedName>
    <definedName name="__xlnm.Print_Titles_5" localSheetId="115">#REF!</definedName>
    <definedName name="__xlnm.Print_Titles_5" localSheetId="116">#REF!</definedName>
    <definedName name="__xlnm.Print_Titles_5" localSheetId="80">#REF!</definedName>
    <definedName name="__xlnm.Print_Titles_5" localSheetId="82">#REF!</definedName>
    <definedName name="__xlnm.Print_Titles_5" localSheetId="83">#REF!</definedName>
    <definedName name="__xlnm.Print_Titles_5" localSheetId="84">#REF!</definedName>
    <definedName name="__xlnm.Print_Titles_5" localSheetId="85">#REF!</definedName>
    <definedName name="__xlnm.Print_Titles_5" localSheetId="86">#REF!</definedName>
    <definedName name="__xlnm.Print_Titles_5" localSheetId="87">#REF!</definedName>
    <definedName name="__xlnm.Print_Titles_5" localSheetId="97">#REF!</definedName>
    <definedName name="__xlnm.Print_Titles_5" localSheetId="12">#REF!</definedName>
    <definedName name="__xlnm.Print_Titles_5" localSheetId="98">#REF!</definedName>
    <definedName name="__xlnm.Print_Titles_5" localSheetId="102">#REF!</definedName>
    <definedName name="__xlnm.Print_Titles_5" localSheetId="103">#REF!</definedName>
    <definedName name="__xlnm.Print_Titles_5" localSheetId="111">#REF!</definedName>
    <definedName name="__xlnm.Print_Titles_5" localSheetId="112">#REF!</definedName>
    <definedName name="__xlnm.Print_Titles_5" localSheetId="113">#REF!</definedName>
    <definedName name="__xlnm.Print_Titles_5" localSheetId="114">#REF!</definedName>
    <definedName name="__xlnm.Print_Titles_5" localSheetId="117">#REF!</definedName>
    <definedName name="__xlnm.Print_Titles_5" localSheetId="118">#REF!</definedName>
    <definedName name="__xlnm.Print_Titles_5" localSheetId="119">#REF!</definedName>
    <definedName name="__xlnm.Print_Titles_5" localSheetId="120">#REF!</definedName>
    <definedName name="__xlnm.Print_Titles_5" localSheetId="124">#REF!</definedName>
    <definedName name="__xlnm.Print_Titles_5" localSheetId="125">#REF!</definedName>
    <definedName name="__xlnm.Print_Titles_5" localSheetId="126">#REF!</definedName>
    <definedName name="__xlnm.Print_Titles_5" localSheetId="29">#REF!</definedName>
    <definedName name="__xlnm.Print_Titles_5" localSheetId="30">#REF!</definedName>
    <definedName name="__xlnm.Print_Titles_5" localSheetId="33">#REF!</definedName>
    <definedName name="__xlnm.Print_Titles_5" localSheetId="42">#REF!</definedName>
    <definedName name="__xlnm.Print_Titles_5" localSheetId="44">#REF!</definedName>
    <definedName name="__xlnm.Print_Titles_5" localSheetId="54">#REF!</definedName>
    <definedName name="__xlnm.Print_Titles_5" localSheetId="55">#REF!</definedName>
    <definedName name="__xlnm.Print_Titles_5" localSheetId="62">#REF!</definedName>
    <definedName name="__xlnm.Print_Titles_5" localSheetId="65">#REF!</definedName>
    <definedName name="__xlnm.Print_Titles_5" localSheetId="66">#REF!</definedName>
    <definedName name="__xlnm.Print_Titles_5" localSheetId="71">#REF!</definedName>
    <definedName name="__xlnm.Print_Titles_5" localSheetId="76">#REF!</definedName>
    <definedName name="__xlnm.Print_Titles_5" localSheetId="77">#REF!</definedName>
    <definedName name="__xlnm.Print_Titles_5" localSheetId="78">#REF!</definedName>
    <definedName name="__xlnm.Print_Titles_5" localSheetId="81">#REF!</definedName>
    <definedName name="__xlnm.Print_Titles_5" localSheetId="88">#REF!</definedName>
    <definedName name="__xlnm.Print_Titles_5" localSheetId="89">#REF!</definedName>
    <definedName name="__xlnm.Print_Titles_5" localSheetId="90">#REF!</definedName>
    <definedName name="__xlnm.Print_Titles_5" localSheetId="92">#REF!</definedName>
    <definedName name="__xlnm.Print_Titles_5" localSheetId="94">#REF!</definedName>
    <definedName name="__xlnm.Print_Titles_5" localSheetId="1">#REF!</definedName>
    <definedName name="__xlnm.Print_Titles_5" localSheetId="121">#REF!</definedName>
    <definedName name="__xlnm.Print_Titles_5" localSheetId="122">#REF!</definedName>
    <definedName name="__xlnm.Print_Titles_5" localSheetId="123">#REF!</definedName>
    <definedName name="__xlnm.Print_Titles_5" localSheetId="91">#REF!</definedName>
    <definedName name="__xlnm.Print_Titles_5">#REF!</definedName>
    <definedName name="_Fill" localSheetId="99" hidden="1">#REF!</definedName>
    <definedName name="_Fill" localSheetId="100" hidden="1">#REF!</definedName>
    <definedName name="_Fill" localSheetId="107" hidden="1">#REF!</definedName>
    <definedName name="_Fill" localSheetId="108" hidden="1">#REF!</definedName>
    <definedName name="_Fill" localSheetId="109" hidden="1">#REF!</definedName>
    <definedName name="_Fill" localSheetId="110" hidden="1">#REF!</definedName>
    <definedName name="_Fill" localSheetId="115" hidden="1">#REF!</definedName>
    <definedName name="_Fill" localSheetId="116" hidden="1">#REF!</definedName>
    <definedName name="_Fill" localSheetId="80" hidden="1">#REF!</definedName>
    <definedName name="_Fill" localSheetId="82" hidden="1">#REF!</definedName>
    <definedName name="_Fill" localSheetId="83" hidden="1">#REF!</definedName>
    <definedName name="_Fill" localSheetId="84" hidden="1">#REF!</definedName>
    <definedName name="_Fill" localSheetId="85" hidden="1">#REF!</definedName>
    <definedName name="_Fill" localSheetId="86" hidden="1">#REF!</definedName>
    <definedName name="_Fill" localSheetId="87" hidden="1">#REF!</definedName>
    <definedName name="_Fill" localSheetId="97" hidden="1">#REF!</definedName>
    <definedName name="_Fill" localSheetId="12" hidden="1">#REF!</definedName>
    <definedName name="_Fill" localSheetId="21" hidden="1">#REF!</definedName>
    <definedName name="_Fill" localSheetId="98" hidden="1">#REF!</definedName>
    <definedName name="_Fill" localSheetId="102" hidden="1">#REF!</definedName>
    <definedName name="_Fill" localSheetId="103" hidden="1">#REF!</definedName>
    <definedName name="_Fill" localSheetId="111" hidden="1">#REF!</definedName>
    <definedName name="_Fill" localSheetId="112" hidden="1">#REF!</definedName>
    <definedName name="_Fill" localSheetId="113" hidden="1">#REF!</definedName>
    <definedName name="_Fill" localSheetId="114" hidden="1">#REF!</definedName>
    <definedName name="_Fill" localSheetId="117" hidden="1">#REF!</definedName>
    <definedName name="_Fill" localSheetId="118" hidden="1">#REF!</definedName>
    <definedName name="_Fill" localSheetId="119" hidden="1">#REF!</definedName>
    <definedName name="_Fill" localSheetId="120" hidden="1">#REF!</definedName>
    <definedName name="_Fill" localSheetId="124" hidden="1">#REF!</definedName>
    <definedName name="_Fill" localSheetId="125" hidden="1">#REF!</definedName>
    <definedName name="_Fill" localSheetId="126" hidden="1">#REF!</definedName>
    <definedName name="_Fill" localSheetId="27" hidden="1">#REF!</definedName>
    <definedName name="_Fill" localSheetId="29">#REF!</definedName>
    <definedName name="_Fill" localSheetId="30" hidden="1">#REF!</definedName>
    <definedName name="_Fill" localSheetId="33" hidden="1">#REF!</definedName>
    <definedName name="_Fill" localSheetId="14" hidden="1">#REF!</definedName>
    <definedName name="_Fill" localSheetId="42" hidden="1">#REF!</definedName>
    <definedName name="_Fill" localSheetId="44" hidden="1">#REF!</definedName>
    <definedName name="_Fill" localSheetId="45" hidden="1">#REF!</definedName>
    <definedName name="_Fill" localSheetId="47" hidden="1">#REF!</definedName>
    <definedName name="_Fill" localSheetId="49" hidden="1">#REF!</definedName>
    <definedName name="_Fill" localSheetId="54" hidden="1">#REF!</definedName>
    <definedName name="_Fill" localSheetId="55" hidden="1">#REF!</definedName>
    <definedName name="_Fill" localSheetId="61" hidden="1">#REF!</definedName>
    <definedName name="_Fill" localSheetId="62" hidden="1">#REF!</definedName>
    <definedName name="_Fill" localSheetId="65" hidden="1">#REF!</definedName>
    <definedName name="_Fill" localSheetId="66" hidden="1">#REF!</definedName>
    <definedName name="_Fill" localSheetId="71" hidden="1">#REF!</definedName>
    <definedName name="_Fill" localSheetId="76" hidden="1">#REF!</definedName>
    <definedName name="_Fill" localSheetId="77" hidden="1">#REF!</definedName>
    <definedName name="_Fill" localSheetId="78" hidden="1">#REF!</definedName>
    <definedName name="_Fill" localSheetId="81" hidden="1">#REF!</definedName>
    <definedName name="_Fill" localSheetId="88" hidden="1">#REF!</definedName>
    <definedName name="_Fill" localSheetId="89" hidden="1">#REF!</definedName>
    <definedName name="_Fill" localSheetId="90" hidden="1">#REF!</definedName>
    <definedName name="_Fill" localSheetId="92" hidden="1">#REF!</definedName>
    <definedName name="_Fill" localSheetId="94" hidden="1">#REF!</definedName>
    <definedName name="_Fill" localSheetId="1" hidden="1">#REF!</definedName>
    <definedName name="_Fill" localSheetId="121" hidden="1">#REF!</definedName>
    <definedName name="_Fill" localSheetId="122" hidden="1">#REF!</definedName>
    <definedName name="_Fill" localSheetId="123" hidden="1">#REF!</definedName>
    <definedName name="_Fill" localSheetId="25" hidden="1">#REF!</definedName>
    <definedName name="_Fill" localSheetId="53" hidden="1">#REF!</definedName>
    <definedName name="_Fill" localSheetId="91" hidden="1">#REF!</definedName>
    <definedName name="_Fill" hidden="1">#REF!</definedName>
    <definedName name="_xlnm._FilterDatabase" localSheetId="80" hidden="1">'Table  78'!$A$2:$A$42</definedName>
    <definedName name="_xlnm._FilterDatabase" localSheetId="83" hidden="1">'Table  81'!$A$5:$H$5</definedName>
    <definedName name="_xlnm._FilterDatabase" localSheetId="81" hidden="1">'Table 79'!$A$2:$A$47</definedName>
    <definedName name="_GoBack" localSheetId="99">'Table  102'!#REF!</definedName>
    <definedName name="_Toc278964752" localSheetId="111">'Table 116, Table 117'!$A$2</definedName>
    <definedName name="_Toc278964797" localSheetId="112">'Table 118, Table 119'!$A$18</definedName>
    <definedName name="_Toc278964798" localSheetId="113">'Table 120, Table 121'!$A$2</definedName>
    <definedName name="_Toc278964825" localSheetId="116">'Table  126'!$A$2</definedName>
    <definedName name="_Toc278964826" localSheetId="116">'Table  126'!$A$11</definedName>
    <definedName name="_Toc309848674" localSheetId="113">'Table 120, Table 121'!$A$14</definedName>
    <definedName name="aaaaaa" localSheetId="107">#REF!</definedName>
    <definedName name="aaaaaa" localSheetId="108">#REF!</definedName>
    <definedName name="aaaaaa" localSheetId="109">#REF!</definedName>
    <definedName name="aaaaaa" localSheetId="110">#REF!</definedName>
    <definedName name="aaaaaa" localSheetId="80">#REF!</definedName>
    <definedName name="aaaaaa" localSheetId="82">#REF!</definedName>
    <definedName name="aaaaaa" localSheetId="83">#REF!</definedName>
    <definedName name="aaaaaa" localSheetId="84">#REF!</definedName>
    <definedName name="aaaaaa" localSheetId="85">#REF!</definedName>
    <definedName name="aaaaaa" localSheetId="86">#REF!</definedName>
    <definedName name="aaaaaa" localSheetId="87">#REF!</definedName>
    <definedName name="aaaaaa" localSheetId="12">#REF!</definedName>
    <definedName name="aaaaaa" localSheetId="54">#REF!</definedName>
    <definedName name="aaaaaa" localSheetId="55">#REF!</definedName>
    <definedName name="aaaaaa" localSheetId="65">#REF!</definedName>
    <definedName name="aaaaaa" localSheetId="66">#REF!</definedName>
    <definedName name="aaaaaa" localSheetId="71">#REF!</definedName>
    <definedName name="aaaaaa" localSheetId="76">#REF!</definedName>
    <definedName name="aaaaaa" localSheetId="77">#REF!</definedName>
    <definedName name="aaaaaa" localSheetId="78">#REF!</definedName>
    <definedName name="aaaaaa" localSheetId="81">#REF!</definedName>
    <definedName name="aaaaaa" localSheetId="88">#REF!</definedName>
    <definedName name="aaaaaa" localSheetId="89">#REF!</definedName>
    <definedName name="aaaaaa" localSheetId="90">#REF!</definedName>
    <definedName name="aaaaaa" localSheetId="1">#REF!</definedName>
    <definedName name="aaaaaa" localSheetId="91">#REF!</definedName>
    <definedName name="aaaaaa">#REF!</definedName>
    <definedName name="AwarenessCamp" localSheetId="107">#REF!</definedName>
    <definedName name="AwarenessCamp" localSheetId="108">#REF!</definedName>
    <definedName name="AwarenessCamp" localSheetId="109">#REF!</definedName>
    <definedName name="AwarenessCamp" localSheetId="110">#REF!</definedName>
    <definedName name="AwarenessCamp" localSheetId="80">#REF!</definedName>
    <definedName name="AwarenessCamp" localSheetId="82">#REF!</definedName>
    <definedName name="AwarenessCamp" localSheetId="83">#REF!</definedName>
    <definedName name="AwarenessCamp" localSheetId="84">#REF!</definedName>
    <definedName name="AwarenessCamp" localSheetId="85">#REF!</definedName>
    <definedName name="AwarenessCamp" localSheetId="86">#REF!</definedName>
    <definedName name="AwarenessCamp" localSheetId="87">#REF!</definedName>
    <definedName name="AwarenessCamp" localSheetId="12">#REF!</definedName>
    <definedName name="AwarenessCamp" localSheetId="54">#REF!</definedName>
    <definedName name="AwarenessCamp" localSheetId="55">#REF!</definedName>
    <definedName name="AwarenessCamp" localSheetId="65">#REF!</definedName>
    <definedName name="AwarenessCamp" localSheetId="66">#REF!</definedName>
    <definedName name="AwarenessCamp" localSheetId="71">#REF!</definedName>
    <definedName name="AwarenessCamp" localSheetId="76">#REF!</definedName>
    <definedName name="AwarenessCamp" localSheetId="77">#REF!</definedName>
    <definedName name="AwarenessCamp" localSheetId="78">#REF!</definedName>
    <definedName name="AwarenessCamp" localSheetId="81">#REF!</definedName>
    <definedName name="AwarenessCamp" localSheetId="88">#REF!</definedName>
    <definedName name="AwarenessCamp" localSheetId="89">#REF!</definedName>
    <definedName name="AwarenessCamp" localSheetId="90">#REF!</definedName>
    <definedName name="AwarenessCamp" localSheetId="1">#REF!</definedName>
    <definedName name="AwarenessCamp" localSheetId="91">#REF!</definedName>
    <definedName name="AwarenessCamp">#REF!</definedName>
    <definedName name="bbb" localSheetId="107" hidden="1">#REF!</definedName>
    <definedName name="bbb" localSheetId="108" hidden="1">#REF!</definedName>
    <definedName name="bbb" localSheetId="109" hidden="1">#REF!</definedName>
    <definedName name="bbb" localSheetId="110" hidden="1">#REF!</definedName>
    <definedName name="bbb" localSheetId="80" hidden="1">#REF!</definedName>
    <definedName name="bbb" localSheetId="82" hidden="1">#REF!</definedName>
    <definedName name="bbb" localSheetId="83" hidden="1">#REF!</definedName>
    <definedName name="bbb" localSheetId="84" hidden="1">#REF!</definedName>
    <definedName name="bbb" localSheetId="85" hidden="1">#REF!</definedName>
    <definedName name="bbb" localSheetId="86" hidden="1">#REF!</definedName>
    <definedName name="bbb" localSheetId="87" hidden="1">#REF!</definedName>
    <definedName name="bbb" localSheetId="12" hidden="1">#REF!</definedName>
    <definedName name="bbb" localSheetId="29" hidden="1">#REF!</definedName>
    <definedName name="bbb" localSheetId="30" hidden="1">#REF!</definedName>
    <definedName name="bbb" localSheetId="33" hidden="1">#REF!</definedName>
    <definedName name="bbb" localSheetId="42" hidden="1">#REF!</definedName>
    <definedName name="bbb" localSheetId="44" hidden="1">#REF!</definedName>
    <definedName name="bbb" localSheetId="54" hidden="1">#REF!</definedName>
    <definedName name="bbb" localSheetId="55" hidden="1">#REF!</definedName>
    <definedName name="bbb" localSheetId="62" hidden="1">#REF!</definedName>
    <definedName name="bbb" localSheetId="65" hidden="1">#REF!</definedName>
    <definedName name="bbb" localSheetId="66" hidden="1">#REF!</definedName>
    <definedName name="bbb" localSheetId="71" hidden="1">#REF!</definedName>
    <definedName name="bbb" localSheetId="76" hidden="1">#REF!</definedName>
    <definedName name="bbb" localSheetId="77" hidden="1">#REF!</definedName>
    <definedName name="bbb" localSheetId="78" hidden="1">#REF!</definedName>
    <definedName name="bbb" localSheetId="81" hidden="1">#REF!</definedName>
    <definedName name="bbb" localSheetId="88" hidden="1">#REF!</definedName>
    <definedName name="bbb" localSheetId="89" hidden="1">#REF!</definedName>
    <definedName name="bbb" localSheetId="90" hidden="1">#REF!</definedName>
    <definedName name="bbb" localSheetId="1" hidden="1">#REF!</definedName>
    <definedName name="bbb" localSheetId="91" hidden="1">#REF!</definedName>
    <definedName name="bbb" hidden="1">#REF!</definedName>
    <definedName name="bbbbbbbb" localSheetId="99" hidden="1">#REF!</definedName>
    <definedName name="bbbbbbbb" localSheetId="100" hidden="1">#REF!</definedName>
    <definedName name="bbbbbbbb" localSheetId="107" hidden="1">#REF!</definedName>
    <definedName name="bbbbbbbb" localSheetId="108" hidden="1">#REF!</definedName>
    <definedName name="bbbbbbbb" localSheetId="109" hidden="1">#REF!</definedName>
    <definedName name="bbbbbbbb" localSheetId="110" hidden="1">#REF!</definedName>
    <definedName name="bbbbbbbb" localSheetId="115" hidden="1">#REF!</definedName>
    <definedName name="bbbbbbbb" localSheetId="116" hidden="1">#REF!</definedName>
    <definedName name="bbbbbbbb" localSheetId="80" hidden="1">#REF!</definedName>
    <definedName name="bbbbbbbb" localSheetId="82" hidden="1">#REF!</definedName>
    <definedName name="bbbbbbbb" localSheetId="83" hidden="1">#REF!</definedName>
    <definedName name="bbbbbbbb" localSheetId="84" hidden="1">#REF!</definedName>
    <definedName name="bbbbbbbb" localSheetId="85" hidden="1">#REF!</definedName>
    <definedName name="bbbbbbbb" localSheetId="86" hidden="1">#REF!</definedName>
    <definedName name="bbbbbbbb" localSheetId="87" hidden="1">#REF!</definedName>
    <definedName name="bbbbbbbb" localSheetId="97" hidden="1">#REF!</definedName>
    <definedName name="bbbbbbbb" localSheetId="12" hidden="1">#REF!</definedName>
    <definedName name="bbbbbbbb" localSheetId="98" hidden="1">#REF!</definedName>
    <definedName name="bbbbbbbb" localSheetId="102" hidden="1">#REF!</definedName>
    <definedName name="bbbbbbbb" localSheetId="103" hidden="1">#REF!</definedName>
    <definedName name="bbbbbbbb" localSheetId="111" hidden="1">#REF!</definedName>
    <definedName name="bbbbbbbb" localSheetId="112" hidden="1">#REF!</definedName>
    <definedName name="bbbbbbbb" localSheetId="113" hidden="1">#REF!</definedName>
    <definedName name="bbbbbbbb" localSheetId="114" hidden="1">#REF!</definedName>
    <definedName name="bbbbbbbb" localSheetId="117" hidden="1">#REF!</definedName>
    <definedName name="bbbbbbbb" localSheetId="118" hidden="1">#REF!</definedName>
    <definedName name="bbbbbbbb" localSheetId="119" hidden="1">#REF!</definedName>
    <definedName name="bbbbbbbb" localSheetId="120" hidden="1">#REF!</definedName>
    <definedName name="bbbbbbbb" localSheetId="124" hidden="1">#REF!</definedName>
    <definedName name="bbbbbbbb" localSheetId="125" hidden="1">#REF!</definedName>
    <definedName name="bbbbbbbb" localSheetId="126" hidden="1">#REF!</definedName>
    <definedName name="bbbbbbbb" localSheetId="29" hidden="1">#REF!</definedName>
    <definedName name="bbbbbbbb" localSheetId="30" hidden="1">#REF!</definedName>
    <definedName name="bbbbbbbb" localSheetId="33" hidden="1">#REF!</definedName>
    <definedName name="bbbbbbbb" localSheetId="42" hidden="1">#REF!</definedName>
    <definedName name="bbbbbbbb" localSheetId="44" hidden="1">#REF!</definedName>
    <definedName name="bbbbbbbb" localSheetId="47" hidden="1">#REF!</definedName>
    <definedName name="bbbbbbbb" localSheetId="54" hidden="1">#REF!</definedName>
    <definedName name="bbbbbbbb" localSheetId="55" hidden="1">#REF!</definedName>
    <definedName name="bbbbbbbb" localSheetId="62" hidden="1">#REF!</definedName>
    <definedName name="bbbbbbbb" localSheetId="65" hidden="1">#REF!</definedName>
    <definedName name="bbbbbbbb" localSheetId="66" hidden="1">#REF!</definedName>
    <definedName name="bbbbbbbb" localSheetId="71" hidden="1">#REF!</definedName>
    <definedName name="bbbbbbbb" localSheetId="76" hidden="1">#REF!</definedName>
    <definedName name="bbbbbbbb" localSheetId="77" hidden="1">#REF!</definedName>
    <definedName name="bbbbbbbb" localSheetId="78" hidden="1">#REF!</definedName>
    <definedName name="bbbbbbbb" localSheetId="81" hidden="1">#REF!</definedName>
    <definedName name="bbbbbbbb" localSheetId="88" hidden="1">#REF!</definedName>
    <definedName name="bbbbbbbb" localSheetId="89" hidden="1">#REF!</definedName>
    <definedName name="bbbbbbbb" localSheetId="90" hidden="1">#REF!</definedName>
    <definedName name="bbbbbbbb" localSheetId="92" hidden="1">#REF!</definedName>
    <definedName name="bbbbbbbb" localSheetId="1" hidden="1">#REF!</definedName>
    <definedName name="bbbbbbbb" localSheetId="121" hidden="1">#REF!</definedName>
    <definedName name="bbbbbbbb" localSheetId="122" hidden="1">#REF!</definedName>
    <definedName name="bbbbbbbb" localSheetId="123" hidden="1">#REF!</definedName>
    <definedName name="bbbbbbbb" localSheetId="91" hidden="1">#REF!</definedName>
    <definedName name="bbbbbbbb" hidden="1">#REF!</definedName>
    <definedName name="bbbbbbbbbb" localSheetId="99">#REF!</definedName>
    <definedName name="bbbbbbbbbb" localSheetId="100">#REF!</definedName>
    <definedName name="bbbbbbbbbb" localSheetId="107">#REF!</definedName>
    <definedName name="bbbbbbbbbb" localSheetId="108">#REF!</definedName>
    <definedName name="bbbbbbbbbb" localSheetId="109">#REF!</definedName>
    <definedName name="bbbbbbbbbb" localSheetId="110">#REF!</definedName>
    <definedName name="bbbbbbbbbb" localSheetId="115">#REF!</definedName>
    <definedName name="bbbbbbbbbb" localSheetId="116">#REF!</definedName>
    <definedName name="bbbbbbbbbb" localSheetId="80">#REF!</definedName>
    <definedName name="bbbbbbbbbb" localSheetId="82">#REF!</definedName>
    <definedName name="bbbbbbbbbb" localSheetId="83">#REF!</definedName>
    <definedName name="bbbbbbbbbb" localSheetId="84">#REF!</definedName>
    <definedName name="bbbbbbbbbb" localSheetId="85">#REF!</definedName>
    <definedName name="bbbbbbbbbb" localSheetId="86">#REF!</definedName>
    <definedName name="bbbbbbbbbb" localSheetId="87">#REF!</definedName>
    <definedName name="bbbbbbbbbb" localSheetId="97">#REF!</definedName>
    <definedName name="bbbbbbbbbb" localSheetId="12">#REF!</definedName>
    <definedName name="bbbbbbbbbb" localSheetId="98">#REF!</definedName>
    <definedName name="bbbbbbbbbb" localSheetId="102">#REF!</definedName>
    <definedName name="bbbbbbbbbb" localSheetId="103">#REF!</definedName>
    <definedName name="bbbbbbbbbb" localSheetId="111">#REF!</definedName>
    <definedName name="bbbbbbbbbb" localSheetId="112">#REF!</definedName>
    <definedName name="bbbbbbbbbb" localSheetId="113">#REF!</definedName>
    <definedName name="bbbbbbbbbb" localSheetId="114">#REF!</definedName>
    <definedName name="bbbbbbbbbb" localSheetId="117">#REF!</definedName>
    <definedName name="bbbbbbbbbb" localSheetId="118">#REF!</definedName>
    <definedName name="bbbbbbbbbb" localSheetId="119">#REF!</definedName>
    <definedName name="bbbbbbbbbb" localSheetId="120">#REF!</definedName>
    <definedName name="bbbbbbbbbb" localSheetId="124">#REF!</definedName>
    <definedName name="bbbbbbbbbb" localSheetId="125">#REF!</definedName>
    <definedName name="bbbbbbbbbb" localSheetId="126">#REF!</definedName>
    <definedName name="bbbbbbbbbb" localSheetId="29">#REF!</definedName>
    <definedName name="bbbbbbbbbb" localSheetId="30">#REF!</definedName>
    <definedName name="bbbbbbbbbb" localSheetId="33">#REF!</definedName>
    <definedName name="bbbbbbbbbb" localSheetId="42">#REF!</definedName>
    <definedName name="bbbbbbbbbb" localSheetId="44">#REF!</definedName>
    <definedName name="bbbbbbbbbb" localSheetId="54">#REF!</definedName>
    <definedName name="bbbbbbbbbb" localSheetId="55">#REF!</definedName>
    <definedName name="bbbbbbbbbb" localSheetId="62">#REF!</definedName>
    <definedName name="bbbbbbbbbb" localSheetId="65">#REF!</definedName>
    <definedName name="bbbbbbbbbb" localSheetId="66">#REF!</definedName>
    <definedName name="bbbbbbbbbb" localSheetId="71">#REF!</definedName>
    <definedName name="bbbbbbbbbb" localSheetId="76">#REF!</definedName>
    <definedName name="bbbbbbbbbb" localSheetId="77">#REF!</definedName>
    <definedName name="bbbbbbbbbb" localSheetId="78">#REF!</definedName>
    <definedName name="bbbbbbbbbb" localSheetId="81">#REF!</definedName>
    <definedName name="bbbbbbbbbb" localSheetId="88">#REF!</definedName>
    <definedName name="bbbbbbbbbb" localSheetId="89">#REF!</definedName>
    <definedName name="bbbbbbbbbb" localSheetId="90">#REF!</definedName>
    <definedName name="bbbbbbbbbb" localSheetId="92">#REF!</definedName>
    <definedName name="bbbbbbbbbb" localSheetId="1">#REF!</definedName>
    <definedName name="bbbbbbbbbb" localSheetId="121">#REF!</definedName>
    <definedName name="bbbbbbbbbb" localSheetId="122">#REF!</definedName>
    <definedName name="bbbbbbbbbb" localSheetId="123">#REF!</definedName>
    <definedName name="bbbbbbbbbb" localSheetId="53">#REF!</definedName>
    <definedName name="bbbbbbbbbb" localSheetId="91">#REF!</definedName>
    <definedName name="bbbbbbbbbb">#REF!</definedName>
    <definedName name="CodeFC">[1]CODE!$D$1:$D$13</definedName>
    <definedName name="CodeSA">[1]CODE!$E$1:$E$10</definedName>
    <definedName name="CountryID_5" localSheetId="99">'[2]t2.34 Topic 2.6.1'!#REF!</definedName>
    <definedName name="CountryID_5" localSheetId="100">'[2]t2.34 Topic 2.6.1'!#REF!</definedName>
    <definedName name="CountryID_5" localSheetId="107">'[2]t2.34 Topic 2.6.1'!#REF!</definedName>
    <definedName name="CountryID_5" localSheetId="108">'[2]t2.34 Topic 2.6.1'!#REF!</definedName>
    <definedName name="CountryID_5" localSheetId="109">'[2]t2.34 Topic 2.6.1'!#REF!</definedName>
    <definedName name="CountryID_5" localSheetId="110">'[2]t2.34 Topic 2.6.1'!#REF!</definedName>
    <definedName name="CountryID_5" localSheetId="115">'[2]t2.34 Topic 2.6.1'!#REF!</definedName>
    <definedName name="CountryID_5" localSheetId="116">'[2]t2.34 Topic 2.6.1'!#REF!</definedName>
    <definedName name="CountryID_5" localSheetId="80">'[2]t2.34 Topic 2.6.1'!#REF!</definedName>
    <definedName name="CountryID_5" localSheetId="82">'[2]t2.34 Topic 2.6.1'!#REF!</definedName>
    <definedName name="CountryID_5" localSheetId="83">'[2]t2.34 Topic 2.6.1'!#REF!</definedName>
    <definedName name="CountryID_5" localSheetId="84">'[2]t2.34 Topic 2.6.1'!#REF!</definedName>
    <definedName name="CountryID_5" localSheetId="85">'[2]t2.34 Topic 2.6.1'!#REF!</definedName>
    <definedName name="CountryID_5" localSheetId="86">'[2]t2.34 Topic 2.6.1'!#REF!</definedName>
    <definedName name="CountryID_5" localSheetId="87">'[2]t2.34 Topic 2.6.1'!#REF!</definedName>
    <definedName name="CountryID_5" localSheetId="97">'[2]t2.34 Topic 2.6.1'!#REF!</definedName>
    <definedName name="CountryID_5" localSheetId="12">'[2]t2.34 Topic 2.6.1'!#REF!</definedName>
    <definedName name="CountryID_5" localSheetId="98">'[2]t2.34 Topic 2.6.1'!#REF!</definedName>
    <definedName name="CountryID_5" localSheetId="102">'[2]t2.34 Topic 2.6.1'!#REF!</definedName>
    <definedName name="CountryID_5" localSheetId="103">'[2]t2.34 Topic 2.6.1'!#REF!</definedName>
    <definedName name="CountryID_5" localSheetId="111">'[2]t2.34 Topic 2.6.1'!#REF!</definedName>
    <definedName name="CountryID_5" localSheetId="112">'[2]t2.34 Topic 2.6.1'!#REF!</definedName>
    <definedName name="CountryID_5" localSheetId="113">'[2]t2.34 Topic 2.6.1'!#REF!</definedName>
    <definedName name="CountryID_5" localSheetId="114">'[2]t2.34 Topic 2.6.1'!#REF!</definedName>
    <definedName name="CountryID_5" localSheetId="117">'[2]t2.34 Topic 2.6.1'!#REF!</definedName>
    <definedName name="CountryID_5" localSheetId="118">'[2]t2.34 Topic 2.6.1'!#REF!</definedName>
    <definedName name="CountryID_5" localSheetId="119">'[2]t2.34 Topic 2.6.1'!#REF!</definedName>
    <definedName name="CountryID_5" localSheetId="120">'[2]t2.34 Topic 2.6.1'!#REF!</definedName>
    <definedName name="CountryID_5" localSheetId="124">'[2]t2.34 Topic 2.6.1'!#REF!</definedName>
    <definedName name="CountryID_5" localSheetId="125">'[2]t2.34 Topic 2.6.1'!#REF!</definedName>
    <definedName name="CountryID_5" localSheetId="126">'[2]t2.34 Topic 2.6.1'!#REF!</definedName>
    <definedName name="CountryID_5" localSheetId="29">'[2]t2.34 Topic 2.6.1'!#REF!</definedName>
    <definedName name="CountryID_5" localSheetId="33">'[2]t2.34 Topic 2.6.1'!#REF!</definedName>
    <definedName name="CountryID_5" localSheetId="42">'[2]t2.34 Topic 2.6.1'!#REF!</definedName>
    <definedName name="CountryID_5" localSheetId="54">'[2]t2.34 Topic 2.6.1'!#REF!</definedName>
    <definedName name="CountryID_5" localSheetId="55">'[2]t2.34 Topic 2.6.1'!#REF!</definedName>
    <definedName name="CountryID_5" localSheetId="62">'[2]t2.34 Topic 2.6.1'!#REF!</definedName>
    <definedName name="CountryID_5" localSheetId="65">'[2]t2.34 Topic 2.6.1'!#REF!</definedName>
    <definedName name="CountryID_5" localSheetId="66">'[2]t2.34 Topic 2.6.1'!#REF!</definedName>
    <definedName name="CountryID_5" localSheetId="71">'[2]t2.34 Topic 2.6.1'!#REF!</definedName>
    <definedName name="CountryID_5" localSheetId="76">'[2]t2.34 Topic 2.6.1'!#REF!</definedName>
    <definedName name="CountryID_5" localSheetId="77">'[2]t2.34 Topic 2.6.1'!#REF!</definedName>
    <definedName name="CountryID_5" localSheetId="78">'[2]t2.34 Topic 2.6.1'!#REF!</definedName>
    <definedName name="CountryID_5" localSheetId="81">'[2]t2.34 Topic 2.6.1'!#REF!</definedName>
    <definedName name="CountryID_5" localSheetId="88">'[2]t2.34 Topic 2.6.1'!#REF!</definedName>
    <definedName name="CountryID_5" localSheetId="89">'[2]t2.34 Topic 2.6.1'!#REF!</definedName>
    <definedName name="CountryID_5" localSheetId="90">'[2]t2.34 Topic 2.6.1'!#REF!</definedName>
    <definedName name="CountryID_5" localSheetId="92">'[2]t2.34 Topic 2.6.1'!#REF!</definedName>
    <definedName name="CountryID_5" localSheetId="1">'[2]t2.34 Topic 2.6.1'!#REF!</definedName>
    <definedName name="CountryID_5" localSheetId="121">'[2]t2.34 Topic 2.6.1'!#REF!</definedName>
    <definedName name="CountryID_5" localSheetId="122">'[2]t2.34 Topic 2.6.1'!#REF!</definedName>
    <definedName name="CountryID_5" localSheetId="123">'[2]t2.34 Topic 2.6.1'!#REF!</definedName>
    <definedName name="CountryID_5" localSheetId="53">'[2]t2.34 Topic 2.6.1'!#REF!</definedName>
    <definedName name="CountryID_5" localSheetId="91">'[2]t2.34 Topic 2.6.1'!#REF!</definedName>
    <definedName name="CountryID_5">'[2]t2.34 Topic 2.6.1'!#REF!</definedName>
    <definedName name="CountryName_5" localSheetId="99">'[2]t2.34 Topic 2.6.1'!#REF!</definedName>
    <definedName name="CountryName_5" localSheetId="100">'[2]t2.34 Topic 2.6.1'!#REF!</definedName>
    <definedName name="CountryName_5" localSheetId="107">'[2]t2.34 Topic 2.6.1'!#REF!</definedName>
    <definedName name="CountryName_5" localSheetId="108">'[2]t2.34 Topic 2.6.1'!#REF!</definedName>
    <definedName name="CountryName_5" localSheetId="109">'[2]t2.34 Topic 2.6.1'!#REF!</definedName>
    <definedName name="CountryName_5" localSheetId="110">'[2]t2.34 Topic 2.6.1'!#REF!</definedName>
    <definedName name="CountryName_5" localSheetId="115">'[2]t2.34 Topic 2.6.1'!#REF!</definedName>
    <definedName name="CountryName_5" localSheetId="116">'[2]t2.34 Topic 2.6.1'!#REF!</definedName>
    <definedName name="CountryName_5" localSheetId="80">'[2]t2.34 Topic 2.6.1'!#REF!</definedName>
    <definedName name="CountryName_5" localSheetId="82">'[2]t2.34 Topic 2.6.1'!#REF!</definedName>
    <definedName name="CountryName_5" localSheetId="83">'[2]t2.34 Topic 2.6.1'!#REF!</definedName>
    <definedName name="CountryName_5" localSheetId="84">'[2]t2.34 Topic 2.6.1'!#REF!</definedName>
    <definedName name="CountryName_5" localSheetId="85">'[2]t2.34 Topic 2.6.1'!#REF!</definedName>
    <definedName name="CountryName_5" localSheetId="86">'[2]t2.34 Topic 2.6.1'!#REF!</definedName>
    <definedName name="CountryName_5" localSheetId="87">'[2]t2.34 Topic 2.6.1'!#REF!</definedName>
    <definedName name="CountryName_5" localSheetId="97">'[2]t2.34 Topic 2.6.1'!#REF!</definedName>
    <definedName name="CountryName_5" localSheetId="12">'[2]t2.34 Topic 2.6.1'!#REF!</definedName>
    <definedName name="CountryName_5" localSheetId="98">'[2]t2.34 Topic 2.6.1'!#REF!</definedName>
    <definedName name="CountryName_5" localSheetId="102">'[2]t2.34 Topic 2.6.1'!#REF!</definedName>
    <definedName name="CountryName_5" localSheetId="103">'[2]t2.34 Topic 2.6.1'!#REF!</definedName>
    <definedName name="CountryName_5" localSheetId="111">'[2]t2.34 Topic 2.6.1'!#REF!</definedName>
    <definedName name="CountryName_5" localSheetId="112">'[2]t2.34 Topic 2.6.1'!#REF!</definedName>
    <definedName name="CountryName_5" localSheetId="113">'[2]t2.34 Topic 2.6.1'!#REF!</definedName>
    <definedName name="CountryName_5" localSheetId="114">'[2]t2.34 Topic 2.6.1'!#REF!</definedName>
    <definedName name="CountryName_5" localSheetId="117">'[2]t2.34 Topic 2.6.1'!#REF!</definedName>
    <definedName name="CountryName_5" localSheetId="118">'[2]t2.34 Topic 2.6.1'!#REF!</definedName>
    <definedName name="CountryName_5" localSheetId="119">'[2]t2.34 Topic 2.6.1'!#REF!</definedName>
    <definedName name="CountryName_5" localSheetId="120">'[2]t2.34 Topic 2.6.1'!#REF!</definedName>
    <definedName name="CountryName_5" localSheetId="124">'[2]t2.34 Topic 2.6.1'!#REF!</definedName>
    <definedName name="CountryName_5" localSheetId="125">'[2]t2.34 Topic 2.6.1'!#REF!</definedName>
    <definedName name="CountryName_5" localSheetId="126">'[2]t2.34 Topic 2.6.1'!#REF!</definedName>
    <definedName name="CountryName_5" localSheetId="29">'[2]t2.34 Topic 2.6.1'!#REF!</definedName>
    <definedName name="CountryName_5" localSheetId="33">'[2]t2.34 Topic 2.6.1'!#REF!</definedName>
    <definedName name="CountryName_5" localSheetId="42">'[2]t2.34 Topic 2.6.1'!#REF!</definedName>
    <definedName name="CountryName_5" localSheetId="54">'[2]t2.34 Topic 2.6.1'!#REF!</definedName>
    <definedName name="CountryName_5" localSheetId="55">'[2]t2.34 Topic 2.6.1'!#REF!</definedName>
    <definedName name="CountryName_5" localSheetId="62">'[2]t2.34 Topic 2.6.1'!#REF!</definedName>
    <definedName name="CountryName_5" localSheetId="65">'[2]t2.34 Topic 2.6.1'!#REF!</definedName>
    <definedName name="CountryName_5" localSheetId="66">'[2]t2.34 Topic 2.6.1'!#REF!</definedName>
    <definedName name="CountryName_5" localSheetId="71">'[2]t2.34 Topic 2.6.1'!#REF!</definedName>
    <definedName name="CountryName_5" localSheetId="76">'[2]t2.34 Topic 2.6.1'!#REF!</definedName>
    <definedName name="CountryName_5" localSheetId="77">'[2]t2.34 Topic 2.6.1'!#REF!</definedName>
    <definedName name="CountryName_5" localSheetId="78">'[2]t2.34 Topic 2.6.1'!#REF!</definedName>
    <definedName name="CountryName_5" localSheetId="81">'[2]t2.34 Topic 2.6.1'!#REF!</definedName>
    <definedName name="CountryName_5" localSheetId="88">'[2]t2.34 Topic 2.6.1'!#REF!</definedName>
    <definedName name="CountryName_5" localSheetId="89">'[2]t2.34 Topic 2.6.1'!#REF!</definedName>
    <definedName name="CountryName_5" localSheetId="90">'[2]t2.34 Topic 2.6.1'!#REF!</definedName>
    <definedName name="CountryName_5" localSheetId="92">'[2]t2.34 Topic 2.6.1'!#REF!</definedName>
    <definedName name="CountryName_5" localSheetId="1">'[2]t2.34 Topic 2.6.1'!#REF!</definedName>
    <definedName name="CountryName_5" localSheetId="121">'[2]t2.34 Topic 2.6.1'!#REF!</definedName>
    <definedName name="CountryName_5" localSheetId="122">'[2]t2.34 Topic 2.6.1'!#REF!</definedName>
    <definedName name="CountryName_5" localSheetId="123">'[2]t2.34 Topic 2.6.1'!#REF!</definedName>
    <definedName name="CountryName_5" localSheetId="53">'[2]t2.34 Topic 2.6.1'!#REF!</definedName>
    <definedName name="CountryName_5" localSheetId="91">'[2]t2.34 Topic 2.6.1'!#REF!</definedName>
    <definedName name="CountryName_5">'[2]t2.34 Topic 2.6.1'!#REF!</definedName>
    <definedName name="Data_5" localSheetId="99">#REF!</definedName>
    <definedName name="Data_5" localSheetId="100">#REF!</definedName>
    <definedName name="Data_5" localSheetId="107">#REF!</definedName>
    <definedName name="Data_5" localSheetId="108">#REF!</definedName>
    <definedName name="Data_5" localSheetId="109">#REF!</definedName>
    <definedName name="Data_5" localSheetId="110">#REF!</definedName>
    <definedName name="Data_5" localSheetId="115">#REF!</definedName>
    <definedName name="Data_5" localSheetId="116">#REF!</definedName>
    <definedName name="Data_5" localSheetId="80">#REF!</definedName>
    <definedName name="Data_5" localSheetId="82">#REF!</definedName>
    <definedName name="Data_5" localSheetId="83">#REF!</definedName>
    <definedName name="Data_5" localSheetId="84">#REF!</definedName>
    <definedName name="Data_5" localSheetId="85">#REF!</definedName>
    <definedName name="Data_5" localSheetId="86">#REF!</definedName>
    <definedName name="Data_5" localSheetId="87">#REF!</definedName>
    <definedName name="Data_5" localSheetId="97">#REF!</definedName>
    <definedName name="Data_5" localSheetId="12">#REF!</definedName>
    <definedName name="Data_5" localSheetId="98">#REF!</definedName>
    <definedName name="Data_5" localSheetId="102">#REF!</definedName>
    <definedName name="Data_5" localSheetId="103">#REF!</definedName>
    <definedName name="Data_5" localSheetId="111">#REF!</definedName>
    <definedName name="Data_5" localSheetId="112">#REF!</definedName>
    <definedName name="Data_5" localSheetId="113">#REF!</definedName>
    <definedName name="Data_5" localSheetId="114">#REF!</definedName>
    <definedName name="Data_5" localSheetId="117">#REF!</definedName>
    <definedName name="Data_5" localSheetId="118">#REF!</definedName>
    <definedName name="Data_5" localSheetId="119">#REF!</definedName>
    <definedName name="Data_5" localSheetId="120">#REF!</definedName>
    <definedName name="Data_5" localSheetId="124">#REF!</definedName>
    <definedName name="Data_5" localSheetId="125">#REF!</definedName>
    <definedName name="Data_5" localSheetId="126">#REF!</definedName>
    <definedName name="Data_5" localSheetId="29">#REF!</definedName>
    <definedName name="Data_5" localSheetId="30">#REF!</definedName>
    <definedName name="Data_5" localSheetId="33">#REF!</definedName>
    <definedName name="Data_5" localSheetId="42">#REF!</definedName>
    <definedName name="Data_5" localSheetId="44">#REF!</definedName>
    <definedName name="Data_5" localSheetId="47">#REF!</definedName>
    <definedName name="Data_5" localSheetId="52">#REF!</definedName>
    <definedName name="Data_5" localSheetId="54">#REF!</definedName>
    <definedName name="Data_5" localSheetId="55">#REF!</definedName>
    <definedName name="Data_5" localSheetId="57">#REF!</definedName>
    <definedName name="Data_5" localSheetId="58">#REF!</definedName>
    <definedName name="Data_5" localSheetId="62">#REF!</definedName>
    <definedName name="Data_5" localSheetId="65">#REF!</definedName>
    <definedName name="Data_5" localSheetId="66">#REF!</definedName>
    <definedName name="Data_5" localSheetId="71">#REF!</definedName>
    <definedName name="Data_5" localSheetId="76">#REF!</definedName>
    <definedName name="Data_5" localSheetId="77">#REF!</definedName>
    <definedName name="Data_5" localSheetId="78">#REF!</definedName>
    <definedName name="Data_5" localSheetId="81">#REF!</definedName>
    <definedName name="Data_5" localSheetId="88">#REF!</definedName>
    <definedName name="Data_5" localSheetId="89">#REF!</definedName>
    <definedName name="Data_5" localSheetId="90">#REF!</definedName>
    <definedName name="Data_5" localSheetId="92">#REF!</definedName>
    <definedName name="Data_5" localSheetId="94">#REF!</definedName>
    <definedName name="Data_5" localSheetId="1">#REF!</definedName>
    <definedName name="Data_5" localSheetId="121">#REF!</definedName>
    <definedName name="Data_5" localSheetId="122">#REF!</definedName>
    <definedName name="Data_5" localSheetId="123">#REF!</definedName>
    <definedName name="Data_5" localSheetId="53">#REF!</definedName>
    <definedName name="Data_5" localSheetId="91">#REF!</definedName>
    <definedName name="Data_5">#REF!</definedName>
    <definedName name="_xlnm.Database" localSheetId="99">#REF!</definedName>
    <definedName name="_xlnm.Database" localSheetId="100">#REF!</definedName>
    <definedName name="_xlnm.Database" localSheetId="107">#REF!</definedName>
    <definedName name="_xlnm.Database" localSheetId="108">#REF!</definedName>
    <definedName name="_xlnm.Database" localSheetId="109">#REF!</definedName>
    <definedName name="_xlnm.Database" localSheetId="110">#REF!</definedName>
    <definedName name="_xlnm.Database" localSheetId="115">#REF!</definedName>
    <definedName name="_xlnm.Database" localSheetId="116">#REF!</definedName>
    <definedName name="_xlnm.Database" localSheetId="80">#REF!</definedName>
    <definedName name="_xlnm.Database" localSheetId="82">#REF!</definedName>
    <definedName name="_xlnm.Database" localSheetId="83">#REF!</definedName>
    <definedName name="_xlnm.Database" localSheetId="84">#REF!</definedName>
    <definedName name="_xlnm.Database" localSheetId="85">#REF!</definedName>
    <definedName name="_xlnm.Database" localSheetId="86">#REF!</definedName>
    <definedName name="_xlnm.Database" localSheetId="87">#REF!</definedName>
    <definedName name="_xlnm.Database" localSheetId="97">#REF!</definedName>
    <definedName name="_xlnm.Database" localSheetId="12">#REF!</definedName>
    <definedName name="_xlnm.Database" localSheetId="21">#REF!</definedName>
    <definedName name="_xlnm.Database" localSheetId="98">#REF!</definedName>
    <definedName name="_xlnm.Database" localSheetId="102">#REF!</definedName>
    <definedName name="_xlnm.Database" localSheetId="103">#REF!</definedName>
    <definedName name="_xlnm.Database" localSheetId="111">#REF!</definedName>
    <definedName name="_xlnm.Database" localSheetId="112">#REF!</definedName>
    <definedName name="_xlnm.Database" localSheetId="113">#REF!</definedName>
    <definedName name="_xlnm.Database" localSheetId="114">#REF!</definedName>
    <definedName name="_xlnm.Database" localSheetId="117">#REF!</definedName>
    <definedName name="_xlnm.Database" localSheetId="118">#REF!</definedName>
    <definedName name="_xlnm.Database" localSheetId="119">#REF!</definedName>
    <definedName name="_xlnm.Database" localSheetId="120">#REF!</definedName>
    <definedName name="_xlnm.Database" localSheetId="124">#REF!</definedName>
    <definedName name="_xlnm.Database" localSheetId="125">#REF!</definedName>
    <definedName name="_xlnm.Database" localSheetId="126">#REF!</definedName>
    <definedName name="_xlnm.Database" localSheetId="27">#REF!</definedName>
    <definedName name="_xlnm.Database" localSheetId="29">#REF!</definedName>
    <definedName name="_xlnm.Database" localSheetId="30">#REF!</definedName>
    <definedName name="_xlnm.Database" localSheetId="33">#REF!</definedName>
    <definedName name="_xlnm.Database" localSheetId="14">#REF!</definedName>
    <definedName name="_xlnm.Database" localSheetId="42">#REF!</definedName>
    <definedName name="_xlnm.Database" localSheetId="44">#REF!</definedName>
    <definedName name="_xlnm.Database" localSheetId="45">#REF!</definedName>
    <definedName name="_xlnm.Database" localSheetId="47">#REF!</definedName>
    <definedName name="_xlnm.Database" localSheetId="49">#REF!</definedName>
    <definedName name="_xlnm.Database" localSheetId="54">#REF!</definedName>
    <definedName name="_xlnm.Database" localSheetId="55">#REF!</definedName>
    <definedName name="_xlnm.Database" localSheetId="61">#REF!</definedName>
    <definedName name="_xlnm.Database" localSheetId="62">#REF!</definedName>
    <definedName name="_xlnm.Database" localSheetId="65">#REF!</definedName>
    <definedName name="_xlnm.Database" localSheetId="66">#REF!</definedName>
    <definedName name="_xlnm.Database" localSheetId="71">#REF!</definedName>
    <definedName name="_xlnm.Database" localSheetId="76">#REF!</definedName>
    <definedName name="_xlnm.Database" localSheetId="77">#REF!</definedName>
    <definedName name="_xlnm.Database" localSheetId="78">#REF!</definedName>
    <definedName name="_xlnm.Database" localSheetId="81">#REF!</definedName>
    <definedName name="_xlnm.Database" localSheetId="88">#REF!</definedName>
    <definedName name="_xlnm.Database" localSheetId="89">#REF!</definedName>
    <definedName name="_xlnm.Database" localSheetId="90">#REF!</definedName>
    <definedName name="_xlnm.Database" localSheetId="92">#REF!</definedName>
    <definedName name="_xlnm.Database" localSheetId="94">#REF!</definedName>
    <definedName name="_xlnm.Database" localSheetId="1">#REF!</definedName>
    <definedName name="_xlnm.Database" localSheetId="121">#REF!</definedName>
    <definedName name="_xlnm.Database" localSheetId="122">#REF!</definedName>
    <definedName name="_xlnm.Database" localSheetId="123">#REF!</definedName>
    <definedName name="_xlnm.Database" localSheetId="25">#REF!</definedName>
    <definedName name="_xlnm.Database" localSheetId="53">#REF!</definedName>
    <definedName name="_xlnm.Database" localSheetId="91">#REF!</definedName>
    <definedName name="_xlnm.Database">#REF!</definedName>
    <definedName name="ddddd" localSheetId="107" hidden="1">#REF!</definedName>
    <definedName name="ddddd" localSheetId="108" hidden="1">#REF!</definedName>
    <definedName name="ddddd" localSheetId="109" hidden="1">#REF!</definedName>
    <definedName name="ddddd" localSheetId="110" hidden="1">#REF!</definedName>
    <definedName name="ddddd" localSheetId="80" hidden="1">#REF!</definedName>
    <definedName name="ddddd" localSheetId="82" hidden="1">#REF!</definedName>
    <definedName name="ddddd" localSheetId="83" hidden="1">#REF!</definedName>
    <definedName name="ddddd" localSheetId="84" hidden="1">#REF!</definedName>
    <definedName name="ddddd" localSheetId="85" hidden="1">#REF!</definedName>
    <definedName name="ddddd" localSheetId="86" hidden="1">#REF!</definedName>
    <definedName name="ddddd" localSheetId="87" hidden="1">#REF!</definedName>
    <definedName name="ddddd" localSheetId="12" hidden="1">#REF!</definedName>
    <definedName name="ddddd" localSheetId="33" hidden="1">#REF!</definedName>
    <definedName name="ddddd" localSheetId="54" hidden="1">#REF!</definedName>
    <definedName name="ddddd" localSheetId="55" hidden="1">#REF!</definedName>
    <definedName name="ddddd" localSheetId="65" hidden="1">#REF!</definedName>
    <definedName name="ddddd" localSheetId="66" hidden="1">#REF!</definedName>
    <definedName name="ddddd" localSheetId="71" hidden="1">#REF!</definedName>
    <definedName name="ddddd" localSheetId="76" hidden="1">#REF!</definedName>
    <definedName name="ddddd" localSheetId="77" hidden="1">#REF!</definedName>
    <definedName name="ddddd" localSheetId="78" hidden="1">#REF!</definedName>
    <definedName name="ddddd" localSheetId="81" hidden="1">#REF!</definedName>
    <definedName name="ddddd" localSheetId="88" hidden="1">#REF!</definedName>
    <definedName name="ddddd" localSheetId="89" hidden="1">#REF!</definedName>
    <definedName name="ddddd" localSheetId="90" hidden="1">#REF!</definedName>
    <definedName name="ddddd" localSheetId="1" hidden="1">#REF!</definedName>
    <definedName name="ddddd" localSheetId="91" hidden="1">#REF!</definedName>
    <definedName name="ddddd" hidden="1">#REF!</definedName>
    <definedName name="dfgg" localSheetId="99" hidden="1">#REF!</definedName>
    <definedName name="dfgg" localSheetId="100" hidden="1">#REF!</definedName>
    <definedName name="dfgg" localSheetId="107" hidden="1">#REF!</definedName>
    <definedName name="dfgg" localSheetId="108" hidden="1">#REF!</definedName>
    <definedName name="dfgg" localSheetId="109" hidden="1">#REF!</definedName>
    <definedName name="dfgg" localSheetId="110" hidden="1">#REF!</definedName>
    <definedName name="dfgg" localSheetId="115" hidden="1">#REF!</definedName>
    <definedName name="dfgg" localSheetId="116" hidden="1">#REF!</definedName>
    <definedName name="dfgg" localSheetId="80">#REF!</definedName>
    <definedName name="dfgg" localSheetId="82">#REF!</definedName>
    <definedName name="dfgg" localSheetId="83">#REF!</definedName>
    <definedName name="dfgg" localSheetId="84">#REF!</definedName>
    <definedName name="dfgg" localSheetId="85">#REF!</definedName>
    <definedName name="dfgg" localSheetId="86">#REF!</definedName>
    <definedName name="dfgg" localSheetId="87">#REF!</definedName>
    <definedName name="dfgg" localSheetId="97" hidden="1">#REF!</definedName>
    <definedName name="dfgg" localSheetId="12">#REF!</definedName>
    <definedName name="dfgg" localSheetId="21">#REF!</definedName>
    <definedName name="dfgg" localSheetId="98" hidden="1">#REF!</definedName>
    <definedName name="dfgg" localSheetId="102" hidden="1">#REF!</definedName>
    <definedName name="dfgg" localSheetId="103">#REF!</definedName>
    <definedName name="dfgg" localSheetId="111" hidden="1">#REF!</definedName>
    <definedName name="dfgg" localSheetId="112" hidden="1">#REF!</definedName>
    <definedName name="dfgg" localSheetId="113" hidden="1">#REF!</definedName>
    <definedName name="dfgg" localSheetId="114" hidden="1">#REF!</definedName>
    <definedName name="dfgg" localSheetId="117" hidden="1">#REF!</definedName>
    <definedName name="dfgg" localSheetId="118" hidden="1">#REF!</definedName>
    <definedName name="dfgg" localSheetId="119" hidden="1">#REF!</definedName>
    <definedName name="dfgg" localSheetId="120" hidden="1">#REF!</definedName>
    <definedName name="dfgg" localSheetId="124" hidden="1">#REF!</definedName>
    <definedName name="dfgg" localSheetId="125" hidden="1">#REF!</definedName>
    <definedName name="dfgg" localSheetId="126" hidden="1">#REF!</definedName>
    <definedName name="dfgg" localSheetId="27" hidden="1">#REF!</definedName>
    <definedName name="dfgg" localSheetId="29">#REF!</definedName>
    <definedName name="dfgg" localSheetId="30">#REF!</definedName>
    <definedName name="dfgg" localSheetId="33">#REF!</definedName>
    <definedName name="dfgg" localSheetId="14">#REF!</definedName>
    <definedName name="dfgg" localSheetId="42">#REF!</definedName>
    <definedName name="dfgg" localSheetId="44">#REF!</definedName>
    <definedName name="dfgg" localSheetId="45" hidden="1">#REF!</definedName>
    <definedName name="dfgg" localSheetId="47" hidden="1">#REF!</definedName>
    <definedName name="dfgg" localSheetId="49" hidden="1">#REF!</definedName>
    <definedName name="dfgg" localSheetId="54">#REF!</definedName>
    <definedName name="dfgg" localSheetId="55">#REF!</definedName>
    <definedName name="dfgg" localSheetId="61" hidden="1">#REF!</definedName>
    <definedName name="dfgg" localSheetId="62">#REF!</definedName>
    <definedName name="dfgg" localSheetId="65">#REF!</definedName>
    <definedName name="dfgg" localSheetId="66">#REF!</definedName>
    <definedName name="dfgg" localSheetId="71">#REF!</definedName>
    <definedName name="dfgg" localSheetId="76">#REF!</definedName>
    <definedName name="dfgg" localSheetId="77">#REF!</definedName>
    <definedName name="dfgg" localSheetId="78">#REF!</definedName>
    <definedName name="dfgg" localSheetId="81">#REF!</definedName>
    <definedName name="dfgg" localSheetId="88">#REF!</definedName>
    <definedName name="dfgg" localSheetId="89">#REF!</definedName>
    <definedName name="dfgg" localSheetId="90">#REF!</definedName>
    <definedName name="dfgg" localSheetId="92" hidden="1">#REF!</definedName>
    <definedName name="dfgg" localSheetId="94">#REF!</definedName>
    <definedName name="dfgg" localSheetId="1" hidden="1">#REF!</definedName>
    <definedName name="dfgg" localSheetId="121" hidden="1">#REF!</definedName>
    <definedName name="dfgg" localSheetId="122" hidden="1">#REF!</definedName>
    <definedName name="dfgg" localSheetId="123" hidden="1">#REF!</definedName>
    <definedName name="dfgg" localSheetId="25">#REF!</definedName>
    <definedName name="dfgg" localSheetId="53">#REF!</definedName>
    <definedName name="dfgg" localSheetId="91">#REF!</definedName>
    <definedName name="dfgg">#REF!</definedName>
    <definedName name="eee" localSheetId="107" hidden="1">#REF!</definedName>
    <definedName name="eee" localSheetId="108" hidden="1">#REF!</definedName>
    <definedName name="eee" localSheetId="109" hidden="1">#REF!</definedName>
    <definedName name="eee" localSheetId="110" hidden="1">#REF!</definedName>
    <definedName name="eee" localSheetId="80" hidden="1">#REF!</definedName>
    <definedName name="eee" localSheetId="82" hidden="1">#REF!</definedName>
    <definedName name="eee" localSheetId="83" hidden="1">#REF!</definedName>
    <definedName name="eee" localSheetId="84" hidden="1">#REF!</definedName>
    <definedName name="eee" localSheetId="85" hidden="1">#REF!</definedName>
    <definedName name="eee" localSheetId="86" hidden="1">#REF!</definedName>
    <definedName name="eee" localSheetId="87" hidden="1">#REF!</definedName>
    <definedName name="eee" localSheetId="12" hidden="1">#REF!</definedName>
    <definedName name="eee" localSheetId="33" hidden="1">#REF!</definedName>
    <definedName name="eee" localSheetId="54" hidden="1">#REF!</definedName>
    <definedName name="eee" localSheetId="55" hidden="1">#REF!</definedName>
    <definedName name="eee" localSheetId="65" hidden="1">#REF!</definedName>
    <definedName name="eee" localSheetId="66" hidden="1">#REF!</definedName>
    <definedName name="eee" localSheetId="71" hidden="1">#REF!</definedName>
    <definedName name="eee" localSheetId="76" hidden="1">#REF!</definedName>
    <definedName name="eee" localSheetId="77" hidden="1">#REF!</definedName>
    <definedName name="eee" localSheetId="78" hidden="1">#REF!</definedName>
    <definedName name="eee" localSheetId="81" hidden="1">#REF!</definedName>
    <definedName name="eee" localSheetId="88" hidden="1">#REF!</definedName>
    <definedName name="eee" localSheetId="89" hidden="1">#REF!</definedName>
    <definedName name="eee" localSheetId="90" hidden="1">#REF!</definedName>
    <definedName name="eee" localSheetId="1" hidden="1">#REF!</definedName>
    <definedName name="eee" localSheetId="91" hidden="1">#REF!</definedName>
    <definedName name="eee" hidden="1">#REF!</definedName>
    <definedName name="Excel_BuiltIn_Database" localSheetId="99">#REF!</definedName>
    <definedName name="Excel_BuiltIn_Database" localSheetId="100">#REF!</definedName>
    <definedName name="Excel_BuiltIn_Database" localSheetId="107">#REF!</definedName>
    <definedName name="Excel_BuiltIn_Database" localSheetId="108">#REF!</definedName>
    <definedName name="Excel_BuiltIn_Database" localSheetId="109">#REF!</definedName>
    <definedName name="Excel_BuiltIn_Database" localSheetId="110">#REF!</definedName>
    <definedName name="Excel_BuiltIn_Database" localSheetId="115">#REF!</definedName>
    <definedName name="Excel_BuiltIn_Database" localSheetId="116">#REF!</definedName>
    <definedName name="Excel_BuiltIn_Database" localSheetId="80">#REF!</definedName>
    <definedName name="Excel_BuiltIn_Database" localSheetId="82">#REF!</definedName>
    <definedName name="Excel_BuiltIn_Database" localSheetId="83">#REF!</definedName>
    <definedName name="Excel_BuiltIn_Database" localSheetId="84">#REF!</definedName>
    <definedName name="Excel_BuiltIn_Database" localSheetId="85">#REF!</definedName>
    <definedName name="Excel_BuiltIn_Database" localSheetId="86">#REF!</definedName>
    <definedName name="Excel_BuiltIn_Database" localSheetId="87">#REF!</definedName>
    <definedName name="Excel_BuiltIn_Database" localSheetId="97">#REF!</definedName>
    <definedName name="Excel_BuiltIn_Database" localSheetId="12">#REF!</definedName>
    <definedName name="Excel_BuiltIn_Database" localSheetId="21">#REF!</definedName>
    <definedName name="Excel_BuiltIn_Database" localSheetId="98">#REF!</definedName>
    <definedName name="Excel_BuiltIn_Database" localSheetId="102">#REF!</definedName>
    <definedName name="Excel_BuiltIn_Database" localSheetId="103">#REF!</definedName>
    <definedName name="Excel_BuiltIn_Database" localSheetId="111">#REF!</definedName>
    <definedName name="Excel_BuiltIn_Database" localSheetId="112">#REF!</definedName>
    <definedName name="Excel_BuiltIn_Database" localSheetId="113">#REF!</definedName>
    <definedName name="Excel_BuiltIn_Database" localSheetId="114">#REF!</definedName>
    <definedName name="Excel_BuiltIn_Database" localSheetId="117">#REF!</definedName>
    <definedName name="Excel_BuiltIn_Database" localSheetId="118">#REF!</definedName>
    <definedName name="Excel_BuiltIn_Database" localSheetId="119">#REF!</definedName>
    <definedName name="Excel_BuiltIn_Database" localSheetId="120">#REF!</definedName>
    <definedName name="Excel_BuiltIn_Database" localSheetId="124">#REF!</definedName>
    <definedName name="Excel_BuiltIn_Database" localSheetId="125">#REF!</definedName>
    <definedName name="Excel_BuiltIn_Database" localSheetId="126">#REF!</definedName>
    <definedName name="Excel_BuiltIn_Database" localSheetId="29">#REF!</definedName>
    <definedName name="Excel_BuiltIn_Database" localSheetId="30">#REF!</definedName>
    <definedName name="Excel_BuiltIn_Database" localSheetId="33">#REF!</definedName>
    <definedName name="Excel_BuiltIn_Database" localSheetId="14">#REF!</definedName>
    <definedName name="Excel_BuiltIn_Database" localSheetId="42">#REF!</definedName>
    <definedName name="Excel_BuiltIn_Database" localSheetId="44">#REF!</definedName>
    <definedName name="Excel_BuiltIn_Database" localSheetId="47">#REF!</definedName>
    <definedName name="Excel_BuiltIn_Database" localSheetId="54">#REF!</definedName>
    <definedName name="Excel_BuiltIn_Database" localSheetId="55">#REF!</definedName>
    <definedName name="Excel_BuiltIn_Database" localSheetId="62">#REF!</definedName>
    <definedName name="Excel_BuiltIn_Database" localSheetId="65">#REF!</definedName>
    <definedName name="Excel_BuiltIn_Database" localSheetId="66">#REF!</definedName>
    <definedName name="Excel_BuiltIn_Database" localSheetId="71">#REF!</definedName>
    <definedName name="Excel_BuiltIn_Database" localSheetId="76">#REF!</definedName>
    <definedName name="Excel_BuiltIn_Database" localSheetId="77">#REF!</definedName>
    <definedName name="Excel_BuiltIn_Database" localSheetId="78">#REF!</definedName>
    <definedName name="Excel_BuiltIn_Database" localSheetId="81">#REF!</definedName>
    <definedName name="Excel_BuiltIn_Database" localSheetId="88">#REF!</definedName>
    <definedName name="Excel_BuiltIn_Database" localSheetId="89">#REF!</definedName>
    <definedName name="Excel_BuiltIn_Database" localSheetId="90">#REF!</definedName>
    <definedName name="Excel_BuiltIn_Database" localSheetId="92">#REF!</definedName>
    <definedName name="Excel_BuiltIn_Database" localSheetId="1">#REF!</definedName>
    <definedName name="Excel_BuiltIn_Database" localSheetId="121">#REF!</definedName>
    <definedName name="Excel_BuiltIn_Database" localSheetId="122">#REF!</definedName>
    <definedName name="Excel_BuiltIn_Database" localSheetId="123">#REF!</definedName>
    <definedName name="Excel_BuiltIn_Database" localSheetId="25">#REF!</definedName>
    <definedName name="Excel_BuiltIn_Database" localSheetId="53">#REF!</definedName>
    <definedName name="Excel_BuiltIn_Database" localSheetId="91">#REF!</definedName>
    <definedName name="Excel_BuiltIn_Database">#REF!</definedName>
    <definedName name="ffff" localSheetId="107">#REF!</definedName>
    <definedName name="ffff" localSheetId="108">#REF!</definedName>
    <definedName name="ffff" localSheetId="109">#REF!</definedName>
    <definedName name="ffff" localSheetId="110">#REF!</definedName>
    <definedName name="ffff" localSheetId="80">#REF!</definedName>
    <definedName name="ffff" localSheetId="82">#REF!</definedName>
    <definedName name="ffff" localSheetId="83">#REF!</definedName>
    <definedName name="ffff" localSheetId="84">#REF!</definedName>
    <definedName name="ffff" localSheetId="85">#REF!</definedName>
    <definedName name="ffff" localSheetId="86">#REF!</definedName>
    <definedName name="ffff" localSheetId="87">#REF!</definedName>
    <definedName name="ffff" localSheetId="12">#REF!</definedName>
    <definedName name="ffff" localSheetId="33">#REF!</definedName>
    <definedName name="ffff" localSheetId="54">#REF!</definedName>
    <definedName name="ffff" localSheetId="55">#REF!</definedName>
    <definedName name="ffff" localSheetId="65">#REF!</definedName>
    <definedName name="ffff" localSheetId="66">#REF!</definedName>
    <definedName name="ffff" localSheetId="71">#REF!</definedName>
    <definedName name="ffff" localSheetId="76">#REF!</definedName>
    <definedName name="ffff" localSheetId="77">#REF!</definedName>
    <definedName name="ffff" localSheetId="78">#REF!</definedName>
    <definedName name="ffff" localSheetId="81">#REF!</definedName>
    <definedName name="ffff" localSheetId="88">#REF!</definedName>
    <definedName name="ffff" localSheetId="89">#REF!</definedName>
    <definedName name="ffff" localSheetId="90">#REF!</definedName>
    <definedName name="ffff" localSheetId="1">#REF!</definedName>
    <definedName name="ffff" localSheetId="91">#REF!</definedName>
    <definedName name="ffff">#REF!</definedName>
    <definedName name="FireCertApp" localSheetId="107">#REF!</definedName>
    <definedName name="FireCertApp" localSheetId="108">#REF!</definedName>
    <definedName name="FireCertApp" localSheetId="109">#REF!</definedName>
    <definedName name="FireCertApp" localSheetId="110">#REF!</definedName>
    <definedName name="FireCertApp" localSheetId="80">#REF!</definedName>
    <definedName name="FireCertApp" localSheetId="82">#REF!</definedName>
    <definedName name="FireCertApp" localSheetId="83">#REF!</definedName>
    <definedName name="FireCertApp" localSheetId="84">#REF!</definedName>
    <definedName name="FireCertApp" localSheetId="85">#REF!</definedName>
    <definedName name="FireCertApp" localSheetId="86">#REF!</definedName>
    <definedName name="FireCertApp" localSheetId="87">#REF!</definedName>
    <definedName name="FireCertApp" localSheetId="12">#REF!</definedName>
    <definedName name="FireCertApp" localSheetId="54">#REF!</definedName>
    <definedName name="FireCertApp" localSheetId="55">#REF!</definedName>
    <definedName name="FireCertApp" localSheetId="65">#REF!</definedName>
    <definedName name="FireCertApp" localSheetId="66">#REF!</definedName>
    <definedName name="FireCertApp" localSheetId="71">#REF!</definedName>
    <definedName name="FireCertApp" localSheetId="76">#REF!</definedName>
    <definedName name="FireCertApp" localSheetId="77">#REF!</definedName>
    <definedName name="FireCertApp" localSheetId="78">#REF!</definedName>
    <definedName name="FireCertApp" localSheetId="81">#REF!</definedName>
    <definedName name="FireCertApp" localSheetId="88">#REF!</definedName>
    <definedName name="FireCertApp" localSheetId="89">#REF!</definedName>
    <definedName name="FireCertApp" localSheetId="90">#REF!</definedName>
    <definedName name="FireCertApp" localSheetId="1">#REF!</definedName>
    <definedName name="FireCertApp" localSheetId="91">#REF!</definedName>
    <definedName name="FireCertApp">#REF!</definedName>
    <definedName name="FireClApp" localSheetId="107">#REF!</definedName>
    <definedName name="FireClApp" localSheetId="108">#REF!</definedName>
    <definedName name="FireClApp" localSheetId="109">#REF!</definedName>
    <definedName name="FireClApp" localSheetId="110">#REF!</definedName>
    <definedName name="FireClApp" localSheetId="80">#REF!</definedName>
    <definedName name="FireClApp" localSheetId="82">#REF!</definedName>
    <definedName name="FireClApp" localSheetId="83">#REF!</definedName>
    <definedName name="FireClApp" localSheetId="84">#REF!</definedName>
    <definedName name="FireClApp" localSheetId="85">#REF!</definedName>
    <definedName name="FireClApp" localSheetId="86">#REF!</definedName>
    <definedName name="FireClApp" localSheetId="87">#REF!</definedName>
    <definedName name="FireClApp" localSheetId="12">#REF!</definedName>
    <definedName name="FireClApp" localSheetId="54">#REF!</definedName>
    <definedName name="FireClApp" localSheetId="55">#REF!</definedName>
    <definedName name="FireClApp" localSheetId="65">#REF!</definedName>
    <definedName name="FireClApp" localSheetId="66">#REF!</definedName>
    <definedName name="FireClApp" localSheetId="71">#REF!</definedName>
    <definedName name="FireClApp" localSheetId="76">#REF!</definedName>
    <definedName name="FireClApp" localSheetId="77">#REF!</definedName>
    <definedName name="FireClApp" localSheetId="78">#REF!</definedName>
    <definedName name="FireClApp" localSheetId="81">#REF!</definedName>
    <definedName name="FireClApp" localSheetId="88">#REF!</definedName>
    <definedName name="FireClApp" localSheetId="89">#REF!</definedName>
    <definedName name="FireClApp" localSheetId="90">#REF!</definedName>
    <definedName name="FireClApp" localSheetId="1">#REF!</definedName>
    <definedName name="FireClApp" localSheetId="91">#REF!</definedName>
    <definedName name="FireClApp">#REF!</definedName>
    <definedName name="Foot_5" localSheetId="99">'[2]t2.34 Topic 2.6.1'!#REF!</definedName>
    <definedName name="Foot_5" localSheetId="100">'[2]t2.34 Topic 2.6.1'!#REF!</definedName>
    <definedName name="Foot_5" localSheetId="107">'[2]t2.34 Topic 2.6.1'!#REF!</definedName>
    <definedName name="Foot_5" localSheetId="108">'[2]t2.34 Topic 2.6.1'!#REF!</definedName>
    <definedName name="Foot_5" localSheetId="109">'[2]t2.34 Topic 2.6.1'!#REF!</definedName>
    <definedName name="Foot_5" localSheetId="110">'[2]t2.34 Topic 2.6.1'!#REF!</definedName>
    <definedName name="Foot_5" localSheetId="115">'[2]t2.34 Topic 2.6.1'!#REF!</definedName>
    <definedName name="Foot_5" localSheetId="116">'[2]t2.34 Topic 2.6.1'!#REF!</definedName>
    <definedName name="Foot_5" localSheetId="80">'[2]t2.34 Topic 2.6.1'!#REF!</definedName>
    <definedName name="Foot_5" localSheetId="82">'[2]t2.34 Topic 2.6.1'!#REF!</definedName>
    <definedName name="Foot_5" localSheetId="83">'[2]t2.34 Topic 2.6.1'!#REF!</definedName>
    <definedName name="Foot_5" localSheetId="84">'[2]t2.34 Topic 2.6.1'!#REF!</definedName>
    <definedName name="Foot_5" localSheetId="85">'[2]t2.34 Topic 2.6.1'!#REF!</definedName>
    <definedName name="Foot_5" localSheetId="86">'[2]t2.34 Topic 2.6.1'!#REF!</definedName>
    <definedName name="Foot_5" localSheetId="87">'[2]t2.34 Topic 2.6.1'!#REF!</definedName>
    <definedName name="Foot_5" localSheetId="97">'[2]t2.34 Topic 2.6.1'!#REF!</definedName>
    <definedName name="Foot_5" localSheetId="12">'[2]t2.34 Topic 2.6.1'!#REF!</definedName>
    <definedName name="Foot_5" localSheetId="98">'[2]t2.34 Topic 2.6.1'!#REF!</definedName>
    <definedName name="Foot_5" localSheetId="102">'[2]t2.34 Topic 2.6.1'!#REF!</definedName>
    <definedName name="Foot_5" localSheetId="103">'[2]t2.34 Topic 2.6.1'!#REF!</definedName>
    <definedName name="Foot_5" localSheetId="111">'[2]t2.34 Topic 2.6.1'!#REF!</definedName>
    <definedName name="Foot_5" localSheetId="112">'[2]t2.34 Topic 2.6.1'!#REF!</definedName>
    <definedName name="Foot_5" localSheetId="113">'[2]t2.34 Topic 2.6.1'!#REF!</definedName>
    <definedName name="Foot_5" localSheetId="114">'[2]t2.34 Topic 2.6.1'!#REF!</definedName>
    <definedName name="Foot_5" localSheetId="117">'[2]t2.34 Topic 2.6.1'!#REF!</definedName>
    <definedName name="Foot_5" localSheetId="118">'[2]t2.34 Topic 2.6.1'!#REF!</definedName>
    <definedName name="Foot_5" localSheetId="119">'[2]t2.34 Topic 2.6.1'!#REF!</definedName>
    <definedName name="Foot_5" localSheetId="120">'[2]t2.34 Topic 2.6.1'!#REF!</definedName>
    <definedName name="Foot_5" localSheetId="124">'[2]t2.34 Topic 2.6.1'!#REF!</definedName>
    <definedName name="Foot_5" localSheetId="125">'[2]t2.34 Topic 2.6.1'!#REF!</definedName>
    <definedName name="Foot_5" localSheetId="126">'[2]t2.34 Topic 2.6.1'!#REF!</definedName>
    <definedName name="Foot_5" localSheetId="29">'[2]t2.34 Topic 2.6.1'!#REF!</definedName>
    <definedName name="Foot_5" localSheetId="33">'[2]t2.34 Topic 2.6.1'!#REF!</definedName>
    <definedName name="Foot_5" localSheetId="42">'[2]t2.34 Topic 2.6.1'!#REF!</definedName>
    <definedName name="Foot_5" localSheetId="54">'[2]t2.34 Topic 2.6.1'!#REF!</definedName>
    <definedName name="Foot_5" localSheetId="55">'[2]t2.34 Topic 2.6.1'!#REF!</definedName>
    <definedName name="Foot_5" localSheetId="62">'[2]t2.34 Topic 2.6.1'!#REF!</definedName>
    <definedName name="Foot_5" localSheetId="65">'[2]t2.34 Topic 2.6.1'!#REF!</definedName>
    <definedName name="Foot_5" localSheetId="66">'[2]t2.34 Topic 2.6.1'!#REF!</definedName>
    <definedName name="Foot_5" localSheetId="71">'[2]t2.34 Topic 2.6.1'!#REF!</definedName>
    <definedName name="Foot_5" localSheetId="76">'[2]t2.34 Topic 2.6.1'!#REF!</definedName>
    <definedName name="Foot_5" localSheetId="77">'[2]t2.34 Topic 2.6.1'!#REF!</definedName>
    <definedName name="Foot_5" localSheetId="78">'[2]t2.34 Topic 2.6.1'!#REF!</definedName>
    <definedName name="Foot_5" localSheetId="81">'[2]t2.34 Topic 2.6.1'!#REF!</definedName>
    <definedName name="Foot_5" localSheetId="88">'[2]t2.34 Topic 2.6.1'!#REF!</definedName>
    <definedName name="Foot_5" localSheetId="89">'[2]t2.34 Topic 2.6.1'!#REF!</definedName>
    <definedName name="Foot_5" localSheetId="90">'[2]t2.34 Topic 2.6.1'!#REF!</definedName>
    <definedName name="Foot_5" localSheetId="92">'[2]t2.34 Topic 2.6.1'!#REF!</definedName>
    <definedName name="Foot_5" localSheetId="1">'[2]t2.34 Topic 2.6.1'!#REF!</definedName>
    <definedName name="Foot_5" localSheetId="121">'[2]t2.34 Topic 2.6.1'!#REF!</definedName>
    <definedName name="Foot_5" localSheetId="122">'[2]t2.34 Topic 2.6.1'!#REF!</definedName>
    <definedName name="Foot_5" localSheetId="123">'[2]t2.34 Topic 2.6.1'!#REF!</definedName>
    <definedName name="Foot_5" localSheetId="53">'[2]t2.34 Topic 2.6.1'!#REF!</definedName>
    <definedName name="Foot_5" localSheetId="91">'[2]t2.34 Topic 2.6.1'!#REF!</definedName>
    <definedName name="Foot_5">'[2]t2.34 Topic 2.6.1'!#REF!</definedName>
    <definedName name="FootLng_5" localSheetId="99">'[2]t2.34 Topic 2.6.1'!#REF!</definedName>
    <definedName name="FootLng_5" localSheetId="100">'[2]t2.34 Topic 2.6.1'!#REF!</definedName>
    <definedName name="FootLng_5" localSheetId="107">'[2]t2.34 Topic 2.6.1'!#REF!</definedName>
    <definedName name="FootLng_5" localSheetId="108">'[2]t2.34 Topic 2.6.1'!#REF!</definedName>
    <definedName name="FootLng_5" localSheetId="109">'[2]t2.34 Topic 2.6.1'!#REF!</definedName>
    <definedName name="FootLng_5" localSheetId="110">'[2]t2.34 Topic 2.6.1'!#REF!</definedName>
    <definedName name="FootLng_5" localSheetId="115">'[2]t2.34 Topic 2.6.1'!#REF!</definedName>
    <definedName name="FootLng_5" localSheetId="116">'[2]t2.34 Topic 2.6.1'!#REF!</definedName>
    <definedName name="FootLng_5" localSheetId="80">'[2]t2.34 Topic 2.6.1'!#REF!</definedName>
    <definedName name="FootLng_5" localSheetId="82">'[2]t2.34 Topic 2.6.1'!#REF!</definedName>
    <definedName name="FootLng_5" localSheetId="83">'[2]t2.34 Topic 2.6.1'!#REF!</definedName>
    <definedName name="FootLng_5" localSheetId="84">'[2]t2.34 Topic 2.6.1'!#REF!</definedName>
    <definedName name="FootLng_5" localSheetId="85">'[2]t2.34 Topic 2.6.1'!#REF!</definedName>
    <definedName name="FootLng_5" localSheetId="86">'[2]t2.34 Topic 2.6.1'!#REF!</definedName>
    <definedName name="FootLng_5" localSheetId="87">'[2]t2.34 Topic 2.6.1'!#REF!</definedName>
    <definedName name="FootLng_5" localSheetId="97">'[2]t2.34 Topic 2.6.1'!#REF!</definedName>
    <definedName name="FootLng_5" localSheetId="12">'[2]t2.34 Topic 2.6.1'!#REF!</definedName>
    <definedName name="FootLng_5" localSheetId="98">'[2]t2.34 Topic 2.6.1'!#REF!</definedName>
    <definedName name="FootLng_5" localSheetId="102">'[2]t2.34 Topic 2.6.1'!#REF!</definedName>
    <definedName name="FootLng_5" localSheetId="103">'[2]t2.34 Topic 2.6.1'!#REF!</definedName>
    <definedName name="FootLng_5" localSheetId="111">'[2]t2.34 Topic 2.6.1'!#REF!</definedName>
    <definedName name="FootLng_5" localSheetId="112">'[2]t2.34 Topic 2.6.1'!#REF!</definedName>
    <definedName name="FootLng_5" localSheetId="113">'[2]t2.34 Topic 2.6.1'!#REF!</definedName>
    <definedName name="FootLng_5" localSheetId="114">'[2]t2.34 Topic 2.6.1'!#REF!</definedName>
    <definedName name="FootLng_5" localSheetId="117">'[2]t2.34 Topic 2.6.1'!#REF!</definedName>
    <definedName name="FootLng_5" localSheetId="118">'[2]t2.34 Topic 2.6.1'!#REF!</definedName>
    <definedName name="FootLng_5" localSheetId="119">'[2]t2.34 Topic 2.6.1'!#REF!</definedName>
    <definedName name="FootLng_5" localSheetId="120">'[2]t2.34 Topic 2.6.1'!#REF!</definedName>
    <definedName name="FootLng_5" localSheetId="124">'[2]t2.34 Topic 2.6.1'!#REF!</definedName>
    <definedName name="FootLng_5" localSheetId="125">'[2]t2.34 Topic 2.6.1'!#REF!</definedName>
    <definedName name="FootLng_5" localSheetId="126">'[2]t2.34 Topic 2.6.1'!#REF!</definedName>
    <definedName name="FootLng_5" localSheetId="29">'[2]t2.34 Topic 2.6.1'!#REF!</definedName>
    <definedName name="FootLng_5" localSheetId="33">'[2]t2.34 Topic 2.6.1'!#REF!</definedName>
    <definedName name="FootLng_5" localSheetId="42">'[2]t2.34 Topic 2.6.1'!#REF!</definedName>
    <definedName name="FootLng_5" localSheetId="54">'[2]t2.34 Topic 2.6.1'!#REF!</definedName>
    <definedName name="FootLng_5" localSheetId="55">'[2]t2.34 Topic 2.6.1'!#REF!</definedName>
    <definedName name="FootLng_5" localSheetId="62">'[2]t2.34 Topic 2.6.1'!#REF!</definedName>
    <definedName name="FootLng_5" localSheetId="65">'[2]t2.34 Topic 2.6.1'!#REF!</definedName>
    <definedName name="FootLng_5" localSheetId="66">'[2]t2.34 Topic 2.6.1'!#REF!</definedName>
    <definedName name="FootLng_5" localSheetId="71">'[2]t2.34 Topic 2.6.1'!#REF!</definedName>
    <definedName name="FootLng_5" localSheetId="76">'[2]t2.34 Topic 2.6.1'!#REF!</definedName>
    <definedName name="FootLng_5" localSheetId="77">'[2]t2.34 Topic 2.6.1'!#REF!</definedName>
    <definedName name="FootLng_5" localSheetId="78">'[2]t2.34 Topic 2.6.1'!#REF!</definedName>
    <definedName name="FootLng_5" localSheetId="81">'[2]t2.34 Topic 2.6.1'!#REF!</definedName>
    <definedName name="FootLng_5" localSheetId="88">'[2]t2.34 Topic 2.6.1'!#REF!</definedName>
    <definedName name="FootLng_5" localSheetId="89">'[2]t2.34 Topic 2.6.1'!#REF!</definedName>
    <definedName name="FootLng_5" localSheetId="90">'[2]t2.34 Topic 2.6.1'!#REF!</definedName>
    <definedName name="FootLng_5" localSheetId="92">'[2]t2.34 Topic 2.6.1'!#REF!</definedName>
    <definedName name="FootLng_5" localSheetId="1">'[2]t2.34 Topic 2.6.1'!#REF!</definedName>
    <definedName name="FootLng_5" localSheetId="121">'[2]t2.34 Topic 2.6.1'!#REF!</definedName>
    <definedName name="FootLng_5" localSheetId="122">'[2]t2.34 Topic 2.6.1'!#REF!</definedName>
    <definedName name="FootLng_5" localSheetId="123">'[2]t2.34 Topic 2.6.1'!#REF!</definedName>
    <definedName name="FootLng_5" localSheetId="53">'[2]t2.34 Topic 2.6.1'!#REF!</definedName>
    <definedName name="FootLng_5" localSheetId="91">'[2]t2.34 Topic 2.6.1'!#REF!</definedName>
    <definedName name="FootLng_5">'[2]t2.34 Topic 2.6.1'!#REF!</definedName>
    <definedName name="gfh" localSheetId="99">#REF!</definedName>
    <definedName name="gfh" localSheetId="100">#REF!</definedName>
    <definedName name="gfh" localSheetId="107">#REF!</definedName>
    <definedName name="gfh" localSheetId="108">#REF!</definedName>
    <definedName name="gfh" localSheetId="109">#REF!</definedName>
    <definedName name="gfh" localSheetId="110">#REF!</definedName>
    <definedName name="gfh" localSheetId="115">#REF!</definedName>
    <definedName name="gfh" localSheetId="116">#REF!</definedName>
    <definedName name="gfh" localSheetId="80">#REF!</definedName>
    <definedName name="gfh" localSheetId="82">#REF!</definedName>
    <definedName name="gfh" localSheetId="83">#REF!</definedName>
    <definedName name="gfh" localSheetId="84">#REF!</definedName>
    <definedName name="gfh" localSheetId="85">#REF!</definedName>
    <definedName name="gfh" localSheetId="86">#REF!</definedName>
    <definedName name="gfh" localSheetId="87">#REF!</definedName>
    <definedName name="gfh" localSheetId="97">#REF!</definedName>
    <definedName name="gfh" localSheetId="12">#REF!</definedName>
    <definedName name="gfh" localSheetId="21">#REF!</definedName>
    <definedName name="gfh" localSheetId="98">#REF!</definedName>
    <definedName name="gfh" localSheetId="102">#REF!</definedName>
    <definedName name="gfh" localSheetId="103">#REF!</definedName>
    <definedName name="gfh" localSheetId="111">#REF!</definedName>
    <definedName name="gfh" localSheetId="112">#REF!</definedName>
    <definedName name="gfh" localSheetId="113">#REF!</definedName>
    <definedName name="gfh" localSheetId="114">#REF!</definedName>
    <definedName name="gfh" localSheetId="117">#REF!</definedName>
    <definedName name="gfh" localSheetId="118">#REF!</definedName>
    <definedName name="gfh" localSheetId="119">#REF!</definedName>
    <definedName name="gfh" localSheetId="120">#REF!</definedName>
    <definedName name="gfh" localSheetId="124">#REF!</definedName>
    <definedName name="gfh" localSheetId="125">#REF!</definedName>
    <definedName name="gfh" localSheetId="126">#REF!</definedName>
    <definedName name="gfh" localSheetId="29">#REF!</definedName>
    <definedName name="gfh" localSheetId="30">#REF!</definedName>
    <definedName name="gfh" localSheetId="33">#REF!</definedName>
    <definedName name="gfh" localSheetId="14">#REF!</definedName>
    <definedName name="gfh" localSheetId="42">#REF!</definedName>
    <definedName name="gfh" localSheetId="44">#REF!</definedName>
    <definedName name="gfh" localSheetId="47">#REF!</definedName>
    <definedName name="gfh" localSheetId="52">#REF!</definedName>
    <definedName name="gfh" localSheetId="54">#REF!</definedName>
    <definedName name="gfh" localSheetId="55">#REF!</definedName>
    <definedName name="gfh" localSheetId="62">#REF!</definedName>
    <definedName name="gfh" localSheetId="65">#REF!</definedName>
    <definedName name="gfh" localSheetId="66">#REF!</definedName>
    <definedName name="gfh" localSheetId="71">#REF!</definedName>
    <definedName name="gfh" localSheetId="76">#REF!</definedName>
    <definedName name="gfh" localSheetId="77">#REF!</definedName>
    <definedName name="gfh" localSheetId="78">#REF!</definedName>
    <definedName name="gfh" localSheetId="81">#REF!</definedName>
    <definedName name="gfh" localSheetId="88">#REF!</definedName>
    <definedName name="gfh" localSheetId="89">#REF!</definedName>
    <definedName name="gfh" localSheetId="90">#REF!</definedName>
    <definedName name="gfh" localSheetId="92">#REF!</definedName>
    <definedName name="gfh" localSheetId="94">#REF!</definedName>
    <definedName name="gfh" localSheetId="1">#REF!</definedName>
    <definedName name="gfh" localSheetId="121">#REF!</definedName>
    <definedName name="gfh" localSheetId="122">#REF!</definedName>
    <definedName name="gfh" localSheetId="123">#REF!</definedName>
    <definedName name="gfh" localSheetId="25">#REF!</definedName>
    <definedName name="gfh" localSheetId="53">#REF!</definedName>
    <definedName name="gfh" localSheetId="91">#REF!</definedName>
    <definedName name="gfh">#REF!</definedName>
    <definedName name="hhh" localSheetId="107">#REF!</definedName>
    <definedName name="hhh" localSheetId="108">#REF!</definedName>
    <definedName name="hhh" localSheetId="109">#REF!</definedName>
    <definedName name="hhh" localSheetId="110">#REF!</definedName>
    <definedName name="hhh" localSheetId="80">#REF!</definedName>
    <definedName name="hhh" localSheetId="82">#REF!</definedName>
    <definedName name="hhh" localSheetId="83">#REF!</definedName>
    <definedName name="hhh" localSheetId="84">#REF!</definedName>
    <definedName name="hhh" localSheetId="85">#REF!</definedName>
    <definedName name="hhh" localSheetId="86">#REF!</definedName>
    <definedName name="hhh" localSheetId="87">#REF!</definedName>
    <definedName name="hhh" localSheetId="12">#REF!</definedName>
    <definedName name="hhh" localSheetId="33">#REF!</definedName>
    <definedName name="hhh" localSheetId="54">#REF!</definedName>
    <definedName name="hhh" localSheetId="55">#REF!</definedName>
    <definedName name="hhh" localSheetId="65">#REF!</definedName>
    <definedName name="hhh" localSheetId="66">#REF!</definedName>
    <definedName name="hhh" localSheetId="71">#REF!</definedName>
    <definedName name="hhh" localSheetId="76">#REF!</definedName>
    <definedName name="hhh" localSheetId="77">#REF!</definedName>
    <definedName name="hhh" localSheetId="78">#REF!</definedName>
    <definedName name="hhh" localSheetId="81">#REF!</definedName>
    <definedName name="hhh" localSheetId="88">#REF!</definedName>
    <definedName name="hhh" localSheetId="89">#REF!</definedName>
    <definedName name="hhh" localSheetId="90">#REF!</definedName>
    <definedName name="hhh" localSheetId="1">#REF!</definedName>
    <definedName name="hhh" localSheetId="91">#REF!</definedName>
    <definedName name="hhh">#REF!</definedName>
    <definedName name="hhhhhh" localSheetId="99">#REF!</definedName>
    <definedName name="hhhhhh" localSheetId="100">#REF!</definedName>
    <definedName name="hhhhhh" localSheetId="107">#REF!</definedName>
    <definedName name="hhhhhh" localSheetId="108">#REF!</definedName>
    <definedName name="hhhhhh" localSheetId="109">#REF!</definedName>
    <definedName name="hhhhhh" localSheetId="110">#REF!</definedName>
    <definedName name="hhhhhh" localSheetId="115">#REF!</definedName>
    <definedName name="hhhhhh" localSheetId="116">#REF!</definedName>
    <definedName name="hhhhhh" localSheetId="80">#REF!</definedName>
    <definedName name="hhhhhh" localSheetId="82">#REF!</definedName>
    <definedName name="hhhhhh" localSheetId="83">#REF!</definedName>
    <definedName name="hhhhhh" localSheetId="84">#REF!</definedName>
    <definedName name="hhhhhh" localSheetId="85">#REF!</definedName>
    <definedName name="hhhhhh" localSheetId="86">#REF!</definedName>
    <definedName name="hhhhhh" localSheetId="87">#REF!</definedName>
    <definedName name="hhhhhh" localSheetId="97">#REF!</definedName>
    <definedName name="hhhhhh" localSheetId="12">#REF!</definedName>
    <definedName name="hhhhhh" localSheetId="98">#REF!</definedName>
    <definedName name="hhhhhh" localSheetId="102">#REF!</definedName>
    <definedName name="hhhhhh" localSheetId="103">#REF!</definedName>
    <definedName name="hhhhhh" localSheetId="111">#REF!</definedName>
    <definedName name="hhhhhh" localSheetId="112">#REF!</definedName>
    <definedName name="hhhhhh" localSheetId="113">#REF!</definedName>
    <definedName name="hhhhhh" localSheetId="114">#REF!</definedName>
    <definedName name="hhhhhh" localSheetId="117">#REF!</definedName>
    <definedName name="hhhhhh" localSheetId="118">#REF!</definedName>
    <definedName name="hhhhhh" localSheetId="119">#REF!</definedName>
    <definedName name="hhhhhh" localSheetId="120">#REF!</definedName>
    <definedName name="hhhhhh" localSheetId="124">#REF!</definedName>
    <definedName name="hhhhhh" localSheetId="125">#REF!</definedName>
    <definedName name="hhhhhh" localSheetId="126">#REF!</definedName>
    <definedName name="hhhhhh" localSheetId="29">#REF!</definedName>
    <definedName name="hhhhhh" localSheetId="30">#REF!</definedName>
    <definedName name="hhhhhh" localSheetId="33">#REF!</definedName>
    <definedName name="hhhhhh" localSheetId="42">#REF!</definedName>
    <definedName name="hhhhhh" localSheetId="44">#REF!</definedName>
    <definedName name="hhhhhh" localSheetId="54">#REF!</definedName>
    <definedName name="hhhhhh" localSheetId="55">#REF!</definedName>
    <definedName name="hhhhhh" localSheetId="62">#REF!</definedName>
    <definedName name="hhhhhh" localSheetId="65">#REF!</definedName>
    <definedName name="hhhhhh" localSheetId="66">#REF!</definedName>
    <definedName name="hhhhhh" localSheetId="71">#REF!</definedName>
    <definedName name="hhhhhh" localSheetId="76">#REF!</definedName>
    <definedName name="hhhhhh" localSheetId="77">#REF!</definedName>
    <definedName name="hhhhhh" localSheetId="78">#REF!</definedName>
    <definedName name="hhhhhh" localSheetId="81">#REF!</definedName>
    <definedName name="hhhhhh" localSheetId="88">#REF!</definedName>
    <definedName name="hhhhhh" localSheetId="89">#REF!</definedName>
    <definedName name="hhhhhh" localSheetId="90">#REF!</definedName>
    <definedName name="hhhhhh" localSheetId="92">#REF!</definedName>
    <definedName name="hhhhhh" localSheetId="94">#REF!</definedName>
    <definedName name="hhhhhh" localSheetId="1">#REF!</definedName>
    <definedName name="hhhhhh" localSheetId="121">#REF!</definedName>
    <definedName name="hhhhhh" localSheetId="122">#REF!</definedName>
    <definedName name="hhhhhh" localSheetId="123">#REF!</definedName>
    <definedName name="hhhhhh" localSheetId="53">#REF!</definedName>
    <definedName name="hhhhhh" localSheetId="91">#REF!</definedName>
    <definedName name="hhhhhh">#REF!</definedName>
    <definedName name="Inc_5" localSheetId="99">'[2]t2.34 Topic 2.6.1'!#REF!</definedName>
    <definedName name="Inc_5" localSheetId="100">'[2]t2.34 Topic 2.6.1'!#REF!</definedName>
    <definedName name="Inc_5" localSheetId="107">'[2]t2.34 Topic 2.6.1'!#REF!</definedName>
    <definedName name="Inc_5" localSheetId="108">'[2]t2.34 Topic 2.6.1'!#REF!</definedName>
    <definedName name="Inc_5" localSheetId="109">'[2]t2.34 Topic 2.6.1'!#REF!</definedName>
    <definedName name="Inc_5" localSheetId="110">'[2]t2.34 Topic 2.6.1'!#REF!</definedName>
    <definedName name="Inc_5" localSheetId="115">'[2]t2.34 Topic 2.6.1'!#REF!</definedName>
    <definedName name="Inc_5" localSheetId="116">'[2]t2.34 Topic 2.6.1'!#REF!</definedName>
    <definedName name="Inc_5" localSheetId="80">'[2]t2.34 Topic 2.6.1'!#REF!</definedName>
    <definedName name="Inc_5" localSheetId="82">'[2]t2.34 Topic 2.6.1'!#REF!</definedName>
    <definedName name="Inc_5" localSheetId="83">'[2]t2.34 Topic 2.6.1'!#REF!</definedName>
    <definedName name="Inc_5" localSheetId="84">'[2]t2.34 Topic 2.6.1'!#REF!</definedName>
    <definedName name="Inc_5" localSheetId="85">'[2]t2.34 Topic 2.6.1'!#REF!</definedName>
    <definedName name="Inc_5" localSheetId="86">'[2]t2.34 Topic 2.6.1'!#REF!</definedName>
    <definedName name="Inc_5" localSheetId="87">'[2]t2.34 Topic 2.6.1'!#REF!</definedName>
    <definedName name="Inc_5" localSheetId="97">'[2]t2.34 Topic 2.6.1'!#REF!</definedName>
    <definedName name="Inc_5" localSheetId="12">'[2]t2.34 Topic 2.6.1'!#REF!</definedName>
    <definedName name="Inc_5" localSheetId="98">'[2]t2.34 Topic 2.6.1'!#REF!</definedName>
    <definedName name="Inc_5" localSheetId="102">'[2]t2.34 Topic 2.6.1'!#REF!</definedName>
    <definedName name="Inc_5" localSheetId="103">'[2]t2.34 Topic 2.6.1'!#REF!</definedName>
    <definedName name="Inc_5" localSheetId="111">'[2]t2.34 Topic 2.6.1'!#REF!</definedName>
    <definedName name="Inc_5" localSheetId="112">'[2]t2.34 Topic 2.6.1'!#REF!</definedName>
    <definedName name="Inc_5" localSheetId="113">'[2]t2.34 Topic 2.6.1'!#REF!</definedName>
    <definedName name="Inc_5" localSheetId="114">'[2]t2.34 Topic 2.6.1'!#REF!</definedName>
    <definedName name="Inc_5" localSheetId="117">'[2]t2.34 Topic 2.6.1'!#REF!</definedName>
    <definedName name="Inc_5" localSheetId="118">'[2]t2.34 Topic 2.6.1'!#REF!</definedName>
    <definedName name="Inc_5" localSheetId="119">'[2]t2.34 Topic 2.6.1'!#REF!</definedName>
    <definedName name="Inc_5" localSheetId="120">'[2]t2.34 Topic 2.6.1'!#REF!</definedName>
    <definedName name="Inc_5" localSheetId="124">'[2]t2.34 Topic 2.6.1'!#REF!</definedName>
    <definedName name="Inc_5" localSheetId="125">'[2]t2.34 Topic 2.6.1'!#REF!</definedName>
    <definedName name="Inc_5" localSheetId="126">'[2]t2.34 Topic 2.6.1'!#REF!</definedName>
    <definedName name="Inc_5" localSheetId="29">'[2]t2.34 Topic 2.6.1'!#REF!</definedName>
    <definedName name="Inc_5" localSheetId="33">'[2]t2.34 Topic 2.6.1'!#REF!</definedName>
    <definedName name="Inc_5" localSheetId="42">'[2]t2.34 Topic 2.6.1'!#REF!</definedName>
    <definedName name="Inc_5" localSheetId="52">'[2]t2.34 Topic 2.6.1'!#REF!</definedName>
    <definedName name="Inc_5" localSheetId="54">'[2]t2.34 Topic 2.6.1'!#REF!</definedName>
    <definedName name="Inc_5" localSheetId="55">'[2]t2.34 Topic 2.6.1'!#REF!</definedName>
    <definedName name="Inc_5" localSheetId="62">'[2]t2.34 Topic 2.6.1'!#REF!</definedName>
    <definedName name="Inc_5" localSheetId="65">'[2]t2.34 Topic 2.6.1'!#REF!</definedName>
    <definedName name="Inc_5" localSheetId="66">'[2]t2.34 Topic 2.6.1'!#REF!</definedName>
    <definedName name="Inc_5" localSheetId="71">'[2]t2.34 Topic 2.6.1'!#REF!</definedName>
    <definedName name="Inc_5" localSheetId="76">'[2]t2.34 Topic 2.6.1'!#REF!</definedName>
    <definedName name="Inc_5" localSheetId="77">'[2]t2.34 Topic 2.6.1'!#REF!</definedName>
    <definedName name="Inc_5" localSheetId="78">'[2]t2.34 Topic 2.6.1'!#REF!</definedName>
    <definedName name="Inc_5" localSheetId="81">'[2]t2.34 Topic 2.6.1'!#REF!</definedName>
    <definedName name="Inc_5" localSheetId="88">'[2]t2.34 Topic 2.6.1'!#REF!</definedName>
    <definedName name="Inc_5" localSheetId="89">'[2]t2.34 Topic 2.6.1'!#REF!</definedName>
    <definedName name="Inc_5" localSheetId="90">'[2]t2.34 Topic 2.6.1'!#REF!</definedName>
    <definedName name="Inc_5" localSheetId="92">'[2]t2.34 Topic 2.6.1'!#REF!</definedName>
    <definedName name="Inc_5" localSheetId="1">'[2]t2.34 Topic 2.6.1'!#REF!</definedName>
    <definedName name="Inc_5" localSheetId="121">'[2]t2.34 Topic 2.6.1'!#REF!</definedName>
    <definedName name="Inc_5" localSheetId="122">'[2]t2.34 Topic 2.6.1'!#REF!</definedName>
    <definedName name="Inc_5" localSheetId="123">'[2]t2.34 Topic 2.6.1'!#REF!</definedName>
    <definedName name="Inc_5" localSheetId="53">'[2]t2.34 Topic 2.6.1'!#REF!</definedName>
    <definedName name="Inc_5" localSheetId="91">'[2]t2.34 Topic 2.6.1'!#REF!</definedName>
    <definedName name="Inc_5">'[2]t2.34 Topic 2.6.1'!#REF!</definedName>
    <definedName name="Ind_5" localSheetId="99">'[2]t2.34 Topic 2.6.1'!#REF!</definedName>
    <definedName name="Ind_5" localSheetId="100">'[2]t2.34 Topic 2.6.1'!#REF!</definedName>
    <definedName name="Ind_5" localSheetId="107">'[2]t2.34 Topic 2.6.1'!#REF!</definedName>
    <definedName name="Ind_5" localSheetId="108">'[2]t2.34 Topic 2.6.1'!#REF!</definedName>
    <definedName name="Ind_5" localSheetId="109">'[2]t2.34 Topic 2.6.1'!#REF!</definedName>
    <definedName name="Ind_5" localSheetId="110">'[2]t2.34 Topic 2.6.1'!#REF!</definedName>
    <definedName name="Ind_5" localSheetId="115">'[2]t2.34 Topic 2.6.1'!#REF!</definedName>
    <definedName name="Ind_5" localSheetId="116">'[2]t2.34 Topic 2.6.1'!#REF!</definedName>
    <definedName name="Ind_5" localSheetId="80">'[2]t2.34 Topic 2.6.1'!#REF!</definedName>
    <definedName name="Ind_5" localSheetId="82">'[2]t2.34 Topic 2.6.1'!#REF!</definedName>
    <definedName name="Ind_5" localSheetId="83">'[2]t2.34 Topic 2.6.1'!#REF!</definedName>
    <definedName name="Ind_5" localSheetId="84">'[2]t2.34 Topic 2.6.1'!#REF!</definedName>
    <definedName name="Ind_5" localSheetId="85">'[2]t2.34 Topic 2.6.1'!#REF!</definedName>
    <definedName name="Ind_5" localSheetId="86">'[2]t2.34 Topic 2.6.1'!#REF!</definedName>
    <definedName name="Ind_5" localSheetId="87">'[2]t2.34 Topic 2.6.1'!#REF!</definedName>
    <definedName name="Ind_5" localSheetId="97">'[2]t2.34 Topic 2.6.1'!#REF!</definedName>
    <definedName name="Ind_5" localSheetId="12">'[2]t2.34 Topic 2.6.1'!#REF!</definedName>
    <definedName name="Ind_5" localSheetId="98">'[2]t2.34 Topic 2.6.1'!#REF!</definedName>
    <definedName name="Ind_5" localSheetId="102">'[2]t2.34 Topic 2.6.1'!#REF!</definedName>
    <definedName name="Ind_5" localSheetId="103">'[2]t2.34 Topic 2.6.1'!#REF!</definedName>
    <definedName name="Ind_5" localSheetId="111">'[2]t2.34 Topic 2.6.1'!#REF!</definedName>
    <definedName name="Ind_5" localSheetId="112">'[2]t2.34 Topic 2.6.1'!#REF!</definedName>
    <definedName name="Ind_5" localSheetId="113">'[2]t2.34 Topic 2.6.1'!#REF!</definedName>
    <definedName name="Ind_5" localSheetId="114">'[2]t2.34 Topic 2.6.1'!#REF!</definedName>
    <definedName name="Ind_5" localSheetId="117">'[2]t2.34 Topic 2.6.1'!#REF!</definedName>
    <definedName name="Ind_5" localSheetId="118">'[2]t2.34 Topic 2.6.1'!#REF!</definedName>
    <definedName name="Ind_5" localSheetId="119">'[2]t2.34 Topic 2.6.1'!#REF!</definedName>
    <definedName name="Ind_5" localSheetId="120">'[2]t2.34 Topic 2.6.1'!#REF!</definedName>
    <definedName name="Ind_5" localSheetId="124">'[2]t2.34 Topic 2.6.1'!#REF!</definedName>
    <definedName name="Ind_5" localSheetId="125">'[2]t2.34 Topic 2.6.1'!#REF!</definedName>
    <definedName name="Ind_5" localSheetId="126">'[2]t2.34 Topic 2.6.1'!#REF!</definedName>
    <definedName name="Ind_5" localSheetId="29">'[2]t2.34 Topic 2.6.1'!#REF!</definedName>
    <definedName name="Ind_5" localSheetId="33">'[2]t2.34 Topic 2.6.1'!#REF!</definedName>
    <definedName name="Ind_5" localSheetId="42">'[2]t2.34 Topic 2.6.1'!#REF!</definedName>
    <definedName name="Ind_5" localSheetId="52">'[2]t2.34 Topic 2.6.1'!#REF!</definedName>
    <definedName name="Ind_5" localSheetId="54">'[2]t2.34 Topic 2.6.1'!#REF!</definedName>
    <definedName name="Ind_5" localSheetId="55">'[2]t2.34 Topic 2.6.1'!#REF!</definedName>
    <definedName name="Ind_5" localSheetId="62">'[2]t2.34 Topic 2.6.1'!#REF!</definedName>
    <definedName name="Ind_5" localSheetId="65">'[2]t2.34 Topic 2.6.1'!#REF!</definedName>
    <definedName name="Ind_5" localSheetId="66">'[2]t2.34 Topic 2.6.1'!#REF!</definedName>
    <definedName name="Ind_5" localSheetId="71">'[2]t2.34 Topic 2.6.1'!#REF!</definedName>
    <definedName name="Ind_5" localSheetId="76">'[2]t2.34 Topic 2.6.1'!#REF!</definedName>
    <definedName name="Ind_5" localSheetId="77">'[2]t2.34 Topic 2.6.1'!#REF!</definedName>
    <definedName name="Ind_5" localSheetId="78">'[2]t2.34 Topic 2.6.1'!#REF!</definedName>
    <definedName name="Ind_5" localSheetId="81">'[2]t2.34 Topic 2.6.1'!#REF!</definedName>
    <definedName name="Ind_5" localSheetId="88">'[2]t2.34 Topic 2.6.1'!#REF!</definedName>
    <definedName name="Ind_5" localSheetId="89">'[2]t2.34 Topic 2.6.1'!#REF!</definedName>
    <definedName name="Ind_5" localSheetId="90">'[2]t2.34 Topic 2.6.1'!#REF!</definedName>
    <definedName name="Ind_5" localSheetId="92">'[2]t2.34 Topic 2.6.1'!#REF!</definedName>
    <definedName name="Ind_5" localSheetId="1">'[2]t2.34 Topic 2.6.1'!#REF!</definedName>
    <definedName name="Ind_5" localSheetId="121">'[2]t2.34 Topic 2.6.1'!#REF!</definedName>
    <definedName name="Ind_5" localSheetId="122">'[2]t2.34 Topic 2.6.1'!#REF!</definedName>
    <definedName name="Ind_5" localSheetId="123">'[2]t2.34 Topic 2.6.1'!#REF!</definedName>
    <definedName name="Ind_5" localSheetId="53">'[2]t2.34 Topic 2.6.1'!#REF!</definedName>
    <definedName name="Ind_5" localSheetId="91">'[2]t2.34 Topic 2.6.1'!#REF!</definedName>
    <definedName name="Ind_5">'[2]t2.34 Topic 2.6.1'!#REF!</definedName>
    <definedName name="Inout">[1]CODE!$F$1:$F$2</definedName>
    <definedName name="JR_PAGE_ANCHOR_0_1" localSheetId="107">#REF!</definedName>
    <definedName name="JR_PAGE_ANCHOR_0_1" localSheetId="108">#REF!</definedName>
    <definedName name="JR_PAGE_ANCHOR_0_1" localSheetId="109">#REF!</definedName>
    <definedName name="JR_PAGE_ANCHOR_0_1" localSheetId="110">#REF!</definedName>
    <definedName name="JR_PAGE_ANCHOR_0_1" localSheetId="80">#REF!</definedName>
    <definedName name="JR_PAGE_ANCHOR_0_1" localSheetId="82">#REF!</definedName>
    <definedName name="JR_PAGE_ANCHOR_0_1" localSheetId="83">#REF!</definedName>
    <definedName name="JR_PAGE_ANCHOR_0_1" localSheetId="84">#REF!</definedName>
    <definedName name="JR_PAGE_ANCHOR_0_1" localSheetId="85">#REF!</definedName>
    <definedName name="JR_PAGE_ANCHOR_0_1" localSheetId="86">#REF!</definedName>
    <definedName name="JR_PAGE_ANCHOR_0_1" localSheetId="87">#REF!</definedName>
    <definedName name="JR_PAGE_ANCHOR_0_1" localSheetId="12">#REF!</definedName>
    <definedName name="JR_PAGE_ANCHOR_0_1" localSheetId="33">#REF!</definedName>
    <definedName name="JR_PAGE_ANCHOR_0_1" localSheetId="44">#REF!</definedName>
    <definedName name="JR_PAGE_ANCHOR_0_1" localSheetId="49">#REF!</definedName>
    <definedName name="JR_PAGE_ANCHOR_0_1" localSheetId="50">#REF!</definedName>
    <definedName name="JR_PAGE_ANCHOR_0_1" localSheetId="51">#REF!</definedName>
    <definedName name="JR_PAGE_ANCHOR_0_1" localSheetId="52">#REF!</definedName>
    <definedName name="JR_PAGE_ANCHOR_0_1" localSheetId="54">#REF!</definedName>
    <definedName name="JR_PAGE_ANCHOR_0_1" localSheetId="55">#REF!</definedName>
    <definedName name="JR_PAGE_ANCHOR_0_1" localSheetId="56">#REF!</definedName>
    <definedName name="JR_PAGE_ANCHOR_0_1" localSheetId="59">#REF!</definedName>
    <definedName name="JR_PAGE_ANCHOR_0_1" localSheetId="60">#REF!</definedName>
    <definedName name="JR_PAGE_ANCHOR_0_1" localSheetId="61">#REF!</definedName>
    <definedName name="JR_PAGE_ANCHOR_0_1" localSheetId="62">#REF!</definedName>
    <definedName name="JR_PAGE_ANCHOR_0_1" localSheetId="65">#REF!</definedName>
    <definedName name="JR_PAGE_ANCHOR_0_1" localSheetId="66">#REF!</definedName>
    <definedName name="JR_PAGE_ANCHOR_0_1" localSheetId="71">#REF!</definedName>
    <definedName name="JR_PAGE_ANCHOR_0_1" localSheetId="76">#REF!</definedName>
    <definedName name="JR_PAGE_ANCHOR_0_1" localSheetId="77">#REF!</definedName>
    <definedName name="JR_PAGE_ANCHOR_0_1" localSheetId="78">#REF!</definedName>
    <definedName name="JR_PAGE_ANCHOR_0_1" localSheetId="81">#REF!</definedName>
    <definedName name="JR_PAGE_ANCHOR_0_1" localSheetId="88">#REF!</definedName>
    <definedName name="JR_PAGE_ANCHOR_0_1" localSheetId="89">#REF!</definedName>
    <definedName name="JR_PAGE_ANCHOR_0_1" localSheetId="90">#REF!</definedName>
    <definedName name="JR_PAGE_ANCHOR_0_1" localSheetId="1">#REF!</definedName>
    <definedName name="JR_PAGE_ANCHOR_0_1" localSheetId="53">#REF!</definedName>
    <definedName name="JR_PAGE_ANCHOR_0_1" localSheetId="91">#REF!</definedName>
    <definedName name="JR_PAGE_ANCHOR_0_1">#REF!</definedName>
    <definedName name="kkk" localSheetId="107">#REF!</definedName>
    <definedName name="kkk" localSheetId="108">#REF!</definedName>
    <definedName name="kkk" localSheetId="109">#REF!</definedName>
    <definedName name="kkk" localSheetId="110">#REF!</definedName>
    <definedName name="kkk" localSheetId="80">#REF!</definedName>
    <definedName name="kkk" localSheetId="82">#REF!</definedName>
    <definedName name="kkk" localSheetId="83">#REF!</definedName>
    <definedName name="kkk" localSheetId="84">#REF!</definedName>
    <definedName name="kkk" localSheetId="85">#REF!</definedName>
    <definedName name="kkk" localSheetId="86">#REF!</definedName>
    <definedName name="kkk" localSheetId="87">#REF!</definedName>
    <definedName name="kkk" localSheetId="12">#REF!</definedName>
    <definedName name="kkk" localSheetId="33">#REF!</definedName>
    <definedName name="kkk" localSheetId="54">#REF!</definedName>
    <definedName name="kkk" localSheetId="55">#REF!</definedName>
    <definedName name="kkk" localSheetId="65">#REF!</definedName>
    <definedName name="kkk" localSheetId="66">#REF!</definedName>
    <definedName name="kkk" localSheetId="71">#REF!</definedName>
    <definedName name="kkk" localSheetId="76">#REF!</definedName>
    <definedName name="kkk" localSheetId="77">#REF!</definedName>
    <definedName name="kkk" localSheetId="78">#REF!</definedName>
    <definedName name="kkk" localSheetId="81">#REF!</definedName>
    <definedName name="kkk" localSheetId="88">#REF!</definedName>
    <definedName name="kkk" localSheetId="89">#REF!</definedName>
    <definedName name="kkk" localSheetId="90">#REF!</definedName>
    <definedName name="kkk" localSheetId="1">#REF!</definedName>
    <definedName name="kkk" localSheetId="91">#REF!</definedName>
    <definedName name="kkk">#REF!</definedName>
    <definedName name="l" localSheetId="99" hidden="1">#REF!</definedName>
    <definedName name="l" localSheetId="100" hidden="1">#REF!</definedName>
    <definedName name="l" localSheetId="107" hidden="1">#REF!</definedName>
    <definedName name="l" localSheetId="108" hidden="1">#REF!</definedName>
    <definedName name="l" localSheetId="109" hidden="1">#REF!</definedName>
    <definedName name="l" localSheetId="110" hidden="1">#REF!</definedName>
    <definedName name="l" localSheetId="115" hidden="1">#REF!</definedName>
    <definedName name="l" localSheetId="116" hidden="1">#REF!</definedName>
    <definedName name="l" localSheetId="80">#REF!</definedName>
    <definedName name="l" localSheetId="82">#REF!</definedName>
    <definedName name="l" localSheetId="83">#REF!</definedName>
    <definedName name="l" localSheetId="84">#REF!</definedName>
    <definedName name="l" localSheetId="85">#REF!</definedName>
    <definedName name="l" localSheetId="86">#REF!</definedName>
    <definedName name="l" localSheetId="87">#REF!</definedName>
    <definedName name="l" localSheetId="97" hidden="1">#REF!</definedName>
    <definedName name="l" localSheetId="12">#REF!</definedName>
    <definedName name="l" localSheetId="21">#REF!</definedName>
    <definedName name="l" localSheetId="98" hidden="1">#REF!</definedName>
    <definedName name="l" localSheetId="102" hidden="1">#REF!</definedName>
    <definedName name="l" localSheetId="103">#REF!</definedName>
    <definedName name="l" localSheetId="111" hidden="1">#REF!</definedName>
    <definedName name="l" localSheetId="112" hidden="1">#REF!</definedName>
    <definedName name="l" localSheetId="113" hidden="1">#REF!</definedName>
    <definedName name="l" localSheetId="114" hidden="1">#REF!</definedName>
    <definedName name="l" localSheetId="117" hidden="1">#REF!</definedName>
    <definedName name="l" localSheetId="118" hidden="1">#REF!</definedName>
    <definedName name="l" localSheetId="119" hidden="1">#REF!</definedName>
    <definedName name="l" localSheetId="120" hidden="1">#REF!</definedName>
    <definedName name="l" localSheetId="124" hidden="1">#REF!</definedName>
    <definedName name="l" localSheetId="125" hidden="1">#REF!</definedName>
    <definedName name="l" localSheetId="126" hidden="1">#REF!</definedName>
    <definedName name="l" localSheetId="27" hidden="1">#REF!</definedName>
    <definedName name="l" localSheetId="29">#REF!</definedName>
    <definedName name="l" localSheetId="30">#REF!</definedName>
    <definedName name="l" localSheetId="33">#REF!</definedName>
    <definedName name="l" localSheetId="14">#REF!</definedName>
    <definedName name="l" localSheetId="42">#REF!</definedName>
    <definedName name="l" localSheetId="44">#REF!</definedName>
    <definedName name="l" localSheetId="45" hidden="1">#REF!</definedName>
    <definedName name="l" localSheetId="47" hidden="1">#REF!</definedName>
    <definedName name="l" localSheetId="49" hidden="1">#REF!</definedName>
    <definedName name="l" localSheetId="52">#REF!</definedName>
    <definedName name="l" localSheetId="54">#REF!</definedName>
    <definedName name="l" localSheetId="55">#REF!</definedName>
    <definedName name="l" localSheetId="61" hidden="1">#REF!</definedName>
    <definedName name="l" localSheetId="62">#REF!</definedName>
    <definedName name="l" localSheetId="65">#REF!</definedName>
    <definedName name="l" localSheetId="66">#REF!</definedName>
    <definedName name="l" localSheetId="71">#REF!</definedName>
    <definedName name="l" localSheetId="76">#REF!</definedName>
    <definedName name="l" localSheetId="77">#REF!</definedName>
    <definedName name="l" localSheetId="78">#REF!</definedName>
    <definedName name="l" localSheetId="81">#REF!</definedName>
    <definedName name="l" localSheetId="88">#REF!</definedName>
    <definedName name="l" localSheetId="89">#REF!</definedName>
    <definedName name="l" localSheetId="90">#REF!</definedName>
    <definedName name="l" localSheetId="92" hidden="1">#REF!</definedName>
    <definedName name="l" localSheetId="94">#REF!</definedName>
    <definedName name="l" localSheetId="1">#REF!</definedName>
    <definedName name="l" localSheetId="121" hidden="1">#REF!</definedName>
    <definedName name="l" localSheetId="122" hidden="1">#REF!</definedName>
    <definedName name="l" localSheetId="123" hidden="1">#REF!</definedName>
    <definedName name="l" localSheetId="25">#REF!</definedName>
    <definedName name="l" localSheetId="53">#REF!</definedName>
    <definedName name="l" localSheetId="91">#REF!</definedName>
    <definedName name="l">#REF!</definedName>
    <definedName name="mmmm" localSheetId="99" hidden="1">#REF!</definedName>
    <definedName name="mmmm" localSheetId="100" hidden="1">#REF!</definedName>
    <definedName name="mmmm" localSheetId="107" hidden="1">#REF!</definedName>
    <definedName name="mmmm" localSheetId="108" hidden="1">#REF!</definedName>
    <definedName name="mmmm" localSheetId="109" hidden="1">#REF!</definedName>
    <definedName name="mmmm" localSheetId="110" hidden="1">#REF!</definedName>
    <definedName name="mmmm" localSheetId="115" hidden="1">#REF!</definedName>
    <definedName name="mmmm" localSheetId="116" hidden="1">#REF!</definedName>
    <definedName name="mmmm" localSheetId="80" hidden="1">#REF!</definedName>
    <definedName name="mmmm" localSheetId="82" hidden="1">#REF!</definedName>
    <definedName name="mmmm" localSheetId="83" hidden="1">#REF!</definedName>
    <definedName name="mmmm" localSheetId="84" hidden="1">#REF!</definedName>
    <definedName name="mmmm" localSheetId="85" hidden="1">#REF!</definedName>
    <definedName name="mmmm" localSheetId="86" hidden="1">#REF!</definedName>
    <definedName name="mmmm" localSheetId="87" hidden="1">#REF!</definedName>
    <definedName name="mmmm" localSheetId="97" hidden="1">#REF!</definedName>
    <definedName name="mmmm" localSheetId="12" hidden="1">#REF!</definedName>
    <definedName name="mmmm" localSheetId="21" hidden="1">#REF!</definedName>
    <definedName name="mmmm" localSheetId="98" hidden="1">#REF!</definedName>
    <definedName name="mmmm" localSheetId="102" hidden="1">#REF!</definedName>
    <definedName name="mmmm" localSheetId="103" hidden="1">#REF!</definedName>
    <definedName name="mmmm" localSheetId="111" hidden="1">#REF!</definedName>
    <definedName name="mmmm" localSheetId="112" hidden="1">#REF!</definedName>
    <definedName name="mmmm" localSheetId="113" hidden="1">#REF!</definedName>
    <definedName name="mmmm" localSheetId="114" hidden="1">#REF!</definedName>
    <definedName name="mmmm" localSheetId="117" hidden="1">#REF!</definedName>
    <definedName name="mmmm" localSheetId="118" hidden="1">#REF!</definedName>
    <definedName name="mmmm" localSheetId="119" hidden="1">#REF!</definedName>
    <definedName name="mmmm" localSheetId="120" hidden="1">#REF!</definedName>
    <definedName name="mmmm" localSheetId="124" hidden="1">#REF!</definedName>
    <definedName name="mmmm" localSheetId="125" hidden="1">#REF!</definedName>
    <definedName name="mmmm" localSheetId="126" hidden="1">#REF!</definedName>
    <definedName name="mmmm" localSheetId="29" hidden="1">#REF!</definedName>
    <definedName name="mmmm" localSheetId="30" hidden="1">#REF!</definedName>
    <definedName name="mmmm" localSheetId="33" hidden="1">#REF!</definedName>
    <definedName name="mmmm" localSheetId="14" hidden="1">#REF!</definedName>
    <definedName name="mmmm" localSheetId="42" hidden="1">#REF!</definedName>
    <definedName name="mmmm" localSheetId="44" hidden="1">#REF!</definedName>
    <definedName name="mmmm" localSheetId="54" hidden="1">#REF!</definedName>
    <definedName name="mmmm" localSheetId="55" hidden="1">#REF!</definedName>
    <definedName name="mmmm" localSheetId="62" hidden="1">#REF!</definedName>
    <definedName name="mmmm" localSheetId="65" hidden="1">#REF!</definedName>
    <definedName name="mmmm" localSheetId="66" hidden="1">#REF!</definedName>
    <definedName name="mmmm" localSheetId="71" hidden="1">#REF!</definedName>
    <definedName name="mmmm" localSheetId="76" hidden="1">#REF!</definedName>
    <definedName name="mmmm" localSheetId="77" hidden="1">#REF!</definedName>
    <definedName name="mmmm" localSheetId="78" hidden="1">#REF!</definedName>
    <definedName name="mmmm" localSheetId="81" hidden="1">#REF!</definedName>
    <definedName name="mmmm" localSheetId="88" hidden="1">#REF!</definedName>
    <definedName name="mmmm" localSheetId="89" hidden="1">#REF!</definedName>
    <definedName name="mmmm" localSheetId="90" hidden="1">#REF!</definedName>
    <definedName name="mmmm" localSheetId="92" hidden="1">#REF!</definedName>
    <definedName name="mmmm" localSheetId="94" hidden="1">#REF!</definedName>
    <definedName name="mmmm" localSheetId="1" hidden="1">#REF!</definedName>
    <definedName name="mmmm" localSheetId="121" hidden="1">#REF!</definedName>
    <definedName name="mmmm" localSheetId="122" hidden="1">#REF!</definedName>
    <definedName name="mmmm" localSheetId="123" hidden="1">#REF!</definedName>
    <definedName name="mmmm" localSheetId="25" hidden="1">#REF!</definedName>
    <definedName name="mmmm" localSheetId="53" hidden="1">#REF!</definedName>
    <definedName name="mmmm" localSheetId="91" hidden="1">#REF!</definedName>
    <definedName name="mmmm" hidden="1">#REF!</definedName>
    <definedName name="mmmmmmmmmm" localSheetId="99">#REF!</definedName>
    <definedName name="mmmmmmmmmm" localSheetId="100">#REF!</definedName>
    <definedName name="mmmmmmmmmm" localSheetId="107">#REF!</definedName>
    <definedName name="mmmmmmmmmm" localSheetId="108">#REF!</definedName>
    <definedName name="mmmmmmmmmm" localSheetId="109">#REF!</definedName>
    <definedName name="mmmmmmmmmm" localSheetId="110">#REF!</definedName>
    <definedName name="mmmmmmmmmm" localSheetId="115">#REF!</definedName>
    <definedName name="mmmmmmmmmm" localSheetId="116">#REF!</definedName>
    <definedName name="mmmmmmmmmm" localSheetId="80">#REF!</definedName>
    <definedName name="mmmmmmmmmm" localSheetId="82">#REF!</definedName>
    <definedName name="mmmmmmmmmm" localSheetId="83">#REF!</definedName>
    <definedName name="mmmmmmmmmm" localSheetId="84">#REF!</definedName>
    <definedName name="mmmmmmmmmm" localSheetId="85">#REF!</definedName>
    <definedName name="mmmmmmmmmm" localSheetId="86">#REF!</definedName>
    <definedName name="mmmmmmmmmm" localSheetId="87">#REF!</definedName>
    <definedName name="mmmmmmmmmm" localSheetId="97">#REF!</definedName>
    <definedName name="mmmmmmmmmm" localSheetId="12">#REF!</definedName>
    <definedName name="mmmmmmmmmm" localSheetId="21">#REF!</definedName>
    <definedName name="mmmmmmmmmm" localSheetId="98">#REF!</definedName>
    <definedName name="mmmmmmmmmm" localSheetId="102">#REF!</definedName>
    <definedName name="mmmmmmmmmm" localSheetId="103">#REF!</definedName>
    <definedName name="mmmmmmmmmm" localSheetId="111">#REF!</definedName>
    <definedName name="mmmmmmmmmm" localSheetId="112">#REF!</definedName>
    <definedName name="mmmmmmmmmm" localSheetId="113">#REF!</definedName>
    <definedName name="mmmmmmmmmm" localSheetId="114">#REF!</definedName>
    <definedName name="mmmmmmmmmm" localSheetId="117">#REF!</definedName>
    <definedName name="mmmmmmmmmm" localSheetId="118">#REF!</definedName>
    <definedName name="mmmmmmmmmm" localSheetId="119">#REF!</definedName>
    <definedName name="mmmmmmmmmm" localSheetId="120">#REF!</definedName>
    <definedName name="mmmmmmmmmm" localSheetId="124">#REF!</definedName>
    <definedName name="mmmmmmmmmm" localSheetId="125">#REF!</definedName>
    <definedName name="mmmmmmmmmm" localSheetId="126">#REF!</definedName>
    <definedName name="mmmmmmmmmm" localSheetId="29">#REF!</definedName>
    <definedName name="mmmmmmmmmm" localSheetId="30">#REF!</definedName>
    <definedName name="mmmmmmmmmm" localSheetId="33">#REF!</definedName>
    <definedName name="mmmmmmmmmm" localSheetId="14">#REF!</definedName>
    <definedName name="mmmmmmmmmm" localSheetId="42">#REF!</definedName>
    <definedName name="mmmmmmmmmm" localSheetId="44">#REF!</definedName>
    <definedName name="mmmmmmmmmm" localSheetId="47">#REF!</definedName>
    <definedName name="mmmmmmmmmm" localSheetId="54">#REF!</definedName>
    <definedName name="mmmmmmmmmm" localSheetId="55">#REF!</definedName>
    <definedName name="mmmmmmmmmm" localSheetId="62">#REF!</definedName>
    <definedName name="mmmmmmmmmm" localSheetId="65">#REF!</definedName>
    <definedName name="mmmmmmmmmm" localSheetId="66">#REF!</definedName>
    <definedName name="mmmmmmmmmm" localSheetId="71">#REF!</definedName>
    <definedName name="mmmmmmmmmm" localSheetId="76">#REF!</definedName>
    <definedName name="mmmmmmmmmm" localSheetId="77">#REF!</definedName>
    <definedName name="mmmmmmmmmm" localSheetId="78">#REF!</definedName>
    <definedName name="mmmmmmmmmm" localSheetId="81">#REF!</definedName>
    <definedName name="mmmmmmmmmm" localSheetId="88">#REF!</definedName>
    <definedName name="mmmmmmmmmm" localSheetId="89">#REF!</definedName>
    <definedName name="mmmmmmmmmm" localSheetId="90">#REF!</definedName>
    <definedName name="mmmmmmmmmm" localSheetId="92">#REF!</definedName>
    <definedName name="mmmmmmmmmm" localSheetId="94">#REF!</definedName>
    <definedName name="mmmmmmmmmm" localSheetId="1">#REF!</definedName>
    <definedName name="mmmmmmmmmm" localSheetId="121">#REF!</definedName>
    <definedName name="mmmmmmmmmm" localSheetId="122">#REF!</definedName>
    <definedName name="mmmmmmmmmm" localSheetId="123">#REF!</definedName>
    <definedName name="mmmmmmmmmm" localSheetId="25">#REF!</definedName>
    <definedName name="mmmmmmmmmm" localSheetId="91">#REF!</definedName>
    <definedName name="mmmmmmmmmm">#REF!</definedName>
    <definedName name="mn" localSheetId="107">#REF!</definedName>
    <definedName name="mn" localSheetId="108">#REF!</definedName>
    <definedName name="mn" localSheetId="109">#REF!</definedName>
    <definedName name="mn" localSheetId="110">#REF!</definedName>
    <definedName name="mn" localSheetId="80">#REF!</definedName>
    <definedName name="mn" localSheetId="82">#REF!</definedName>
    <definedName name="mn" localSheetId="83">#REF!</definedName>
    <definedName name="mn" localSheetId="84">#REF!</definedName>
    <definedName name="mn" localSheetId="85">#REF!</definedName>
    <definedName name="mn" localSheetId="86">#REF!</definedName>
    <definedName name="mn" localSheetId="87">#REF!</definedName>
    <definedName name="mn" localSheetId="12">#REF!</definedName>
    <definedName name="mn" localSheetId="54">#REF!</definedName>
    <definedName name="mn" localSheetId="55">#REF!</definedName>
    <definedName name="mn" localSheetId="65">#REF!</definedName>
    <definedName name="mn" localSheetId="66">#REF!</definedName>
    <definedName name="mn" localSheetId="71">#REF!</definedName>
    <definedName name="mn" localSheetId="76">#REF!</definedName>
    <definedName name="mn" localSheetId="77">#REF!</definedName>
    <definedName name="mn" localSheetId="78">#REF!</definedName>
    <definedName name="mn" localSheetId="81">#REF!</definedName>
    <definedName name="mn" localSheetId="88">#REF!</definedName>
    <definedName name="mn" localSheetId="89">#REF!</definedName>
    <definedName name="mn" localSheetId="90">#REF!</definedName>
    <definedName name="mn" localSheetId="1">#REF!</definedName>
    <definedName name="mn" localSheetId="91">#REF!</definedName>
    <definedName name="mn">#REF!</definedName>
    <definedName name="nal" localSheetId="99" hidden="1">#REF!</definedName>
    <definedName name="nal" localSheetId="100" hidden="1">#REF!</definedName>
    <definedName name="nal" localSheetId="107" hidden="1">#REF!</definedName>
    <definedName name="nal" localSheetId="108" hidden="1">#REF!</definedName>
    <definedName name="nal" localSheetId="109" hidden="1">#REF!</definedName>
    <definedName name="nal" localSheetId="110" hidden="1">#REF!</definedName>
    <definedName name="nal" localSheetId="115" hidden="1">#REF!</definedName>
    <definedName name="nal" localSheetId="116" hidden="1">#REF!</definedName>
    <definedName name="nal" localSheetId="80">#REF!</definedName>
    <definedName name="nal" localSheetId="82">#REF!</definedName>
    <definedName name="nal" localSheetId="83">#REF!</definedName>
    <definedName name="nal" localSheetId="84">#REF!</definedName>
    <definedName name="nal" localSheetId="85">#REF!</definedName>
    <definedName name="nal" localSheetId="86">#REF!</definedName>
    <definedName name="nal" localSheetId="87">#REF!</definedName>
    <definedName name="nal" localSheetId="97" hidden="1">#REF!</definedName>
    <definedName name="nal" localSheetId="12" hidden="1">#REF!</definedName>
    <definedName name="nal" localSheetId="21">#REF!</definedName>
    <definedName name="nal" localSheetId="98" hidden="1">#REF!</definedName>
    <definedName name="nal" localSheetId="102" hidden="1">#REF!</definedName>
    <definedName name="nal" localSheetId="103">#REF!</definedName>
    <definedName name="nal" localSheetId="111" hidden="1">#REF!</definedName>
    <definedName name="nal" localSheetId="112" hidden="1">#REF!</definedName>
    <definedName name="nal" localSheetId="113" hidden="1">#REF!</definedName>
    <definedName name="nal" localSheetId="114" hidden="1">#REF!</definedName>
    <definedName name="nal" localSheetId="117" hidden="1">#REF!</definedName>
    <definedName name="nal" localSheetId="118" hidden="1">#REF!</definedName>
    <definedName name="nal" localSheetId="119" hidden="1">#REF!</definedName>
    <definedName name="nal" localSheetId="120" hidden="1">#REF!</definedName>
    <definedName name="nal" localSheetId="124" hidden="1">#REF!</definedName>
    <definedName name="nal" localSheetId="125" hidden="1">#REF!</definedName>
    <definedName name="nal" localSheetId="126" hidden="1">#REF!</definedName>
    <definedName name="nal" localSheetId="27" hidden="1">#REF!</definedName>
    <definedName name="nal" localSheetId="29">#REF!</definedName>
    <definedName name="nal" localSheetId="30" hidden="1">#REF!</definedName>
    <definedName name="nal" localSheetId="33">#REF!</definedName>
    <definedName name="nal" localSheetId="14">#REF!</definedName>
    <definedName name="nal" localSheetId="42">#REF!</definedName>
    <definedName name="nal" localSheetId="44">#REF!</definedName>
    <definedName name="nal" localSheetId="45" hidden="1">#REF!</definedName>
    <definedName name="nal" localSheetId="47" hidden="1">#REF!</definedName>
    <definedName name="nal" localSheetId="49" hidden="1">#REF!</definedName>
    <definedName name="nal" localSheetId="54">#REF!</definedName>
    <definedName name="nal" localSheetId="55">#REF!</definedName>
    <definedName name="nal" localSheetId="61" hidden="1">#REF!</definedName>
    <definedName name="nal" localSheetId="62">#REF!</definedName>
    <definedName name="nal" localSheetId="65">#REF!</definedName>
    <definedName name="nal" localSheetId="66">#REF!</definedName>
    <definedName name="nal" localSheetId="71">#REF!</definedName>
    <definedName name="nal" localSheetId="76">#REF!</definedName>
    <definedName name="nal" localSheetId="77">#REF!</definedName>
    <definedName name="nal" localSheetId="78">#REF!</definedName>
    <definedName name="nal" localSheetId="81">#REF!</definedName>
    <definedName name="nal" localSheetId="88">#REF!</definedName>
    <definedName name="nal" localSheetId="89">#REF!</definedName>
    <definedName name="nal" localSheetId="90">#REF!</definedName>
    <definedName name="nal" localSheetId="92" hidden="1">#REF!</definedName>
    <definedName name="nal" localSheetId="1">#REF!</definedName>
    <definedName name="nal" localSheetId="121" hidden="1">#REF!</definedName>
    <definedName name="nal" localSheetId="122" hidden="1">#REF!</definedName>
    <definedName name="nal" localSheetId="123" hidden="1">#REF!</definedName>
    <definedName name="nal" localSheetId="25">#REF!</definedName>
    <definedName name="nal" localSheetId="53">#REF!</definedName>
    <definedName name="nal" localSheetId="91">#REF!</definedName>
    <definedName name="nal">#REF!</definedName>
    <definedName name="o" localSheetId="99" hidden="1">#REF!</definedName>
    <definedName name="o" localSheetId="100" hidden="1">#REF!</definedName>
    <definedName name="o" localSheetId="107" hidden="1">#REF!</definedName>
    <definedName name="o" localSheetId="108" hidden="1">#REF!</definedName>
    <definedName name="o" localSheetId="109" hidden="1">#REF!</definedName>
    <definedName name="o" localSheetId="110" hidden="1">#REF!</definedName>
    <definedName name="o" localSheetId="115" hidden="1">#REF!</definedName>
    <definedName name="o" localSheetId="116" hidden="1">#REF!</definedName>
    <definedName name="o" localSheetId="80">#REF!</definedName>
    <definedName name="o" localSheetId="82">#REF!</definedName>
    <definedName name="o" localSheetId="83">#REF!</definedName>
    <definedName name="o" localSheetId="84">#REF!</definedName>
    <definedName name="o" localSheetId="85">#REF!</definedName>
    <definedName name="o" localSheetId="86">#REF!</definedName>
    <definedName name="o" localSheetId="87">#REF!</definedName>
    <definedName name="o" localSheetId="97" hidden="1">#REF!</definedName>
    <definedName name="o" localSheetId="12">#REF!</definedName>
    <definedName name="o" localSheetId="21">#REF!</definedName>
    <definedName name="o" localSheetId="98" hidden="1">#REF!</definedName>
    <definedName name="o" localSheetId="102" hidden="1">#REF!</definedName>
    <definedName name="o" localSheetId="103">#REF!</definedName>
    <definedName name="o" localSheetId="111" hidden="1">#REF!</definedName>
    <definedName name="o" localSheetId="112" hidden="1">#REF!</definedName>
    <definedName name="o" localSheetId="113" hidden="1">#REF!</definedName>
    <definedName name="o" localSheetId="114" hidden="1">#REF!</definedName>
    <definedName name="o" localSheetId="117" hidden="1">#REF!</definedName>
    <definedName name="o" localSheetId="118" hidden="1">#REF!</definedName>
    <definedName name="o" localSheetId="119" hidden="1">#REF!</definedName>
    <definedName name="o" localSheetId="120" hidden="1">#REF!</definedName>
    <definedName name="o" localSheetId="124" hidden="1">#REF!</definedName>
    <definedName name="o" localSheetId="125" hidden="1">#REF!</definedName>
    <definedName name="o" localSheetId="126" hidden="1">#REF!</definedName>
    <definedName name="o" localSheetId="27" hidden="1">#REF!</definedName>
    <definedName name="o" localSheetId="29">#REF!</definedName>
    <definedName name="o" localSheetId="30">#REF!</definedName>
    <definedName name="o" localSheetId="33">#REF!</definedName>
    <definedName name="o" localSheetId="14">#REF!</definedName>
    <definedName name="o" localSheetId="42">#REF!</definedName>
    <definedName name="o" localSheetId="44">#REF!</definedName>
    <definedName name="o" localSheetId="45" hidden="1">#REF!</definedName>
    <definedName name="o" localSheetId="47" hidden="1">#REF!</definedName>
    <definedName name="o" localSheetId="49" hidden="1">#REF!</definedName>
    <definedName name="o" localSheetId="54">#REF!</definedName>
    <definedName name="o" localSheetId="55">#REF!</definedName>
    <definedName name="o" localSheetId="61" hidden="1">#REF!</definedName>
    <definedName name="o" localSheetId="62">#REF!</definedName>
    <definedName name="o" localSheetId="65">#REF!</definedName>
    <definedName name="o" localSheetId="66">#REF!</definedName>
    <definedName name="o" localSheetId="71">#REF!</definedName>
    <definedName name="o" localSheetId="76">#REF!</definedName>
    <definedName name="o" localSheetId="77">#REF!</definedName>
    <definedName name="o" localSheetId="78">#REF!</definedName>
    <definedName name="o" localSheetId="81">#REF!</definedName>
    <definedName name="o" localSheetId="88">#REF!</definedName>
    <definedName name="o" localSheetId="89">#REF!</definedName>
    <definedName name="o" localSheetId="90">#REF!</definedName>
    <definedName name="o" localSheetId="92" hidden="1">#REF!</definedName>
    <definedName name="o" localSheetId="1">#REF!</definedName>
    <definedName name="o" localSheetId="121" hidden="1">#REF!</definedName>
    <definedName name="o" localSheetId="122" hidden="1">#REF!</definedName>
    <definedName name="o" localSheetId="123" hidden="1">#REF!</definedName>
    <definedName name="o" localSheetId="25">#REF!</definedName>
    <definedName name="o" localSheetId="53">#REF!</definedName>
    <definedName name="o" localSheetId="91">#REF!</definedName>
    <definedName name="o">#REF!</definedName>
    <definedName name="ooooo" localSheetId="99">#REF!</definedName>
    <definedName name="ooooo" localSheetId="100">#REF!</definedName>
    <definedName name="ooooo" localSheetId="107">#REF!</definedName>
    <definedName name="ooooo" localSheetId="108">#REF!</definedName>
    <definedName name="ooooo" localSheetId="109">#REF!</definedName>
    <definedName name="ooooo" localSheetId="110">#REF!</definedName>
    <definedName name="ooooo" localSheetId="115">#REF!</definedName>
    <definedName name="ooooo" localSheetId="116">#REF!</definedName>
    <definedName name="ooooo" localSheetId="80">#REF!</definedName>
    <definedName name="ooooo" localSheetId="82">#REF!</definedName>
    <definedName name="ooooo" localSheetId="83">#REF!</definedName>
    <definedName name="ooooo" localSheetId="84">#REF!</definedName>
    <definedName name="ooooo" localSheetId="85">#REF!</definedName>
    <definedName name="ooooo" localSheetId="86">#REF!</definedName>
    <definedName name="ooooo" localSheetId="87">#REF!</definedName>
    <definedName name="ooooo" localSheetId="97">#REF!</definedName>
    <definedName name="ooooo" localSheetId="12">#REF!</definedName>
    <definedName name="ooooo" localSheetId="21">#REF!</definedName>
    <definedName name="ooooo" localSheetId="98">#REF!</definedName>
    <definedName name="ooooo" localSheetId="102">#REF!</definedName>
    <definedName name="ooooo" localSheetId="103">#REF!</definedName>
    <definedName name="ooooo" localSheetId="111">#REF!</definedName>
    <definedName name="ooooo" localSheetId="112">#REF!</definedName>
    <definedName name="ooooo" localSheetId="113">#REF!</definedName>
    <definedName name="ooooo" localSheetId="114">#REF!</definedName>
    <definedName name="ooooo" localSheetId="117">#REF!</definedName>
    <definedName name="ooooo" localSheetId="118">#REF!</definedName>
    <definedName name="ooooo" localSheetId="119">#REF!</definedName>
    <definedName name="ooooo" localSheetId="120">#REF!</definedName>
    <definedName name="ooooo" localSheetId="124">#REF!</definedName>
    <definedName name="ooooo" localSheetId="125">#REF!</definedName>
    <definedName name="ooooo" localSheetId="126">#REF!</definedName>
    <definedName name="ooooo" localSheetId="29">#REF!</definedName>
    <definedName name="ooooo" localSheetId="30">#REF!</definedName>
    <definedName name="ooooo" localSheetId="33">#REF!</definedName>
    <definedName name="ooooo" localSheetId="14">#REF!</definedName>
    <definedName name="ooooo" localSheetId="42">#REF!</definedName>
    <definedName name="ooooo" localSheetId="44">#REF!</definedName>
    <definedName name="ooooo" localSheetId="47">#REF!</definedName>
    <definedName name="ooooo" localSheetId="54">#REF!</definedName>
    <definedName name="ooooo" localSheetId="55">#REF!</definedName>
    <definedName name="ooooo" localSheetId="62">#REF!</definedName>
    <definedName name="ooooo" localSheetId="65">#REF!</definedName>
    <definedName name="ooooo" localSheetId="66">#REF!</definedName>
    <definedName name="ooooo" localSheetId="71">#REF!</definedName>
    <definedName name="ooooo" localSheetId="76">#REF!</definedName>
    <definedName name="ooooo" localSheetId="77">#REF!</definedName>
    <definedName name="ooooo" localSheetId="78">#REF!</definedName>
    <definedName name="ooooo" localSheetId="81">#REF!</definedName>
    <definedName name="ooooo" localSheetId="88">#REF!</definedName>
    <definedName name="ooooo" localSheetId="89">#REF!</definedName>
    <definedName name="ooooo" localSheetId="90">#REF!</definedName>
    <definedName name="ooooo" localSheetId="92">#REF!</definedName>
    <definedName name="ooooo" localSheetId="1">#REF!</definedName>
    <definedName name="ooooo" localSheetId="121">#REF!</definedName>
    <definedName name="ooooo" localSheetId="122">#REF!</definedName>
    <definedName name="ooooo" localSheetId="123">#REF!</definedName>
    <definedName name="ooooo" localSheetId="25">#REF!</definedName>
    <definedName name="ooooo" localSheetId="91">#REF!</definedName>
    <definedName name="ooooo">#REF!</definedName>
    <definedName name="Other_MEAs" localSheetId="99">'Table  102'!#REF!</definedName>
    <definedName name="ppppp" localSheetId="107" hidden="1">#REF!</definedName>
    <definedName name="ppppp" localSheetId="108" hidden="1">#REF!</definedName>
    <definedName name="ppppp" localSheetId="109" hidden="1">#REF!</definedName>
    <definedName name="ppppp" localSheetId="110" hidden="1">#REF!</definedName>
    <definedName name="ppppp" localSheetId="80" hidden="1">#REF!</definedName>
    <definedName name="ppppp" localSheetId="82" hidden="1">#REF!</definedName>
    <definedName name="ppppp" localSheetId="83" hidden="1">#REF!</definedName>
    <definedName name="ppppp" localSheetId="84" hidden="1">#REF!</definedName>
    <definedName name="ppppp" localSheetId="85" hidden="1">#REF!</definedName>
    <definedName name="ppppp" localSheetId="86" hidden="1">#REF!</definedName>
    <definedName name="ppppp" localSheetId="87" hidden="1">#REF!</definedName>
    <definedName name="ppppp" localSheetId="12" hidden="1">#REF!</definedName>
    <definedName name="ppppp" localSheetId="33" hidden="1">#REF!</definedName>
    <definedName name="ppppp" localSheetId="54" hidden="1">#REF!</definedName>
    <definedName name="ppppp" localSheetId="55" hidden="1">#REF!</definedName>
    <definedName name="ppppp" localSheetId="65" hidden="1">#REF!</definedName>
    <definedName name="ppppp" localSheetId="66" hidden="1">#REF!</definedName>
    <definedName name="ppppp" localSheetId="71" hidden="1">#REF!</definedName>
    <definedName name="ppppp" localSheetId="76" hidden="1">#REF!</definedName>
    <definedName name="ppppp" localSheetId="77" hidden="1">#REF!</definedName>
    <definedName name="ppppp" localSheetId="78" hidden="1">#REF!</definedName>
    <definedName name="ppppp" localSheetId="81" hidden="1">#REF!</definedName>
    <definedName name="ppppp" localSheetId="88" hidden="1">#REF!</definedName>
    <definedName name="ppppp" localSheetId="89" hidden="1">#REF!</definedName>
    <definedName name="ppppp" localSheetId="90" hidden="1">#REF!</definedName>
    <definedName name="ppppp" localSheetId="1" hidden="1">#REF!</definedName>
    <definedName name="ppppp" localSheetId="91" hidden="1">#REF!</definedName>
    <definedName name="ppppp" hidden="1">#REF!</definedName>
    <definedName name="_xlnm.Print_Area" localSheetId="80">'Table  78'!$A$1:$I$46</definedName>
    <definedName name="_xlnm.Print_Area" localSheetId="82">'Table  80'!$A$2:$H$19</definedName>
    <definedName name="_xlnm.Print_Area" localSheetId="83">'Table  81'!$A$2:$H$42</definedName>
    <definedName name="_xlnm.Print_Area" localSheetId="84">'Table  82'!$A$2:$I$45</definedName>
    <definedName name="_xlnm.Print_Area" localSheetId="81">'Table 79'!$A$1:$D$47</definedName>
    <definedName name="_xlnm.Print_Titles" localSheetId="99">'Table  102'!$2:$2</definedName>
    <definedName name="_xlnm.Print_Titles" localSheetId="106">'Table  110'!$2:$2</definedName>
    <definedName name="_xlnm.Print_Titles" localSheetId="80">'Table  78'!$1:$6</definedName>
    <definedName name="_xlnm.Print_Titles" localSheetId="82">'Table  80'!$2:$6</definedName>
    <definedName name="_xlnm.Print_Titles" localSheetId="83">'Table  81'!$2:$5</definedName>
    <definedName name="_xlnm.Print_Titles" localSheetId="84">'Table  82'!$2:$5</definedName>
    <definedName name="_xlnm.Print_Titles" localSheetId="81">'Table 79'!$1:$5</definedName>
    <definedName name="_xlnm.Print_Titles" localSheetId="1">'Table of content'!#REF!</definedName>
    <definedName name="rainl" localSheetId="99" hidden="1">#REF!</definedName>
    <definedName name="rainl" localSheetId="100" hidden="1">#REF!</definedName>
    <definedName name="rainl" localSheetId="107" hidden="1">#REF!</definedName>
    <definedName name="rainl" localSheetId="108" hidden="1">#REF!</definedName>
    <definedName name="rainl" localSheetId="109" hidden="1">#REF!</definedName>
    <definedName name="rainl" localSheetId="110" hidden="1">#REF!</definedName>
    <definedName name="rainl" localSheetId="115" hidden="1">#REF!</definedName>
    <definedName name="rainl" localSheetId="116" hidden="1">#REF!</definedName>
    <definedName name="rainl" localSheetId="80">#REF!</definedName>
    <definedName name="rainl" localSheetId="82">#REF!</definedName>
    <definedName name="rainl" localSheetId="83">#REF!</definedName>
    <definedName name="rainl" localSheetId="84">#REF!</definedName>
    <definedName name="rainl" localSheetId="85">#REF!</definedName>
    <definedName name="rainl" localSheetId="86">#REF!</definedName>
    <definedName name="rainl" localSheetId="87">#REF!</definedName>
    <definedName name="rainl" localSheetId="97" hidden="1">#REF!</definedName>
    <definedName name="rainl" localSheetId="12">#REF!</definedName>
    <definedName name="rainl" localSheetId="21">#REF!</definedName>
    <definedName name="rainl" localSheetId="98" hidden="1">#REF!</definedName>
    <definedName name="rainl" localSheetId="102" hidden="1">#REF!</definedName>
    <definedName name="rainl" localSheetId="103">#REF!</definedName>
    <definedName name="rainl" localSheetId="22" hidden="1">#REF!</definedName>
    <definedName name="rainl" localSheetId="111" hidden="1">#REF!</definedName>
    <definedName name="rainl" localSheetId="112" hidden="1">#REF!</definedName>
    <definedName name="rainl" localSheetId="113" hidden="1">#REF!</definedName>
    <definedName name="rainl" localSheetId="114" hidden="1">#REF!</definedName>
    <definedName name="rainl" localSheetId="117" hidden="1">#REF!</definedName>
    <definedName name="rainl" localSheetId="118" hidden="1">#REF!</definedName>
    <definedName name="rainl" localSheetId="119" hidden="1">#REF!</definedName>
    <definedName name="rainl" localSheetId="120" hidden="1">#REF!</definedName>
    <definedName name="rainl" localSheetId="124" hidden="1">#REF!</definedName>
    <definedName name="rainl" localSheetId="125" hidden="1">#REF!</definedName>
    <definedName name="rainl" localSheetId="126" hidden="1">#REF!</definedName>
    <definedName name="rainl" localSheetId="27" hidden="1">#REF!</definedName>
    <definedName name="rainl" localSheetId="29">#REF!</definedName>
    <definedName name="rainl" localSheetId="30">#REF!</definedName>
    <definedName name="rainl" localSheetId="33">#REF!</definedName>
    <definedName name="rainl" localSheetId="14">#REF!</definedName>
    <definedName name="rainl" localSheetId="42">#REF!</definedName>
    <definedName name="rainl" localSheetId="44">#REF!</definedName>
    <definedName name="rainl" localSheetId="45" hidden="1">#REF!</definedName>
    <definedName name="rainl" localSheetId="47" hidden="1">#REF!</definedName>
    <definedName name="rainl" localSheetId="49" hidden="1">#REF!</definedName>
    <definedName name="rainl" localSheetId="54">#REF!</definedName>
    <definedName name="rainl" localSheetId="55">#REF!</definedName>
    <definedName name="rainl" localSheetId="61" hidden="1">#REF!</definedName>
    <definedName name="rainl" localSheetId="62">#REF!</definedName>
    <definedName name="rainl" localSheetId="65">#REF!</definedName>
    <definedName name="rainl" localSheetId="66">#REF!</definedName>
    <definedName name="rainl" localSheetId="71">#REF!</definedName>
    <definedName name="rainl" localSheetId="76">#REF!</definedName>
    <definedName name="rainl" localSheetId="77">#REF!</definedName>
    <definedName name="rainl" localSheetId="78">#REF!</definedName>
    <definedName name="rainl" localSheetId="81">#REF!</definedName>
    <definedName name="rainl" localSheetId="88">#REF!</definedName>
    <definedName name="rainl" localSheetId="89">#REF!</definedName>
    <definedName name="rainl" localSheetId="90">#REF!</definedName>
    <definedName name="rainl" localSheetId="92" hidden="1">#REF!</definedName>
    <definedName name="rainl" localSheetId="1">#REF!</definedName>
    <definedName name="rainl" localSheetId="121" hidden="1">#REF!</definedName>
    <definedName name="rainl" localSheetId="122" hidden="1">#REF!</definedName>
    <definedName name="rainl" localSheetId="123" hidden="1">#REF!</definedName>
    <definedName name="rainl" localSheetId="25">#REF!</definedName>
    <definedName name="rainl" localSheetId="53">#REF!</definedName>
    <definedName name="rainl" localSheetId="91">#REF!</definedName>
    <definedName name="rainl">#REF!</definedName>
    <definedName name="Region">[3]CODE!$A$1:$A$9</definedName>
    <definedName name="Register2014" localSheetId="107">#REF!</definedName>
    <definedName name="Register2014" localSheetId="108">#REF!</definedName>
    <definedName name="Register2014" localSheetId="109">#REF!</definedName>
    <definedName name="Register2014" localSheetId="110">#REF!</definedName>
    <definedName name="Register2014" localSheetId="80">#REF!</definedName>
    <definedName name="Register2014" localSheetId="82">#REF!</definedName>
    <definedName name="Register2014" localSheetId="83">#REF!</definedName>
    <definedName name="Register2014" localSheetId="84">#REF!</definedName>
    <definedName name="Register2014" localSheetId="85">#REF!</definedName>
    <definedName name="Register2014" localSheetId="86">#REF!</definedName>
    <definedName name="Register2014" localSheetId="87">#REF!</definedName>
    <definedName name="Register2014" localSheetId="12">#REF!</definedName>
    <definedName name="Register2014" localSheetId="54">#REF!</definedName>
    <definedName name="Register2014" localSheetId="55">#REF!</definedName>
    <definedName name="Register2014" localSheetId="65">#REF!</definedName>
    <definedName name="Register2014" localSheetId="66">#REF!</definedName>
    <definedName name="Register2014" localSheetId="71">#REF!</definedName>
    <definedName name="Register2014" localSheetId="76">#REF!</definedName>
    <definedName name="Register2014" localSheetId="77">#REF!</definedName>
    <definedName name="Register2014" localSheetId="78">#REF!</definedName>
    <definedName name="Register2014" localSheetId="81">#REF!</definedName>
    <definedName name="Register2014" localSheetId="88">#REF!</definedName>
    <definedName name="Register2014" localSheetId="89">#REF!</definedName>
    <definedName name="Register2014" localSheetId="90">#REF!</definedName>
    <definedName name="Register2014" localSheetId="1">#REF!</definedName>
    <definedName name="Register2014" localSheetId="91">#REF!</definedName>
    <definedName name="Register2014">#REF!</definedName>
    <definedName name="rr" localSheetId="107" hidden="1">#REF!</definedName>
    <definedName name="rr" localSheetId="108" hidden="1">#REF!</definedName>
    <definedName name="rr" localSheetId="109" hidden="1">#REF!</definedName>
    <definedName name="rr" localSheetId="110" hidden="1">#REF!</definedName>
    <definedName name="rr" localSheetId="80" hidden="1">#REF!</definedName>
    <definedName name="rr" localSheetId="82" hidden="1">#REF!</definedName>
    <definedName name="rr" localSheetId="83" hidden="1">#REF!</definedName>
    <definedName name="rr" localSheetId="84" hidden="1">#REF!</definedName>
    <definedName name="rr" localSheetId="85" hidden="1">#REF!</definedName>
    <definedName name="rr" localSheetId="86" hidden="1">#REF!</definedName>
    <definedName name="rr" localSheetId="87" hidden="1">#REF!</definedName>
    <definedName name="rr" localSheetId="12" hidden="1">#REF!</definedName>
    <definedName name="rr" localSheetId="33" hidden="1">#REF!</definedName>
    <definedName name="rr" localSheetId="54" hidden="1">#REF!</definedName>
    <definedName name="rr" localSheetId="55" hidden="1">#REF!</definedName>
    <definedName name="rr" localSheetId="65" hidden="1">#REF!</definedName>
    <definedName name="rr" localSheetId="66" hidden="1">#REF!</definedName>
    <definedName name="rr" localSheetId="71" hidden="1">#REF!</definedName>
    <definedName name="rr" localSheetId="76" hidden="1">#REF!</definedName>
    <definedName name="rr" localSheetId="77" hidden="1">#REF!</definedName>
    <definedName name="rr" localSheetId="78" hidden="1">#REF!</definedName>
    <definedName name="rr" localSheetId="81" hidden="1">#REF!</definedName>
    <definedName name="rr" localSheetId="88" hidden="1">#REF!</definedName>
    <definedName name="rr" localSheetId="89" hidden="1">#REF!</definedName>
    <definedName name="rr" localSheetId="90" hidden="1">#REF!</definedName>
    <definedName name="rr" localSheetId="1" hidden="1">#REF!</definedName>
    <definedName name="rr" localSheetId="91" hidden="1">#REF!</definedName>
    <definedName name="rr" hidden="1">#REF!</definedName>
    <definedName name="s" localSheetId="99" hidden="1">#REF!</definedName>
    <definedName name="s" localSheetId="100" hidden="1">#REF!</definedName>
    <definedName name="s" localSheetId="107" hidden="1">#REF!</definedName>
    <definedName name="s" localSheetId="108" hidden="1">#REF!</definedName>
    <definedName name="s" localSheetId="109" hidden="1">#REF!</definedName>
    <definedName name="s" localSheetId="110" hidden="1">#REF!</definedName>
    <definedName name="s" localSheetId="115" hidden="1">#REF!</definedName>
    <definedName name="s" localSheetId="116" hidden="1">#REF!</definedName>
    <definedName name="s" localSheetId="80">#REF!</definedName>
    <definedName name="s" localSheetId="82">#REF!</definedName>
    <definedName name="s" localSheetId="83">#REF!</definedName>
    <definedName name="s" localSheetId="84">#REF!</definedName>
    <definedName name="s" localSheetId="85">#REF!</definedName>
    <definedName name="s" localSheetId="86">#REF!</definedName>
    <definedName name="s" localSheetId="87">#REF!</definedName>
    <definedName name="s" localSheetId="97" hidden="1">#REF!</definedName>
    <definedName name="s" localSheetId="12">#REF!</definedName>
    <definedName name="s" localSheetId="21">#REF!</definedName>
    <definedName name="s" localSheetId="98" hidden="1">#REF!</definedName>
    <definedName name="s" localSheetId="102" hidden="1">#REF!</definedName>
    <definedName name="s" localSheetId="103">#REF!</definedName>
    <definedName name="s" localSheetId="111" hidden="1">#REF!</definedName>
    <definedName name="s" localSheetId="112" hidden="1">#REF!</definedName>
    <definedName name="s" localSheetId="113" hidden="1">#REF!</definedName>
    <definedName name="s" localSheetId="114" hidden="1">#REF!</definedName>
    <definedName name="s" localSheetId="117" hidden="1">#REF!</definedName>
    <definedName name="s" localSheetId="118" hidden="1">#REF!</definedName>
    <definedName name="s" localSheetId="119" hidden="1">#REF!</definedName>
    <definedName name="s" localSheetId="120" hidden="1">#REF!</definedName>
    <definedName name="s" localSheetId="124" hidden="1">#REF!</definedName>
    <definedName name="s" localSheetId="125" hidden="1">#REF!</definedName>
    <definedName name="s" localSheetId="126" hidden="1">#REF!</definedName>
    <definedName name="s" localSheetId="27" hidden="1">#REF!</definedName>
    <definedName name="s" localSheetId="29">#REF!</definedName>
    <definedName name="s" localSheetId="30">#REF!</definedName>
    <definedName name="s" localSheetId="33">#REF!</definedName>
    <definedName name="s" localSheetId="14">#REF!</definedName>
    <definedName name="s" localSheetId="42">#REF!</definedName>
    <definedName name="s" localSheetId="44">#REF!</definedName>
    <definedName name="s" localSheetId="45" hidden="1">#REF!</definedName>
    <definedName name="s" localSheetId="47" hidden="1">#REF!</definedName>
    <definedName name="s" localSheetId="49" hidden="1">#REF!</definedName>
    <definedName name="s" localSheetId="54">#REF!</definedName>
    <definedName name="s" localSheetId="55">#REF!</definedName>
    <definedName name="s" localSheetId="61" hidden="1">#REF!</definedName>
    <definedName name="s" localSheetId="62">#REF!</definedName>
    <definedName name="s" localSheetId="65">#REF!</definedName>
    <definedName name="s" localSheetId="66">#REF!</definedName>
    <definedName name="s" localSheetId="71">#REF!</definedName>
    <definedName name="s" localSheetId="76">#REF!</definedName>
    <definedName name="s" localSheetId="77">#REF!</definedName>
    <definedName name="s" localSheetId="78">#REF!</definedName>
    <definedName name="s" localSheetId="81">#REF!</definedName>
    <definedName name="s" localSheetId="88">#REF!</definedName>
    <definedName name="s" localSheetId="89">#REF!</definedName>
    <definedName name="s" localSheetId="90">#REF!</definedName>
    <definedName name="s" localSheetId="92" hidden="1">#REF!</definedName>
    <definedName name="s" localSheetId="1">#REF!</definedName>
    <definedName name="s" localSheetId="121" hidden="1">#REF!</definedName>
    <definedName name="s" localSheetId="122" hidden="1">#REF!</definedName>
    <definedName name="s" localSheetId="123" hidden="1">#REF!</definedName>
    <definedName name="s" localSheetId="25">#REF!</definedName>
    <definedName name="s" localSheetId="53">#REF!</definedName>
    <definedName name="s" localSheetId="91">#REF!</definedName>
    <definedName name="s">#REF!</definedName>
    <definedName name="sssss" localSheetId="99" hidden="1">#REF!</definedName>
    <definedName name="sssss" localSheetId="100" hidden="1">#REF!</definedName>
    <definedName name="sssss" localSheetId="107" hidden="1">#REF!</definedName>
    <definedName name="sssss" localSheetId="108" hidden="1">#REF!</definedName>
    <definedName name="sssss" localSheetId="109" hidden="1">#REF!</definedName>
    <definedName name="sssss" localSheetId="110" hidden="1">#REF!</definedName>
    <definedName name="sssss" localSheetId="115" hidden="1">#REF!</definedName>
    <definedName name="sssss" localSheetId="116" hidden="1">#REF!</definedName>
    <definedName name="sssss" localSheetId="80" hidden="1">#REF!</definedName>
    <definedName name="sssss" localSheetId="82" hidden="1">#REF!</definedName>
    <definedName name="sssss" localSheetId="83" hidden="1">#REF!</definedName>
    <definedName name="sssss" localSheetId="84" hidden="1">#REF!</definedName>
    <definedName name="sssss" localSheetId="85" hidden="1">#REF!</definedName>
    <definedName name="sssss" localSheetId="86" hidden="1">#REF!</definedName>
    <definedName name="sssss" localSheetId="87" hidden="1">#REF!</definedName>
    <definedName name="sssss" localSheetId="97" hidden="1">#REF!</definedName>
    <definedName name="sssss" localSheetId="12" hidden="1">#REF!</definedName>
    <definedName name="sssss" localSheetId="21" hidden="1">#REF!</definedName>
    <definedName name="sssss" localSheetId="98" hidden="1">#REF!</definedName>
    <definedName name="sssss" localSheetId="102" hidden="1">#REF!</definedName>
    <definedName name="sssss" localSheetId="103" hidden="1">#REF!</definedName>
    <definedName name="sssss" localSheetId="111" hidden="1">#REF!</definedName>
    <definedName name="sssss" localSheetId="112" hidden="1">#REF!</definedName>
    <definedName name="sssss" localSheetId="113" hidden="1">#REF!</definedName>
    <definedName name="sssss" localSheetId="114" hidden="1">#REF!</definedName>
    <definedName name="sssss" localSheetId="117" hidden="1">#REF!</definedName>
    <definedName name="sssss" localSheetId="118" hidden="1">#REF!</definedName>
    <definedName name="sssss" localSheetId="119" hidden="1">#REF!</definedName>
    <definedName name="sssss" localSheetId="120" hidden="1">#REF!</definedName>
    <definedName name="sssss" localSheetId="124" hidden="1">#REF!</definedName>
    <definedName name="sssss" localSheetId="125" hidden="1">#REF!</definedName>
    <definedName name="sssss" localSheetId="126" hidden="1">#REF!</definedName>
    <definedName name="sssss" localSheetId="29" hidden="1">#REF!</definedName>
    <definedName name="sssss" localSheetId="30" hidden="1">#REF!</definedName>
    <definedName name="sssss" localSheetId="33" hidden="1">#REF!</definedName>
    <definedName name="sssss" localSheetId="14" hidden="1">#REF!</definedName>
    <definedName name="sssss" localSheetId="42" hidden="1">#REF!</definedName>
    <definedName name="sssss" localSheetId="44" hidden="1">#REF!</definedName>
    <definedName name="sssss" localSheetId="47" hidden="1">#REF!</definedName>
    <definedName name="sssss" localSheetId="54" hidden="1">#REF!</definedName>
    <definedName name="sssss" localSheetId="55" hidden="1">#REF!</definedName>
    <definedName name="sssss" localSheetId="62" hidden="1">#REF!</definedName>
    <definedName name="sssss" localSheetId="65" hidden="1">#REF!</definedName>
    <definedName name="sssss" localSheetId="66" hidden="1">#REF!</definedName>
    <definedName name="sssss" localSheetId="71" hidden="1">#REF!</definedName>
    <definedName name="sssss" localSheetId="76" hidden="1">#REF!</definedName>
    <definedName name="sssss" localSheetId="77" hidden="1">#REF!</definedName>
    <definedName name="sssss" localSheetId="78" hidden="1">#REF!</definedName>
    <definedName name="sssss" localSheetId="81" hidden="1">#REF!</definedName>
    <definedName name="sssss" localSheetId="88" hidden="1">#REF!</definedName>
    <definedName name="sssss" localSheetId="89" hidden="1">#REF!</definedName>
    <definedName name="sssss" localSheetId="90" hidden="1">#REF!</definedName>
    <definedName name="sssss" localSheetId="92" hidden="1">#REF!</definedName>
    <definedName name="sssss" localSheetId="1" hidden="1">#REF!</definedName>
    <definedName name="sssss" localSheetId="121" hidden="1">#REF!</definedName>
    <definedName name="sssss" localSheetId="122" hidden="1">#REF!</definedName>
    <definedName name="sssss" localSheetId="123" hidden="1">#REF!</definedName>
    <definedName name="sssss" localSheetId="25" hidden="1">#REF!</definedName>
    <definedName name="sssss" localSheetId="53" hidden="1">#REF!</definedName>
    <definedName name="sssss" localSheetId="91" hidden="1">#REF!</definedName>
    <definedName name="sssss" hidden="1">#REF!</definedName>
    <definedName name="StationATT">[1]CODE!$B$1:$B$10</definedName>
    <definedName name="sul" localSheetId="99" hidden="1">#REF!</definedName>
    <definedName name="sul" localSheetId="100" hidden="1">#REF!</definedName>
    <definedName name="sul" localSheetId="107" hidden="1">#REF!</definedName>
    <definedName name="sul" localSheetId="108" hidden="1">#REF!</definedName>
    <definedName name="sul" localSheetId="109" hidden="1">#REF!</definedName>
    <definedName name="sul" localSheetId="110" hidden="1">#REF!</definedName>
    <definedName name="sul" localSheetId="115" hidden="1">#REF!</definedName>
    <definedName name="sul" localSheetId="116" hidden="1">#REF!</definedName>
    <definedName name="sul" localSheetId="80">#REF!</definedName>
    <definedName name="sul" localSheetId="82">#REF!</definedName>
    <definedName name="sul" localSheetId="83">#REF!</definedName>
    <definedName name="sul" localSheetId="84">#REF!</definedName>
    <definedName name="sul" localSheetId="85">#REF!</definedName>
    <definedName name="sul" localSheetId="86">#REF!</definedName>
    <definedName name="sul" localSheetId="87">#REF!</definedName>
    <definedName name="sul" localSheetId="97" hidden="1">#REF!</definedName>
    <definedName name="sul" localSheetId="12" hidden="1">#REF!</definedName>
    <definedName name="sul" localSheetId="21">#REF!</definedName>
    <definedName name="sul" localSheetId="98" hidden="1">#REF!</definedName>
    <definedName name="sul" localSheetId="102" hidden="1">#REF!</definedName>
    <definedName name="sul" localSheetId="103">#REF!</definedName>
    <definedName name="sul" localSheetId="111" hidden="1">#REF!</definedName>
    <definedName name="sul" localSheetId="112" hidden="1">#REF!</definedName>
    <definedName name="sul" localSheetId="113" hidden="1">#REF!</definedName>
    <definedName name="sul" localSheetId="114" hidden="1">#REF!</definedName>
    <definedName name="sul" localSheetId="117" hidden="1">#REF!</definedName>
    <definedName name="sul" localSheetId="118" hidden="1">#REF!</definedName>
    <definedName name="sul" localSheetId="119" hidden="1">#REF!</definedName>
    <definedName name="sul" localSheetId="120" hidden="1">#REF!</definedName>
    <definedName name="sul" localSheetId="124" hidden="1">#REF!</definedName>
    <definedName name="sul" localSheetId="125" hidden="1">#REF!</definedName>
    <definedName name="sul" localSheetId="126" hidden="1">#REF!</definedName>
    <definedName name="sul" localSheetId="27" hidden="1">#REF!</definedName>
    <definedName name="sul" localSheetId="29">#REF!</definedName>
    <definedName name="sul" localSheetId="30" hidden="1">#REF!</definedName>
    <definedName name="sul" localSheetId="33">#REF!</definedName>
    <definedName name="sul" localSheetId="14">#REF!</definedName>
    <definedName name="sul" localSheetId="42">#REF!</definedName>
    <definedName name="sul" localSheetId="44">#REF!</definedName>
    <definedName name="sul" localSheetId="45" hidden="1">#REF!</definedName>
    <definedName name="sul" localSheetId="47" hidden="1">#REF!</definedName>
    <definedName name="sul" localSheetId="49" hidden="1">#REF!</definedName>
    <definedName name="sul" localSheetId="54">#REF!</definedName>
    <definedName name="sul" localSheetId="55">#REF!</definedName>
    <definedName name="sul" localSheetId="61" hidden="1">#REF!</definedName>
    <definedName name="sul" localSheetId="62">#REF!</definedName>
    <definedName name="sul" localSheetId="65">#REF!</definedName>
    <definedName name="sul" localSheetId="66">#REF!</definedName>
    <definedName name="sul" localSheetId="71">#REF!</definedName>
    <definedName name="sul" localSheetId="76">#REF!</definedName>
    <definedName name="sul" localSheetId="77">#REF!</definedName>
    <definedName name="sul" localSheetId="78">#REF!</definedName>
    <definedName name="sul" localSheetId="81">#REF!</definedName>
    <definedName name="sul" localSheetId="88">#REF!</definedName>
    <definedName name="sul" localSheetId="89">#REF!</definedName>
    <definedName name="sul" localSheetId="90">#REF!</definedName>
    <definedName name="sul" localSheetId="92" hidden="1">#REF!</definedName>
    <definedName name="sul" localSheetId="1">#REF!</definedName>
    <definedName name="sul" localSheetId="121" hidden="1">#REF!</definedName>
    <definedName name="sul" localSheetId="122" hidden="1">#REF!</definedName>
    <definedName name="sul" localSheetId="123" hidden="1">#REF!</definedName>
    <definedName name="sul" localSheetId="25">#REF!</definedName>
    <definedName name="sul" localSheetId="53">#REF!</definedName>
    <definedName name="sul" localSheetId="91">#REF!</definedName>
    <definedName name="sul">#REF!</definedName>
    <definedName name="ttt" localSheetId="107" hidden="1">#REF!</definedName>
    <definedName name="ttt" localSheetId="108" hidden="1">#REF!</definedName>
    <definedName name="ttt" localSheetId="109" hidden="1">#REF!</definedName>
    <definedName name="ttt" localSheetId="110" hidden="1">#REF!</definedName>
    <definedName name="ttt" localSheetId="80" hidden="1">#REF!</definedName>
    <definedName name="ttt" localSheetId="82" hidden="1">#REF!</definedName>
    <definedName name="ttt" localSheetId="83" hidden="1">#REF!</definedName>
    <definedName name="ttt" localSheetId="84" hidden="1">#REF!</definedName>
    <definedName name="ttt" localSheetId="85" hidden="1">#REF!</definedName>
    <definedName name="ttt" localSheetId="86" hidden="1">#REF!</definedName>
    <definedName name="ttt" localSheetId="87" hidden="1">#REF!</definedName>
    <definedName name="ttt" localSheetId="12" hidden="1">#REF!</definedName>
    <definedName name="ttt" localSheetId="33" hidden="1">#REF!</definedName>
    <definedName name="ttt" localSheetId="54" hidden="1">#REF!</definedName>
    <definedName name="ttt" localSheetId="55" hidden="1">#REF!</definedName>
    <definedName name="ttt" localSheetId="65" hidden="1">#REF!</definedName>
    <definedName name="ttt" localSheetId="66" hidden="1">#REF!</definedName>
    <definedName name="ttt" localSheetId="71" hidden="1">#REF!</definedName>
    <definedName name="ttt" localSheetId="76" hidden="1">#REF!</definedName>
    <definedName name="ttt" localSheetId="77" hidden="1">#REF!</definedName>
    <definedName name="ttt" localSheetId="78" hidden="1">#REF!</definedName>
    <definedName name="ttt" localSheetId="81" hidden="1">#REF!</definedName>
    <definedName name="ttt" localSheetId="88" hidden="1">#REF!</definedName>
    <definedName name="ttt" localSheetId="89" hidden="1">#REF!</definedName>
    <definedName name="ttt" localSheetId="90" hidden="1">#REF!</definedName>
    <definedName name="ttt" localSheetId="1" hidden="1">#REF!</definedName>
    <definedName name="ttt" localSheetId="91" hidden="1">#REF!</definedName>
    <definedName name="ttt" hidden="1">#REF!</definedName>
    <definedName name="Type_5" localSheetId="99">'[2]t2.34 Topic 2.6.1'!#REF!</definedName>
    <definedName name="Type_5" localSheetId="100">'[2]t2.34 Topic 2.6.1'!#REF!</definedName>
    <definedName name="Type_5" localSheetId="107">'[2]t2.34 Topic 2.6.1'!#REF!</definedName>
    <definedName name="Type_5" localSheetId="108">'[2]t2.34 Topic 2.6.1'!#REF!</definedName>
    <definedName name="Type_5" localSheetId="109">'[2]t2.34 Topic 2.6.1'!#REF!</definedName>
    <definedName name="Type_5" localSheetId="110">'[2]t2.34 Topic 2.6.1'!#REF!</definedName>
    <definedName name="Type_5" localSheetId="115">'[2]t2.34 Topic 2.6.1'!#REF!</definedName>
    <definedName name="Type_5" localSheetId="116">'[2]t2.34 Topic 2.6.1'!#REF!</definedName>
    <definedName name="Type_5" localSheetId="80">'[2]t2.34 Topic 2.6.1'!#REF!</definedName>
    <definedName name="Type_5" localSheetId="82">'[2]t2.34 Topic 2.6.1'!#REF!</definedName>
    <definedName name="Type_5" localSheetId="83">'[2]t2.34 Topic 2.6.1'!#REF!</definedName>
    <definedName name="Type_5" localSheetId="84">'[2]t2.34 Topic 2.6.1'!#REF!</definedName>
    <definedName name="Type_5" localSheetId="85">'[2]t2.34 Topic 2.6.1'!#REF!</definedName>
    <definedName name="Type_5" localSheetId="86">'[2]t2.34 Topic 2.6.1'!#REF!</definedName>
    <definedName name="Type_5" localSheetId="87">'[2]t2.34 Topic 2.6.1'!#REF!</definedName>
    <definedName name="Type_5" localSheetId="97">'[2]t2.34 Topic 2.6.1'!#REF!</definedName>
    <definedName name="Type_5" localSheetId="12">'[2]t2.34 Topic 2.6.1'!#REF!</definedName>
    <definedName name="Type_5" localSheetId="98">'[2]t2.34 Topic 2.6.1'!#REF!</definedName>
    <definedName name="Type_5" localSheetId="102">'[2]t2.34 Topic 2.6.1'!#REF!</definedName>
    <definedName name="Type_5" localSheetId="103">'[2]t2.34 Topic 2.6.1'!#REF!</definedName>
    <definedName name="Type_5" localSheetId="111">'[2]t2.34 Topic 2.6.1'!#REF!</definedName>
    <definedName name="Type_5" localSheetId="112">'[2]t2.34 Topic 2.6.1'!#REF!</definedName>
    <definedName name="Type_5" localSheetId="113">'[2]t2.34 Topic 2.6.1'!#REF!</definedName>
    <definedName name="Type_5" localSheetId="114">'[2]t2.34 Topic 2.6.1'!#REF!</definedName>
    <definedName name="Type_5" localSheetId="117">'[2]t2.34 Topic 2.6.1'!#REF!</definedName>
    <definedName name="Type_5" localSheetId="118">'[2]t2.34 Topic 2.6.1'!#REF!</definedName>
    <definedName name="Type_5" localSheetId="119">'[2]t2.34 Topic 2.6.1'!#REF!</definedName>
    <definedName name="Type_5" localSheetId="120">'[2]t2.34 Topic 2.6.1'!#REF!</definedName>
    <definedName name="Type_5" localSheetId="124">'[2]t2.34 Topic 2.6.1'!#REF!</definedName>
    <definedName name="Type_5" localSheetId="125">'[2]t2.34 Topic 2.6.1'!#REF!</definedName>
    <definedName name="Type_5" localSheetId="126">'[2]t2.34 Topic 2.6.1'!#REF!</definedName>
    <definedName name="Type_5" localSheetId="29">'[2]t2.34 Topic 2.6.1'!#REF!</definedName>
    <definedName name="Type_5" localSheetId="33">'[2]t2.34 Topic 2.6.1'!#REF!</definedName>
    <definedName name="Type_5" localSheetId="42">'[2]t2.34 Topic 2.6.1'!#REF!</definedName>
    <definedName name="Type_5" localSheetId="54">'[2]t2.34 Topic 2.6.1'!#REF!</definedName>
    <definedName name="Type_5" localSheetId="55">'[2]t2.34 Topic 2.6.1'!#REF!</definedName>
    <definedName name="Type_5" localSheetId="62">'[2]t2.34 Topic 2.6.1'!#REF!</definedName>
    <definedName name="Type_5" localSheetId="65">'[2]t2.34 Topic 2.6.1'!#REF!</definedName>
    <definedName name="Type_5" localSheetId="66">'[2]t2.34 Topic 2.6.1'!#REF!</definedName>
    <definedName name="Type_5" localSheetId="71">'[2]t2.34 Topic 2.6.1'!#REF!</definedName>
    <definedName name="Type_5" localSheetId="76">'[2]t2.34 Topic 2.6.1'!#REF!</definedName>
    <definedName name="Type_5" localSheetId="77">'[2]t2.34 Topic 2.6.1'!#REF!</definedName>
    <definedName name="Type_5" localSheetId="78">'[2]t2.34 Topic 2.6.1'!#REF!</definedName>
    <definedName name="Type_5" localSheetId="81">'[2]t2.34 Topic 2.6.1'!#REF!</definedName>
    <definedName name="Type_5" localSheetId="88">'[2]t2.34 Topic 2.6.1'!#REF!</definedName>
    <definedName name="Type_5" localSheetId="89">'[2]t2.34 Topic 2.6.1'!#REF!</definedName>
    <definedName name="Type_5" localSheetId="90">'[2]t2.34 Topic 2.6.1'!#REF!</definedName>
    <definedName name="Type_5" localSheetId="92">'[2]t2.34 Topic 2.6.1'!#REF!</definedName>
    <definedName name="Type_5" localSheetId="1">'[2]t2.34 Topic 2.6.1'!#REF!</definedName>
    <definedName name="Type_5" localSheetId="121">'[2]t2.34 Topic 2.6.1'!#REF!</definedName>
    <definedName name="Type_5" localSheetId="122">'[2]t2.34 Topic 2.6.1'!#REF!</definedName>
    <definedName name="Type_5" localSheetId="123">'[2]t2.34 Topic 2.6.1'!#REF!</definedName>
    <definedName name="Type_5" localSheetId="53">'[2]t2.34 Topic 2.6.1'!#REF!</definedName>
    <definedName name="Type_5" localSheetId="91">'[2]t2.34 Topic 2.6.1'!#REF!</definedName>
    <definedName name="Type_5">'[2]t2.34 Topic 2.6.1'!#REF!</definedName>
    <definedName name="Unit" localSheetId="99">#REF!</definedName>
    <definedName name="Unit" localSheetId="100">#REF!</definedName>
    <definedName name="Unit" localSheetId="107">#REF!</definedName>
    <definedName name="Unit" localSheetId="108">#REF!</definedName>
    <definedName name="Unit" localSheetId="109">#REF!</definedName>
    <definedName name="Unit" localSheetId="110">#REF!</definedName>
    <definedName name="Unit" localSheetId="115">#REF!</definedName>
    <definedName name="Unit" localSheetId="116">#REF!</definedName>
    <definedName name="Unit" localSheetId="80">#REF!</definedName>
    <definedName name="Unit" localSheetId="82">#REF!</definedName>
    <definedName name="Unit" localSheetId="83">#REF!</definedName>
    <definedName name="Unit" localSheetId="84">#REF!</definedName>
    <definedName name="Unit" localSheetId="85">#REF!</definedName>
    <definedName name="Unit" localSheetId="86">#REF!</definedName>
    <definedName name="Unit" localSheetId="87">#REF!</definedName>
    <definedName name="Unit" localSheetId="97">#REF!</definedName>
    <definedName name="Unit" localSheetId="12">#REF!</definedName>
    <definedName name="Unit" localSheetId="98">#REF!</definedName>
    <definedName name="Unit" localSheetId="102">#REF!</definedName>
    <definedName name="Unit" localSheetId="103">#REF!</definedName>
    <definedName name="Unit" localSheetId="111">#REF!</definedName>
    <definedName name="Unit" localSheetId="112">#REF!</definedName>
    <definedName name="Unit" localSheetId="113">#REF!</definedName>
    <definedName name="Unit" localSheetId="114">#REF!</definedName>
    <definedName name="Unit" localSheetId="117">#REF!</definedName>
    <definedName name="Unit" localSheetId="118">#REF!</definedName>
    <definedName name="Unit" localSheetId="119">#REF!</definedName>
    <definedName name="Unit" localSheetId="120">#REF!</definedName>
    <definedName name="Unit" localSheetId="124">#REF!</definedName>
    <definedName name="Unit" localSheetId="125">#REF!</definedName>
    <definedName name="Unit" localSheetId="126">#REF!</definedName>
    <definedName name="Unit" localSheetId="29">#REF!</definedName>
    <definedName name="Unit" localSheetId="30">#REF!</definedName>
    <definedName name="Unit" localSheetId="33">#REF!</definedName>
    <definedName name="Unit" localSheetId="42">#REF!</definedName>
    <definedName name="Unit" localSheetId="44">#REF!</definedName>
    <definedName name="Unit" localSheetId="47">#REF!</definedName>
    <definedName name="Unit" localSheetId="52">#REF!</definedName>
    <definedName name="Unit" localSheetId="54">#REF!</definedName>
    <definedName name="Unit" localSheetId="55">#REF!</definedName>
    <definedName name="Unit" localSheetId="62">#REF!</definedName>
    <definedName name="Unit" localSheetId="65">#REF!</definedName>
    <definedName name="Unit" localSheetId="66">#REF!</definedName>
    <definedName name="Unit" localSheetId="71">#REF!</definedName>
    <definedName name="Unit" localSheetId="76">#REF!</definedName>
    <definedName name="Unit" localSheetId="77">#REF!</definedName>
    <definedName name="Unit" localSheetId="78">#REF!</definedName>
    <definedName name="Unit" localSheetId="81">#REF!</definedName>
    <definedName name="Unit" localSheetId="88">#REF!</definedName>
    <definedName name="Unit" localSheetId="89">#REF!</definedName>
    <definedName name="Unit" localSheetId="90">#REF!</definedName>
    <definedName name="Unit" localSheetId="92">#REF!</definedName>
    <definedName name="Unit" localSheetId="94">#REF!</definedName>
    <definedName name="Unit" localSheetId="1">#REF!</definedName>
    <definedName name="Unit" localSheetId="121">#REF!</definedName>
    <definedName name="Unit" localSheetId="122">#REF!</definedName>
    <definedName name="Unit" localSheetId="123">#REF!</definedName>
    <definedName name="Unit" localSheetId="91">#REF!</definedName>
    <definedName name="Unit">#REF!</definedName>
    <definedName name="uuu" localSheetId="107" hidden="1">#REF!</definedName>
    <definedName name="uuu" localSheetId="108" hidden="1">#REF!</definedName>
    <definedName name="uuu" localSheetId="109" hidden="1">#REF!</definedName>
    <definedName name="uuu" localSheetId="110" hidden="1">#REF!</definedName>
    <definedName name="uuu" localSheetId="80" hidden="1">#REF!</definedName>
    <definedName name="uuu" localSheetId="82" hidden="1">#REF!</definedName>
    <definedName name="uuu" localSheetId="83" hidden="1">#REF!</definedName>
    <definedName name="uuu" localSheetId="84" hidden="1">#REF!</definedName>
    <definedName name="uuu" localSheetId="85" hidden="1">#REF!</definedName>
    <definedName name="uuu" localSheetId="86" hidden="1">#REF!</definedName>
    <definedName name="uuu" localSheetId="87" hidden="1">#REF!</definedName>
    <definedName name="uuu" localSheetId="12" hidden="1">#REF!</definedName>
    <definedName name="uuu" localSheetId="33" hidden="1">#REF!</definedName>
    <definedName name="uuu" localSheetId="54" hidden="1">#REF!</definedName>
    <definedName name="uuu" localSheetId="55" hidden="1">#REF!</definedName>
    <definedName name="uuu" localSheetId="65" hidden="1">#REF!</definedName>
    <definedName name="uuu" localSheetId="66" hidden="1">#REF!</definedName>
    <definedName name="uuu" localSheetId="71" hidden="1">#REF!</definedName>
    <definedName name="uuu" localSheetId="76" hidden="1">#REF!</definedName>
    <definedName name="uuu" localSheetId="77" hidden="1">#REF!</definedName>
    <definedName name="uuu" localSheetId="78" hidden="1">#REF!</definedName>
    <definedName name="uuu" localSheetId="81" hidden="1">#REF!</definedName>
    <definedName name="uuu" localSheetId="88" hidden="1">#REF!</definedName>
    <definedName name="uuu" localSheetId="89" hidden="1">#REF!</definedName>
    <definedName name="uuu" localSheetId="90" hidden="1">#REF!</definedName>
    <definedName name="uuu" localSheetId="1" hidden="1">#REF!</definedName>
    <definedName name="uuu" localSheetId="91" hidden="1">#REF!</definedName>
    <definedName name="uuu" hidden="1">#REF!</definedName>
    <definedName name="VarsID_5" localSheetId="99">'[2]t2.34 Topic 2.6.1'!#REF!</definedName>
    <definedName name="VarsID_5" localSheetId="100">'[2]t2.34 Topic 2.6.1'!#REF!</definedName>
    <definedName name="VarsID_5" localSheetId="107">'[2]t2.34 Topic 2.6.1'!#REF!</definedName>
    <definedName name="VarsID_5" localSheetId="108">'[2]t2.34 Topic 2.6.1'!#REF!</definedName>
    <definedName name="VarsID_5" localSheetId="109">'[2]t2.34 Topic 2.6.1'!#REF!</definedName>
    <definedName name="VarsID_5" localSheetId="110">'[2]t2.34 Topic 2.6.1'!#REF!</definedName>
    <definedName name="VarsID_5" localSheetId="115">'[2]t2.34 Topic 2.6.1'!#REF!</definedName>
    <definedName name="VarsID_5" localSheetId="116">'[2]t2.34 Topic 2.6.1'!#REF!</definedName>
    <definedName name="VarsID_5" localSheetId="80">'[2]t2.34 Topic 2.6.1'!#REF!</definedName>
    <definedName name="VarsID_5" localSheetId="82">'[2]t2.34 Topic 2.6.1'!#REF!</definedName>
    <definedName name="VarsID_5" localSheetId="83">'[2]t2.34 Topic 2.6.1'!#REF!</definedName>
    <definedName name="VarsID_5" localSheetId="84">'[2]t2.34 Topic 2.6.1'!#REF!</definedName>
    <definedName name="VarsID_5" localSheetId="85">'[2]t2.34 Topic 2.6.1'!#REF!</definedName>
    <definedName name="VarsID_5" localSheetId="86">'[2]t2.34 Topic 2.6.1'!#REF!</definedName>
    <definedName name="VarsID_5" localSheetId="87">'[2]t2.34 Topic 2.6.1'!#REF!</definedName>
    <definedName name="VarsID_5" localSheetId="97">'[2]t2.34 Topic 2.6.1'!#REF!</definedName>
    <definedName name="VarsID_5" localSheetId="12">'[2]t2.34 Topic 2.6.1'!#REF!</definedName>
    <definedName name="VarsID_5" localSheetId="98">'[2]t2.34 Topic 2.6.1'!#REF!</definedName>
    <definedName name="VarsID_5" localSheetId="102">'[2]t2.34 Topic 2.6.1'!#REF!</definedName>
    <definedName name="VarsID_5" localSheetId="103">'[2]t2.34 Topic 2.6.1'!#REF!</definedName>
    <definedName name="VarsID_5" localSheetId="111">'[2]t2.34 Topic 2.6.1'!#REF!</definedName>
    <definedName name="VarsID_5" localSheetId="112">'[2]t2.34 Topic 2.6.1'!#REF!</definedName>
    <definedName name="VarsID_5" localSheetId="113">'[2]t2.34 Topic 2.6.1'!#REF!</definedName>
    <definedName name="VarsID_5" localSheetId="114">'[2]t2.34 Topic 2.6.1'!#REF!</definedName>
    <definedName name="VarsID_5" localSheetId="117">'[2]t2.34 Topic 2.6.1'!#REF!</definedName>
    <definedName name="VarsID_5" localSheetId="118">'[2]t2.34 Topic 2.6.1'!#REF!</definedName>
    <definedName name="VarsID_5" localSheetId="119">'[2]t2.34 Topic 2.6.1'!#REF!</definedName>
    <definedName name="VarsID_5" localSheetId="120">'[2]t2.34 Topic 2.6.1'!#REF!</definedName>
    <definedName name="VarsID_5" localSheetId="124">'[2]t2.34 Topic 2.6.1'!#REF!</definedName>
    <definedName name="VarsID_5" localSheetId="125">'[2]t2.34 Topic 2.6.1'!#REF!</definedName>
    <definedName name="VarsID_5" localSheetId="126">'[2]t2.34 Topic 2.6.1'!#REF!</definedName>
    <definedName name="VarsID_5" localSheetId="29">'[2]t2.34 Topic 2.6.1'!#REF!</definedName>
    <definedName name="VarsID_5" localSheetId="33">'[2]t2.34 Topic 2.6.1'!#REF!</definedName>
    <definedName name="VarsID_5" localSheetId="42">'[2]t2.34 Topic 2.6.1'!#REF!</definedName>
    <definedName name="VarsID_5" localSheetId="54">'[2]t2.34 Topic 2.6.1'!#REF!</definedName>
    <definedName name="VarsID_5" localSheetId="55">'[2]t2.34 Topic 2.6.1'!#REF!</definedName>
    <definedName name="VarsID_5" localSheetId="62">'[2]t2.34 Topic 2.6.1'!#REF!</definedName>
    <definedName name="VarsID_5" localSheetId="65">'[2]t2.34 Topic 2.6.1'!#REF!</definedName>
    <definedName name="VarsID_5" localSheetId="66">'[2]t2.34 Topic 2.6.1'!#REF!</definedName>
    <definedName name="VarsID_5" localSheetId="71">'[2]t2.34 Topic 2.6.1'!#REF!</definedName>
    <definedName name="VarsID_5" localSheetId="76">'[2]t2.34 Topic 2.6.1'!#REF!</definedName>
    <definedName name="VarsID_5" localSheetId="77">'[2]t2.34 Topic 2.6.1'!#REF!</definedName>
    <definedName name="VarsID_5" localSheetId="78">'[2]t2.34 Topic 2.6.1'!#REF!</definedName>
    <definedName name="VarsID_5" localSheetId="81">'[2]t2.34 Topic 2.6.1'!#REF!</definedName>
    <definedName name="VarsID_5" localSheetId="88">'[2]t2.34 Topic 2.6.1'!#REF!</definedName>
    <definedName name="VarsID_5" localSheetId="89">'[2]t2.34 Topic 2.6.1'!#REF!</definedName>
    <definedName name="VarsID_5" localSheetId="90">'[2]t2.34 Topic 2.6.1'!#REF!</definedName>
    <definedName name="VarsID_5" localSheetId="92">'[2]t2.34 Topic 2.6.1'!#REF!</definedName>
    <definedName name="VarsID_5" localSheetId="1">'[2]t2.34 Topic 2.6.1'!#REF!</definedName>
    <definedName name="VarsID_5" localSheetId="121">'[2]t2.34 Topic 2.6.1'!#REF!</definedName>
    <definedName name="VarsID_5" localSheetId="122">'[2]t2.34 Topic 2.6.1'!#REF!</definedName>
    <definedName name="VarsID_5" localSheetId="123">'[2]t2.34 Topic 2.6.1'!#REF!</definedName>
    <definedName name="VarsID_5" localSheetId="53">'[2]t2.34 Topic 2.6.1'!#REF!</definedName>
    <definedName name="VarsID_5" localSheetId="91">'[2]t2.34 Topic 2.6.1'!#REF!</definedName>
    <definedName name="VarsID_5">'[2]t2.34 Topic 2.6.1'!#REF!</definedName>
    <definedName name="vv" localSheetId="107" hidden="1">#REF!</definedName>
    <definedName name="vv" localSheetId="108" hidden="1">#REF!</definedName>
    <definedName name="vv" localSheetId="109" hidden="1">#REF!</definedName>
    <definedName name="vv" localSheetId="110" hidden="1">#REF!</definedName>
    <definedName name="vv" localSheetId="80" hidden="1">#REF!</definedName>
    <definedName name="vv" localSheetId="82" hidden="1">#REF!</definedName>
    <definedName name="vv" localSheetId="83" hidden="1">#REF!</definedName>
    <definedName name="vv" localSheetId="84" hidden="1">#REF!</definedName>
    <definedName name="vv" localSheetId="85" hidden="1">#REF!</definedName>
    <definedName name="vv" localSheetId="86" hidden="1">#REF!</definedName>
    <definedName name="vv" localSheetId="87" hidden="1">#REF!</definedName>
    <definedName name="vv" localSheetId="12" hidden="1">#REF!</definedName>
    <definedName name="vv" localSheetId="33" hidden="1">#REF!</definedName>
    <definedName name="vv" localSheetId="54" hidden="1">#REF!</definedName>
    <definedName name="vv" localSheetId="55" hidden="1">#REF!</definedName>
    <definedName name="vv" localSheetId="65" hidden="1">#REF!</definedName>
    <definedName name="vv" localSheetId="66" hidden="1">#REF!</definedName>
    <definedName name="vv" localSheetId="71" hidden="1">#REF!</definedName>
    <definedName name="vv" localSheetId="76" hidden="1">#REF!</definedName>
    <definedName name="vv" localSheetId="77" hidden="1">#REF!</definedName>
    <definedName name="vv" localSheetId="78" hidden="1">#REF!</definedName>
    <definedName name="vv" localSheetId="81" hidden="1">#REF!</definedName>
    <definedName name="vv" localSheetId="88" hidden="1">#REF!</definedName>
    <definedName name="vv" localSheetId="89" hidden="1">#REF!</definedName>
    <definedName name="vv" localSheetId="90" hidden="1">#REF!</definedName>
    <definedName name="vv" localSheetId="1" hidden="1">#REF!</definedName>
    <definedName name="vv" localSheetId="91" hidden="1">#REF!</definedName>
    <definedName name="vv" hidden="1">#REF!</definedName>
    <definedName name="vvvvvvvvvv" localSheetId="100">#REF!</definedName>
    <definedName name="vvvvvvvvvv" localSheetId="107">#REF!</definedName>
    <definedName name="vvvvvvvvvv" localSheetId="108">#REF!</definedName>
    <definedName name="vvvvvvvvvv" localSheetId="109">#REF!</definedName>
    <definedName name="vvvvvvvvvv" localSheetId="110">#REF!</definedName>
    <definedName name="vvvvvvvvvv" localSheetId="115">#REF!</definedName>
    <definedName name="vvvvvvvvvv" localSheetId="116">#REF!</definedName>
    <definedName name="vvvvvvvvvv" localSheetId="80">#REF!</definedName>
    <definedName name="vvvvvvvvvv" localSheetId="82">#REF!</definedName>
    <definedName name="vvvvvvvvvv" localSheetId="83">#REF!</definedName>
    <definedName name="vvvvvvvvvv" localSheetId="84">#REF!</definedName>
    <definedName name="vvvvvvvvvv" localSheetId="85">#REF!</definedName>
    <definedName name="vvvvvvvvvv" localSheetId="86">#REF!</definedName>
    <definedName name="vvvvvvvvvv" localSheetId="87">#REF!</definedName>
    <definedName name="vvvvvvvvvv" localSheetId="97">#REF!</definedName>
    <definedName name="vvvvvvvvvv" localSheetId="12">#REF!</definedName>
    <definedName name="vvvvvvvvvv" localSheetId="98">#REF!</definedName>
    <definedName name="vvvvvvvvvv" localSheetId="102">#REF!</definedName>
    <definedName name="vvvvvvvvvv" localSheetId="111">#REF!</definedName>
    <definedName name="vvvvvvvvvv" localSheetId="112">#REF!</definedName>
    <definedName name="vvvvvvvvvv" localSheetId="113">#REF!</definedName>
    <definedName name="vvvvvvvvvv" localSheetId="114">#REF!</definedName>
    <definedName name="vvvvvvvvvv" localSheetId="117">#REF!</definedName>
    <definedName name="vvvvvvvvvv" localSheetId="118">#REF!</definedName>
    <definedName name="vvvvvvvvvv" localSheetId="119">#REF!</definedName>
    <definedName name="vvvvvvvvvv" localSheetId="120">#REF!</definedName>
    <definedName name="vvvvvvvvvv" localSheetId="124">#REF!</definedName>
    <definedName name="vvvvvvvvvv" localSheetId="125">#REF!</definedName>
    <definedName name="vvvvvvvvvv" localSheetId="126">#REF!</definedName>
    <definedName name="vvvvvvvvvv" localSheetId="33">#REF!</definedName>
    <definedName name="vvvvvvvvvv" localSheetId="54">#REF!</definedName>
    <definedName name="vvvvvvvvvv" localSheetId="55">#REF!</definedName>
    <definedName name="vvvvvvvvvv" localSheetId="65">#REF!</definedName>
    <definedName name="vvvvvvvvvv" localSheetId="66">#REF!</definedName>
    <definedName name="vvvvvvvvvv" localSheetId="71">#REF!</definedName>
    <definedName name="vvvvvvvvvv" localSheetId="76">#REF!</definedName>
    <definedName name="vvvvvvvvvv" localSheetId="77">#REF!</definedName>
    <definedName name="vvvvvvvvvv" localSheetId="78">#REF!</definedName>
    <definedName name="vvvvvvvvvv" localSheetId="81">#REF!</definedName>
    <definedName name="vvvvvvvvvv" localSheetId="88">#REF!</definedName>
    <definedName name="vvvvvvvvvv" localSheetId="89">#REF!</definedName>
    <definedName name="vvvvvvvvvv" localSheetId="90">#REF!</definedName>
    <definedName name="vvvvvvvvvv" localSheetId="92">#REF!</definedName>
    <definedName name="vvvvvvvvvv" localSheetId="1">#REF!</definedName>
    <definedName name="vvvvvvvvvv" localSheetId="121">#REF!</definedName>
    <definedName name="vvvvvvvvvv" localSheetId="122">#REF!</definedName>
    <definedName name="vvvvvvvvvv" localSheetId="123">#REF!</definedName>
    <definedName name="vvvvvvvvvv" localSheetId="91">#REF!</definedName>
    <definedName name="vvvvvvvvvv">#REF!</definedName>
    <definedName name="vvvvvvvvvvvv" localSheetId="99">#REF!</definedName>
    <definedName name="vvvvvvvvvvvv" localSheetId="100">#REF!</definedName>
    <definedName name="vvvvvvvvvvvv" localSheetId="107">#REF!</definedName>
    <definedName name="vvvvvvvvvvvv" localSheetId="108">#REF!</definedName>
    <definedName name="vvvvvvvvvvvv" localSheetId="109">#REF!</definedName>
    <definedName name="vvvvvvvvvvvv" localSheetId="110">#REF!</definedName>
    <definedName name="vvvvvvvvvvvv" localSheetId="115">#REF!</definedName>
    <definedName name="vvvvvvvvvvvv" localSheetId="116">#REF!</definedName>
    <definedName name="vvvvvvvvvvvv" localSheetId="80">#REF!</definedName>
    <definedName name="vvvvvvvvvvvv" localSheetId="82">#REF!</definedName>
    <definedName name="vvvvvvvvvvvv" localSheetId="83">#REF!</definedName>
    <definedName name="vvvvvvvvvvvv" localSheetId="84">#REF!</definedName>
    <definedName name="vvvvvvvvvvvv" localSheetId="85">#REF!</definedName>
    <definedName name="vvvvvvvvvvvv" localSheetId="86">#REF!</definedName>
    <definedName name="vvvvvvvvvvvv" localSheetId="87">#REF!</definedName>
    <definedName name="vvvvvvvvvvvv" localSheetId="97">#REF!</definedName>
    <definedName name="vvvvvvvvvvvv" localSheetId="12">#REF!</definedName>
    <definedName name="vvvvvvvvvvvv" localSheetId="98">#REF!</definedName>
    <definedName name="vvvvvvvvvvvv" localSheetId="102">#REF!</definedName>
    <definedName name="vvvvvvvvvvvv" localSheetId="103">#REF!</definedName>
    <definedName name="vvvvvvvvvvvv" localSheetId="111">#REF!</definedName>
    <definedName name="vvvvvvvvvvvv" localSheetId="112">#REF!</definedName>
    <definedName name="vvvvvvvvvvvv" localSheetId="113">#REF!</definedName>
    <definedName name="vvvvvvvvvvvv" localSheetId="114">#REF!</definedName>
    <definedName name="vvvvvvvvvvvv" localSheetId="117">#REF!</definedName>
    <definedName name="vvvvvvvvvvvv" localSheetId="118">#REF!</definedName>
    <definedName name="vvvvvvvvvvvv" localSheetId="119">#REF!</definedName>
    <definedName name="vvvvvvvvvvvv" localSheetId="120">#REF!</definedName>
    <definedName name="vvvvvvvvvvvv" localSheetId="124">#REF!</definedName>
    <definedName name="vvvvvvvvvvvv" localSheetId="125">#REF!</definedName>
    <definedName name="vvvvvvvvvvvv" localSheetId="126">#REF!</definedName>
    <definedName name="vvvvvvvvvvvv" localSheetId="29">#REF!</definedName>
    <definedName name="vvvvvvvvvvvv" localSheetId="30">#REF!</definedName>
    <definedName name="vvvvvvvvvvvv" localSheetId="33">#REF!</definedName>
    <definedName name="vvvvvvvvvvvv" localSheetId="42">#REF!</definedName>
    <definedName name="vvvvvvvvvvvv" localSheetId="44">#REF!</definedName>
    <definedName name="vvvvvvvvvvvv" localSheetId="47">#REF!</definedName>
    <definedName name="vvvvvvvvvvvv" localSheetId="52">#REF!</definedName>
    <definedName name="vvvvvvvvvvvv" localSheetId="54">#REF!</definedName>
    <definedName name="vvvvvvvvvvvv" localSheetId="55">#REF!</definedName>
    <definedName name="vvvvvvvvvvvv" localSheetId="62">#REF!</definedName>
    <definedName name="vvvvvvvvvvvv" localSheetId="65">#REF!</definedName>
    <definedName name="vvvvvvvvvvvv" localSheetId="66">#REF!</definedName>
    <definedName name="vvvvvvvvvvvv" localSheetId="71">#REF!</definedName>
    <definedName name="vvvvvvvvvvvv" localSheetId="76">#REF!</definedName>
    <definedName name="vvvvvvvvvvvv" localSheetId="77">#REF!</definedName>
    <definedName name="vvvvvvvvvvvv" localSheetId="78">#REF!</definedName>
    <definedName name="vvvvvvvvvvvv" localSheetId="81">#REF!</definedName>
    <definedName name="vvvvvvvvvvvv" localSheetId="88">#REF!</definedName>
    <definedName name="vvvvvvvvvvvv" localSheetId="89">#REF!</definedName>
    <definedName name="vvvvvvvvvvvv" localSheetId="90">#REF!</definedName>
    <definedName name="vvvvvvvvvvvv" localSheetId="92">#REF!</definedName>
    <definedName name="vvvvvvvvvvvv" localSheetId="94">#REF!</definedName>
    <definedName name="vvvvvvvvvvvv" localSheetId="1">#REF!</definedName>
    <definedName name="vvvvvvvvvvvv" localSheetId="121">#REF!</definedName>
    <definedName name="vvvvvvvvvvvv" localSheetId="122">#REF!</definedName>
    <definedName name="vvvvvvvvvvvv" localSheetId="123">#REF!</definedName>
    <definedName name="vvvvvvvvvvvv" localSheetId="53">#REF!</definedName>
    <definedName name="vvvvvvvvvvvv" localSheetId="91">#REF!</definedName>
    <definedName name="vvvvvvvvvvvv">#REF!</definedName>
    <definedName name="w" localSheetId="99" hidden="1">#REF!</definedName>
    <definedName name="w" localSheetId="100" hidden="1">#REF!</definedName>
    <definedName name="w" localSheetId="107" hidden="1">#REF!</definedName>
    <definedName name="w" localSheetId="108" hidden="1">#REF!</definedName>
    <definedName name="w" localSheetId="109" hidden="1">#REF!</definedName>
    <definedName name="w" localSheetId="110" hidden="1">#REF!</definedName>
    <definedName name="w" localSheetId="115" hidden="1">#REF!</definedName>
    <definedName name="w" localSheetId="116" hidden="1">#REF!</definedName>
    <definedName name="w" localSheetId="80">#REF!</definedName>
    <definedName name="w" localSheetId="82">#REF!</definedName>
    <definedName name="w" localSheetId="83">#REF!</definedName>
    <definedName name="w" localSheetId="84">#REF!</definedName>
    <definedName name="w" localSheetId="85">#REF!</definedName>
    <definedName name="w" localSheetId="86">#REF!</definedName>
    <definedName name="w" localSheetId="87">#REF!</definedName>
    <definedName name="w" localSheetId="97" hidden="1">#REF!</definedName>
    <definedName name="w" localSheetId="12">#REF!</definedName>
    <definedName name="w" localSheetId="21">#REF!</definedName>
    <definedName name="w" localSheetId="98" hidden="1">#REF!</definedName>
    <definedName name="w" localSheetId="102" hidden="1">#REF!</definedName>
    <definedName name="w" localSheetId="103">#REF!</definedName>
    <definedName name="w" localSheetId="111" hidden="1">#REF!</definedName>
    <definedName name="w" localSheetId="112" hidden="1">#REF!</definedName>
    <definedName name="w" localSheetId="113" hidden="1">#REF!</definedName>
    <definedName name="w" localSheetId="114" hidden="1">#REF!</definedName>
    <definedName name="w" localSheetId="117" hidden="1">#REF!</definedName>
    <definedName name="w" localSheetId="118" hidden="1">#REF!</definedName>
    <definedName name="w" localSheetId="119" hidden="1">#REF!</definedName>
    <definedName name="w" localSheetId="120" hidden="1">#REF!</definedName>
    <definedName name="w" localSheetId="124" hidden="1">#REF!</definedName>
    <definedName name="w" localSheetId="125" hidden="1">#REF!</definedName>
    <definedName name="w" localSheetId="126" hidden="1">#REF!</definedName>
    <definedName name="w" localSheetId="27" hidden="1">#REF!</definedName>
    <definedName name="w" localSheetId="29">#REF!</definedName>
    <definedName name="w" localSheetId="30">#REF!</definedName>
    <definedName name="w" localSheetId="33">#REF!</definedName>
    <definedName name="w" localSheetId="14">#REF!</definedName>
    <definedName name="w" localSheetId="42">#REF!</definedName>
    <definedName name="w" localSheetId="44">#REF!</definedName>
    <definedName name="w" localSheetId="45" hidden="1">#REF!</definedName>
    <definedName name="w" localSheetId="47" hidden="1">#REF!</definedName>
    <definedName name="w" localSheetId="49" hidden="1">#REF!</definedName>
    <definedName name="w" localSheetId="54">#REF!</definedName>
    <definedName name="w" localSheetId="55">#REF!</definedName>
    <definedName name="w" localSheetId="61" hidden="1">#REF!</definedName>
    <definedName name="w" localSheetId="62">#REF!</definedName>
    <definedName name="w" localSheetId="65">#REF!</definedName>
    <definedName name="w" localSheetId="66">#REF!</definedName>
    <definedName name="w" localSheetId="71">#REF!</definedName>
    <definedName name="w" localSheetId="76">#REF!</definedName>
    <definedName name="w" localSheetId="77">#REF!</definedName>
    <definedName name="w" localSheetId="78">#REF!</definedName>
    <definedName name="w" localSheetId="81">#REF!</definedName>
    <definedName name="w" localSheetId="88">#REF!</definedName>
    <definedName name="w" localSheetId="89">#REF!</definedName>
    <definedName name="w" localSheetId="90">#REF!</definedName>
    <definedName name="w" localSheetId="92" hidden="1">#REF!</definedName>
    <definedName name="w" localSheetId="94">#REF!</definedName>
    <definedName name="w" localSheetId="1">#REF!</definedName>
    <definedName name="w" localSheetId="121" hidden="1">#REF!</definedName>
    <definedName name="w" localSheetId="122" hidden="1">#REF!</definedName>
    <definedName name="w" localSheetId="123" hidden="1">#REF!</definedName>
    <definedName name="w" localSheetId="25">#REF!</definedName>
    <definedName name="w" localSheetId="53">#REF!</definedName>
    <definedName name="w" localSheetId="91">#REF!</definedName>
    <definedName name="w">#REF!</definedName>
    <definedName name="Watch">[1]CODE!$C$1:$C$4</definedName>
    <definedName name="ww" localSheetId="107" hidden="1">#REF!</definedName>
    <definedName name="ww" localSheetId="108" hidden="1">#REF!</definedName>
    <definedName name="ww" localSheetId="109" hidden="1">#REF!</definedName>
    <definedName name="ww" localSheetId="110" hidden="1">#REF!</definedName>
    <definedName name="ww" localSheetId="80" hidden="1">#REF!</definedName>
    <definedName name="ww" localSheetId="82" hidden="1">#REF!</definedName>
    <definedName name="ww" localSheetId="83" hidden="1">#REF!</definedName>
    <definedName name="ww" localSheetId="84" hidden="1">#REF!</definedName>
    <definedName name="ww" localSheetId="85" hidden="1">#REF!</definedName>
    <definedName name="ww" localSheetId="86" hidden="1">#REF!</definedName>
    <definedName name="ww" localSheetId="87" hidden="1">#REF!</definedName>
    <definedName name="ww" localSheetId="12" hidden="1">#REF!</definedName>
    <definedName name="ww" localSheetId="33" hidden="1">#REF!</definedName>
    <definedName name="ww" localSheetId="54" hidden="1">#REF!</definedName>
    <definedName name="ww" localSheetId="55" hidden="1">#REF!</definedName>
    <definedName name="ww" localSheetId="65" hidden="1">#REF!</definedName>
    <definedName name="ww" localSheetId="66" hidden="1">#REF!</definedName>
    <definedName name="ww" localSheetId="71" hidden="1">#REF!</definedName>
    <definedName name="ww" localSheetId="76" hidden="1">#REF!</definedName>
    <definedName name="ww" localSheetId="77" hidden="1">#REF!</definedName>
    <definedName name="ww" localSheetId="78" hidden="1">#REF!</definedName>
    <definedName name="ww" localSheetId="81" hidden="1">#REF!</definedName>
    <definedName name="ww" localSheetId="88" hidden="1">#REF!</definedName>
    <definedName name="ww" localSheetId="89" hidden="1">#REF!</definedName>
    <definedName name="ww" localSheetId="90" hidden="1">#REF!</definedName>
    <definedName name="ww" localSheetId="1" hidden="1">#REF!</definedName>
    <definedName name="ww" localSheetId="91" hidden="1">#REF!</definedName>
    <definedName name="ww" hidden="1">#REF!</definedName>
    <definedName name="xx" localSheetId="107" hidden="1">#REF!</definedName>
    <definedName name="xx" localSheetId="108" hidden="1">#REF!</definedName>
    <definedName name="xx" localSheetId="109" hidden="1">#REF!</definedName>
    <definedName name="xx" localSheetId="110" hidden="1">#REF!</definedName>
    <definedName name="xx" localSheetId="80" hidden="1">#REF!</definedName>
    <definedName name="xx" localSheetId="82" hidden="1">#REF!</definedName>
    <definedName name="xx" localSheetId="83" hidden="1">#REF!</definedName>
    <definedName name="xx" localSheetId="84" hidden="1">#REF!</definedName>
    <definedName name="xx" localSheetId="85" hidden="1">#REF!</definedName>
    <definedName name="xx" localSheetId="86" hidden="1">#REF!</definedName>
    <definedName name="xx" localSheetId="87" hidden="1">#REF!</definedName>
    <definedName name="xx" localSheetId="12" hidden="1">#REF!</definedName>
    <definedName name="xx" localSheetId="33" hidden="1">#REF!</definedName>
    <definedName name="xx" localSheetId="54" hidden="1">#REF!</definedName>
    <definedName name="xx" localSheetId="55" hidden="1">#REF!</definedName>
    <definedName name="xx" localSheetId="65" hidden="1">#REF!</definedName>
    <definedName name="xx" localSheetId="66" hidden="1">#REF!</definedName>
    <definedName name="xx" localSheetId="71" hidden="1">#REF!</definedName>
    <definedName name="xx" localSheetId="76" hidden="1">#REF!</definedName>
    <definedName name="xx" localSheetId="77" hidden="1">#REF!</definedName>
    <definedName name="xx" localSheetId="78" hidden="1">#REF!</definedName>
    <definedName name="xx" localSheetId="81" hidden="1">#REF!</definedName>
    <definedName name="xx" localSheetId="88" hidden="1">#REF!</definedName>
    <definedName name="xx" localSheetId="89" hidden="1">#REF!</definedName>
    <definedName name="xx" localSheetId="90" hidden="1">#REF!</definedName>
    <definedName name="xx" localSheetId="1" hidden="1">#REF!</definedName>
    <definedName name="xx" localSheetId="91" hidden="1">#REF!</definedName>
    <definedName name="xx" hidden="1">#REF!</definedName>
    <definedName name="xxx" localSheetId="99" hidden="1">#REF!</definedName>
    <definedName name="xxx" localSheetId="100" hidden="1">#REF!</definedName>
    <definedName name="xxx" localSheetId="107" hidden="1">#REF!</definedName>
    <definedName name="xxx" localSheetId="108" hidden="1">#REF!</definedName>
    <definedName name="xxx" localSheetId="109" hidden="1">#REF!</definedName>
    <definedName name="xxx" localSheetId="110" hidden="1">#REF!</definedName>
    <definedName name="xxx" localSheetId="115" hidden="1">#REF!</definedName>
    <definedName name="xxx" localSheetId="116" hidden="1">#REF!</definedName>
    <definedName name="xxx" localSheetId="80" hidden="1">#REF!</definedName>
    <definedName name="xxx" localSheetId="82" hidden="1">#REF!</definedName>
    <definedName name="xxx" localSheetId="83" hidden="1">#REF!</definedName>
    <definedName name="xxx" localSheetId="84" hidden="1">#REF!</definedName>
    <definedName name="xxx" localSheetId="85" hidden="1">#REF!</definedName>
    <definedName name="xxx" localSheetId="86" hidden="1">#REF!</definedName>
    <definedName name="xxx" localSheetId="87" hidden="1">#REF!</definedName>
    <definedName name="xxx" localSheetId="97" hidden="1">#REF!</definedName>
    <definedName name="xxx" localSheetId="12" hidden="1">#REF!</definedName>
    <definedName name="xxx" localSheetId="21" hidden="1">#REF!</definedName>
    <definedName name="xxx" localSheetId="98" hidden="1">#REF!</definedName>
    <definedName name="xxx" localSheetId="102" hidden="1">#REF!</definedName>
    <definedName name="xxx" localSheetId="103" hidden="1">#REF!</definedName>
    <definedName name="xxx" localSheetId="111" hidden="1">#REF!</definedName>
    <definedName name="xxx" localSheetId="112" hidden="1">#REF!</definedName>
    <definedName name="xxx" localSheetId="113" hidden="1">#REF!</definedName>
    <definedName name="xxx" localSheetId="114" hidden="1">#REF!</definedName>
    <definedName name="xxx" localSheetId="117" hidden="1">#REF!</definedName>
    <definedName name="xxx" localSheetId="118" hidden="1">#REF!</definedName>
    <definedName name="xxx" localSheetId="119" hidden="1">#REF!</definedName>
    <definedName name="xxx" localSheetId="120" hidden="1">#REF!</definedName>
    <definedName name="xxx" localSheetId="124" hidden="1">#REF!</definedName>
    <definedName name="xxx" localSheetId="125" hidden="1">#REF!</definedName>
    <definedName name="xxx" localSheetId="126" hidden="1">#REF!</definedName>
    <definedName name="xxx" localSheetId="29" hidden="1">#REF!</definedName>
    <definedName name="xxx" localSheetId="30" hidden="1">#REF!</definedName>
    <definedName name="xxx" localSheetId="33" hidden="1">#REF!</definedName>
    <definedName name="xxx" localSheetId="14" hidden="1">#REF!</definedName>
    <definedName name="xxx" localSheetId="42" hidden="1">#REF!</definedName>
    <definedName name="xxx" localSheetId="44" hidden="1">#REF!</definedName>
    <definedName name="xxx" localSheetId="47" hidden="1">#REF!</definedName>
    <definedName name="xxx" localSheetId="54" hidden="1">#REF!</definedName>
    <definedName name="xxx" localSheetId="55" hidden="1">#REF!</definedName>
    <definedName name="xxx" localSheetId="62" hidden="1">#REF!</definedName>
    <definedName name="xxx" localSheetId="65" hidden="1">#REF!</definedName>
    <definedName name="xxx" localSheetId="66" hidden="1">#REF!</definedName>
    <definedName name="xxx" localSheetId="71" hidden="1">#REF!</definedName>
    <definedName name="xxx" localSheetId="76" hidden="1">#REF!</definedName>
    <definedName name="xxx" localSheetId="77" hidden="1">#REF!</definedName>
    <definedName name="xxx" localSheetId="78" hidden="1">#REF!</definedName>
    <definedName name="xxx" localSheetId="81" hidden="1">#REF!</definedName>
    <definedName name="xxx" localSheetId="88" hidden="1">#REF!</definedName>
    <definedName name="xxx" localSheetId="89" hidden="1">#REF!</definedName>
    <definedName name="xxx" localSheetId="90" hidden="1">#REF!</definedName>
    <definedName name="xxx" localSheetId="92" hidden="1">#REF!</definedName>
    <definedName name="xxx" localSheetId="94" hidden="1">#REF!</definedName>
    <definedName name="xxx" localSheetId="1" hidden="1">#REF!</definedName>
    <definedName name="xxx" localSheetId="121" hidden="1">#REF!</definedName>
    <definedName name="xxx" localSheetId="122" hidden="1">#REF!</definedName>
    <definedName name="xxx" localSheetId="123" hidden="1">#REF!</definedName>
    <definedName name="xxx" localSheetId="25" hidden="1">#REF!</definedName>
    <definedName name="xxx" localSheetId="53" hidden="1">#REF!</definedName>
    <definedName name="xxx" localSheetId="91" hidden="1">#REF!</definedName>
    <definedName name="xxx" hidden="1">#REF!</definedName>
    <definedName name="xxxxx" localSheetId="107" hidden="1">#REF!</definedName>
    <definedName name="xxxxx" localSheetId="108" hidden="1">#REF!</definedName>
    <definedName name="xxxxx" localSheetId="109" hidden="1">#REF!</definedName>
    <definedName name="xxxxx" localSheetId="110" hidden="1">#REF!</definedName>
    <definedName name="xxxxx" localSheetId="80" hidden="1">#REF!</definedName>
    <definedName name="xxxxx" localSheetId="82" hidden="1">#REF!</definedName>
    <definedName name="xxxxx" localSheetId="83" hidden="1">#REF!</definedName>
    <definedName name="xxxxx" localSheetId="84" hidden="1">#REF!</definedName>
    <definedName name="xxxxx" localSheetId="85" hidden="1">#REF!</definedName>
    <definedName name="xxxxx" localSheetId="86" hidden="1">#REF!</definedName>
    <definedName name="xxxxx" localSheetId="87" hidden="1">#REF!</definedName>
    <definedName name="xxxxx" localSheetId="12" hidden="1">#REF!</definedName>
    <definedName name="xxxxx" localSheetId="33" hidden="1">#REF!</definedName>
    <definedName name="xxxxx" localSheetId="54" hidden="1">#REF!</definedName>
    <definedName name="xxxxx" localSheetId="55" hidden="1">#REF!</definedName>
    <definedName name="xxxxx" localSheetId="65" hidden="1">#REF!</definedName>
    <definedName name="xxxxx" localSheetId="66" hidden="1">#REF!</definedName>
    <definedName name="xxxxx" localSheetId="71" hidden="1">#REF!</definedName>
    <definedName name="xxxxx" localSheetId="76" hidden="1">#REF!</definedName>
    <definedName name="xxxxx" localSheetId="77" hidden="1">#REF!</definedName>
    <definedName name="xxxxx" localSheetId="78" hidden="1">#REF!</definedName>
    <definedName name="xxxxx" localSheetId="81" hidden="1">#REF!</definedName>
    <definedName name="xxxxx" localSheetId="88" hidden="1">#REF!</definedName>
    <definedName name="xxxxx" localSheetId="89" hidden="1">#REF!</definedName>
    <definedName name="xxxxx" localSheetId="90" hidden="1">#REF!</definedName>
    <definedName name="xxxxx" localSheetId="1" hidden="1">#REF!</definedName>
    <definedName name="xxxxx" localSheetId="91" hidden="1">#REF!</definedName>
    <definedName name="xxxxx" hidden="1">#REF!</definedName>
    <definedName name="xxxxxxx" localSheetId="80">#REF!</definedName>
    <definedName name="xxxxxxx" localSheetId="82">#REF!</definedName>
    <definedName name="xxxxxxx" localSheetId="83">#REF!</definedName>
    <definedName name="xxxxxxx" localSheetId="84">#REF!</definedName>
    <definedName name="xxxxxxx" localSheetId="81">#REF!</definedName>
    <definedName name="xxxxxxx">#REF!</definedName>
    <definedName name="xxxxxxxxxxxxxxxxxxxx" localSheetId="107" hidden="1">#REF!</definedName>
    <definedName name="xxxxxxxxxxxxxxxxxxxx" localSheetId="108" hidden="1">#REF!</definedName>
    <definedName name="xxxxxxxxxxxxxxxxxxxx" localSheetId="109" hidden="1">#REF!</definedName>
    <definedName name="xxxxxxxxxxxxxxxxxxxx" localSheetId="110" hidden="1">#REF!</definedName>
    <definedName name="xxxxxxxxxxxxxxxxxxxx" localSheetId="80" hidden="1">#REF!</definedName>
    <definedName name="xxxxxxxxxxxxxxxxxxxx" localSheetId="82" hidden="1">#REF!</definedName>
    <definedName name="xxxxxxxxxxxxxxxxxxxx" localSheetId="83" hidden="1">#REF!</definedName>
    <definedName name="xxxxxxxxxxxxxxxxxxxx" localSheetId="84" hidden="1">#REF!</definedName>
    <definedName name="xxxxxxxxxxxxxxxxxxxx" localSheetId="85" hidden="1">#REF!</definedName>
    <definedName name="xxxxxxxxxxxxxxxxxxxx" localSheetId="86" hidden="1">#REF!</definedName>
    <definedName name="xxxxxxxxxxxxxxxxxxxx" localSheetId="87" hidden="1">#REF!</definedName>
    <definedName name="xxxxxxxxxxxxxxxxxxxx" localSheetId="12" hidden="1">#REF!</definedName>
    <definedName name="xxxxxxxxxxxxxxxxxxxx" localSheetId="30" hidden="1">#REF!</definedName>
    <definedName name="xxxxxxxxxxxxxxxxxxxx" localSheetId="33" hidden="1">#REF!</definedName>
    <definedName name="xxxxxxxxxxxxxxxxxxxx" localSheetId="44" hidden="1">#REF!</definedName>
    <definedName name="xxxxxxxxxxxxxxxxxxxx" localSheetId="54" hidden="1">#REF!</definedName>
    <definedName name="xxxxxxxxxxxxxxxxxxxx" localSheetId="55" hidden="1">#REF!</definedName>
    <definedName name="xxxxxxxxxxxxxxxxxxxx" localSheetId="65" hidden="1">#REF!</definedName>
    <definedName name="xxxxxxxxxxxxxxxxxxxx" localSheetId="66" hidden="1">#REF!</definedName>
    <definedName name="xxxxxxxxxxxxxxxxxxxx" localSheetId="71" hidden="1">#REF!</definedName>
    <definedName name="xxxxxxxxxxxxxxxxxxxx" localSheetId="76" hidden="1">#REF!</definedName>
    <definedName name="xxxxxxxxxxxxxxxxxxxx" localSheetId="77" hidden="1">#REF!</definedName>
    <definedName name="xxxxxxxxxxxxxxxxxxxx" localSheetId="78" hidden="1">#REF!</definedName>
    <definedName name="xxxxxxxxxxxxxxxxxxxx" localSheetId="81" hidden="1">#REF!</definedName>
    <definedName name="xxxxxxxxxxxxxxxxxxxx" localSheetId="88" hidden="1">#REF!</definedName>
    <definedName name="xxxxxxxxxxxxxxxxxxxx" localSheetId="89" hidden="1">#REF!</definedName>
    <definedName name="xxxxxxxxxxxxxxxxxxxx" localSheetId="90" hidden="1">#REF!</definedName>
    <definedName name="xxxxxxxxxxxxxxxxxxxx" localSheetId="1" hidden="1">#REF!</definedName>
    <definedName name="xxxxxxxxxxxxxxxxxxxx" localSheetId="91" hidden="1">#REF!</definedName>
    <definedName name="xxxxxxxxxxxxxxxxxxxx" hidden="1">#REF!</definedName>
    <definedName name="yy" localSheetId="107" hidden="1">#REF!</definedName>
    <definedName name="yy" localSheetId="108" hidden="1">#REF!</definedName>
    <definedName name="yy" localSheetId="109" hidden="1">#REF!</definedName>
    <definedName name="yy" localSheetId="110" hidden="1">#REF!</definedName>
    <definedName name="yy" localSheetId="80" hidden="1">#REF!</definedName>
    <definedName name="yy" localSheetId="82" hidden="1">#REF!</definedName>
    <definedName name="yy" localSheetId="83" hidden="1">#REF!</definedName>
    <definedName name="yy" localSheetId="84" hidden="1">#REF!</definedName>
    <definedName name="yy" localSheetId="85" hidden="1">#REF!</definedName>
    <definedName name="yy" localSheetId="86" hidden="1">#REF!</definedName>
    <definedName name="yy" localSheetId="87" hidden="1">#REF!</definedName>
    <definedName name="yy" localSheetId="12" hidden="1">#REF!</definedName>
    <definedName name="yy" localSheetId="33" hidden="1">#REF!</definedName>
    <definedName name="yy" localSheetId="54" hidden="1">#REF!</definedName>
    <definedName name="yy" localSheetId="55" hidden="1">#REF!</definedName>
    <definedName name="yy" localSheetId="65" hidden="1">#REF!</definedName>
    <definedName name="yy" localSheetId="66" hidden="1">#REF!</definedName>
    <definedName name="yy" localSheetId="71" hidden="1">#REF!</definedName>
    <definedName name="yy" localSheetId="76" hidden="1">#REF!</definedName>
    <definedName name="yy" localSheetId="77" hidden="1">#REF!</definedName>
    <definedName name="yy" localSheetId="78" hidden="1">#REF!</definedName>
    <definedName name="yy" localSheetId="81" hidden="1">#REF!</definedName>
    <definedName name="yy" localSheetId="88" hidden="1">#REF!</definedName>
    <definedName name="yy" localSheetId="89" hidden="1">#REF!</definedName>
    <definedName name="yy" localSheetId="90" hidden="1">#REF!</definedName>
    <definedName name="yy" localSheetId="1" hidden="1">#REF!</definedName>
    <definedName name="yy" localSheetId="91" hidden="1">#REF!</definedName>
    <definedName name="yy" hidden="1">#REF!</definedName>
    <definedName name="za" localSheetId="107" hidden="1">#REF!</definedName>
    <definedName name="za" localSheetId="108" hidden="1">#REF!</definedName>
    <definedName name="za" localSheetId="109" hidden="1">#REF!</definedName>
    <definedName name="za" localSheetId="110" hidden="1">#REF!</definedName>
    <definedName name="za" localSheetId="80" hidden="1">#REF!</definedName>
    <definedName name="za" localSheetId="82" hidden="1">#REF!</definedName>
    <definedName name="za" localSheetId="83" hidden="1">#REF!</definedName>
    <definedName name="za" localSheetId="84" hidden="1">#REF!</definedName>
    <definedName name="za" localSheetId="85" hidden="1">#REF!</definedName>
    <definedName name="za" localSheetId="86" hidden="1">#REF!</definedName>
    <definedName name="za" localSheetId="87" hidden="1">#REF!</definedName>
    <definedName name="za" localSheetId="12" hidden="1">#REF!</definedName>
    <definedName name="za" localSheetId="33" hidden="1">#REF!</definedName>
    <definedName name="za" localSheetId="54" hidden="1">#REF!</definedName>
    <definedName name="za" localSheetId="55" hidden="1">#REF!</definedName>
    <definedName name="za" localSheetId="65" hidden="1">#REF!</definedName>
    <definedName name="za" localSheetId="66" hidden="1">#REF!</definedName>
    <definedName name="za" localSheetId="71" hidden="1">#REF!</definedName>
    <definedName name="za" localSheetId="76" hidden="1">#REF!</definedName>
    <definedName name="za" localSheetId="77" hidden="1">#REF!</definedName>
    <definedName name="za" localSheetId="78" hidden="1">#REF!</definedName>
    <definedName name="za" localSheetId="81" hidden="1">#REF!</definedName>
    <definedName name="za" localSheetId="88" hidden="1">#REF!</definedName>
    <definedName name="za" localSheetId="89" hidden="1">#REF!</definedName>
    <definedName name="za" localSheetId="90" hidden="1">#REF!</definedName>
    <definedName name="za" localSheetId="1" hidden="1">#REF!</definedName>
    <definedName name="za" localSheetId="91" hidden="1">#REF!</definedName>
    <definedName name="za" hidden="1">#REF!</definedName>
    <definedName name="zz" localSheetId="107">#REF!</definedName>
    <definedName name="zz" localSheetId="108">#REF!</definedName>
    <definedName name="zz" localSheetId="109">#REF!</definedName>
    <definedName name="zz" localSheetId="110">#REF!</definedName>
    <definedName name="zz" localSheetId="80">#REF!</definedName>
    <definedName name="zz" localSheetId="82">#REF!</definedName>
    <definedName name="zz" localSheetId="83">#REF!</definedName>
    <definedName name="zz" localSheetId="84">#REF!</definedName>
    <definedName name="zz" localSheetId="85">#REF!</definedName>
    <definedName name="zz" localSheetId="86">#REF!</definedName>
    <definedName name="zz" localSheetId="87">#REF!</definedName>
    <definedName name="zz" localSheetId="12">#REF!</definedName>
    <definedName name="zz" localSheetId="33">#REF!</definedName>
    <definedName name="zz" localSheetId="54">#REF!</definedName>
    <definedName name="zz" localSheetId="55">#REF!</definedName>
    <definedName name="zz" localSheetId="65">#REF!</definedName>
    <definedName name="zz" localSheetId="66">#REF!</definedName>
    <definedName name="zz" localSheetId="71">#REF!</definedName>
    <definedName name="zz" localSheetId="76">#REF!</definedName>
    <definedName name="zz" localSheetId="77">#REF!</definedName>
    <definedName name="zz" localSheetId="78">#REF!</definedName>
    <definedName name="zz" localSheetId="81">#REF!</definedName>
    <definedName name="zz" localSheetId="88">#REF!</definedName>
    <definedName name="zz" localSheetId="89">#REF!</definedName>
    <definedName name="zz" localSheetId="90">#REF!</definedName>
    <definedName name="zz" localSheetId="1">#REF!</definedName>
    <definedName name="zz" localSheetId="91">#REF!</definedName>
    <definedName name="zz">#REF!</definedName>
    <definedName name="zzz" localSheetId="99">#REF!</definedName>
    <definedName name="zzz" localSheetId="100">#REF!</definedName>
    <definedName name="zzz" localSheetId="107">#REF!</definedName>
    <definedName name="zzz" localSheetId="108">#REF!</definedName>
    <definedName name="zzz" localSheetId="109">#REF!</definedName>
    <definedName name="zzz" localSheetId="110">#REF!</definedName>
    <definedName name="zzz" localSheetId="115">#REF!</definedName>
    <definedName name="zzz" localSheetId="116">#REF!</definedName>
    <definedName name="zzz" localSheetId="80">#REF!</definedName>
    <definedName name="zzz" localSheetId="82">#REF!</definedName>
    <definedName name="zzz" localSheetId="83">#REF!</definedName>
    <definedName name="zzz" localSheetId="84">#REF!</definedName>
    <definedName name="zzz" localSheetId="85">#REF!</definedName>
    <definedName name="zzz" localSheetId="86">#REF!</definedName>
    <definedName name="zzz" localSheetId="87">#REF!</definedName>
    <definedName name="zzz" localSheetId="97">#REF!</definedName>
    <definedName name="zzz" localSheetId="12">#REF!</definedName>
    <definedName name="zzz" localSheetId="21">#REF!</definedName>
    <definedName name="zzz" localSheetId="98">#REF!</definedName>
    <definedName name="zzz" localSheetId="102">#REF!</definedName>
    <definedName name="zzz" localSheetId="103">#REF!</definedName>
    <definedName name="zzz" localSheetId="111">#REF!</definedName>
    <definedName name="zzz" localSheetId="112">#REF!</definedName>
    <definedName name="zzz" localSheetId="113">#REF!</definedName>
    <definedName name="zzz" localSheetId="114">#REF!</definedName>
    <definedName name="zzz" localSheetId="117">#REF!</definedName>
    <definedName name="zzz" localSheetId="118">#REF!</definedName>
    <definedName name="zzz" localSheetId="119">#REF!</definedName>
    <definedName name="zzz" localSheetId="120">#REF!</definedName>
    <definedName name="zzz" localSheetId="124">#REF!</definedName>
    <definedName name="zzz" localSheetId="125">#REF!</definedName>
    <definedName name="zzz" localSheetId="126">#REF!</definedName>
    <definedName name="zzz" localSheetId="29">#REF!</definedName>
    <definedName name="zzz" localSheetId="30">#REF!</definedName>
    <definedName name="zzz" localSheetId="33">#REF!</definedName>
    <definedName name="zzz" localSheetId="14">#REF!</definedName>
    <definedName name="zzz" localSheetId="42">#REF!</definedName>
    <definedName name="zzz" localSheetId="44">#REF!</definedName>
    <definedName name="zzz" localSheetId="47">#REF!</definedName>
    <definedName name="zzz" localSheetId="54">#REF!</definedName>
    <definedName name="zzz" localSheetId="55">#REF!</definedName>
    <definedName name="zzz" localSheetId="62">#REF!</definedName>
    <definedName name="zzz" localSheetId="65">#REF!</definedName>
    <definedName name="zzz" localSheetId="66">#REF!</definedName>
    <definedName name="zzz" localSheetId="71">#REF!</definedName>
    <definedName name="zzz" localSheetId="76">#REF!</definedName>
    <definedName name="zzz" localSheetId="77">#REF!</definedName>
    <definedName name="zzz" localSheetId="78">#REF!</definedName>
    <definedName name="zzz" localSheetId="81">#REF!</definedName>
    <definedName name="zzz" localSheetId="88">#REF!</definedName>
    <definedName name="zzz" localSheetId="89">#REF!</definedName>
    <definedName name="zzz" localSheetId="90">#REF!</definedName>
    <definedName name="zzz" localSheetId="92">#REF!</definedName>
    <definedName name="zzz" localSheetId="1">#REF!</definedName>
    <definedName name="zzz" localSheetId="121">#REF!</definedName>
    <definedName name="zzz" localSheetId="122">#REF!</definedName>
    <definedName name="zzz" localSheetId="123">#REF!</definedName>
    <definedName name="zzz" localSheetId="25">#REF!</definedName>
    <definedName name="zzz" localSheetId="91">#REF!</definedName>
    <definedName name="zzz">#REF!</definedName>
    <definedName name="zzzzzzz" localSheetId="99">#REF!</definedName>
    <definedName name="zzzzzzz" localSheetId="100">#REF!</definedName>
    <definedName name="zzzzzzz" localSheetId="107">#REF!</definedName>
    <definedName name="zzzzzzz" localSheetId="108">#REF!</definedName>
    <definedName name="zzzzzzz" localSheetId="109">#REF!</definedName>
    <definedName name="zzzzzzz" localSheetId="110">#REF!</definedName>
    <definedName name="zzzzzzz" localSheetId="115">#REF!</definedName>
    <definedName name="zzzzzzz" localSheetId="116">#REF!</definedName>
    <definedName name="zzzzzzz" localSheetId="80">#REF!</definedName>
    <definedName name="zzzzzzz" localSheetId="82">#REF!</definedName>
    <definedName name="zzzzzzz" localSheetId="83">#REF!</definedName>
    <definedName name="zzzzzzz" localSheetId="84">#REF!</definedName>
    <definedName name="zzzzzzz" localSheetId="85">#REF!</definedName>
    <definedName name="zzzzzzz" localSheetId="86">#REF!</definedName>
    <definedName name="zzzzzzz" localSheetId="87">#REF!</definedName>
    <definedName name="zzzzzzz" localSheetId="97">#REF!</definedName>
    <definedName name="zzzzzzz" localSheetId="12">#REF!</definedName>
    <definedName name="zzzzzzz" localSheetId="21">#REF!</definedName>
    <definedName name="zzzzzzz" localSheetId="98">#REF!</definedName>
    <definedName name="zzzzzzz" localSheetId="102">#REF!</definedName>
    <definedName name="zzzzzzz" localSheetId="103">#REF!</definedName>
    <definedName name="zzzzzzz" localSheetId="111">#REF!</definedName>
    <definedName name="zzzzzzz" localSheetId="112">#REF!</definedName>
    <definedName name="zzzzzzz" localSheetId="113">#REF!</definedName>
    <definedName name="zzzzzzz" localSheetId="114">#REF!</definedName>
    <definedName name="zzzzzzz" localSheetId="117">#REF!</definedName>
    <definedName name="zzzzzzz" localSheetId="118">#REF!</definedName>
    <definedName name="zzzzzzz" localSheetId="119">#REF!</definedName>
    <definedName name="zzzzzzz" localSheetId="120">#REF!</definedName>
    <definedName name="zzzzzzz" localSheetId="124">#REF!</definedName>
    <definedName name="zzzzzzz" localSheetId="125">#REF!</definedName>
    <definedName name="zzzzzzz" localSheetId="126">#REF!</definedName>
    <definedName name="zzzzzzz" localSheetId="29">#REF!</definedName>
    <definedName name="zzzzzzz" localSheetId="30">#REF!</definedName>
    <definedName name="zzzzzzz" localSheetId="33">#REF!</definedName>
    <definedName name="zzzzzzz" localSheetId="14">#REF!</definedName>
    <definedName name="zzzzzzz" localSheetId="42">#REF!</definedName>
    <definedName name="zzzzzzz" localSheetId="44">#REF!</definedName>
    <definedName name="zzzzzzz" localSheetId="54">#REF!</definedName>
    <definedName name="zzzzzzz" localSheetId="55">#REF!</definedName>
    <definedName name="zzzzzzz" localSheetId="62" hidden="1">#REF!</definedName>
    <definedName name="zzzzzzz" localSheetId="65">#REF!</definedName>
    <definedName name="zzzzzzz" localSheetId="66">#REF!</definedName>
    <definedName name="zzzzzzz" localSheetId="71">#REF!</definedName>
    <definedName name="zzzzzzz" localSheetId="76">#REF!</definedName>
    <definedName name="zzzzzzz" localSheetId="77">#REF!</definedName>
    <definedName name="zzzzzzz" localSheetId="78">#REF!</definedName>
    <definedName name="zzzzzzz" localSheetId="81">#REF!</definedName>
    <definedName name="zzzzzzz" localSheetId="88">#REF!</definedName>
    <definedName name="zzzzzzz" localSheetId="89">#REF!</definedName>
    <definedName name="zzzzzzz" localSheetId="90">#REF!</definedName>
    <definedName name="zzzzzzz" localSheetId="92">#REF!</definedName>
    <definedName name="zzzzzzz" localSheetId="1">#REF!</definedName>
    <definedName name="zzzzzzz" localSheetId="121">#REF!</definedName>
    <definedName name="zzzzzzz" localSheetId="122">#REF!</definedName>
    <definedName name="zzzzzzz" localSheetId="123">#REF!</definedName>
    <definedName name="zzzzzzz" localSheetId="25">#REF!</definedName>
    <definedName name="zzzzzzz" localSheetId="53" hidden="1">#REF!</definedName>
    <definedName name="zzzzzzz" localSheetId="91">#REF!</definedName>
    <definedName name="zzzzzzz">#REF!</definedName>
  </definedNames>
  <calcPr calcId="162913"/>
  <fileRecoveryPr autoRecover="0"/>
</workbook>
</file>

<file path=xl/calcChain.xml><?xml version="1.0" encoding="utf-8"?>
<calcChain xmlns="http://schemas.openxmlformats.org/spreadsheetml/2006/main">
  <c r="B25" i="435" l="1"/>
  <c r="I18" i="281" l="1"/>
  <c r="I20" i="281" s="1"/>
  <c r="H18" i="281"/>
  <c r="H20" i="281" s="1"/>
  <c r="J9" i="414" l="1"/>
  <c r="H9" i="414"/>
  <c r="F9" i="414"/>
  <c r="D9" i="414"/>
  <c r="B9" i="414"/>
  <c r="J8" i="414"/>
  <c r="H8" i="414"/>
  <c r="F8" i="414"/>
  <c r="D8" i="414"/>
  <c r="B8" i="414"/>
  <c r="J7" i="414"/>
  <c r="H7" i="414"/>
  <c r="F7" i="414"/>
  <c r="D7" i="414"/>
  <c r="B7" i="414"/>
  <c r="J6" i="414"/>
  <c r="H6" i="414"/>
  <c r="F6" i="414"/>
  <c r="D6" i="414"/>
  <c r="B6" i="414"/>
  <c r="B10" i="414" l="1"/>
  <c r="C8" i="414"/>
  <c r="C9" i="414"/>
  <c r="J10" i="414"/>
  <c r="K9" i="414" s="1"/>
  <c r="C7" i="414"/>
  <c r="C6" i="414"/>
  <c r="F10" i="414"/>
  <c r="G8" i="414" s="1"/>
  <c r="K7" i="414"/>
  <c r="H10" i="414"/>
  <c r="I9" i="414" s="1"/>
  <c r="C10" i="414"/>
  <c r="G9" i="414"/>
  <c r="D10" i="414"/>
  <c r="E7" i="414" s="1"/>
  <c r="K6" i="414" l="1"/>
  <c r="I6" i="414"/>
  <c r="I7" i="414"/>
  <c r="K8" i="414"/>
  <c r="G6" i="414"/>
  <c r="K10" i="414"/>
  <c r="G7" i="414"/>
  <c r="I8" i="414"/>
  <c r="E6" i="414"/>
  <c r="E9" i="414"/>
  <c r="E8" i="414"/>
  <c r="G10" i="414" l="1"/>
  <c r="I10" i="414"/>
  <c r="E10" i="414"/>
  <c r="F13" i="281" l="1"/>
  <c r="G13" i="281"/>
  <c r="L13" i="281"/>
  <c r="R13" i="281"/>
  <c r="S13" i="281"/>
  <c r="X13" i="281"/>
  <c r="Y13" i="281"/>
  <c r="AD13" i="281" l="1"/>
  <c r="AJ13" i="281"/>
  <c r="AE13" i="281"/>
  <c r="L30" i="433"/>
  <c r="G25" i="430"/>
  <c r="F25" i="430"/>
  <c r="E25" i="430"/>
  <c r="D25" i="430"/>
  <c r="C25" i="430"/>
  <c r="B25" i="430"/>
  <c r="D32" i="429"/>
  <c r="I19" i="428"/>
  <c r="H19" i="428"/>
  <c r="I16" i="428"/>
  <c r="H16" i="428"/>
  <c r="I13" i="428"/>
  <c r="H13" i="428"/>
  <c r="I10" i="428"/>
  <c r="H10" i="428"/>
  <c r="I7" i="428"/>
  <c r="H7" i="428"/>
  <c r="M15" i="427"/>
  <c r="J15" i="427"/>
  <c r="G15" i="427"/>
  <c r="D15" i="427"/>
  <c r="D14" i="427"/>
  <c r="AK13" i="281" l="1"/>
  <c r="M15" i="289"/>
  <c r="I15" i="289"/>
  <c r="K19" i="288"/>
  <c r="K11" i="474" l="1"/>
  <c r="J11" i="474"/>
  <c r="I27" i="181"/>
  <c r="K15" i="456" l="1"/>
  <c r="K16" i="457" l="1"/>
  <c r="H11" i="458" l="1"/>
  <c r="H12" i="176" l="1"/>
  <c r="G29" i="8"/>
  <c r="F27" i="8"/>
  <c r="F8" i="294" l="1"/>
  <c r="G7" i="294"/>
  <c r="F7" i="294"/>
  <c r="F6" i="294"/>
  <c r="F5" i="294"/>
  <c r="H17" i="291" l="1"/>
  <c r="D15" i="291"/>
  <c r="D9" i="291"/>
  <c r="D7" i="291"/>
  <c r="D5" i="291"/>
  <c r="D16" i="308" l="1"/>
  <c r="B13" i="475"/>
  <c r="D12" i="475"/>
  <c r="C11" i="475"/>
  <c r="D11" i="475" s="1"/>
  <c r="D9" i="475"/>
  <c r="C8" i="475"/>
  <c r="D8" i="475" s="1"/>
  <c r="C7" i="475"/>
  <c r="D7" i="475" s="1"/>
  <c r="C6" i="475"/>
  <c r="D6" i="475" s="1"/>
  <c r="C5" i="475"/>
  <c r="D5" i="475" s="1"/>
  <c r="B4" i="475"/>
  <c r="B10" i="475" s="1"/>
  <c r="D10" i="475" s="1"/>
  <c r="C13" i="475" l="1"/>
  <c r="D13" i="475" s="1"/>
  <c r="D22" i="447" l="1"/>
  <c r="D21" i="447"/>
  <c r="D20" i="447"/>
  <c r="D19" i="447"/>
  <c r="D18" i="447"/>
  <c r="D17" i="447"/>
  <c r="D16" i="447"/>
  <c r="D15" i="447"/>
  <c r="D14" i="447"/>
  <c r="B20" i="388" l="1"/>
  <c r="D27" i="97"/>
  <c r="D28" i="97"/>
  <c r="D29" i="97"/>
  <c r="D40" i="97"/>
  <c r="D41" i="97"/>
  <c r="D7" i="52"/>
  <c r="D14" i="52"/>
  <c r="D16" i="52"/>
  <c r="D17" i="52"/>
  <c r="D18" i="52"/>
  <c r="D19" i="52"/>
  <c r="D20" i="52"/>
  <c r="D21" i="52"/>
  <c r="D22" i="52"/>
  <c r="D23" i="52"/>
  <c r="D25" i="52"/>
  <c r="D26" i="52"/>
  <c r="D27" i="52"/>
  <c r="D28" i="52"/>
  <c r="D31" i="52"/>
  <c r="D39" i="52"/>
  <c r="D40" i="52"/>
  <c r="D41" i="52"/>
  <c r="D42" i="52"/>
  <c r="D49" i="52"/>
  <c r="D52" i="52"/>
</calcChain>
</file>

<file path=xl/sharedStrings.xml><?xml version="1.0" encoding="utf-8"?>
<sst xmlns="http://schemas.openxmlformats.org/spreadsheetml/2006/main" count="5563" uniqueCount="3233">
  <si>
    <t>Hectares</t>
  </si>
  <si>
    <t>Category</t>
  </si>
  <si>
    <t>Plantations</t>
  </si>
  <si>
    <t>Nature reserves</t>
  </si>
  <si>
    <t xml:space="preserve"> Reserves </t>
  </si>
  <si>
    <t>Mountain reserves</t>
  </si>
  <si>
    <t>River reserves</t>
  </si>
  <si>
    <t>Total</t>
  </si>
  <si>
    <t>Area (hectares)</t>
  </si>
  <si>
    <t>% of total land area</t>
  </si>
  <si>
    <t>State owned</t>
  </si>
  <si>
    <t xml:space="preserve"> Land Protected areas and Nature reserves</t>
  </si>
  <si>
    <t>Other Forest Land</t>
  </si>
  <si>
    <t>Pas Geometriques</t>
  </si>
  <si>
    <t>Reserves (land protected areas)</t>
  </si>
  <si>
    <t xml:space="preserve">Other </t>
  </si>
  <si>
    <t>Year</t>
  </si>
  <si>
    <t>Number of incidents</t>
  </si>
  <si>
    <t xml:space="preserve">Area affected ( Ha )                 </t>
  </si>
  <si>
    <t xml:space="preserve">       of which</t>
  </si>
  <si>
    <t>Protected areas</t>
  </si>
  <si>
    <t>-</t>
  </si>
  <si>
    <t xml:space="preserve">Unprotected areas </t>
  </si>
  <si>
    <t>Type of plant</t>
  </si>
  <si>
    <t>Soft wood</t>
  </si>
  <si>
    <t>Pine</t>
  </si>
  <si>
    <t>Other softwood</t>
  </si>
  <si>
    <t>Hardwood</t>
  </si>
  <si>
    <t>Eucalyptus and Casuarina</t>
  </si>
  <si>
    <t>Other hardwood</t>
  </si>
  <si>
    <t>Species</t>
  </si>
  <si>
    <t>Number</t>
  </si>
  <si>
    <t>Extinct species</t>
  </si>
  <si>
    <t>Existing species</t>
  </si>
  <si>
    <t>Flowering plants</t>
  </si>
  <si>
    <t>Of which sucessfully propagated</t>
  </si>
  <si>
    <t>Source: National Parks and Conservation Service</t>
  </si>
  <si>
    <t>Period</t>
  </si>
  <si>
    <t>No. of seedlings</t>
  </si>
  <si>
    <t>Area</t>
  </si>
  <si>
    <t>Reptiles</t>
  </si>
  <si>
    <t>Butterflies</t>
  </si>
  <si>
    <t>Snails</t>
  </si>
  <si>
    <t>Degrees celcius</t>
  </si>
  <si>
    <t xml:space="preserve">Mean </t>
  </si>
  <si>
    <t>Mean</t>
  </si>
  <si>
    <t>Region</t>
  </si>
  <si>
    <t>Jan</t>
  </si>
  <si>
    <t>Feb</t>
  </si>
  <si>
    <t>Mar</t>
  </si>
  <si>
    <t>Apr</t>
  </si>
  <si>
    <t>May</t>
  </si>
  <si>
    <t>Jun</t>
  </si>
  <si>
    <t>Jul</t>
  </si>
  <si>
    <t>Aug</t>
  </si>
  <si>
    <t>Sep</t>
  </si>
  <si>
    <t>Oct</t>
  </si>
  <si>
    <t>Nov</t>
  </si>
  <si>
    <t>Dec</t>
  </si>
  <si>
    <t>West</t>
  </si>
  <si>
    <t>North</t>
  </si>
  <si>
    <t>East</t>
  </si>
  <si>
    <t>South</t>
  </si>
  <si>
    <t>Centre</t>
  </si>
  <si>
    <t>Yearly Total</t>
  </si>
  <si>
    <t>Month</t>
  </si>
  <si>
    <t>January</t>
  </si>
  <si>
    <t>February</t>
  </si>
  <si>
    <t>March</t>
  </si>
  <si>
    <t>April</t>
  </si>
  <si>
    <t>June</t>
  </si>
  <si>
    <t>July</t>
  </si>
  <si>
    <t>August</t>
  </si>
  <si>
    <t>September</t>
  </si>
  <si>
    <t>October</t>
  </si>
  <si>
    <t>November</t>
  </si>
  <si>
    <t>December</t>
  </si>
  <si>
    <t>Parameters</t>
  </si>
  <si>
    <t>pH</t>
  </si>
  <si>
    <t>mg/L</t>
  </si>
  <si>
    <t>Sulphate</t>
  </si>
  <si>
    <t>Sodium</t>
  </si>
  <si>
    <t>Potassium</t>
  </si>
  <si>
    <t>Black River</t>
  </si>
  <si>
    <t>Grand River South East</t>
  </si>
  <si>
    <t>Variable</t>
  </si>
  <si>
    <t>Unit</t>
  </si>
  <si>
    <t>Chemical Oxygen Demand (COD)</t>
  </si>
  <si>
    <t>Source : Forestry Service, Ministry of Agro Industry and Food Security</t>
  </si>
  <si>
    <t>State - owned</t>
  </si>
  <si>
    <t xml:space="preserve"> on mainland</t>
  </si>
  <si>
    <t xml:space="preserve"> islets</t>
  </si>
  <si>
    <t xml:space="preserve">Black River Gorges National Park </t>
  </si>
  <si>
    <t xml:space="preserve"> Pas Geometriques</t>
  </si>
  <si>
    <t xml:space="preserve"> Plantations</t>
  </si>
  <si>
    <t xml:space="preserve"> Leased for grazing and tree planting</t>
  </si>
  <si>
    <t>Others (mostly rocky)</t>
  </si>
  <si>
    <t>Private reserves</t>
  </si>
  <si>
    <t>Pouce</t>
  </si>
  <si>
    <t>Bois Sec</t>
  </si>
  <si>
    <t>Corps de Garde</t>
  </si>
  <si>
    <t>Cabinet</t>
  </si>
  <si>
    <t>Les Mares</t>
  </si>
  <si>
    <t>Highest</t>
  </si>
  <si>
    <t>Lowest</t>
  </si>
  <si>
    <t>Long Term Mean (1981-2010)</t>
  </si>
  <si>
    <t>Mare Longue</t>
  </si>
  <si>
    <t>Midlands Dam</t>
  </si>
  <si>
    <t>Source: Mauritius Meteorological Services</t>
  </si>
  <si>
    <t>%</t>
  </si>
  <si>
    <t>Ilot Matapan</t>
  </si>
  <si>
    <t>Ilot Bemache</t>
  </si>
  <si>
    <t>Ilot Fourmi</t>
  </si>
  <si>
    <t>Islet at Pte de Flacq</t>
  </si>
  <si>
    <t>Lerique Islet</t>
  </si>
  <si>
    <t>Goyaves de Chine</t>
  </si>
  <si>
    <t>Bambaras Islet</t>
  </si>
  <si>
    <t>Ilot Grosse Bite</t>
  </si>
  <si>
    <t>Islets opp. P.G. Bras D'Eau</t>
  </si>
  <si>
    <t>Ilot Maino</t>
  </si>
  <si>
    <t>Ilot de la Batterie</t>
  </si>
  <si>
    <t>Rocky Islet at Bras de Mer aux Huitres</t>
  </si>
  <si>
    <t>Ile aux Levrettes</t>
  </si>
  <si>
    <t>Ilot Lievres</t>
  </si>
  <si>
    <t>Ile du Trou Vire</t>
  </si>
  <si>
    <t>Ile Couba</t>
  </si>
  <si>
    <t>Ile aux Rats</t>
  </si>
  <si>
    <t>Ile de L'Est or Mangenie</t>
  </si>
  <si>
    <t>Ile aux Cerfs</t>
  </si>
  <si>
    <t>Ilot Chat</t>
  </si>
  <si>
    <t>Ile aux Singes</t>
  </si>
  <si>
    <t>Islet near coast of War Department Land</t>
  </si>
  <si>
    <t>Mouchoir Rouge</t>
  </si>
  <si>
    <t>Ile aux Vacoas</t>
  </si>
  <si>
    <t>Ile aux Aigrettes</t>
  </si>
  <si>
    <t>Ile des Deux Cocos</t>
  </si>
  <si>
    <t>Ilot Brocus &amp; Lafond</t>
  </si>
  <si>
    <t>Ilot Sancho</t>
  </si>
  <si>
    <t>Ilot Foumeaux</t>
  </si>
  <si>
    <t>Ile aux Benitiers</t>
  </si>
  <si>
    <t>Ilot Malais</t>
  </si>
  <si>
    <t>Ilot Fortier</t>
  </si>
  <si>
    <t>Geographical district</t>
  </si>
  <si>
    <t>Extent (ha)</t>
  </si>
  <si>
    <t>Riviere Du Rempart</t>
  </si>
  <si>
    <t>Flacq</t>
  </si>
  <si>
    <t>Name</t>
  </si>
  <si>
    <t>Grand Port</t>
  </si>
  <si>
    <t>Savanne</t>
  </si>
  <si>
    <t>Average for the year</t>
  </si>
  <si>
    <t>Difference from LTM</t>
  </si>
  <si>
    <t>Maximum Limits</t>
  </si>
  <si>
    <t>Inorganics</t>
  </si>
  <si>
    <t>Boron</t>
  </si>
  <si>
    <t>μg/l</t>
  </si>
  <si>
    <t>Cadmium</t>
  </si>
  <si>
    <t>"</t>
  </si>
  <si>
    <t>Chlorine Residual</t>
  </si>
  <si>
    <t>Chromium (total)</t>
  </si>
  <si>
    <t>Copper</t>
  </si>
  <si>
    <t>Cyanide</t>
  </si>
  <si>
    <t xml:space="preserve">Dissolved Oxygen </t>
  </si>
  <si>
    <t>mg/l</t>
  </si>
  <si>
    <t>Iron</t>
  </si>
  <si>
    <t>Lead</t>
  </si>
  <si>
    <t>Mercury</t>
  </si>
  <si>
    <t>Methyl Mercury compounds</t>
  </si>
  <si>
    <t>Nickel</t>
  </si>
  <si>
    <t xml:space="preserve">              6.5 - 9.0</t>
  </si>
  <si>
    <t>Selenium</t>
  </si>
  <si>
    <t>Silver</t>
  </si>
  <si>
    <t>Zinc</t>
  </si>
  <si>
    <t>Phosphate (for a lake)</t>
  </si>
  <si>
    <t xml:space="preserve"> (for streams entering a lake)</t>
  </si>
  <si>
    <t xml:space="preserve"> (for streams not entering a lake)</t>
  </si>
  <si>
    <t>Organics</t>
  </si>
  <si>
    <t>Dieldrin</t>
  </si>
  <si>
    <t>Chlordane</t>
  </si>
  <si>
    <t>Pentachlorophenol (for pH 6.5 - 7.5 )</t>
  </si>
  <si>
    <t xml:space="preserve">                 3.5 - 9.5 </t>
  </si>
  <si>
    <t>Endosulfan (alpha and beta forms)</t>
  </si>
  <si>
    <t>Endrin</t>
  </si>
  <si>
    <t>Guthion</t>
  </si>
  <si>
    <t>Lindane</t>
  </si>
  <si>
    <t>Oil and Greases</t>
  </si>
  <si>
    <t>Undetectable</t>
  </si>
  <si>
    <t>Suspended solids (at background concentration &lt;100 mg/l)</t>
  </si>
  <si>
    <t>10% of background concentration</t>
  </si>
  <si>
    <t>&lt;0.1 - 0.9</t>
  </si>
  <si>
    <t xml:space="preserve"> Pamplemousses station</t>
  </si>
  <si>
    <t xml:space="preserve"> Vacoas station</t>
  </si>
  <si>
    <t xml:space="preserve"> Fuel station</t>
  </si>
  <si>
    <t>Plaisance station</t>
  </si>
  <si>
    <t>hPa</t>
  </si>
  <si>
    <t>Mean Wind Speed</t>
  </si>
  <si>
    <t>Hours</t>
  </si>
  <si>
    <t>Month 
Year</t>
  </si>
  <si>
    <t>Temperature</t>
  </si>
  <si>
    <t>Medine Station</t>
  </si>
  <si>
    <t>Reservoir</t>
  </si>
  <si>
    <t>% of gross capacity</t>
  </si>
  <si>
    <t>Purpose</t>
  </si>
  <si>
    <t>Domestic</t>
  </si>
  <si>
    <t>Domestic, irrigation and industrial</t>
  </si>
  <si>
    <t>Irrigation</t>
  </si>
  <si>
    <t>Hydro-power and irrigation</t>
  </si>
  <si>
    <t>Diamamove</t>
  </si>
  <si>
    <t xml:space="preserve">Hydro-power </t>
  </si>
  <si>
    <t>Eau Bleue</t>
  </si>
  <si>
    <t>Tamarind Falls</t>
  </si>
  <si>
    <t>Valetta</t>
  </si>
  <si>
    <t>Dagotiere</t>
  </si>
  <si>
    <t>Source: Water Resources Unit, Ministry of Energy and Public Utilities</t>
  </si>
  <si>
    <t>Lake</t>
  </si>
  <si>
    <t>Grand Bassin</t>
  </si>
  <si>
    <t xml:space="preserve">Bassin Blanc </t>
  </si>
  <si>
    <r>
      <t>Gross capacity (Mm</t>
    </r>
    <r>
      <rPr>
        <b/>
        <vertAlign val="superscript"/>
        <sz val="12"/>
        <rFont val="Times New Roman"/>
        <family val="1"/>
      </rPr>
      <t>3</t>
    </r>
    <r>
      <rPr>
        <b/>
        <sz val="12"/>
        <rFont val="Times New Roman"/>
        <family val="1"/>
      </rPr>
      <t>)</t>
    </r>
  </si>
  <si>
    <r>
      <t>Maximum water spread area (km</t>
    </r>
    <r>
      <rPr>
        <b/>
        <vertAlign val="superscript"/>
        <sz val="12"/>
        <rFont val="Times New Roman"/>
        <family val="1"/>
      </rPr>
      <t>2</t>
    </r>
    <r>
      <rPr>
        <b/>
        <sz val="12"/>
        <rFont val="Times New Roman"/>
        <family val="1"/>
      </rPr>
      <t>)</t>
    </r>
  </si>
  <si>
    <r>
      <t xml:space="preserve">Full reservoir level, m (a.m.s.l) </t>
    </r>
    <r>
      <rPr>
        <b/>
        <vertAlign val="superscript"/>
        <sz val="12"/>
        <rFont val="Times New Roman"/>
        <family val="1"/>
      </rPr>
      <t>2</t>
    </r>
  </si>
  <si>
    <r>
      <t>La Ferme</t>
    </r>
    <r>
      <rPr>
        <vertAlign val="superscript"/>
        <sz val="12"/>
        <rFont val="Times New Roman"/>
        <family val="1"/>
      </rPr>
      <t>1</t>
    </r>
  </si>
  <si>
    <r>
      <t>La Nicoliere</t>
    </r>
    <r>
      <rPr>
        <vertAlign val="superscript"/>
        <sz val="12"/>
        <rFont val="Times New Roman"/>
        <family val="1"/>
      </rPr>
      <t>1</t>
    </r>
  </si>
  <si>
    <r>
      <t>Piton du Milieu</t>
    </r>
    <r>
      <rPr>
        <vertAlign val="superscript"/>
        <sz val="12"/>
        <rFont val="Times New Roman"/>
        <family val="1"/>
      </rPr>
      <t>1</t>
    </r>
  </si>
  <si>
    <r>
      <t xml:space="preserve">Full lake level, m (a.m.s.l) </t>
    </r>
    <r>
      <rPr>
        <b/>
        <vertAlign val="superscript"/>
        <sz val="12"/>
        <rFont val="Times New Roman"/>
        <family val="1"/>
      </rPr>
      <t>2</t>
    </r>
  </si>
  <si>
    <t>Region : North           Station : Pamplemousses</t>
  </si>
  <si>
    <t>Region: East              Station: Fuel</t>
  </si>
  <si>
    <t>Region : West            Station : Medine</t>
  </si>
  <si>
    <t>Region : Centre         Station : Vacoas</t>
  </si>
  <si>
    <t>Region : South           Station : Plaisance</t>
  </si>
  <si>
    <r>
      <t xml:space="preserve">Mare aux Vacoas </t>
    </r>
    <r>
      <rPr>
        <vertAlign val="superscript"/>
        <sz val="12"/>
        <rFont val="Times New Roman"/>
        <family val="1"/>
      </rPr>
      <t>1</t>
    </r>
  </si>
  <si>
    <t>Source : Mauritius Meteorological Services</t>
  </si>
  <si>
    <t xml:space="preserve">Jan 
</t>
  </si>
  <si>
    <t>LTM  (26.2)</t>
  </si>
  <si>
    <t>LTM  (25.8)</t>
  </si>
  <si>
    <t>LTM  (24.9)</t>
  </si>
  <si>
    <t>Millimetre</t>
  </si>
  <si>
    <t>LTM  (23.2)</t>
  </si>
  <si>
    <t>LTM  (21.4)</t>
  </si>
  <si>
    <t>LTM  (20.6)</t>
  </si>
  <si>
    <t>LTM  (20.7)</t>
  </si>
  <si>
    <t>LTM  (21.3)</t>
  </si>
  <si>
    <t>LTM  (22.3)</t>
  </si>
  <si>
    <t>LTM  (23.9)</t>
  </si>
  <si>
    <t>LTM  (25.3)</t>
  </si>
  <si>
    <t>LTM  (23.5)</t>
  </si>
  <si>
    <t>LTM  (29.8)</t>
  </si>
  <si>
    <t>LTM  (29.4)</t>
  </si>
  <si>
    <t>LTM  (28.6)</t>
  </si>
  <si>
    <t>LTM  (27.0)</t>
  </si>
  <si>
    <t>LTM  (25.2)</t>
  </si>
  <si>
    <t>LTM  (24.3)</t>
  </si>
  <si>
    <t>LTM  (24.4)</t>
  </si>
  <si>
    <t>LTM  (28.1)</t>
  </si>
  <si>
    <t>LTM  (29.3)</t>
  </si>
  <si>
    <t>LTM  (27.3)</t>
  </si>
  <si>
    <t xml:space="preserve">Feb
</t>
  </si>
  <si>
    <t xml:space="preserve">Mar
</t>
  </si>
  <si>
    <t xml:space="preserve">Apr
</t>
  </si>
  <si>
    <t xml:space="preserve">May
</t>
  </si>
  <si>
    <t xml:space="preserve">Jun 
</t>
  </si>
  <si>
    <t xml:space="preserve">Jul 
</t>
  </si>
  <si>
    <t xml:space="preserve">Aug
</t>
  </si>
  <si>
    <t xml:space="preserve">Sept 
</t>
  </si>
  <si>
    <t xml:space="preserve">Oct
</t>
  </si>
  <si>
    <t xml:space="preserve">Nov
</t>
  </si>
  <si>
    <t xml:space="preserve">Dec
</t>
  </si>
  <si>
    <t>LTM  (22.6)</t>
  </si>
  <si>
    <t>LTM  (22.1)</t>
  </si>
  <si>
    <t>LTM  (21.2)</t>
  </si>
  <si>
    <t>LTM  (19.4)</t>
  </si>
  <si>
    <t>LTM  (16.9)</t>
  </si>
  <si>
    <t>LTM  (17.2)</t>
  </si>
  <si>
    <t>LTM  (18.3)</t>
  </si>
  <si>
    <t>LTM  (19.6)</t>
  </si>
  <si>
    <t xml:space="preserve">Mean of minimum annual temperature
</t>
  </si>
  <si>
    <t xml:space="preserve">Mean of maximum annual temperature
</t>
  </si>
  <si>
    <t>Station</t>
  </si>
  <si>
    <t>Medine</t>
  </si>
  <si>
    <t>FUEL</t>
  </si>
  <si>
    <t>Plaisance</t>
  </si>
  <si>
    <t>Vacoas</t>
  </si>
  <si>
    <t>Highest gust</t>
  </si>
  <si>
    <t>Mauritius</t>
  </si>
  <si>
    <t>Rodrigues</t>
  </si>
  <si>
    <t>Endemic species</t>
  </si>
  <si>
    <t>Total Native species</t>
  </si>
  <si>
    <t>Riviere Banane Marine Reserve</t>
  </si>
  <si>
    <t>Anse aux Anglais Marine Reserve</t>
  </si>
  <si>
    <t>Grand Basin Marine Reserve</t>
  </si>
  <si>
    <t>Passe Demi Marine Reserve</t>
  </si>
  <si>
    <t>South East Marine  Protected Area (SEMPA)</t>
  </si>
  <si>
    <t>Endemic Extinct species</t>
  </si>
  <si>
    <t xml:space="preserve">                 Year
Month</t>
  </si>
  <si>
    <t>Endemic Existing species</t>
  </si>
  <si>
    <t>Land Birds</t>
  </si>
  <si>
    <t>2012 / 2013</t>
  </si>
  <si>
    <t>Near Threatened</t>
  </si>
  <si>
    <t>Vulnerable</t>
  </si>
  <si>
    <t>Mauritius cuckoo-shrike (Coracina typical)</t>
  </si>
  <si>
    <t>Mauritius black bulbul (Hypsipetes olivaceus)</t>
  </si>
  <si>
    <t>Endangered</t>
  </si>
  <si>
    <t>Mauritius olive white-eye (Zosterops chloronothos)</t>
  </si>
  <si>
    <t>Least Concern</t>
  </si>
  <si>
    <t>Mauritius paradise flycatcher (Erpsiphone bourbonnensis desolata)</t>
  </si>
  <si>
    <t>Mauritius kestrel (Falco punctatus)</t>
  </si>
  <si>
    <t>4,000 individuals</t>
  </si>
  <si>
    <t>700 individuals</t>
  </si>
  <si>
    <t>362 individuals</t>
  </si>
  <si>
    <t>300 - 350 pairs</t>
  </si>
  <si>
    <t>225 - 300 pairs</t>
  </si>
  <si>
    <t>225 - 340 pairs</t>
  </si>
  <si>
    <t>800 to 1,000 individuals</t>
  </si>
  <si>
    <t>Pink pigeon (Nesoenas mayeri)</t>
  </si>
  <si>
    <t>400 individuals</t>
  </si>
  <si>
    <t>400 to 450 individuals</t>
  </si>
  <si>
    <t>120 individuals</t>
  </si>
  <si>
    <t>600 individuals</t>
  </si>
  <si>
    <t>105 - 125 pairs</t>
  </si>
  <si>
    <t>Rodrigues fruit bat (Peropus rodricensis)</t>
  </si>
  <si>
    <t>no data</t>
  </si>
  <si>
    <t>10,000 - 15,000 individuals</t>
  </si>
  <si>
    <t>Guenther’s gecko (Phelsuma guentheri)</t>
  </si>
  <si>
    <t>4,000 - 6,000 individuals on Round Island</t>
  </si>
  <si>
    <t>Critically Endangered</t>
  </si>
  <si>
    <t>&lt; 100 pairs</t>
  </si>
  <si>
    <t>35 individuals on Ile aux Aigrettes</t>
  </si>
  <si>
    <t>250 pairs</t>
  </si>
  <si>
    <t>800 individuals</t>
  </si>
  <si>
    <t>420 individuals</t>
  </si>
  <si>
    <t>Balaclava Marine Park</t>
  </si>
  <si>
    <t>Poste La Fayette Fishing Reserve</t>
  </si>
  <si>
    <t>Poudre d'Or Fishing Reserve</t>
  </si>
  <si>
    <t>Black River Fishing Reserve</t>
  </si>
  <si>
    <t>Blue Bay Marine Park</t>
  </si>
  <si>
    <t>3,000 individuals</t>
  </si>
  <si>
    <t xml:space="preserve">Highest </t>
  </si>
  <si>
    <t xml:space="preserve">Lowest </t>
  </si>
  <si>
    <t>km/hr</t>
  </si>
  <si>
    <t>...</t>
  </si>
  <si>
    <t>Mammals (Bats)</t>
  </si>
  <si>
    <t xml:space="preserve">  Total Storage Capacity</t>
  </si>
  <si>
    <t xml:space="preserve">
Forests lands :
 of which
       </t>
  </si>
  <si>
    <t>Dichlorophenyltrichloroethane (DDT)</t>
  </si>
  <si>
    <t>Polychlorinated biphenyl (PCB)</t>
  </si>
  <si>
    <t xml:space="preserve">Source : Albion Fisheries Research Centre; Forestry Service and Commission for Environment, Tourism, Fisheries and Marine Parks, Rodrigues Regional Assembly </t>
  </si>
  <si>
    <t>Trends 2009 to 2012</t>
  </si>
  <si>
    <t xml:space="preserve">150 individuals in 1999
</t>
  </si>
  <si>
    <t xml:space="preserve">10,000
</t>
  </si>
  <si>
    <t>Increase</t>
  </si>
  <si>
    <t>Stable</t>
  </si>
  <si>
    <t>900 individuals in 1999</t>
  </si>
  <si>
    <t>8,000 individuals in 2010</t>
  </si>
  <si>
    <t>70 &lt; &gt; 100 individuals in 1970</t>
  </si>
  <si>
    <t>&gt; 250 pairs, some increases noted</t>
  </si>
  <si>
    <t>Grande Montagne (Rodrigues)</t>
  </si>
  <si>
    <t>Anse Quitor (Rodrigues)</t>
  </si>
  <si>
    <t>ESA Type</t>
  </si>
  <si>
    <t>Estimated Area (ha)</t>
  </si>
  <si>
    <t>TOTAL</t>
  </si>
  <si>
    <t xml:space="preserve">Seagrass &amp; mixed Algae </t>
  </si>
  <si>
    <t>Sparse Seagrass</t>
  </si>
  <si>
    <t>Frequent Seagrass</t>
  </si>
  <si>
    <t>Abundant Seagrass</t>
  </si>
  <si>
    <t>Dense Seagrass</t>
  </si>
  <si>
    <t xml:space="preserve">Coral reefs </t>
  </si>
  <si>
    <t>Reef flat</t>
  </si>
  <si>
    <t>Sparse Corals</t>
  </si>
  <si>
    <t>Frequent Corals</t>
  </si>
  <si>
    <t>Abundant Corals</t>
  </si>
  <si>
    <t>Dense Corals</t>
  </si>
  <si>
    <t>Mangrove</t>
  </si>
  <si>
    <t>Sparse Mangrove</t>
  </si>
  <si>
    <t>Frequent Mangrove</t>
  </si>
  <si>
    <t>Abundant Mangrove</t>
  </si>
  <si>
    <t>Dense Mangrove</t>
  </si>
  <si>
    <t>Mud Flats</t>
  </si>
  <si>
    <t xml:space="preserve">Offshore Islets </t>
  </si>
  <si>
    <t>Volcanic</t>
  </si>
  <si>
    <t>Sand</t>
  </si>
  <si>
    <t>Calcarenitic limestone</t>
  </si>
  <si>
    <t xml:space="preserve">Coastal Freshwater Marshlands </t>
  </si>
  <si>
    <t xml:space="preserve">Upland Marsh </t>
  </si>
  <si>
    <t xml:space="preserve">Forests with Native Content </t>
  </si>
  <si>
    <t>Very High Quality (Grade 1)</t>
  </si>
  <si>
    <t>Low Quality (Grade 3)</t>
  </si>
  <si>
    <t>Moderately Steep (10 - 20%)</t>
  </si>
  <si>
    <t>Steep to Very Steep (&gt; 20%)</t>
  </si>
  <si>
    <t>+/- 600 individuals</t>
  </si>
  <si>
    <t>Decrease</t>
  </si>
  <si>
    <t>Black River Gorges National Park population stable at 105 - 125 pairs, about 160 - 170 individuals on Ile aux Aigrettes</t>
  </si>
  <si>
    <t>+/- 400 individuals</t>
  </si>
  <si>
    <t>+/- 440 individuals</t>
  </si>
  <si>
    <t>&lt; 100 pairs in Black River Gorges National Park and surrounding areas, 20 individuals on Ile aux Aigrettes</t>
  </si>
  <si>
    <t>52,250 individuals in 2012
92,000 individuals in 2013</t>
  </si>
  <si>
    <t>Marine - Mauritius</t>
  </si>
  <si>
    <t xml:space="preserve">Marine - Rodrigues </t>
  </si>
  <si>
    <t xml:space="preserve">   (when background concentration &gt; 100 mg/l)</t>
  </si>
  <si>
    <t>High Quality (Grade 2)</t>
  </si>
  <si>
    <t>2015</t>
  </si>
  <si>
    <t>Region (Rivers)</t>
  </si>
  <si>
    <t>Dissolved oxygen (DO)</t>
  </si>
  <si>
    <t>Chemical Oxygen Demand</t>
  </si>
  <si>
    <t>Chloride</t>
  </si>
  <si>
    <t>Site</t>
  </si>
  <si>
    <t>(mg/l)</t>
  </si>
  <si>
    <t>Trou aux Biches</t>
  </si>
  <si>
    <t>Grand Baie</t>
  </si>
  <si>
    <t>Blue Bay</t>
  </si>
  <si>
    <t>Albion</t>
  </si>
  <si>
    <t>Mon Choisy</t>
  </si>
  <si>
    <t>&lt;0.02 - 0.10</t>
  </si>
  <si>
    <t>Parameter</t>
  </si>
  <si>
    <t>Boreholes</t>
  </si>
  <si>
    <t>Beard</t>
  </si>
  <si>
    <t>Eau Bonne</t>
  </si>
  <si>
    <t>Telfair</t>
  </si>
  <si>
    <t>Fond Du Sac</t>
  </si>
  <si>
    <t>Physical and Chemical Characteristics</t>
  </si>
  <si>
    <t>Nutrients and Chlorophyll</t>
  </si>
  <si>
    <t>Nitrate (as N )</t>
  </si>
  <si>
    <t>Nitrite (as N )</t>
  </si>
  <si>
    <t>Total Reactive Phosphorus (as P)</t>
  </si>
  <si>
    <t>Station No.</t>
  </si>
  <si>
    <t>Average colony count per 100 ml</t>
  </si>
  <si>
    <t>TC</t>
  </si>
  <si>
    <t>FC</t>
  </si>
  <si>
    <t>Flic en Flac</t>
  </si>
  <si>
    <t>ND</t>
  </si>
  <si>
    <t>Pointe aux Sables</t>
  </si>
  <si>
    <t>Le Goulet</t>
  </si>
  <si>
    <t>Belle Mare</t>
  </si>
  <si>
    <t>Pereybère</t>
  </si>
  <si>
    <t xml:space="preserve">Balaclava </t>
  </si>
  <si>
    <t xml:space="preserve">Description </t>
  </si>
  <si>
    <t>Number of noise complaints received and attended</t>
  </si>
  <si>
    <t>Number of noise complaints justified</t>
  </si>
  <si>
    <t xml:space="preserve">Number of notices served
 </t>
  </si>
  <si>
    <t>Description</t>
  </si>
  <si>
    <t>Serpent Island (Nature Reserve)</t>
  </si>
  <si>
    <t>Round Island (Nature Reserve)</t>
  </si>
  <si>
    <t>Pigeon Rock (National Park)</t>
  </si>
  <si>
    <t>Flat Island (Nature Reserve)</t>
  </si>
  <si>
    <t>Gabriel Island (Nature Reserve)</t>
  </si>
  <si>
    <t>Gunner's Quoin (Nature Reserve)</t>
  </si>
  <si>
    <t>Ile d'Ambre (National Park)</t>
  </si>
  <si>
    <t>Ilot Aigrettes (Nature Reserve)</t>
  </si>
  <si>
    <t>Ilot Vacoas (National Park)</t>
  </si>
  <si>
    <t>Ilot Flammants (National Park)</t>
  </si>
  <si>
    <t>Ile aux Oiseaux (National Park)</t>
  </si>
  <si>
    <t>Ile aux Mariannes (Nature Reserve)</t>
  </si>
  <si>
    <t>Rocher des Oiseaux (National Park)</t>
  </si>
  <si>
    <t>Ile aux Fous (National Park)</t>
  </si>
  <si>
    <t>Trou d'Eau Douce Fishing Reserve</t>
  </si>
  <si>
    <t>Port Louis Fishing Reserve</t>
  </si>
  <si>
    <t>Grand Port Zone A Fishing Reserve</t>
  </si>
  <si>
    <t>Grand Port Zone B Reserve</t>
  </si>
  <si>
    <t>Source: Central Water Authority</t>
  </si>
  <si>
    <t>Riviere Plaines Wilhems</t>
  </si>
  <si>
    <t>Riviere du Poste de Flacq</t>
  </si>
  <si>
    <t>Riviere des Anguilles</t>
  </si>
  <si>
    <t>Riviere la Chaux</t>
  </si>
  <si>
    <t>Riviere des Galets</t>
  </si>
  <si>
    <t>River Baie du Cap</t>
  </si>
  <si>
    <t>Riviere Moka</t>
  </si>
  <si>
    <t>Riviere Labourdonnais</t>
  </si>
  <si>
    <t>Riviere Francoise</t>
  </si>
  <si>
    <t xml:space="preserve">Riviere des Creoles </t>
  </si>
  <si>
    <t>Riviere Cascades</t>
  </si>
  <si>
    <t>NM</t>
  </si>
  <si>
    <t>NM - Not monitored</t>
  </si>
  <si>
    <t>ND : Not Detected</t>
  </si>
  <si>
    <t>Chemical Oxygen Demand 
(COD)</t>
  </si>
  <si>
    <t xml:space="preserve">Trou aux Biches 
</t>
  </si>
  <si>
    <t xml:space="preserve">Pointe aux Sables 
</t>
  </si>
  <si>
    <t xml:space="preserve">Bain des Dames
</t>
  </si>
  <si>
    <t xml:space="preserve">Grand Baie 
</t>
  </si>
  <si>
    <t xml:space="preserve">Ile aux Benitiers
</t>
  </si>
  <si>
    <t xml:space="preserve">Bel Ombre 
</t>
  </si>
  <si>
    <t xml:space="preserve">Bambous Virieux 
</t>
  </si>
  <si>
    <t xml:space="preserve">Trou d’Eau Douce 
</t>
  </si>
  <si>
    <t xml:space="preserve">Anse la Raie 
</t>
  </si>
  <si>
    <t xml:space="preserve">Baie du Tombeau 
</t>
  </si>
  <si>
    <t xml:space="preserve">Harbour 
</t>
  </si>
  <si>
    <t xml:space="preserve">Poudre d’Or 
</t>
  </si>
  <si>
    <t xml:space="preserve">Balaclava 
</t>
  </si>
  <si>
    <t xml:space="preserve">Blue Bay 
</t>
  </si>
  <si>
    <t xml:space="preserve">Belle Mare 
</t>
  </si>
  <si>
    <t xml:space="preserve">Albion
</t>
  </si>
  <si>
    <t xml:space="preserve">Flic en Flac 
</t>
  </si>
  <si>
    <t xml:space="preserve">Palmar 
</t>
  </si>
  <si>
    <t xml:space="preserve">Mon Choisy 
</t>
  </si>
  <si>
    <t xml:space="preserve">Pereybère 
</t>
  </si>
  <si>
    <t xml:space="preserve">Le Morne 
</t>
  </si>
  <si>
    <t xml:space="preserve">Bain Boeuf 
</t>
  </si>
  <si>
    <t xml:space="preserve">Ferme Marine de Mahebourg Limitée (FMML) 
</t>
  </si>
  <si>
    <t xml:space="preserve">Phosphorus as orthophosphate    </t>
  </si>
  <si>
    <t xml:space="preserve"> Nitrate - Nitrogen                           </t>
  </si>
  <si>
    <t>Note:</t>
  </si>
  <si>
    <t>2016</t>
  </si>
  <si>
    <t>ha</t>
  </si>
  <si>
    <t>Conservation status</t>
  </si>
  <si>
    <t>State Protected Areas - Mainland</t>
  </si>
  <si>
    <t xml:space="preserve">Black River Gorges  </t>
  </si>
  <si>
    <t>Bras D'Eau</t>
  </si>
  <si>
    <t>Perrier</t>
  </si>
  <si>
    <t>Gouly Père</t>
  </si>
  <si>
    <t>Vallée d'Osterlog Endemic Garden</t>
  </si>
  <si>
    <t xml:space="preserve">Rivulet Terre Rouge Estuary Bird Sanctuary </t>
  </si>
  <si>
    <t>Pointe d'Esny Wetland</t>
  </si>
  <si>
    <t>State Protected Areas - Offshore Islets</t>
  </si>
  <si>
    <t>Pigeon Rock</t>
  </si>
  <si>
    <t>Ile d'Ambre</t>
  </si>
  <si>
    <t>Rocher des Oiseaux</t>
  </si>
  <si>
    <t>Ile aux Fous</t>
  </si>
  <si>
    <t>Ile aux Fouquets</t>
  </si>
  <si>
    <t>Ilot Flamants</t>
  </si>
  <si>
    <t>Ile aux Oiseaux</t>
  </si>
  <si>
    <t>Coin de Mire</t>
  </si>
  <si>
    <t>Iles aux Aigrettes</t>
  </si>
  <si>
    <t>Iles aux Serpents</t>
  </si>
  <si>
    <t>Ile Plate</t>
  </si>
  <si>
    <t>Ile Ronde</t>
  </si>
  <si>
    <t>Ilot Gabriel</t>
  </si>
  <si>
    <t>Ilot Marianne</t>
  </si>
  <si>
    <t>Ile aux Cocos (Rodrigues)</t>
  </si>
  <si>
    <t>Ile aux Sables (Rodrigues)</t>
  </si>
  <si>
    <t>Privately-owned Protected Areas</t>
  </si>
  <si>
    <t>Mountain Reserves</t>
  </si>
  <si>
    <t>River Reserves</t>
  </si>
  <si>
    <t>&lt;0.02</t>
  </si>
  <si>
    <t>Year of construction</t>
  </si>
  <si>
    <t>Hydro-power, domestic and irrigation</t>
  </si>
  <si>
    <t>Marine  Protected Areas</t>
  </si>
  <si>
    <t>Source: National Oceanic and Atmospheric Administration (NOAA), U.S Department of Commerce</t>
  </si>
  <si>
    <t>Parts per million</t>
  </si>
  <si>
    <t>Indicator</t>
  </si>
  <si>
    <t xml:space="preserve">  Republic of Mauritius</t>
  </si>
  <si>
    <t>hectares</t>
  </si>
  <si>
    <t>000 tons</t>
  </si>
  <si>
    <t>tons</t>
  </si>
  <si>
    <t>GWh</t>
  </si>
  <si>
    <t>ktoe</t>
  </si>
  <si>
    <t>toe</t>
  </si>
  <si>
    <t xml:space="preserve">  Island of Mauritius</t>
  </si>
  <si>
    <t>millimetres</t>
  </si>
  <si>
    <t>degrees Celcius</t>
  </si>
  <si>
    <t>litres</t>
  </si>
  <si>
    <t>Kg</t>
  </si>
  <si>
    <t xml:space="preserve">1.  Terrestrial protected areas </t>
  </si>
  <si>
    <t>2. Marine protected areas</t>
  </si>
  <si>
    <t>6.  Total electricity generated</t>
  </si>
  <si>
    <t>7.  Electricity generated from renewable sources</t>
  </si>
  <si>
    <t>9.  Primary energy requirement from renewable sources</t>
  </si>
  <si>
    <t>10.  Per capita primary energy requirement</t>
  </si>
  <si>
    <t>11. Per capita final energy consumption</t>
  </si>
  <si>
    <t>13.  Forest area</t>
  </si>
  <si>
    <t>14.  Total forest area as a % of total land area</t>
  </si>
  <si>
    <t>15.  Total fish production (fresh-weight equivalent)</t>
  </si>
  <si>
    <t xml:space="preserve">16.  Irrigated land </t>
  </si>
  <si>
    <t>17.  Mean annual rainfall</t>
  </si>
  <si>
    <t>18.  Mean of maximum annual temperature</t>
  </si>
  <si>
    <t>19.  Mean of minimum annual temperature</t>
  </si>
  <si>
    <t xml:space="preserve">Mean 1981 - 2010
</t>
  </si>
  <si>
    <t>Invasive alien species</t>
  </si>
  <si>
    <t>Remarks</t>
  </si>
  <si>
    <t>Invasive alien plant species</t>
  </si>
  <si>
    <t>Introduced reptiles</t>
  </si>
  <si>
    <t>Source: Mauritius Environment Outlook Report, 2011</t>
  </si>
  <si>
    <t>Parts per billion</t>
  </si>
  <si>
    <t>Area (ha)</t>
  </si>
  <si>
    <t>Riviere Coquinbourg</t>
  </si>
  <si>
    <t>Riviere du Rempart West</t>
  </si>
  <si>
    <t>Rivulet Terre Rouge</t>
  </si>
  <si>
    <t>Riviere Tombeau</t>
  </si>
  <si>
    <t>Grand River North West</t>
  </si>
  <si>
    <t xml:space="preserve">Riviere du Poste </t>
  </si>
  <si>
    <t>Riviere Tamarin</t>
  </si>
  <si>
    <t>Invasive alien animals</t>
  </si>
  <si>
    <t>Other Environment Statistics</t>
  </si>
  <si>
    <t>km</t>
  </si>
  <si>
    <t xml:space="preserve">Source: Environmentally Sensitive Areas and Classification Report, Ministry of Social Security, National Solidarity, Environment and  Sustainable Development (Environment and  Sustainable Development Division), Republic of Mauritius, 2009
</t>
  </si>
  <si>
    <r>
      <t>- These species and many more out-compete native plants for space, light and nutrients and quickly come to dominate the forests throughout the island. Goyave de Chine can reach densities of up to about seven million stems at or above 1.3 metre (in height)/km</t>
    </r>
    <r>
      <rPr>
        <vertAlign val="superscript"/>
        <sz val="12"/>
        <color indexed="8"/>
        <rFont val="Times New Roman"/>
        <family val="1"/>
      </rPr>
      <t>2</t>
    </r>
    <r>
      <rPr>
        <sz val="12"/>
        <color indexed="8"/>
        <rFont val="Times New Roman"/>
        <family val="1"/>
      </rPr>
      <t>.</t>
    </r>
  </si>
  <si>
    <t>- Browse native shrubs, saplings and seedling.</t>
  </si>
  <si>
    <t>- Disturb soil, disperse seeds of alien plants and have negative effects on native plant regeneration.</t>
  </si>
  <si>
    <t>- Damage unripe native fruits.</t>
  </si>
  <si>
    <t>- Predate on eggs and chicks of native birds. Rats are notable seed and fruit predators.</t>
  </si>
  <si>
    <t>- Privet
(Ligustrum robustum subsp. walkeri)</t>
  </si>
  <si>
    <t>- Liane cerf
(Hiptage benghalensis)</t>
  </si>
  <si>
    <t>- Rusa deer
(Cervus timorensis rusa)</t>
  </si>
  <si>
    <t>- Feral pigs
(Sus scrofa)</t>
  </si>
  <si>
    <t>- Monkeys
(Macaca fascicularis)</t>
  </si>
  <si>
    <t>- Rats
(Rattus rattus and Rattus norvegicus)</t>
  </si>
  <si>
    <t>- Feral cats
(Felis catus)</t>
  </si>
  <si>
    <t>- Common House gecko
(Hemidactylus frenatus)</t>
  </si>
  <si>
    <t>- Indian Wolf snake
(Lycodon aulicus)</t>
  </si>
  <si>
    <t>Grand Total</t>
  </si>
  <si>
    <t>Total privately- owned protected areas</t>
  </si>
  <si>
    <t>Total state protected areas</t>
  </si>
  <si>
    <t>2017</t>
  </si>
  <si>
    <t>Steep slopes</t>
  </si>
  <si>
    <t xml:space="preserve">                      Year
   Month</t>
  </si>
  <si>
    <t xml:space="preserve">12. Energy intensity </t>
  </si>
  <si>
    <t>&lt; 0.02 - 0.05</t>
  </si>
  <si>
    <t>Ile aux Fouquets (National Park)</t>
  </si>
  <si>
    <t>Ile de la Passe (Ancient Monument)</t>
  </si>
  <si>
    <t>Napp</t>
  </si>
  <si>
    <t xml:space="preserve"> -They compete with and transmit parasites to the native day gecko Phelsuma ornate.</t>
  </si>
  <si>
    <t xml:space="preserve">Native plants species (classified as critically endangered as per International Union for Consevation of Nature criteria) </t>
  </si>
  <si>
    <t>(iii) Coastal Water Quality Requirements for class Industrial: Nitrate - Nitrogen: ≤ 1.0 mg/l ; Phosphate: ≤ 0.1 mg/l and Chemical Oxygen Demand: ≤ 5 mg/l.</t>
  </si>
  <si>
    <t>Noise assessment visits</t>
  </si>
  <si>
    <t>Cases noise was above permissible levels</t>
  </si>
  <si>
    <t>NA</t>
  </si>
  <si>
    <t xml:space="preserve">3. Total Greenhouse gas (GHG) emission </t>
  </si>
  <si>
    <t xml:space="preserve">4. Total carbon dioxide emission </t>
  </si>
  <si>
    <t>(ii) Detection limit for Nitrate-Nitrogen and Chemical Oxygen Demand  ≤ 0.1 mg/l.</t>
  </si>
  <si>
    <t xml:space="preserve">(i) Detection limit for Phosphate  ≤ 0.02 mg/l </t>
  </si>
  <si>
    <t xml:space="preserve">Vallée d' Osterlog Endemic Garden </t>
  </si>
  <si>
    <t xml:space="preserve">Other forest lands </t>
  </si>
  <si>
    <t>2018</t>
  </si>
  <si>
    <t xml:space="preserve">   Month 
  Year</t>
  </si>
  <si>
    <t xml:space="preserve">   Month 
Year</t>
  </si>
  <si>
    <t>Of which protected forest (state-owned)</t>
  </si>
  <si>
    <t>Of which protected forest (privately-owned)</t>
  </si>
  <si>
    <t>Minimum daily average</t>
  </si>
  <si>
    <t>Maximum daily average</t>
  </si>
  <si>
    <t>Monthly average</t>
  </si>
  <si>
    <t>Salinity</t>
  </si>
  <si>
    <t>°C</t>
  </si>
  <si>
    <t>PSU</t>
  </si>
  <si>
    <t>8.1 - 8.5</t>
  </si>
  <si>
    <t>8.0 - 8.4</t>
  </si>
  <si>
    <t>8.1 - 8.4</t>
  </si>
  <si>
    <t>8.2 - 8.5</t>
  </si>
  <si>
    <t>7.8 - 8.3</t>
  </si>
  <si>
    <t>25.2 - 28.6</t>
  </si>
  <si>
    <t>25.7 - 36.4</t>
  </si>
  <si>
    <t>8.2 - 8.4</t>
  </si>
  <si>
    <t>7.9 - 8.5</t>
  </si>
  <si>
    <t>8.0 - 8.3</t>
  </si>
  <si>
    <t>26.0 - 31.3</t>
  </si>
  <si>
    <t>33.8 - 36.1</t>
  </si>
  <si>
    <t>8.0 - 8.5</t>
  </si>
  <si>
    <t>25.4 - 31.5</t>
  </si>
  <si>
    <t>33.0 - 36.1</t>
  </si>
  <si>
    <t>7.9 - 8.3</t>
  </si>
  <si>
    <t>24.0 - 30.0</t>
  </si>
  <si>
    <t>24.5 - 30.4</t>
  </si>
  <si>
    <t>20.4 - 36.3</t>
  </si>
  <si>
    <t>8.0 - 8.2</t>
  </si>
  <si>
    <t>22.6 - 36.2</t>
  </si>
  <si>
    <t>7.0 - 8.5</t>
  </si>
  <si>
    <t>25.4 - 30.4</t>
  </si>
  <si>
    <t>30.4 - 35.8</t>
  </si>
  <si>
    <t xml:space="preserve">ii) The range of levels of pH, temperature and salinity for seawater have been compiled for each site.  </t>
  </si>
  <si>
    <t>&lt; 0.02 - 0.18</t>
  </si>
  <si>
    <t>Bagatelle</t>
  </si>
  <si>
    <t>Rivulet Terre Rouge Bird Sanctuary</t>
  </si>
  <si>
    <t>Pointe D'Esny Wetland</t>
  </si>
  <si>
    <t xml:space="preserve">  Ramsar sites</t>
  </si>
  <si>
    <t>20.  Mean annual temperature</t>
  </si>
  <si>
    <t>21.  Annual fresh water abstraction</t>
  </si>
  <si>
    <t>22.  Daily per capita domestic water consumption</t>
  </si>
  <si>
    <t xml:space="preserve">iii) The monitoring frequency for each site is 3 - 4 times yearly. </t>
  </si>
  <si>
    <t>(i) Detection limit for Phosphate is ≤ 0.02 mg/l</t>
  </si>
  <si>
    <t>(i) Detection limit for Nitrate-Nitrogen and Chemical Oxygen Demand are ≤ 0.01 mg/l</t>
  </si>
  <si>
    <t>Rivers</t>
  </si>
  <si>
    <t>Length (kms)</t>
  </si>
  <si>
    <t>River Grand Marais</t>
  </si>
  <si>
    <t>River du Rempart</t>
  </si>
  <si>
    <t>River Francoise</t>
  </si>
  <si>
    <t>River du Poste de Flacq</t>
  </si>
  <si>
    <t>River Seche</t>
  </si>
  <si>
    <t>River Champagne</t>
  </si>
  <si>
    <t>River des Creoles</t>
  </si>
  <si>
    <t>River La Chaux</t>
  </si>
  <si>
    <t>River Tabac</t>
  </si>
  <si>
    <t xml:space="preserve">River du Poste </t>
  </si>
  <si>
    <t>River Ste Amand</t>
  </si>
  <si>
    <t>River Dragon</t>
  </si>
  <si>
    <t>River des Anguilles</t>
  </si>
  <si>
    <t>River Savanne</t>
  </si>
  <si>
    <t>River des Galets</t>
  </si>
  <si>
    <t>Grande River Noire</t>
  </si>
  <si>
    <t>River Tamarin</t>
  </si>
  <si>
    <t>River Belle Isle</t>
  </si>
  <si>
    <t>Belle Eau River</t>
  </si>
  <si>
    <t>St Louis Stream</t>
  </si>
  <si>
    <t xml:space="preserve">River du Tombeau </t>
  </si>
  <si>
    <t>River Citron</t>
  </si>
  <si>
    <t>Source: Ministry of Environment, Solid Waste Management and Climate Change</t>
  </si>
  <si>
    <t>Source: National Environmental Laboratory, Ministry of Environment, Solid Waste Management and Climate Change</t>
  </si>
  <si>
    <t>Source : Albion Fisheries Research Centre,  Ministry of Blue Economy, Marine Resources, Fisheries and Shipping</t>
  </si>
  <si>
    <t>Source: Ministry of Health and Wellness</t>
  </si>
  <si>
    <t>Fuelwood</t>
  </si>
  <si>
    <t>Other</t>
  </si>
  <si>
    <t>Sector</t>
  </si>
  <si>
    <t>Manufacturing</t>
  </si>
  <si>
    <t xml:space="preserve"> </t>
  </si>
  <si>
    <t xml:space="preserve"> Hectares </t>
  </si>
  <si>
    <t>Overhead</t>
  </si>
  <si>
    <t>Surface</t>
  </si>
  <si>
    <t>Drip</t>
  </si>
  <si>
    <t>Note : The districts covered by region are as follows: North - Pamplemousses and Riviere du Rempart; East - Flacq and Moka (Part); Centre - Plaine Wilhems and Moka (Part); West - Black River and South - Grand Port and Savanne</t>
  </si>
  <si>
    <t>Forestland (ha)</t>
  </si>
  <si>
    <t>Area deforested (ha)</t>
  </si>
  <si>
    <t>Annual deforestation rate (%)</t>
  </si>
  <si>
    <t>cubic metre (roundwood)</t>
  </si>
  <si>
    <t>Local Production</t>
  </si>
  <si>
    <t>Timber</t>
  </si>
  <si>
    <t>State Lands</t>
  </si>
  <si>
    <t>Poles</t>
  </si>
  <si>
    <t>Forest Resources Assessment (FRA) categories</t>
  </si>
  <si>
    <t>Forest area (hectares)</t>
  </si>
  <si>
    <t>Production</t>
  </si>
  <si>
    <t>Protection of soil and water</t>
  </si>
  <si>
    <t>Conservation of biodiversity</t>
  </si>
  <si>
    <t>Social services</t>
  </si>
  <si>
    <t>Multiple use</t>
  </si>
  <si>
    <t>Production : Forests primarily used for wood production, mainly exotic species.</t>
  </si>
  <si>
    <t>Conservation of biodiversity: Consists of areas where conservation programmes are carried out e.g., Nature Reserves and Conservation Management Areas</t>
  </si>
  <si>
    <t>Social services: These are areas used for recreational purposes and eco-tourism.</t>
  </si>
  <si>
    <t xml:space="preserve">SITC </t>
  </si>
  <si>
    <t>Fuel wood (excluding wood waste) and wood charcoal</t>
  </si>
  <si>
    <t xml:space="preserve">Rs </t>
  </si>
  <si>
    <t>Wood in chips or particles and wood waste</t>
  </si>
  <si>
    <t>Wood in the rough, whether or not stripped of bark or sapwood or roughly squared</t>
  </si>
  <si>
    <t>Wood simply worked and railway sleepers of wood</t>
  </si>
  <si>
    <t>SITC - Standard International Trade Classification - Rev. 4 (United Nations)</t>
  </si>
  <si>
    <t>c.i.f - Cost, insurance and freight</t>
  </si>
  <si>
    <t>Rs</t>
  </si>
  <si>
    <t xml:space="preserve">Wood in the rough, whether or not stripped of bark or sapwood or roughly squared </t>
  </si>
  <si>
    <t xml:space="preserve">Wood simply worked and railway sleepers of wood </t>
  </si>
  <si>
    <t>f.o.b : (freight on board)</t>
  </si>
  <si>
    <t>Type</t>
  </si>
  <si>
    <r>
      <t xml:space="preserve">2017 </t>
    </r>
    <r>
      <rPr>
        <b/>
        <vertAlign val="superscript"/>
        <sz val="12"/>
        <rFont val="Times New Roman"/>
        <family val="1"/>
      </rPr>
      <t>1</t>
    </r>
  </si>
  <si>
    <t>Tonnes</t>
  </si>
  <si>
    <t>Gear-type</t>
  </si>
  <si>
    <t xml:space="preserve">   Basket trap</t>
  </si>
  <si>
    <t xml:space="preserve">   Line</t>
  </si>
  <si>
    <t xml:space="preserve">   Basket trap and Line</t>
  </si>
  <si>
    <t xml:space="preserve">   Large net</t>
  </si>
  <si>
    <t xml:space="preserve">   Gill net</t>
  </si>
  <si>
    <t xml:space="preserve"> Cast net/Harpoon/on     foot</t>
  </si>
  <si>
    <t xml:space="preserve">Year </t>
  </si>
  <si>
    <t>Nazareth</t>
  </si>
  <si>
    <t>Soudan</t>
  </si>
  <si>
    <t>NW Bank</t>
  </si>
  <si>
    <t>Hawkins</t>
  </si>
  <si>
    <t>Chagos</t>
  </si>
  <si>
    <t>Albatross</t>
  </si>
  <si>
    <t>Total catch</t>
  </si>
  <si>
    <t>Fish species</t>
  </si>
  <si>
    <t>Freshwater prawn</t>
  </si>
  <si>
    <t>Floating cage fish (Red drum/seabream etc.)</t>
  </si>
  <si>
    <t>District</t>
  </si>
  <si>
    <t>Cattle</t>
  </si>
  <si>
    <t>Goat</t>
  </si>
  <si>
    <t>Sheep</t>
  </si>
  <si>
    <t>Pig</t>
  </si>
  <si>
    <t>No. of farmers</t>
  </si>
  <si>
    <t>Pamplemousses</t>
  </si>
  <si>
    <t xml:space="preserve">Riviere du Rempart </t>
  </si>
  <si>
    <t>Plaines Wilhems</t>
  </si>
  <si>
    <t>Moka</t>
  </si>
  <si>
    <t>Port Louis</t>
  </si>
  <si>
    <t>Cows</t>
  </si>
  <si>
    <t>Calves</t>
  </si>
  <si>
    <t>Heifers</t>
  </si>
  <si>
    <t>Bulls</t>
  </si>
  <si>
    <t>Total no. of heads</t>
  </si>
  <si>
    <t>Boars</t>
  </si>
  <si>
    <t>Sows</t>
  </si>
  <si>
    <t>Piglets</t>
  </si>
  <si>
    <t>Fatteners</t>
  </si>
  <si>
    <t>Gilts</t>
  </si>
  <si>
    <t>Ewes</t>
  </si>
  <si>
    <t>Ram</t>
  </si>
  <si>
    <t>Followers</t>
  </si>
  <si>
    <t>Bucks</t>
  </si>
  <si>
    <t>Does</t>
  </si>
  <si>
    <t>Broilers</t>
  </si>
  <si>
    <t>Layers</t>
  </si>
  <si>
    <t>Quantity (kg)</t>
  </si>
  <si>
    <t>Value (c.i.f)  Rupees</t>
  </si>
  <si>
    <t>Vaccines for veterinary medicines</t>
  </si>
  <si>
    <t>Livestock</t>
  </si>
  <si>
    <t xml:space="preserve">Value (c.i.f)  Rupees
</t>
  </si>
  <si>
    <t>Guinea Fowls</t>
  </si>
  <si>
    <t>Turkey</t>
  </si>
  <si>
    <t>Live animals</t>
  </si>
  <si>
    <t xml:space="preserve">Value (f.o.b)  Rupees
</t>
  </si>
  <si>
    <t>Monkeys</t>
  </si>
  <si>
    <t>Tortoise</t>
  </si>
  <si>
    <t>Dogs</t>
  </si>
  <si>
    <t>Birds</t>
  </si>
  <si>
    <t>Spider</t>
  </si>
  <si>
    <t>f.o.b: Freight on board</t>
  </si>
  <si>
    <t>River</t>
  </si>
  <si>
    <t>Location</t>
  </si>
  <si>
    <r>
      <t xml:space="preserve">Average Annual Flow </t>
    </r>
    <r>
      <rPr>
        <b/>
        <vertAlign val="superscript"/>
        <sz val="12"/>
        <color indexed="8"/>
        <rFont val="Times New Roman"/>
        <family val="1"/>
      </rPr>
      <t>1</t>
    </r>
    <r>
      <rPr>
        <b/>
        <sz val="12"/>
        <color indexed="8"/>
        <rFont val="Times New Roman"/>
        <family val="1"/>
      </rPr>
      <t xml:space="preserve"> 
           (Mm</t>
    </r>
    <r>
      <rPr>
        <b/>
        <vertAlign val="superscript"/>
        <sz val="12"/>
        <color indexed="8"/>
        <rFont val="Times New Roman"/>
        <family val="1"/>
      </rPr>
      <t>3</t>
    </r>
    <r>
      <rPr>
        <b/>
        <sz val="12"/>
        <color indexed="8"/>
        <rFont val="Times New Roman"/>
        <family val="1"/>
      </rPr>
      <t>)</t>
    </r>
  </si>
  <si>
    <t>Riviere Rempart</t>
  </si>
  <si>
    <t>La Nicoliere</t>
  </si>
  <si>
    <t>Constance</t>
  </si>
  <si>
    <t>Riviere Seche</t>
  </si>
  <si>
    <t>Bel Air</t>
  </si>
  <si>
    <t>Bois Clair Dam</t>
  </si>
  <si>
    <t>Riviere Bateau</t>
  </si>
  <si>
    <t>Belle Rive</t>
  </si>
  <si>
    <t>Riviere Vacoas</t>
  </si>
  <si>
    <t>Riviere Gontran</t>
  </si>
  <si>
    <t>Dubreuil</t>
  </si>
  <si>
    <r>
      <t xml:space="preserve">Total Grand River South East </t>
    </r>
    <r>
      <rPr>
        <vertAlign val="superscript"/>
        <sz val="12"/>
        <color indexed="8"/>
        <rFont val="Times New Roman"/>
        <family val="1"/>
      </rPr>
      <t>2</t>
    </r>
  </si>
  <si>
    <t>La Pipe</t>
  </si>
  <si>
    <t>Deep River</t>
  </si>
  <si>
    <t>Pont Lardier</t>
  </si>
  <si>
    <t>Montagne Maurice</t>
  </si>
  <si>
    <t>Beau Champ</t>
  </si>
  <si>
    <t>Riviere Des Creoles</t>
  </si>
  <si>
    <t>Riche en Eau</t>
  </si>
  <si>
    <t>Riviere La Chaux</t>
  </si>
  <si>
    <t>Beau Vallon</t>
  </si>
  <si>
    <t>Riviere Citron</t>
  </si>
  <si>
    <t>Nouvelle France</t>
  </si>
  <si>
    <t>Riviere Du Poste</t>
  </si>
  <si>
    <t>La Flora</t>
  </si>
  <si>
    <t>Riviere Dragon</t>
  </si>
  <si>
    <t>Batymarais</t>
  </si>
  <si>
    <t>Riviere Des Anguilles</t>
  </si>
  <si>
    <t>Riv. Des Anguilles</t>
  </si>
  <si>
    <t>Riviere Patates</t>
  </si>
  <si>
    <t>Mont Blanc</t>
  </si>
  <si>
    <t>Riviere Des Galets</t>
  </si>
  <si>
    <t>Chamouny</t>
  </si>
  <si>
    <t>Riviere Baie du Cap</t>
  </si>
  <si>
    <t>Chamarel</t>
  </si>
  <si>
    <t>Trianon Bridge</t>
  </si>
  <si>
    <t>RiviereTerre Rouge</t>
  </si>
  <si>
    <t xml:space="preserve">Trianon </t>
  </si>
  <si>
    <t>Riviere Cascade</t>
  </si>
  <si>
    <t>Reduit</t>
  </si>
  <si>
    <t>Riviere Profonde</t>
  </si>
  <si>
    <t>Petit Verger</t>
  </si>
  <si>
    <t>Calebasses Road Bridge</t>
  </si>
  <si>
    <t>Riviere Calebasses</t>
  </si>
  <si>
    <t xml:space="preserve">Calebasses </t>
  </si>
  <si>
    <t>Riviere Citronnier</t>
  </si>
  <si>
    <t>Poudre D'or</t>
  </si>
  <si>
    <t>Source: Water Resources Unit, Ministry of Energy and  Public Utilities</t>
  </si>
  <si>
    <t>Source</t>
  </si>
  <si>
    <t>Agriculture, forestry and fishing</t>
  </si>
  <si>
    <t>Source: Wastewater Management Authority</t>
  </si>
  <si>
    <t>Litres/day</t>
  </si>
  <si>
    <t xml:space="preserve">Daily  per capita domestic water consumption </t>
  </si>
  <si>
    <t xml:space="preserve">Daily per capita potable water consumption </t>
  </si>
  <si>
    <t>Power station</t>
  </si>
  <si>
    <t>Champagne</t>
  </si>
  <si>
    <t>Ferney</t>
  </si>
  <si>
    <t xml:space="preserve">Le  Val </t>
  </si>
  <si>
    <t>Cascade Cecile</t>
  </si>
  <si>
    <t>Magenta</t>
  </si>
  <si>
    <t>La Ferme</t>
  </si>
  <si>
    <t>Source: Central Electricity Board</t>
  </si>
  <si>
    <t xml:space="preserve">Gross freshwater supplied by water supply industry </t>
  </si>
  <si>
    <t xml:space="preserve">Losses during transport </t>
  </si>
  <si>
    <t xml:space="preserve">Net freshwater supplied by water supply industry </t>
  </si>
  <si>
    <t>of which supplied to:</t>
  </si>
  <si>
    <t>Domestic (Households)</t>
  </si>
  <si>
    <t xml:space="preserve">Agriculture, forestry and fishing </t>
  </si>
  <si>
    <t>Industrial 
(ex Manufacturing)</t>
  </si>
  <si>
    <t>Other economic activities</t>
  </si>
  <si>
    <t>Source : Central Water Authority</t>
  </si>
  <si>
    <t>Gg or Thousand Tonnes</t>
  </si>
  <si>
    <t xml:space="preserve">% of total GHG emissions </t>
  </si>
  <si>
    <t>2. Industrial Processes and Product Use (IPPU)</t>
  </si>
  <si>
    <t>3. Agriculture Forestry and Other Land Use (AFOLU) - Agriculture</t>
  </si>
  <si>
    <t xml:space="preserve">4. Waste </t>
  </si>
  <si>
    <t xml:space="preserve">Total </t>
  </si>
  <si>
    <t>Emissions</t>
  </si>
  <si>
    <t>Gg or thousand tonnes</t>
  </si>
  <si>
    <t>Source category</t>
  </si>
  <si>
    <t>1. Energy (fuel combustion activities)</t>
  </si>
  <si>
    <t>(a) Energy industries (electricity)</t>
  </si>
  <si>
    <t>(b) Manufacturing industries</t>
  </si>
  <si>
    <t>(c) Transport</t>
  </si>
  <si>
    <t>(d) Other sectors</t>
  </si>
  <si>
    <t>4. Waste</t>
  </si>
  <si>
    <r>
      <t>Net CO</t>
    </r>
    <r>
      <rPr>
        <vertAlign val="subscript"/>
        <sz val="12"/>
        <rFont val="Times New Roman"/>
        <family val="1"/>
      </rPr>
      <t>2</t>
    </r>
    <r>
      <rPr>
        <sz val="12"/>
        <rFont val="Times New Roman"/>
        <family val="1"/>
      </rPr>
      <t xml:space="preserve"> emission</t>
    </r>
  </si>
  <si>
    <t>Per capita Total Carbon Dioxide Emissions (tonnes)</t>
  </si>
  <si>
    <t xml:space="preserve"> - Not occuring, not applicable, not estimated</t>
  </si>
  <si>
    <t>3. Agriculture Forestry and Other Land    Use (AFOLU) - Agriculture</t>
  </si>
  <si>
    <t>Energy Sector</t>
  </si>
  <si>
    <t>Quantity</t>
  </si>
  <si>
    <t>Energy industries (electricity generation)</t>
  </si>
  <si>
    <t>Manufacturing industries and construction</t>
  </si>
  <si>
    <r>
      <t>Gg or thousand tonnes CO</t>
    </r>
    <r>
      <rPr>
        <vertAlign val="subscript"/>
        <sz val="12"/>
        <rFont val="Times New Roman"/>
        <family val="1"/>
      </rPr>
      <t>2</t>
    </r>
    <r>
      <rPr>
        <sz val="12"/>
        <rFont val="Times New Roman"/>
        <family val="1"/>
      </rPr>
      <t xml:space="preserve"> eq.</t>
    </r>
  </si>
  <si>
    <t>2. Industrial processes and Product Use</t>
  </si>
  <si>
    <r>
      <t xml:space="preserve">Removals </t>
    </r>
    <r>
      <rPr>
        <vertAlign val="superscript"/>
        <sz val="12"/>
        <rFont val="Times New Roman"/>
        <family val="1"/>
      </rPr>
      <t>2</t>
    </r>
  </si>
  <si>
    <r>
      <t>Net GHG emission (Thousand tonnes CO</t>
    </r>
    <r>
      <rPr>
        <vertAlign val="subscript"/>
        <sz val="12"/>
        <rFont val="Times New Roman"/>
        <family val="1"/>
      </rPr>
      <t>2</t>
    </r>
    <r>
      <rPr>
        <sz val="12"/>
        <rFont val="Times New Roman"/>
        <family val="1"/>
      </rPr>
      <t>. eq.)</t>
    </r>
  </si>
  <si>
    <r>
      <rPr>
        <vertAlign val="superscript"/>
        <sz val="12"/>
        <rFont val="Times New Roman"/>
        <family val="1"/>
      </rPr>
      <t>2</t>
    </r>
    <r>
      <rPr>
        <sz val="12"/>
        <rFont val="Times New Roman"/>
        <family val="1"/>
      </rPr>
      <t xml:space="preserve"> Excludes the amount of CO</t>
    </r>
    <r>
      <rPr>
        <vertAlign val="subscript"/>
        <sz val="12"/>
        <rFont val="Times New Roman"/>
        <family val="1"/>
      </rPr>
      <t>2</t>
    </r>
    <r>
      <rPr>
        <sz val="12"/>
        <rFont val="Times New Roman"/>
        <family val="1"/>
      </rPr>
      <t xml:space="preserve"> sequestrated by trees and vegetations found along rivers and canal reserves and trees along road</t>
    </r>
  </si>
  <si>
    <t>Energy Intensity index</t>
  </si>
  <si>
    <t>Energy consumption per capita index</t>
  </si>
  <si>
    <t>Refrigeration and air conditioning</t>
  </si>
  <si>
    <t xml:space="preserve"> Type of substances</t>
  </si>
  <si>
    <t>Hydrochlorofluorocarbon
 (HCFC's)</t>
  </si>
  <si>
    <r>
      <t>Mm</t>
    </r>
    <r>
      <rPr>
        <b/>
        <vertAlign val="superscript"/>
        <sz val="12"/>
        <rFont val="Times New Roman"/>
        <family val="1"/>
      </rPr>
      <t>3</t>
    </r>
  </si>
  <si>
    <t>Type of treatment and Station</t>
  </si>
  <si>
    <t>Primary treament</t>
  </si>
  <si>
    <t>Montagne Jacquot</t>
  </si>
  <si>
    <t>Baie du Tombeau</t>
  </si>
  <si>
    <t>Secondary treatment</t>
  </si>
  <si>
    <r>
      <t>Pailles Treatment Plant</t>
    </r>
    <r>
      <rPr>
        <vertAlign val="superscript"/>
        <sz val="12"/>
        <rFont val="Times New Roman"/>
        <family val="1"/>
      </rPr>
      <t xml:space="preserve"> </t>
    </r>
  </si>
  <si>
    <r>
      <t>Bois Marchand</t>
    </r>
    <r>
      <rPr>
        <vertAlign val="superscript"/>
        <sz val="12"/>
        <rFont val="Times New Roman"/>
        <family val="1"/>
      </rPr>
      <t xml:space="preserve"> </t>
    </r>
  </si>
  <si>
    <t>Riviere du Rempart</t>
  </si>
  <si>
    <t>Robinson</t>
  </si>
  <si>
    <t>Vuillemin</t>
  </si>
  <si>
    <t xml:space="preserve">Flacq </t>
  </si>
  <si>
    <t>Tertiary treatment</t>
  </si>
  <si>
    <t>Grand Bay</t>
  </si>
  <si>
    <t>St. Martin</t>
  </si>
  <si>
    <t>Source : Wastewater Management  Authority</t>
  </si>
  <si>
    <t>Total wastewater treated</t>
  </si>
  <si>
    <r>
      <t>Mm</t>
    </r>
    <r>
      <rPr>
        <vertAlign val="superscript"/>
        <sz val="12"/>
        <rFont val="Times New Roman"/>
        <family val="1"/>
      </rPr>
      <t>3</t>
    </r>
  </si>
  <si>
    <t>Number of treatment plants</t>
  </si>
  <si>
    <t>Total treatment capacity of plants (Designed capacity)</t>
  </si>
  <si>
    <r>
      <t>m</t>
    </r>
    <r>
      <rPr>
        <vertAlign val="superscript"/>
        <sz val="12"/>
        <rFont val="Times New Roman"/>
        <family val="1"/>
      </rPr>
      <t>3</t>
    </r>
    <r>
      <rPr>
        <sz val="12"/>
        <rFont val="Times New Roman"/>
        <family val="1"/>
      </rPr>
      <t>/day</t>
    </r>
  </si>
  <si>
    <t>Total wastewater discharged to  environment after treatment</t>
  </si>
  <si>
    <t>Total wastewater used for irrigation after treatment</t>
  </si>
  <si>
    <t>Treatment level</t>
  </si>
  <si>
    <t>Final Discharge point</t>
  </si>
  <si>
    <t>Lab pH</t>
  </si>
  <si>
    <t>Total Suspended Solid</t>
  </si>
  <si>
    <t>Ammonia</t>
  </si>
  <si>
    <t>Nitrate</t>
  </si>
  <si>
    <t>Reactive Phosphorus</t>
  </si>
  <si>
    <t>No unit</t>
  </si>
  <si>
    <t>St Martin</t>
  </si>
  <si>
    <t>Tertiary</t>
  </si>
  <si>
    <t>Standards of effluent for use in irrigation</t>
  </si>
  <si>
    <t>NL</t>
  </si>
  <si>
    <t>5--9</t>
  </si>
  <si>
    <t>Baie du 
Tombeau</t>
  </si>
  <si>
    <t>Preliminary</t>
  </si>
  <si>
    <t>Sea Outfall</t>
  </si>
  <si>
    <t>Standards for discharge into ocean</t>
  </si>
  <si>
    <t>Montagne 
Jacquot</t>
  </si>
  <si>
    <t>Primary</t>
  </si>
  <si>
    <t>Borehole injection</t>
  </si>
  <si>
    <t>Standards for discharge onto land/underground</t>
  </si>
  <si>
    <t>Riviere 
du Rempart</t>
  </si>
  <si>
    <t>Secondary</t>
  </si>
  <si>
    <t>Leaching field</t>
  </si>
  <si>
    <t>NL- No limit</t>
  </si>
  <si>
    <t>Surface Water</t>
  </si>
  <si>
    <t>Standards for discharge into surface water</t>
  </si>
  <si>
    <t>Pailles</t>
  </si>
  <si>
    <t>Bois
Marchand</t>
  </si>
  <si>
    <t>Vullemin</t>
  </si>
  <si>
    <t>Waste type</t>
  </si>
  <si>
    <t>Domestic and Commercial</t>
  </si>
  <si>
    <t>Construction</t>
  </si>
  <si>
    <t>Textile</t>
  </si>
  <si>
    <t>Tuna/Sludge</t>
  </si>
  <si>
    <t>Poultry</t>
  </si>
  <si>
    <t>Rubber tyres</t>
  </si>
  <si>
    <t>Asbestos</t>
  </si>
  <si>
    <t>Condemned goods</t>
  </si>
  <si>
    <t>Paper waste</t>
  </si>
  <si>
    <t>Source: Solid Waste Management Division, Ministry of Environment, Solid Waste Management and Climate Change</t>
  </si>
  <si>
    <t>Daily per capita total solid waste landfilled (kg)</t>
  </si>
  <si>
    <t>Daily per capita domestic &amp; commercial solid waste lanfilled (kg)</t>
  </si>
  <si>
    <t>Activity</t>
  </si>
  <si>
    <t xml:space="preserve">Manufacturing </t>
  </si>
  <si>
    <t xml:space="preserve">Construction </t>
  </si>
  <si>
    <t>Households</t>
  </si>
  <si>
    <t xml:space="preserve">Other economic activities </t>
  </si>
  <si>
    <t>Total waste disposed</t>
  </si>
  <si>
    <t>Transfer station</t>
  </si>
  <si>
    <t>Starting Year of Operation</t>
  </si>
  <si>
    <t>Design capacity ​/tons / day</t>
  </si>
  <si>
    <t>Average quantity transferred/tons per month</t>
  </si>
  <si>
    <t xml:space="preserve"> La Brasserie</t>
  </si>
  <si>
    <t>150 to 300</t>
  </si>
  <si>
    <t xml:space="preserve"> Roche Bois​</t>
  </si>
  <si>
    <t>300 to 400</t>
  </si>
  <si>
    <t xml:space="preserve"> Poudre D'Or</t>
  </si>
  <si>
    <t>150 to 180</t>
  </si>
  <si>
    <t xml:space="preserve"> La Laura</t>
  </si>
  <si>
    <t>100 to 150</t>
  </si>
  <si>
    <t xml:space="preserve"> La Chaumiere</t>
  </si>
  <si>
    <t>350 to 450</t>
  </si>
  <si>
    <t>Standard International Trade Classification (SITC)</t>
  </si>
  <si>
    <t>Ferrous waste and scrap; remelting scrap ingots of iron or steel</t>
  </si>
  <si>
    <t>Non-ferrous base metal waste and scrap, n.e.s</t>
  </si>
  <si>
    <t>Ores and concentrates of precious metals; waste, scrap and sweeping of precious metals (other than of gold)</t>
  </si>
  <si>
    <t>Waste, parings and scrap, of plastics</t>
  </si>
  <si>
    <t>Fire Station</t>
  </si>
  <si>
    <t>Flooding</t>
  </si>
  <si>
    <t>Hazardous material release</t>
  </si>
  <si>
    <t>No. of incidents</t>
  </si>
  <si>
    <t>Triolet</t>
  </si>
  <si>
    <t>Piton</t>
  </si>
  <si>
    <t>Mahebourg</t>
  </si>
  <si>
    <t>Saint Aubin</t>
  </si>
  <si>
    <t>Coromandel</t>
  </si>
  <si>
    <t>Quatre Bornes</t>
  </si>
  <si>
    <t>Curepipe</t>
  </si>
  <si>
    <t>Tamarin</t>
  </si>
  <si>
    <t>Source: Mauritius Fire and Rescue Service</t>
  </si>
  <si>
    <t>Month and date</t>
  </si>
  <si>
    <t>Intensity</t>
  </si>
  <si>
    <t>Closest distance from Mauritius</t>
  </si>
  <si>
    <t>Highest gust recorded  (km/h)</t>
  </si>
  <si>
    <t>Lowest pressure recorded  (hPa) in Mauritius</t>
  </si>
  <si>
    <t>Tropical Cyclone</t>
  </si>
  <si>
    <t>February 29 - 2 March</t>
  </si>
  <si>
    <t>Gerda</t>
  </si>
  <si>
    <t>200 km North East</t>
  </si>
  <si>
    <t>January 18 - 19</t>
  </si>
  <si>
    <t>Colina</t>
  </si>
  <si>
    <t>200 km  West South West</t>
  </si>
  <si>
    <t xml:space="preserve">January 26 - 27 </t>
  </si>
  <si>
    <t>Edwina</t>
  </si>
  <si>
    <t>150 km  East</t>
  </si>
  <si>
    <t>February 9 - 11</t>
  </si>
  <si>
    <t>Hollanda</t>
  </si>
  <si>
    <t>Intense Tropical Cyclone</t>
  </si>
  <si>
    <t xml:space="preserve">Off  North West Coast </t>
  </si>
  <si>
    <t xml:space="preserve">January 4 - 6 </t>
  </si>
  <si>
    <t>Bentha</t>
  </si>
  <si>
    <t>Moderate Tropical Storm</t>
  </si>
  <si>
    <t>160 km North</t>
  </si>
  <si>
    <t>January 7 - 8</t>
  </si>
  <si>
    <t>Christelle</t>
  </si>
  <si>
    <t>Over Island</t>
  </si>
  <si>
    <t>February 24 - 27</t>
  </si>
  <si>
    <t>Ingrid</t>
  </si>
  <si>
    <t>80 km  East</t>
  </si>
  <si>
    <t>March 8 - 13</t>
  </si>
  <si>
    <t>Kylie</t>
  </si>
  <si>
    <t>Severe Tropical Storm</t>
  </si>
  <si>
    <t>140 km  West</t>
  </si>
  <si>
    <t>January 7 - 9</t>
  </si>
  <si>
    <t>Bonita</t>
  </si>
  <si>
    <t>190 km  North West</t>
  </si>
  <si>
    <t xml:space="preserve">Febraury 24 - 25 </t>
  </si>
  <si>
    <t>Edwige</t>
  </si>
  <si>
    <t>Moderate Storm</t>
  </si>
  <si>
    <t>100 km North</t>
  </si>
  <si>
    <t>February 29 - 1 March</t>
  </si>
  <si>
    <t>Flossy</t>
  </si>
  <si>
    <t>385 km  West</t>
  </si>
  <si>
    <t>_</t>
  </si>
  <si>
    <t>March 21 - 22</t>
  </si>
  <si>
    <t>Guylianne</t>
  </si>
  <si>
    <t>80 km  North East</t>
  </si>
  <si>
    <t>April 14 - 16</t>
  </si>
  <si>
    <t>Itelle</t>
  </si>
  <si>
    <t>300 km North North West</t>
  </si>
  <si>
    <t>December 6 - 8</t>
  </si>
  <si>
    <t>Daniella</t>
  </si>
  <si>
    <t>40 km South West</t>
  </si>
  <si>
    <t>February 10 - 11</t>
  </si>
  <si>
    <t>Anacelle</t>
  </si>
  <si>
    <t>60 km from Ile aux Cerfs</t>
  </si>
  <si>
    <t>March 8 - 10</t>
  </si>
  <si>
    <t>Davina</t>
  </si>
  <si>
    <t>25 km South East</t>
  </si>
  <si>
    <t>January 27 - 29</t>
  </si>
  <si>
    <t>Connie</t>
  </si>
  <si>
    <t>200 km North West</t>
  </si>
  <si>
    <t>February 13 - 15</t>
  </si>
  <si>
    <t>Eline</t>
  </si>
  <si>
    <t>130 km North</t>
  </si>
  <si>
    <t>January 4 - 6</t>
  </si>
  <si>
    <t>Ando</t>
  </si>
  <si>
    <t>360 km North West</t>
  </si>
  <si>
    <t>January 15 - 16</t>
  </si>
  <si>
    <t>Bindu</t>
  </si>
  <si>
    <t>360 km East South East</t>
  </si>
  <si>
    <t>January 20 - 22</t>
  </si>
  <si>
    <t>Dina</t>
  </si>
  <si>
    <t>Very Intense Tropical Cyclone</t>
  </si>
  <si>
    <t>50 km North</t>
  </si>
  <si>
    <t>February 17 - 19</t>
  </si>
  <si>
    <t>Guillaume</t>
  </si>
  <si>
    <t>155 km East</t>
  </si>
  <si>
    <t>November 20 - 21</t>
  </si>
  <si>
    <t>Boura</t>
  </si>
  <si>
    <t>435 km North North West</t>
  </si>
  <si>
    <t>December 26 - 27</t>
  </si>
  <si>
    <t>Crystal</t>
  </si>
  <si>
    <t>125 km East</t>
  </si>
  <si>
    <t>February 12 - 13</t>
  </si>
  <si>
    <t>Gerry</t>
  </si>
  <si>
    <t>100 km Noth North East</t>
  </si>
  <si>
    <t>May 4 - 5</t>
  </si>
  <si>
    <t>Manou</t>
  </si>
  <si>
    <t>430 km North</t>
  </si>
  <si>
    <t>2003-04</t>
  </si>
  <si>
    <t>31 December - 3 January</t>
  </si>
  <si>
    <t>Darius</t>
  </si>
  <si>
    <t>40 km South East</t>
  </si>
  <si>
    <t>March 22 - 24</t>
  </si>
  <si>
    <t>Hennie</t>
  </si>
  <si>
    <t>60 km South East</t>
  </si>
  <si>
    <t>March 3 - 4</t>
  </si>
  <si>
    <t>Diwa</t>
  </si>
  <si>
    <t>220 km North North West</t>
  </si>
  <si>
    <t>February 22 - 25</t>
  </si>
  <si>
    <t>Gamede</t>
  </si>
  <si>
    <t>230 km North West</t>
  </si>
  <si>
    <t>January 30 - 31</t>
  </si>
  <si>
    <t>Gula</t>
  </si>
  <si>
    <t>155 km South East</t>
  </si>
  <si>
    <t>February 3 - 5</t>
  </si>
  <si>
    <t>Gael</t>
  </si>
  <si>
    <t>200 km North</t>
  </si>
  <si>
    <t>February 10 - 12</t>
  </si>
  <si>
    <t>Giovanna</t>
  </si>
  <si>
    <t>260 km North</t>
  </si>
  <si>
    <t>January 1 - 3</t>
  </si>
  <si>
    <t>Dumile</t>
  </si>
  <si>
    <t>300 km West</t>
  </si>
  <si>
    <t xml:space="preserve">April 13 - 15 </t>
  </si>
  <si>
    <t>Imelda</t>
  </si>
  <si>
    <t>500 km North North East</t>
  </si>
  <si>
    <t>2013-14</t>
  </si>
  <si>
    <t>31 December - 2 January</t>
  </si>
  <si>
    <t>Bejisa</t>
  </si>
  <si>
    <t>265 km West</t>
  </si>
  <si>
    <t>February 4 - 6</t>
  </si>
  <si>
    <t>Edilson</t>
  </si>
  <si>
    <t>70 km  South East</t>
  </si>
  <si>
    <t>January 11 -14</t>
  </si>
  <si>
    <t>Bansi</t>
  </si>
  <si>
    <t>Very Intense Tropical Storm</t>
  </si>
  <si>
    <t>260 km  North North West</t>
  </si>
  <si>
    <t>February 4 - 7</t>
  </si>
  <si>
    <t>Carlos</t>
  </si>
  <si>
    <t>110 km North west</t>
  </si>
  <si>
    <t>January 15 - 18</t>
  </si>
  <si>
    <t>Berguitta</t>
  </si>
  <si>
    <t>April 23 - 24</t>
  </si>
  <si>
    <t>Fakir</t>
  </si>
  <si>
    <t>December 20 - 23</t>
  </si>
  <si>
    <t>Cilida</t>
  </si>
  <si>
    <t>Both sexes</t>
  </si>
  <si>
    <t>Male</t>
  </si>
  <si>
    <t>Female</t>
  </si>
  <si>
    <t>Plaine Wilhems</t>
  </si>
  <si>
    <t>Republic of Mauritius</t>
  </si>
  <si>
    <t>New cases diagnosed at specialist clinics in chest diseases</t>
  </si>
  <si>
    <t>Source : Statistics Unit, Ministry of Health and Wellness</t>
  </si>
  <si>
    <t>Disease</t>
  </si>
  <si>
    <t>Sex</t>
  </si>
  <si>
    <t>Acute upper respiratory infections</t>
  </si>
  <si>
    <t>Acute bronchitis and bronchiolitis</t>
  </si>
  <si>
    <t>Pneumonia</t>
  </si>
  <si>
    <t>Bronchitis, emphysema and other chronic obstructive pulmonary diseases</t>
  </si>
  <si>
    <t>Asthma</t>
  </si>
  <si>
    <t>In-Patients</t>
  </si>
  <si>
    <t>772 (37.5%)</t>
  </si>
  <si>
    <t>1,288 (62.5%)</t>
  </si>
  <si>
    <t xml:space="preserve">                             </t>
  </si>
  <si>
    <t>Deaths</t>
  </si>
  <si>
    <t>Age group
 ( years )</t>
  </si>
  <si>
    <t>Number of cases</t>
  </si>
  <si>
    <t>Less than one year</t>
  </si>
  <si>
    <t>1 - 4</t>
  </si>
  <si>
    <t>5 - 9</t>
  </si>
  <si>
    <t>10 - 14</t>
  </si>
  <si>
    <t>15 - 19</t>
  </si>
  <si>
    <t>20 - 24</t>
  </si>
  <si>
    <t>25 - 29</t>
  </si>
  <si>
    <t>30 - 34</t>
  </si>
  <si>
    <t xml:space="preserve">35 - 39 </t>
  </si>
  <si>
    <t>40 - 44</t>
  </si>
  <si>
    <t>45 - 49</t>
  </si>
  <si>
    <t>50 - 54</t>
  </si>
  <si>
    <t>55 - 59</t>
  </si>
  <si>
    <t>60 - 64</t>
  </si>
  <si>
    <t>65 - 69</t>
  </si>
  <si>
    <t>70 - 74</t>
  </si>
  <si>
    <t>75 - 79</t>
  </si>
  <si>
    <t>80 - 84</t>
  </si>
  <si>
    <t>85 and over</t>
  </si>
  <si>
    <t>Cases treated as in-patients in government hospitals</t>
  </si>
  <si>
    <t>Deaths in whole island</t>
  </si>
  <si>
    <t>Under one Year</t>
  </si>
  <si>
    <t>1 - 4 Years</t>
  </si>
  <si>
    <t>5 - 14 Years</t>
  </si>
  <si>
    <t>15 Years and over</t>
  </si>
  <si>
    <t>Water borne diseases</t>
  </si>
  <si>
    <t>Food borne diseases</t>
  </si>
  <si>
    <t>Mosquito borne diseases</t>
  </si>
  <si>
    <t>Mammal borne disease</t>
  </si>
  <si>
    <t>Amoebiasis
(gastroenteritis)</t>
  </si>
  <si>
    <t>Typhoid</t>
  </si>
  <si>
    <t>Food poisoning</t>
  </si>
  <si>
    <t>Dengue</t>
  </si>
  <si>
    <t>Chickunguya</t>
  </si>
  <si>
    <t>Leptospirosis</t>
  </si>
  <si>
    <t>Malaria</t>
  </si>
  <si>
    <t xml:space="preserve">Incidence rate </t>
  </si>
  <si>
    <t>Pulmonary tuberculosis</t>
  </si>
  <si>
    <t>Cause of death</t>
  </si>
  <si>
    <t>Number of deaths</t>
  </si>
  <si>
    <t>Cancers</t>
  </si>
  <si>
    <t>Chronic respiratory diseases</t>
  </si>
  <si>
    <t>Rs Million</t>
  </si>
  <si>
    <t>Expenditure</t>
  </si>
  <si>
    <t>Expenses (Recurrent)</t>
  </si>
  <si>
    <t>Acquisition of non-financial assets 
(Investment)</t>
  </si>
  <si>
    <t>Total Expenditure</t>
  </si>
  <si>
    <t>Budget allocation</t>
  </si>
  <si>
    <t>Compensation of Employees</t>
  </si>
  <si>
    <t>Goods &amp; Services</t>
  </si>
  <si>
    <t>Grants</t>
  </si>
  <si>
    <t>Other Expenses</t>
  </si>
  <si>
    <t xml:space="preserve">Acquisition of non-financial assets </t>
  </si>
  <si>
    <t>Source: Ministry of Environment, Solid Waste  Management and Climate Change</t>
  </si>
  <si>
    <t>Amount (Rs)</t>
  </si>
  <si>
    <t>2016/2017</t>
  </si>
  <si>
    <t>2017/2018</t>
  </si>
  <si>
    <t>Main Environmental Authority</t>
  </si>
  <si>
    <t>Ministry of Environment, Solid Waste Management and Climate Change</t>
  </si>
  <si>
    <t>Year of establishment</t>
  </si>
  <si>
    <t>The Department of Environment was established  in 1989</t>
  </si>
  <si>
    <t>Mission</t>
  </si>
  <si>
    <t>Vision</t>
  </si>
  <si>
    <t>To achieve a “cleaner, greener and safer Mauritius” in a sustainable manner, through protection and management of our environmental assets, mainstreaming sustainable development principles in different sectors of the economy, solid and hazardous waste management, enhanced resilience to disasters, and conservation and rehabilitation of beaches.  </t>
  </si>
  <si>
    <t xml:space="preserve">First enacted in 1991, thoroughly reviewed in 2002 and amended in 2008 in response to emerging challenges.The act provides for the protection and management of the environmental assets of Mauritius so that their capacity   to   sustain   the   society   and   its   development   remains   unimpaired   and   to   foster   harmony between   quality   of   life,   environmental   protection   and   sustainable   development   for   the   present   and future generations; more specifically to provide for the legal framework and the mechanism to protect the natural environment, to plan for environmental management and to coordinate the inter-relations of environmental   issues,   and   to   ensure   the   proper   implementation   of   governmental   policies   and enforcement   provisions   necessary   for   the   protection   of   human   health   and   the   environment   of Mauritius. 
</t>
  </si>
  <si>
    <t xml:space="preserve">Services </t>
  </si>
  <si>
    <t>- Processing of Preliminary Environment Report (PER) and Environment Impact Assessement (EIA) report
- Advise industrialists and public on appropriate pollution abatment measures
- Attending complaints made by the public regarding environmental pollution
- Public awareness and environmental education
- Infrastructure upgrading and enhancement of the environment
- Rehabilitation and preservation of our national heritage sites
- Public access to environmental information
- Non Governmental Organisation desk</t>
  </si>
  <si>
    <t>Act</t>
  </si>
  <si>
    <t>Act No.</t>
  </si>
  <si>
    <t>Link address</t>
  </si>
  <si>
    <t>Environment Protection Act 2002:</t>
  </si>
  <si>
    <t>19 of 2002</t>
  </si>
  <si>
    <t>http://environment.govmu.org/English/Documents/EPA%20as%20amended%20in%202017.pdf</t>
  </si>
  <si>
    <t>The Environment Protection Act 2002 (EPA) is the main legal framework for the overall protection and management of the environment pollution control. Sections 37- 48 and 96 of the EPA make provision for making environmental standards and regulations to maintain and preserve the quality of environment by regulating pollutants discharged into the air, onto land and in water bodies. Standards have been prescribed as regulations under the EPA on air, noise, effluent, water, waste (hazardous wastes, used oil, industrial waste) and plastics (PET bottles and plastic bags).</t>
  </si>
  <si>
    <t>Standards and Regulations</t>
  </si>
  <si>
    <t>GN No.</t>
  </si>
  <si>
    <t>1. Environment Protection (Drinking Water Standards) Regulations 1996​</t>
  </si>
  <si>
    <t>55 of 1996</t>
  </si>
  <si>
    <t>http://environment.govmu.org/English/Documents/regulations/Drinking%20water%20standards%20(GN%20No.%2055%20of%201996).pdf</t>
  </si>
  <si>
    <t>2. Environment Protection (Environment Standards for Noise) Regulations 1997</t>
  </si>
  <si>
    <t>17 of 1997</t>
  </si>
  <si>
    <t>http://environment.govmu.org/English/Documents/regulations/Environmental%20standards%20for%20noise%20(GN%20No.%2017%20of%201997).pdf</t>
  </si>
  <si>
    <t>3. Environment Protection (Effluent Limitations for the Sugar Industry) Regulations 1997</t>
  </si>
  <si>
    <t>34  of 1997</t>
  </si>
  <si>
    <t>http://environment.govmu.org/English/Documents/regulations/effluent%20sugar%20cane%201999.pdf</t>
  </si>
  <si>
    <t>4. Environment Protection (Standards for Air ) Regulations 1998</t>
  </si>
  <si>
    <t>105 of 1998</t>
  </si>
  <si>
    <t>http://environment.govmu.org/English/Documents/regulations/standards%20for%20Air(GN%20No.%20105%20of%201998).doc</t>
  </si>
  <si>
    <t>5. Environment Protection (Standards for Hazardous Wastes) Regulations 2001</t>
  </si>
  <si>
    <t>157 of 2001</t>
  </si>
  <si>
    <t>http://environment.govmu.org/English/Documents/regulations/Hazardous%20wastes%20regs%20(GN%20No157%20of%202001)(2).pdf</t>
  </si>
  <si>
    <t>6. Environment Protection (Standards for Effluent for use in Irrigation) Regulations  2003</t>
  </si>
  <si>
    <t>46  of 2003</t>
  </si>
  <si>
    <t>http://environment.govmu.org/English/Documents/regulations/effluent%20for%20use%20in%20irrigation%20Regs%20(GN%20No.%2046%20of%202003).pdf</t>
  </si>
  <si>
    <t>7. Environment Protection (Effluent Discharge Permit) Regulations 2003</t>
  </si>
  <si>
    <t>43 of 2003</t>
  </si>
  <si>
    <t>http://environment.govmu.org/English/Documents/regulations/Effluent%20discharge%20permit%20consolidated%20version.pdf</t>
  </si>
  <si>
    <t>8. Environment Protection (Standards for Effluent Discharge) Regulations 2003</t>
  </si>
  <si>
    <t>44 of 2003</t>
  </si>
  <si>
    <t>http://environment.govmu.org/English/Documents/regulations/standards%20for%20effluent%20discharge.pdf</t>
  </si>
  <si>
    <t>9. Environment Protection (PET Bottles Permit) Regulations 2001</t>
  </si>
  <si>
    <t>33  of 2001</t>
  </si>
  <si>
    <t>http://environment.govmu.org/English/Documents/regulations/Environment%20Protection%20(Polyethelene%20Terephthalate%20(PET)%20Bottle%20Permit)%20Regulations%202001.pdf</t>
  </si>
  <si>
    <t>10. Environment Protection (Effluent Discharge Permit) Regulations 2003</t>
  </si>
  <si>
    <t xml:space="preserve">43 of 2003    </t>
  </si>
  <si>
    <t>11. Environment Protection (Standards for effluent discharge into Ocean 2003) Regulations 2003</t>
  </si>
  <si>
    <t>45 of 2003</t>
  </si>
  <si>
    <t>http://environment.govmu.org/English/Documents/regulations/effluents%20to%20ocean%202003.pdf</t>
  </si>
  <si>
    <t>12. Environment Protection (Collection, Storage, Treatment, Use and Disposal of Waste Oil) Regulations 2006</t>
  </si>
  <si>
    <t>208 of 2006</t>
  </si>
  <si>
    <t>http://environment.govmu.org/English/Documents/regulations/Environment%20Protection%20(Waste%20Oil)%20Regulations%202006%20(208%20of%202006).pdf</t>
  </si>
  <si>
    <t>13. Environment Protection (Control of Noise) Regulations 2008</t>
  </si>
  <si>
    <t>114 of 2008</t>
  </si>
  <si>
    <t>14. Environment Protection  (Industrial Waste Audit) Regulations 2008</t>
  </si>
  <si>
    <t>255 of 2008</t>
  </si>
  <si>
    <t>http://environment.govmu.org/English/Documents/regulations/Industrial%20waste%20audit%202008%20(182%20of%202008).pdf</t>
  </si>
  <si>
    <t>15. Environment Protection (Banning of plastic bags) Regulations 2015</t>
  </si>
  <si>
    <t>153 of 2015</t>
  </si>
  <si>
    <t>http://environment.govmu.org/English/Documents/regulations/Environment%20Protection%20(Banning%20of%20Plastic%20Bags)%20Regulations%202015.pdf</t>
  </si>
  <si>
    <t>Licensing system</t>
  </si>
  <si>
    <t>  Undertakings requiring an Environmental Impact Assessment</t>
  </si>
  <si>
    <t>Website link</t>
  </si>
  <si>
    <t>1. Environment Impact Assessment (EIA)</t>
  </si>
  <si>
    <t>EIA is a study that predicts the environmental consequences of a proposed development. It evaluates the expected effects on the natural environment, human health and on property. The study requires a multi-disciplinary approach. 
The EIA compares various alternatives by which the project could be realized and seeks to identify the one which represents the best combination of economic and environmental costs and benefits. Alternatives include location as well as methods, process technology and construction methods.</t>
  </si>
  <si>
    <t>Undertakings requiring an EIA licence are listed in Part B of the Environment Protection (Amendment of Schedule) Regulations 2006. 
The EPA 2002 also empowers the Minister to request an EIA for any non- listed activity, which, by reason of its nature, scope, scale and sensitive location could have an impact on the environment.</t>
  </si>
  <si>
    <t>http://environment.govmu.org/English/eia/Pages/Environmental-Impact-Assessment.aspx#List of undertakings requiring an Environmental Impact Assessment</t>
  </si>
  <si>
    <t>2. Preliminary Environment Report (PER)</t>
  </si>
  <si>
    <t>PER is a short form of EIA and this preliminary analysis is undertaken to identify the impacts associated with the proposed development and the means of mitigation. 
PER is also a tool to ascertain whether the project can go ahead as proposed or whether there are sufficient likely significant adverse environmental impacts to warrant a full EIA.</t>
  </si>
  <si>
    <t>Undertakings requiring a Preliminary Environment Report (PER) are listed in Part A of the fifth schecule of the  Environment Protection (Amendment of Schedule) Regulations 2006. These undertakings of a lesser scale and by their very nature, are not highly polluting. The EPA 2002 also empowers the Minister to request an PER for any non- listed activity, which, by reason of its nature, scope, scale and sensitive location could have an impact on the environment.</t>
  </si>
  <si>
    <t>Green/Environmental tax</t>
  </si>
  <si>
    <t>Date of establishment</t>
  </si>
  <si>
    <t>Amount collected 
(Rs Million)</t>
  </si>
  <si>
    <t xml:space="preserve">1. Maurice Ile Durable Levy </t>
  </si>
  <si>
    <t>Levy imposed on mogas, gas oil, fuel oil, coal, and liquid petroleum gas 
2008 at 15 cents per Litre/Kg
2010 at 30 cents per Litre/Kg
The levy was abolished on gas oil and mogas on 15 June 2018.</t>
  </si>
  <si>
    <t>2. Environment Protection Fee (EPF)</t>
  </si>
  <si>
    <t xml:space="preserve">The Environmental Protection Fee (EPF) is levied on any of the following activities as specified in the Schedule of the Environment Protection (Amendment of Schedule) Regulations 2008: 
- Hotels, guesthouses and tourist residences irrespective of the number of rooms with a tariff structure of 0.85% turnover;
- Stone crushing plants and manufacture or processing of aggregates, concrete blocks, pre-cast units with a tariff of 0.75% turnover;
- Mobile phones (Rs 70 for import value exceeding Rs 1000);
- Batteries for motor vehicles other than motorcycles, electric bicycles and eletric wheelchairs (Rs 50 per unit);
- Pneumatic tyres meant for all vehicles except for motorcycles, bicycles and wheel chairs (Rs 50 per unit)
 </t>
  </si>
  <si>
    <t>3. Energy Inefficient Electrical Appliances</t>
  </si>
  <si>
    <t xml:space="preserve">A 25% levy has been introduced in 2013 on energy inefficient appliances namely household refirigerators, electric ovens and dishwashers.
In 2014, the 25% levy was extended to include 3 addtional types of appliances namely air conditioners, electric lamps and tumble dryers.
In 2016, the 25% levy was further extended to include 4 new types of appliances namely washing machines, mercury vapour lamps, sodium high pressure lamps and metal halide lamps. </t>
  </si>
  <si>
    <t>Introduction of a 15 percent levy on specific pesticides, herbicides and fruit ripeners, to curb the excessive use of these products.</t>
  </si>
  <si>
    <t xml:space="preserve">Jan </t>
  </si>
  <si>
    <t>Used polythtylene terephtalate</t>
  </si>
  <si>
    <t>Scrap of PET bottles</t>
  </si>
  <si>
    <t>Products</t>
  </si>
  <si>
    <t>Water</t>
  </si>
  <si>
    <t>Soft drinks</t>
  </si>
  <si>
    <t>Multilateral Environmental Agreements/ Global Environmental Conventions</t>
  </si>
  <si>
    <t xml:space="preserve">Date </t>
  </si>
  <si>
    <r>
      <t xml:space="preserve">
Ratification status</t>
    </r>
    <r>
      <rPr>
        <b/>
        <vertAlign val="superscript"/>
        <sz val="12"/>
        <color indexed="8"/>
        <rFont val="Times New Roman"/>
        <family val="1"/>
      </rPr>
      <t>1</t>
    </r>
    <r>
      <rPr>
        <b/>
        <sz val="12"/>
        <color indexed="8"/>
        <rFont val="Times New Roman"/>
        <family val="1"/>
      </rPr>
      <t xml:space="preserve">  </t>
    </r>
    <r>
      <rPr>
        <b/>
        <sz val="12"/>
        <color indexed="10"/>
        <rFont val="Times New Roman"/>
        <family val="1"/>
      </rPr>
      <t xml:space="preserve">
</t>
    </r>
  </si>
  <si>
    <t>Entry into force</t>
  </si>
  <si>
    <t xml:space="preserve">Atmosphere-related MEAs </t>
  </si>
  <si>
    <t xml:space="preserve">1. Vienna Convention for the Protection of the Ozone Layer </t>
  </si>
  <si>
    <t>August 1992
 (Acceded)</t>
  </si>
  <si>
    <t>September 1988</t>
  </si>
  <si>
    <t xml:space="preserve">
2. United Nations Framework Convention on Climate Change (UNFCCC) 
    </t>
  </si>
  <si>
    <t xml:space="preserve">
'Sept 1992 (Ratified)
</t>
  </si>
  <si>
    <t xml:space="preserve">
'March 1994</t>
  </si>
  <si>
    <t xml:space="preserve">3. Montreal Protocol on substances that deplete the ozone </t>
  </si>
  <si>
    <t>October 1992 
(Acceded)</t>
  </si>
  <si>
    <t>January 1989</t>
  </si>
  <si>
    <t>4. Kyoto Protocol under the UNFCCC 
    Doha Amendment to the Kyoto Protocol</t>
  </si>
  <si>
    <t xml:space="preserve"> May 2001 (Ratified)
 September 2013 (Accepted)
</t>
  </si>
  <si>
    <t>February 2005</t>
  </si>
  <si>
    <t>5. Statute of the International Renewable Energy Agency (IRENA)</t>
  </si>
  <si>
    <t>2009 (Ratified)</t>
  </si>
  <si>
    <t>July 2010</t>
  </si>
  <si>
    <t xml:space="preserve">Biodiversity-related MEAs </t>
  </si>
  <si>
    <t xml:space="preserve">1. African Convention for the Conservation of Nature and Natural Resources (Algiers Convention) </t>
  </si>
  <si>
    <t>Sept 1968 (Signed)</t>
  </si>
  <si>
    <t>June 1969</t>
  </si>
  <si>
    <t>2. International Plant Protection Convention (1971); Revised text 1990</t>
  </si>
  <si>
    <t>June 1971
(Acceded)</t>
  </si>
  <si>
    <t>October 2005</t>
  </si>
  <si>
    <t xml:space="preserve">3. Convention on International Trade in Endangered Species of Wild Fauna and Flora (CITES) </t>
  </si>
  <si>
    <t xml:space="preserve"> April 1975 (Ratified)</t>
  </si>
  <si>
    <t>July 1975</t>
  </si>
  <si>
    <t xml:space="preserve">4. Convention on Biological Diversity (CBD) </t>
  </si>
  <si>
    <t xml:space="preserve"> September 1992 
(Ratified)</t>
  </si>
  <si>
    <t>December 1993</t>
  </si>
  <si>
    <t xml:space="preserve">5. United Nations Convention to Combat Desertification (UNCCD) </t>
  </si>
  <si>
    <t xml:space="preserve"> January 1996 
(Ratified)</t>
  </si>
  <si>
    <t>December 1996</t>
  </si>
  <si>
    <t xml:space="preserve">6. Bonn Convention on Migratory Species (CMS) </t>
  </si>
  <si>
    <t xml:space="preserve"> January 2001 
(Ratified)</t>
  </si>
  <si>
    <t>November 1999</t>
  </si>
  <si>
    <t>7. Convention on Wetlands of International importance especially as Waterfowl Habitat (RAMSAR 1971)</t>
  </si>
  <si>
    <t xml:space="preserve"> May 2001 
(Ratified)</t>
  </si>
  <si>
    <t>September 2001</t>
  </si>
  <si>
    <t xml:space="preserve">8. Cartagena Protocol on Biosafety </t>
  </si>
  <si>
    <t>April 2002 (Acceded)</t>
  </si>
  <si>
    <t>September 2003</t>
  </si>
  <si>
    <t>9. African-Eurasian Waterbird Agreement (AEWA)</t>
  </si>
  <si>
    <t>Sepember 2002 
(Signed)</t>
  </si>
  <si>
    <t xml:space="preserve">Chemical-related MEAs </t>
  </si>
  <si>
    <t xml:space="preserve">1. Bamako convention on the ban of the import into Africa and the control of transboundary movement and management of hazardous wastes within Africa </t>
  </si>
  <si>
    <t xml:space="preserve"> October 1992 
(Ratified)</t>
  </si>
  <si>
    <t>April 1998</t>
  </si>
  <si>
    <t xml:space="preserve"> November 1992 
(Ratified)
 November 2004 (signed)</t>
  </si>
  <si>
    <t>May 1992</t>
  </si>
  <si>
    <t xml:space="preserve">3. Chemical Weapons Convention </t>
  </si>
  <si>
    <t xml:space="preserve"> February 1993 
(Ratified)</t>
  </si>
  <si>
    <t>April 1997</t>
  </si>
  <si>
    <t>4. Stockholm Convention on Persistent Organic Pollutants (POPs)</t>
  </si>
  <si>
    <t xml:space="preserve"> July 2004 
(Ratified)</t>
  </si>
  <si>
    <t>May 2004</t>
  </si>
  <si>
    <t xml:space="preserve">5. Rotterdam Convention </t>
  </si>
  <si>
    <t>August 2005
 (Acceded)</t>
  </si>
  <si>
    <t>February 2004</t>
  </si>
  <si>
    <t>6. The Strategic Approach to International Chemical Management (SAICM)</t>
  </si>
  <si>
    <t xml:space="preserve"> February 2006 
(Adopted)</t>
  </si>
  <si>
    <t>February 2006</t>
  </si>
  <si>
    <t xml:space="preserve">7. Minamata Convention on Mercury </t>
  </si>
  <si>
    <t>October 2013 
(Signed)</t>
  </si>
  <si>
    <t>90 days after ratification by at least 50 states</t>
  </si>
  <si>
    <t xml:space="preserve">Marine-related MEAs </t>
  </si>
  <si>
    <t>1. Convention on the High Seas (1958)</t>
  </si>
  <si>
    <t xml:space="preserve"> October 1970 
 (Succeeded)</t>
  </si>
  <si>
    <t>September 1962</t>
  </si>
  <si>
    <t xml:space="preserve">2. Convention on the Territorial Sea and Contiguous Zone, 1958 </t>
  </si>
  <si>
    <t xml:space="preserve"> October 1970  
 (Succeeded)</t>
  </si>
  <si>
    <t>September 1964</t>
  </si>
  <si>
    <t xml:space="preserve">3. Convention on Fishing and Conservation of the Living Resources of the High Seas 1958 </t>
  </si>
  <si>
    <t>March 1966</t>
  </si>
  <si>
    <t xml:space="preserve">4. Agreement on the Organization for Indian Ocean Marine Affairs </t>
  </si>
  <si>
    <t xml:space="preserve"> July 1992 
 (Ratified)</t>
  </si>
  <si>
    <t xml:space="preserve"> September 1990</t>
  </si>
  <si>
    <t>5. Agreement for the Establishment of the Indian Ocean Tuna Commission (IOTC), adopted in 1983</t>
  </si>
  <si>
    <t xml:space="preserve"> November 1993 
 (Signed)</t>
  </si>
  <si>
    <t>March 1996</t>
  </si>
  <si>
    <t xml:space="preserve">6. Convention on the prevention of pollution from Ships of 1973, as modified by the Protocol of 1978  (MARPOL 73/78) </t>
  </si>
  <si>
    <t>April 1995 
 (Acceded)</t>
  </si>
  <si>
    <t>July 1995/October 1983</t>
  </si>
  <si>
    <t>7. Jakarta Mandate on Marine and Coastal Biological Diversity</t>
  </si>
  <si>
    <t xml:space="preserve"> 1998
(Adopted)</t>
  </si>
  <si>
    <t xml:space="preserve">8. Convention on the Establishment of an International Fund for Compensation for Oil Pollution Damage (FUND) 1971 and Protocol of 1976 </t>
  </si>
  <si>
    <t>April 1999 
(Acceded)</t>
  </si>
  <si>
    <t xml:space="preserve"> June 1975</t>
  </si>
  <si>
    <t>9. Convention on the Protection, Management and Development of the marine and coastal environment of the Eastern African Region and related protocols (Nairobi Convention 1985)</t>
  </si>
  <si>
    <t>July 2000 
(Acceded)</t>
  </si>
  <si>
    <t xml:space="preserve"> May 1996</t>
  </si>
  <si>
    <t xml:space="preserve">10. 1992 Civil Liability Convention (CLC) and Fund Convention </t>
  </si>
  <si>
    <t>December 2000 
 (Acceded)</t>
  </si>
  <si>
    <t xml:space="preserve"> December 2000</t>
  </si>
  <si>
    <t xml:space="preserve">11. Protocol on preparedness, response and cooperation to pollution incidents by hazardous and Noxious Substances, 2000 - (OPRC-HNS Protocol ) </t>
  </si>
  <si>
    <t>October 2013           
 (Acceded)</t>
  </si>
  <si>
    <t xml:space="preserve"> June 2007</t>
  </si>
  <si>
    <t>12. Convention on Civil Liability for Bunker oil pollution, 2001</t>
  </si>
  <si>
    <t>October 2013
 (Acceded)</t>
  </si>
  <si>
    <t xml:space="preserve"> November 2008</t>
  </si>
  <si>
    <t xml:space="preserve">Other environmental-related MEAs </t>
  </si>
  <si>
    <t>1.   Convention on the Prohibition of Military or any other Hostile Use of Environmental Modification Techniques 1997</t>
  </si>
  <si>
    <t>September 1992 
 (Acceded)</t>
  </si>
  <si>
    <t xml:space="preserve"> October 1978</t>
  </si>
  <si>
    <t>2. Convention for the Protection of the World Cultural and Natural Heritage 1972</t>
  </si>
  <si>
    <t xml:space="preserve"> September 1995 
 (Ratified)</t>
  </si>
  <si>
    <t xml:space="preserve"> December 1975</t>
  </si>
  <si>
    <t>National Disaster Scheme</t>
  </si>
  <si>
    <t xml:space="preserve">1. Cyclone Emergency Scheme </t>
  </si>
  <si>
    <t xml:space="preserve">2. Heavy Rainfall, Torrential Rain and Flooding Emergency Scheme </t>
  </si>
  <si>
    <t>3. Tsunami Emergency Scheme</t>
  </si>
  <si>
    <t>4. High Waves Emergency Scheme</t>
  </si>
  <si>
    <t>5. Water Crisis Emergency Scheme</t>
  </si>
  <si>
    <t>6. Earthquake Emergency Scheme</t>
  </si>
  <si>
    <t>7. Landslide Emergency Scheme</t>
  </si>
  <si>
    <t>8. Port Louis Flood Response Plan</t>
  </si>
  <si>
    <t>Region number</t>
  </si>
  <si>
    <t>No. of shelters</t>
  </si>
  <si>
    <t>Capacity
(No. of persons)</t>
  </si>
  <si>
    <t>1(a)</t>
  </si>
  <si>
    <t>Beau Bassin</t>
  </si>
  <si>
    <t>Rose Hill</t>
  </si>
  <si>
    <t>5A</t>
  </si>
  <si>
    <t>Phoenix</t>
  </si>
  <si>
    <t>Grand Port - Plaine Magnien- Rose Belle</t>
  </si>
  <si>
    <t>6A</t>
  </si>
  <si>
    <t>7A</t>
  </si>
  <si>
    <t>Goodlands, Grand Gaube, Grand Baie and Morcellement St. Andre</t>
  </si>
  <si>
    <t>8-8A</t>
  </si>
  <si>
    <t>Triolet and Pamplemousses</t>
  </si>
  <si>
    <t>Terre Rouge and Long Mountain</t>
  </si>
  <si>
    <t>Riviere du Rempart and Piton</t>
  </si>
  <si>
    <t>Source: National Disaster Scheme, 2015</t>
  </si>
  <si>
    <t>Website</t>
  </si>
  <si>
    <t xml:space="preserve">1. Statistics Mauritius </t>
  </si>
  <si>
    <t>http://statsmauritius.govmu.org/English/Pages/default.aspx</t>
  </si>
  <si>
    <t>2. Ministry of Environment, Solid Waste Management and Climate Change</t>
  </si>
  <si>
    <t>http://environment.govmu.org/English/Pages/default.aspx</t>
  </si>
  <si>
    <t>Year of existence of environment statistics unit</t>
  </si>
  <si>
    <t>Mandate of the Statistics Unit</t>
  </si>
  <si>
    <t>Scope of environment statistics</t>
  </si>
  <si>
    <t>Biophysical aspects of the environment and those aspects of the socio-economic system that directly influence and interact with the environment.</t>
  </si>
  <si>
    <t>Coverage</t>
  </si>
  <si>
    <t xml:space="preserve">1. Environmental conditions and quality
2. Environmental resources and their use
3. Residuals
4. Extreme events and disasters
5. Human settlements and environmental health
6. Environment protection, management and engagement
7. Information on environment from surveys
</t>
  </si>
  <si>
    <t>Sources of environment statistics</t>
  </si>
  <si>
    <t>Administrative records, census and surveys, monitoring systems, scientific and special projects</t>
  </si>
  <si>
    <t>Guidelines</t>
  </si>
  <si>
    <t xml:space="preserve"> United Nations Framework for the Development of Environment Statistics, 2013</t>
  </si>
  <si>
    <t>https://unstats.un.org/unsd/environment/FDES/FDES-2015-supporting-tools/FDES.pdf</t>
  </si>
  <si>
    <t>Environment statistics products</t>
  </si>
  <si>
    <t>Periodicity of update</t>
  </si>
  <si>
    <t>Yearly</t>
  </si>
  <si>
    <t xml:space="preserve"> Environment Statistics published in Mauritius in Figures</t>
  </si>
  <si>
    <t xml:space="preserve"> Environment Statistics presented in Tableau de Bord</t>
  </si>
  <si>
    <t xml:space="preserve"> Environment Statistics published in Annual Digest of Statistics</t>
  </si>
  <si>
    <r>
      <t xml:space="preserve"> Environment Economic Accounts 
            Water
            </t>
    </r>
    <r>
      <rPr>
        <i/>
        <sz val="11"/>
        <color indexed="8"/>
        <rFont val="Times New Roman"/>
        <family val="1"/>
      </rPr>
      <t>Energy use and atmospheric emissions
            Material flow</t>
    </r>
  </si>
  <si>
    <t xml:space="preserve"> Published in 2011 for years 2002-2009</t>
  </si>
  <si>
    <t xml:space="preserve"> Water Accounts </t>
  </si>
  <si>
    <t>Institution/Organisation</t>
  </si>
  <si>
    <t>1. National Parks and Conservation Service (NPCS)</t>
  </si>
  <si>
    <t>2. Mauritius Meteorological Services (MMS)</t>
  </si>
  <si>
    <t>3. Albion Fisheries Research Centre, Ministry of Blue Economy, Marine Resources, Fisheries and  Shipping</t>
  </si>
  <si>
    <t>4. Central Electricity Board (CEB)</t>
  </si>
  <si>
    <t>5. Forestry Service, Ministry of Agro Industry and Food Security</t>
  </si>
  <si>
    <t>7. Wastewater Management Unit</t>
  </si>
  <si>
    <t>8. Central Water Authority</t>
  </si>
  <si>
    <t>9. Ministry of Environment, Solid Waste Management and Climate Change</t>
  </si>
  <si>
    <t>10.Water Resources Unit</t>
  </si>
  <si>
    <t>11. Solid Waste Management Division</t>
  </si>
  <si>
    <t>12. Statistics Mauritius</t>
  </si>
  <si>
    <t>13. Statistics Unit , Ministry of Health and Wellness</t>
  </si>
  <si>
    <t>Programmes</t>
  </si>
  <si>
    <t>General awarenness raising activities with different target groups</t>
  </si>
  <si>
    <t xml:space="preserve">SN </t>
  </si>
  <si>
    <t xml:space="preserve">Organisation </t>
  </si>
  <si>
    <t xml:space="preserve"> Activities</t>
  </si>
  <si>
    <t>Environnent Protection &amp; Conservation Organisation (EPCO)</t>
  </si>
  <si>
    <t>Mauritius Marine Conservation Society (MMCS)</t>
  </si>
  <si>
    <t>Global Rivers Environmental Education</t>
  </si>
  <si>
    <t>Society of Biology</t>
  </si>
  <si>
    <t>Falcon Citizen League</t>
  </si>
  <si>
    <t>Clean up, tree planting, composting, seminar on environmentm campaign on Bio cultivation and renewable energy</t>
  </si>
  <si>
    <t>Le Cercle D'Epanouissement Feminin</t>
  </si>
  <si>
    <t>Sensitization on Environment. Workshop on health problems such as Aids, Cancer and violence</t>
  </si>
  <si>
    <t>Indian Ocean Centre for Education in Human Values</t>
  </si>
  <si>
    <t>Silent sitting, Drama about Human Values, educational outings, Spiritual Day Camp; parenting Sessions; Balvikas classes, sports and Values Day</t>
  </si>
  <si>
    <t>Blue Crescent</t>
  </si>
  <si>
    <t>Drugs take back project, tree planting</t>
  </si>
  <si>
    <t>Council for Development, Environmental Studies and Conservation (MAUDESCO)</t>
  </si>
  <si>
    <t>Awareness raising campaigns on Food Security, Climate Change, Cleaning Campaigns, Conduct activities related to Maurice Ile Durable</t>
  </si>
  <si>
    <t xml:space="preserve">Biodiversity Action Group </t>
  </si>
  <si>
    <t>To arouse awareness about sustainable use and conservation of Biodiversity resources. Capacity building to meet the challenges of global environmental management, in particular, areas of Biodiversity. 
To meet the objectives of the Convention on Biological Diversity.</t>
  </si>
  <si>
    <t>Atlantis D.C</t>
  </si>
  <si>
    <t>Protection of marine environment through education and sensitizing the public. Beach and lagoon clean up. Create employment and help for economic growth through sustainable development.  Teach scuba diving, snorkelling, swimming and other watersports.</t>
  </si>
  <si>
    <t>Save Our Planet Earth (SOPE)</t>
  </si>
  <si>
    <t>Environmental awareness such as Tree planting, Tree census, Presentations and Seminars, Sensitization campaigns in schools.</t>
  </si>
  <si>
    <t>Association for the Protection of the Environment and Consumers</t>
  </si>
  <si>
    <t>Fight against consumer exploitation and environmental degradation. Improve quality of life</t>
  </si>
  <si>
    <t>Desarokev Multi-Purpose Cooperative Society Ltd</t>
  </si>
  <si>
    <t xml:space="preserve">Agriculture - Production of compost
Environment -  Production of plantlets and seedlings, production of cloth bags, </t>
  </si>
  <si>
    <t>Association Pour le Development Durable (ADD)</t>
  </si>
  <si>
    <t>Awareness raising on Sustainable Development. Dissemination of Information. Community-based projects. Strategic Research and studies.</t>
  </si>
  <si>
    <t>Educational and Holistic Health Care Association</t>
  </si>
  <si>
    <t>Conduct retreats, seminars, workshops and talks on healthy and happy lifestyle on coronary artery diseases (diabetes, hypertension, etc), anger management, stress free living, positive thinking, human and cultural values conductive to world brotherhood and world peace, protection of the environment and Raja Yoga Meditation.</t>
  </si>
  <si>
    <t>Fondation Ressources et Nature (FORENA)</t>
  </si>
  <si>
    <t>Promote Sustainable Development, promote sustainable livelihood. Practices to promote conservation and re-introduction of terrestrial and marine endemic and native biodiversity. Promote mitigation of Climate Change.</t>
  </si>
  <si>
    <t>M-Kids Association</t>
  </si>
  <si>
    <t>Child and teenager development in society. Youth Empowerment, Education, Poverty, Environment and Sports.</t>
  </si>
  <si>
    <t>Consumer’s Union</t>
  </si>
  <si>
    <t>Consumer Protection, Protection of environment and Protection of workers rights.</t>
  </si>
  <si>
    <t>Sustainable Agricultural Organization</t>
  </si>
  <si>
    <t>Organic Agriculture, Climate Change and climate smart agriculture.</t>
  </si>
  <si>
    <t>Centre D’Education et de Développement pour les Enfants Mauriciens (CEDEM)</t>
  </si>
  <si>
    <t>Association of Community development and Social Work Professionals</t>
  </si>
  <si>
    <t>Association des Consommateurs de L’Ile Maurice (ACIM)</t>
  </si>
  <si>
    <t>Consumer Education and Information; Radio Programmes; Seminars and workshops.</t>
  </si>
  <si>
    <t>Mauritius India Friendship Society</t>
  </si>
  <si>
    <t>Social works and Environmental awareness</t>
  </si>
  <si>
    <t>Community Development Programme Agency</t>
  </si>
  <si>
    <t>Promote Sustainable Community Development &amp; Environmental stewardship. Socio-Economic and Environmental Integration.</t>
  </si>
  <si>
    <t>Group Hope</t>
  </si>
  <si>
    <t>Poverty alleviation Programme.Sensitization campaign on Environmental Issues, non-communicable diseases. Training/Workshops.Recreational programme for elderly/school children. Clean Up Campaign and tree Planting.</t>
  </si>
  <si>
    <t>African Network for Policy, Research &amp; Advocacy for sustainability</t>
  </si>
  <si>
    <t>Earth Day - Tree planting Campaign.World Tourism Day. World Environment Day. AYICC Conference.</t>
  </si>
  <si>
    <t>Yes You Can</t>
  </si>
  <si>
    <t>Environment Protection. Education &amp; Skill development. Arts &amp; Culture and Community Welfare. Earth Day. World Environment Day.Mangrove Planting. ‘Food for all Program’; International Day for Biological Diversity; Fun Day. Abolition of Slavery Day. Independence and Republic Day.</t>
  </si>
  <si>
    <t>Youth United in Voluntary Action (YUVA)</t>
  </si>
  <si>
    <t>Development and foster of volunteerism as force for sustainable development; Activities rekated to sustainable development such as poverty, food, health, education, gender equality, economic, climate change, marine conservation, sport technology and culture.</t>
  </si>
  <si>
    <t>EcoMode Society</t>
  </si>
  <si>
    <t>Educate people on recycling of waste and promote 3 R's, promote public awareness on conservation, and protect trerrestrial and marine environment. Involve in projects such as coral farming.</t>
  </si>
  <si>
    <t>Pesticide Action Network</t>
  </si>
  <si>
    <t>Sensitization to public on the effects of pesticides, consistent organic pollutants, heavy metals (mercry, lead) on human health. Conduct analysis on mercury found in fishes. Carryin gout projects to decrease the use of pesticides in agriculture. Sensitization campaigns on climate change to different target groups.</t>
  </si>
  <si>
    <t>CSO Platform on Climate change</t>
  </si>
  <si>
    <t>Awareness raising on climate change and its impacts with specific target groups, planters and other community based organisation. Planting of mangroves and senzitization on the importance of mangroves to fisherman.</t>
  </si>
  <si>
    <t>United Nations Association (Mauritius)</t>
  </si>
  <si>
    <t>Organise clean up activities. Celebration of World Environment Day. Awareness rtaising on climate change, green energy, banning of plastic bags, bio and organic farming. Promote the use of solar cooker.</t>
  </si>
  <si>
    <t>Action Against Global Warming</t>
  </si>
  <si>
    <t>Awareness campaign on global warming, save energy and water, general environmental issue, tree planting and poverty. Coral reef restoration projects.</t>
  </si>
  <si>
    <t>Arsenal Force Vive</t>
  </si>
  <si>
    <t>Cleaning campaigns, tree planting, sensitisation on gender issues and social development.</t>
  </si>
  <si>
    <t>Association Pour l'Education Des Enfants Defavorises (APEDED)</t>
  </si>
  <si>
    <t>Promotion of medicinal plants; sensitisation on environmental issues,bio farming and renewable energy; provide education and extra curricular activities to deprived children; distribution of uniforms, school materials to children in needs.</t>
  </si>
  <si>
    <t>Project</t>
  </si>
  <si>
    <t xml:space="preserve">  2015</t>
  </si>
  <si>
    <t xml:space="preserve">  2016</t>
  </si>
  <si>
    <t xml:space="preserve">  2017</t>
  </si>
  <si>
    <t xml:space="preserve">  2018</t>
  </si>
  <si>
    <t>Land parcelling (morcellement)</t>
  </si>
  <si>
    <t>Industrial development</t>
  </si>
  <si>
    <t>Coastal hotels and related works</t>
  </si>
  <si>
    <t xml:space="preserve">Housing/Integrated Resort Scheme/Property Development Scheme/Smart City </t>
  </si>
  <si>
    <t>Photovoltaic Farms</t>
  </si>
  <si>
    <t>Stone crushing plants</t>
  </si>
  <si>
    <t>Development in port area</t>
  </si>
  <si>
    <t>Construction of road and highway</t>
  </si>
  <si>
    <t>Other projects</t>
  </si>
  <si>
    <t>Poultry rearing</t>
  </si>
  <si>
    <t xml:space="preserve">Livestock rearing </t>
  </si>
  <si>
    <t>Housing/Integrated Resort Scheme/Property Development Scheme</t>
  </si>
  <si>
    <t>Noise</t>
  </si>
  <si>
    <t>Solid waste</t>
  </si>
  <si>
    <t>Air pollution</t>
  </si>
  <si>
    <t>Waste water</t>
  </si>
  <si>
    <t>Odour</t>
  </si>
  <si>
    <t>Type of contravention</t>
  </si>
  <si>
    <t>Illegal Littering</t>
  </si>
  <si>
    <t>Illegal Dumping</t>
  </si>
  <si>
    <t>Noise (playing music in loud tone )</t>
  </si>
  <si>
    <t>Smoking in prohibited area</t>
  </si>
  <si>
    <t>Waste carriers offences</t>
  </si>
  <si>
    <t>Setting fire within 50 metres from building/plantation</t>
  </si>
  <si>
    <t>Trading without licence/without PER</t>
  </si>
  <si>
    <t>Vehicle emitting smoke (above opacity level )</t>
  </si>
  <si>
    <t>Vehicle emitting excessive noise</t>
  </si>
  <si>
    <t>Supplying/selling banned plastic bags</t>
  </si>
  <si>
    <t>Others</t>
  </si>
  <si>
    <t>No. of notices issued to drivers of vehicles emitting black smoke</t>
  </si>
  <si>
    <t>Unauthorised felling/removal</t>
  </si>
  <si>
    <t>Illegal possession of wood</t>
  </si>
  <si>
    <t>Encroachment</t>
  </si>
  <si>
    <t>Illegal deposit of stones/materials</t>
  </si>
  <si>
    <t>Illegal possession of implements</t>
  </si>
  <si>
    <t>Erection of structures and others</t>
  </si>
  <si>
    <t>Health problem</t>
  </si>
  <si>
    <t>Households reporting specific health problems</t>
  </si>
  <si>
    <t>as a % of all sampled households</t>
  </si>
  <si>
    <t>as a % of households reporting health problems</t>
  </si>
  <si>
    <t>Breathing difficulties</t>
  </si>
  <si>
    <t>ENT problems</t>
  </si>
  <si>
    <t>Eye troubles</t>
  </si>
  <si>
    <t>Skin diseases</t>
  </si>
  <si>
    <t>Source: Statistics Mauritius, Continuous Multi-Purpose Household Survey, 2001</t>
  </si>
  <si>
    <t xml:space="preserve">Situation </t>
  </si>
  <si>
    <t>Percentage of households having rated the situation as :</t>
  </si>
  <si>
    <t>Very Good</t>
  </si>
  <si>
    <t>Good</t>
  </si>
  <si>
    <t>Satisfactory</t>
  </si>
  <si>
    <t>Poor</t>
  </si>
  <si>
    <t>Bad</t>
  </si>
  <si>
    <t xml:space="preserve">Vicinity of house </t>
  </si>
  <si>
    <t>Rivers/riverside</t>
  </si>
  <si>
    <t>Industrial/commercial sites</t>
  </si>
  <si>
    <t>Beaches</t>
  </si>
  <si>
    <t>Country in general</t>
  </si>
  <si>
    <t>Environmental problem</t>
  </si>
  <si>
    <t>Percentage of household affected</t>
  </si>
  <si>
    <t>Not affected at all</t>
  </si>
  <si>
    <t>Affected to some extent</t>
  </si>
  <si>
    <t>Seriously affected</t>
  </si>
  <si>
    <t>Dumping of solid waste</t>
  </si>
  <si>
    <t>Waste/stagnant water</t>
  </si>
  <si>
    <t>Stray dogs</t>
  </si>
  <si>
    <t>Breeding of animals by neighbours</t>
  </si>
  <si>
    <t>Rats/mice</t>
  </si>
  <si>
    <t>Presence of crows</t>
  </si>
  <si>
    <t>Traffic noise</t>
  </si>
  <si>
    <t>Industrial noise</t>
  </si>
  <si>
    <t>Other noise</t>
  </si>
  <si>
    <t>Smoke/dust</t>
  </si>
  <si>
    <t>Odours</t>
  </si>
  <si>
    <t>Source: Statistics Mauritius, Continuous Multi-Purpose Household Survey, 2002</t>
  </si>
  <si>
    <t>Method of carrying goods purchased</t>
  </si>
  <si>
    <t>Number of households</t>
  </si>
  <si>
    <t>Plastic bags provided and own bag/basket</t>
  </si>
  <si>
    <t>Only plastic bags provided</t>
  </si>
  <si>
    <t>Own bag/basket only</t>
  </si>
  <si>
    <t>Household Response</t>
  </si>
  <si>
    <t>Yes (%)</t>
  </si>
  <si>
    <t>No (%)</t>
  </si>
  <si>
    <t>(i) Prepared to separate waste</t>
  </si>
  <si>
    <t>(ii) Prepared to transport by own means</t>
  </si>
  <si>
    <t>(iii) Satisfied with waste collection</t>
  </si>
  <si>
    <t>(iv) Aware that waste can be composted</t>
  </si>
  <si>
    <t>(v) Do composting</t>
  </si>
  <si>
    <t>(vi) Prepared to make compost</t>
  </si>
  <si>
    <t>Source: Statistics Mauritius, Continuous Multi-Purpose Household Survey, 2007</t>
  </si>
  <si>
    <t>Environmental issues</t>
  </si>
  <si>
    <t xml:space="preserve">          Yes (%)</t>
  </si>
  <si>
    <t>1.  Awareness of Environmental Programmes</t>
  </si>
  <si>
    <t>(i) Aware of Environmental Programmes on</t>
  </si>
  <si>
    <t xml:space="preserve">                Radio</t>
  </si>
  <si>
    <t xml:space="preserve">                Television</t>
  </si>
  <si>
    <t>(ii) Listened to or watched Environmental Programmes</t>
  </si>
  <si>
    <t xml:space="preserve">               Radio</t>
  </si>
  <si>
    <t xml:space="preserve">               Television</t>
  </si>
  <si>
    <t>2. Participation in  Clean up Campaigns</t>
  </si>
  <si>
    <t xml:space="preserve">               Participated in Clean up Campaigns</t>
  </si>
  <si>
    <t>3. PET Bins</t>
  </si>
  <si>
    <t xml:space="preserve"> (i) Used bins</t>
  </si>
  <si>
    <t xml:space="preserve"> (ii) Reason for not using bins</t>
  </si>
  <si>
    <t xml:space="preserve">        a. Not aware</t>
  </si>
  <si>
    <t xml:space="preserve">        b. Not accessible/too far</t>
  </si>
  <si>
    <t xml:space="preserve">        c. No transport available</t>
  </si>
  <si>
    <t xml:space="preserve">        d. Not interested</t>
  </si>
  <si>
    <t xml:space="preserve">4. Plastic bags </t>
  </si>
  <si>
    <t>Used for shopping</t>
  </si>
  <si>
    <t xml:space="preserve">       (i) Own bag</t>
  </si>
  <si>
    <t xml:space="preserve">       (ii) Plastic bag provided/sold by sellers</t>
  </si>
  <si>
    <t>Motorcycle</t>
  </si>
  <si>
    <t>Car</t>
  </si>
  <si>
    <t>Dual Purpose Vehicle</t>
  </si>
  <si>
    <t>Van</t>
  </si>
  <si>
    <t>Truck</t>
  </si>
  <si>
    <t>Source: Statistics Mauritius, Continuous Multi-Purpose Household Survey, 2009</t>
  </si>
  <si>
    <t> Vehicle type</t>
  </si>
  <si>
    <t xml:space="preserve">Average kilometres travelled </t>
  </si>
  <si>
    <t>&lt;10,000</t>
  </si>
  <si>
    <t>10,000 - 15,000</t>
  </si>
  <si>
    <t>15,001 - 20,000</t>
  </si>
  <si>
    <t>&gt;20,000</t>
  </si>
  <si>
    <t>Motorcycle/autocycle gasoline</t>
  </si>
  <si>
    <t>Car gasoline</t>
  </si>
  <si>
    <t>Car gasoline/gas</t>
  </si>
  <si>
    <t>Car diesel</t>
  </si>
  <si>
    <t>Car blended ethanol</t>
  </si>
  <si>
    <t>Car other fuel</t>
  </si>
  <si>
    <t>Dual Purpose Vehicle gasoline</t>
  </si>
  <si>
    <t>Dual Purpose Vehicle gasoline/gas</t>
  </si>
  <si>
    <t>Dual Purpose Vehicle diesel</t>
  </si>
  <si>
    <t>Dual Purpose blended ethanol</t>
  </si>
  <si>
    <t>Dual Purpose Vehicle other fuel</t>
  </si>
  <si>
    <t>Van gasoline</t>
  </si>
  <si>
    <t>Van gasoline/gas</t>
  </si>
  <si>
    <t>Van diesel</t>
  </si>
  <si>
    <t>Van blended ethanol</t>
  </si>
  <si>
    <t>Van other fuel</t>
  </si>
  <si>
    <t>Truck diesel</t>
  </si>
  <si>
    <t xml:space="preserve">Other vehicle and fuel </t>
  </si>
  <si>
    <t>Environmental Challenge</t>
  </si>
  <si>
    <t>Climate change (e.g impacts such as abnormal weather, flooding, cyclone, sea level rise, coastal erosion, etc)</t>
  </si>
  <si>
    <t>Ozone layer depletion (e.g use of substances that deplete ozone layer such as sprays, refrigerators, air conditioned. Also impacts such as skin burnt, skin cancer, eye cataract, etc)</t>
  </si>
  <si>
    <t>Loss of biodiversity (e.g deforestation, extinction of animals, plants, habitat loss, etc)</t>
  </si>
  <si>
    <t>Other (e.g pollutions, oil spills etc)</t>
  </si>
  <si>
    <t>Motorcycle/Autocycle</t>
  </si>
  <si>
    <t>Dual Purpose</t>
  </si>
  <si>
    <t xml:space="preserve">  Number</t>
  </si>
  <si>
    <t>3 or more</t>
  </si>
  <si>
    <t>Number of Parties</t>
  </si>
  <si>
    <t>Percentage</t>
  </si>
  <si>
    <t xml:space="preserve">  Very Poor</t>
  </si>
  <si>
    <t>Excellent</t>
  </si>
  <si>
    <t>Public places</t>
  </si>
  <si>
    <t>Tourist Sites</t>
  </si>
  <si>
    <t>Very Poor</t>
  </si>
  <si>
    <t>Environmental Issues</t>
  </si>
  <si>
    <t>Yes</t>
  </si>
  <si>
    <t>No</t>
  </si>
  <si>
    <t>1. Maurice Ile Durable</t>
  </si>
  <si>
    <t>2. Environment friendly goods (e.g ozone friendly products)</t>
  </si>
  <si>
    <t>3. Greenhouse gas emission from fossil combustion is responsible for climate change</t>
  </si>
  <si>
    <t>4. Effect of climate change (e.g abnormal weather, flooding, sea level rise, etc)</t>
  </si>
  <si>
    <t>5. Environmental benefits of car pooling</t>
  </si>
  <si>
    <t>6. Emission from vehicles cause air pollution</t>
  </si>
  <si>
    <t>7. Environment benefits of using bicycle or
 walking short distances</t>
  </si>
  <si>
    <t>8. Dumping at unauthorised places is illegal</t>
  </si>
  <si>
    <t>Source: Statistics Mauritius, Continuous Multi-Purpose Household Survey, 2012</t>
  </si>
  <si>
    <t>Measures</t>
  </si>
  <si>
    <t>Households reporting  on measures to reduce/reuse/recycle waste</t>
  </si>
  <si>
    <t>as a % of households reporting taking measures</t>
  </si>
  <si>
    <t>1. Use own bags for shopping</t>
  </si>
  <si>
    <t>2. Choose products with minimum packing</t>
  </si>
  <si>
    <t>3. Reuse plastic bags</t>
  </si>
  <si>
    <t>4. Reuse empty containers</t>
  </si>
  <si>
    <t>5. Compost waste</t>
  </si>
  <si>
    <t>6. Other</t>
  </si>
  <si>
    <t>Purposes</t>
  </si>
  <si>
    <t>Households reporting  on purposes of 
collecting rainwater</t>
  </si>
  <si>
    <t>1. General cleaning (house, car and pavement)</t>
  </si>
  <si>
    <t>2. Watering plants/lawn</t>
  </si>
  <si>
    <t>3. Other</t>
  </si>
  <si>
    <t>1. Sustainable Development /Maurice Ile Durable</t>
  </si>
  <si>
    <t>3. Solar water heating system</t>
  </si>
  <si>
    <t>4. Solar electricity system (solar Photovoltaic)</t>
  </si>
  <si>
    <t>5. Sorting of recycle and non recycle wastes</t>
  </si>
  <si>
    <t>6. Dangers of plastic bags</t>
  </si>
  <si>
    <t>Source: Statistics Mauritius, Continuous Multi-Purpose Household Survey, 2015</t>
  </si>
  <si>
    <t>Note: Figures are based on sample results of 5,640 households surveyed</t>
  </si>
  <si>
    <t>Environmental Awareness Campaigns</t>
  </si>
  <si>
    <t>1. Distribution of medicinal plants</t>
  </si>
  <si>
    <t>2. Tree planting</t>
  </si>
  <si>
    <t>3. Waste segregation projects at school</t>
  </si>
  <si>
    <t>4. Composting</t>
  </si>
  <si>
    <t>5. Rainwater harvesting</t>
  </si>
  <si>
    <t>6. School endemic gardens</t>
  </si>
  <si>
    <t>7. Say "No" to plastic bags</t>
  </si>
  <si>
    <t>Extent of success in reducing use of plastic bags</t>
  </si>
  <si>
    <t>To a large extent</t>
  </si>
  <si>
    <t>To some extent</t>
  </si>
  <si>
    <t>Not at all</t>
  </si>
  <si>
    <t>Note: Figures are based on 5,208 households who are aware of "Say No to plastic bags" campaign</t>
  </si>
  <si>
    <t>Extent of use of reusable long-lasting and eco-friendly shopping bags</t>
  </si>
  <si>
    <t>Always</t>
  </si>
  <si>
    <t>Sometimes</t>
  </si>
  <si>
    <t>Very rarely</t>
  </si>
  <si>
    <t>Never</t>
  </si>
  <si>
    <t>Main option favoured to reduce plastic bags</t>
  </si>
  <si>
    <t>Increase levy</t>
  </si>
  <si>
    <t xml:space="preserve">Ban </t>
  </si>
  <si>
    <t>Note: Figures presented in Tables 7.26 - 7.28 are based on 1,290 households who segregate waste for recycling</t>
  </si>
  <si>
    <t>5. Other</t>
  </si>
  <si>
    <t>4. Glass</t>
  </si>
  <si>
    <t>3. Paper</t>
  </si>
  <si>
    <t>2. PET (plastic) bottles</t>
  </si>
  <si>
    <t>1. Green waste for composting</t>
  </si>
  <si>
    <t>Type of wastes segregated for recycling</t>
  </si>
  <si>
    <t>Waste segregation for recycling</t>
  </si>
  <si>
    <t>Not aware</t>
  </si>
  <si>
    <t>Availability of drop-off bins</t>
  </si>
  <si>
    <t>Type of disposal method</t>
  </si>
  <si>
    <t>1. Drop-off bins</t>
  </si>
  <si>
    <t>2. Collection by private recyclers/individuals</t>
  </si>
  <si>
    <t>3. Dropped at recyclers</t>
  </si>
  <si>
    <t>4. Other</t>
  </si>
  <si>
    <t>Difficulties to dispose of segregated wastes for recycling</t>
  </si>
  <si>
    <t>1. Drop-off bins are not easily available</t>
  </si>
  <si>
    <t>2. Limited number of drop-off bins</t>
  </si>
  <si>
    <t>3. Drop-off bins are not well labelled</t>
  </si>
  <si>
    <t>4. Drop-off bins are not cleared up regularly</t>
  </si>
  <si>
    <t>5. Lack of information about recyclers</t>
  </si>
  <si>
    <t>6. No separate collection by Authorities</t>
  </si>
  <si>
    <t>7. Other</t>
  </si>
  <si>
    <t>Consider to start segregation of 
waste for recycling</t>
  </si>
  <si>
    <t>Note: Figures presented in Tables 7.29 and 7.30 are based on 4,347 households who reported they are not segregating waste for recycling</t>
  </si>
  <si>
    <t>Means to enhance participation in waste 
segregation</t>
  </si>
  <si>
    <t>2. Drop off bins placed near to your locality</t>
  </si>
  <si>
    <t>Type of waste</t>
  </si>
  <si>
    <t>Method of disposal</t>
  </si>
  <si>
    <t>Collection by private recyclers</t>
  </si>
  <si>
    <t>Dumped on own premises</t>
  </si>
  <si>
    <t>Dumped on road side</t>
  </si>
  <si>
    <t>Dumped on bareland</t>
  </si>
  <si>
    <t>Not applicable</t>
  </si>
  <si>
    <t>1. Unused ICT equipment &amp; accessories, unused 
    domestic appliances</t>
  </si>
  <si>
    <t>2. Old batteries</t>
  </si>
  <si>
    <t>3. Old furniture (including matresses)</t>
  </si>
  <si>
    <t>5. Branches and trees</t>
  </si>
  <si>
    <t>Activities related to environmental protection</t>
  </si>
  <si>
    <t>1. Use of energy efficient light bulbs 
   (CFL and LED)</t>
  </si>
  <si>
    <t>2.Use of solar photovoltaic panels to 
   produce electricity</t>
  </si>
  <si>
    <t>4. Collect rainwater</t>
  </si>
  <si>
    <t>Climate change awareness</t>
  </si>
  <si>
    <t>Climage changes</t>
  </si>
  <si>
    <t>Don't know/Not Applicable</t>
  </si>
  <si>
    <t>1. Weather extremes 
   (flooding, cyclones, drought, etc)</t>
  </si>
  <si>
    <t>2. Uncomfortable temperatures</t>
  </si>
  <si>
    <t>3. Water scarcity</t>
  </si>
  <si>
    <t>4. Scarcity of fresh foods</t>
  </si>
  <si>
    <t>5. Threat to job security
    (e.g. tourism and agriculture)</t>
  </si>
  <si>
    <t>6. Health issues (epidemics, dehydration, etc)</t>
  </si>
  <si>
    <t>7. Landslide</t>
  </si>
  <si>
    <t>8. Sea level rise</t>
  </si>
  <si>
    <t>Industry group</t>
  </si>
  <si>
    <t>Establishments having a Residual Current Device (RCD)</t>
  </si>
  <si>
    <t>Establishments which take measures to reduce electricity consumption</t>
  </si>
  <si>
    <t>Measures taken to reduce electrical energy consumption</t>
  </si>
  <si>
    <t xml:space="preserve">Make use of  low consumption electric bulbs </t>
  </si>
  <si>
    <t xml:space="preserve">Make use of energy efficient electric appliances </t>
  </si>
  <si>
    <t xml:space="preserve">Make use of solar water heater </t>
  </si>
  <si>
    <t>Wholesale and retail trade; repair of motor vehicles, motorcycles</t>
  </si>
  <si>
    <t xml:space="preserve">Transportation and storage </t>
  </si>
  <si>
    <t>Accomodation and food service activities</t>
  </si>
  <si>
    <t>Information and communication</t>
  </si>
  <si>
    <t>Financial and insurance activities</t>
  </si>
  <si>
    <t>Real estate activities</t>
  </si>
  <si>
    <t>Professional, scientific and technical activities</t>
  </si>
  <si>
    <t>Administrative and support service activities</t>
  </si>
  <si>
    <t>Education</t>
  </si>
  <si>
    <t>Human health and social work activities</t>
  </si>
  <si>
    <t>Arts, entertainement and recreation</t>
  </si>
  <si>
    <t>Other services</t>
  </si>
  <si>
    <t>Establishments equipped with a potable water storage tank</t>
  </si>
  <si>
    <t>Establishments which take measures to reduce water consumption</t>
  </si>
  <si>
    <t>Measures to reduce water consumption</t>
  </si>
  <si>
    <t xml:space="preserve">Make use of special taps </t>
  </si>
  <si>
    <t xml:space="preserve">Make use of dual flush toilets </t>
  </si>
  <si>
    <t xml:space="preserve"> Use rain water </t>
  </si>
  <si>
    <t xml:space="preserve">Clean vehicles at river/canal </t>
  </si>
  <si>
    <t>Per capita Total GHG (tonnes)</t>
  </si>
  <si>
    <r>
      <t xml:space="preserve">General hospital discharges </t>
    </r>
    <r>
      <rPr>
        <b/>
        <vertAlign val="superscript"/>
        <sz val="12"/>
        <rFont val="Times New Roman"/>
        <family val="1"/>
      </rPr>
      <t xml:space="preserve">
</t>
    </r>
    <r>
      <rPr>
        <b/>
        <sz val="12"/>
        <rFont val="Times New Roman"/>
        <family val="1"/>
      </rPr>
      <t xml:space="preserve">( including deaths ) </t>
    </r>
  </si>
  <si>
    <t xml:space="preserve">First attendances  at regional health centres </t>
  </si>
  <si>
    <t>2019</t>
  </si>
  <si>
    <t>24.2 - 29.9</t>
  </si>
  <si>
    <t>30.2 - 35.3</t>
  </si>
  <si>
    <t>26.1 - 28.9</t>
  </si>
  <si>
    <t>31.1 - 34.9</t>
  </si>
  <si>
    <t>29.2 - 35.6</t>
  </si>
  <si>
    <t>25.7 - 32.7</t>
  </si>
  <si>
    <t>31.8 - 35.8</t>
  </si>
  <si>
    <t>25.4 - 26.8</t>
  </si>
  <si>
    <t>26.7 - 34.3</t>
  </si>
  <si>
    <t xml:space="preserve">24.9 - 30.4 </t>
  </si>
  <si>
    <t>28.7 - 34.2</t>
  </si>
  <si>
    <t>0.07 - 0.20</t>
  </si>
  <si>
    <t>Marine fish (Barachois)</t>
  </si>
  <si>
    <t xml:space="preserve">Mangrove crabs (Barachois) </t>
  </si>
  <si>
    <t>1,891, 898</t>
  </si>
  <si>
    <t>Black River/Port Louis</t>
  </si>
  <si>
    <t>Five main aquifers :</t>
  </si>
  <si>
    <t>I.  The aquifer of Curepipe/Vacoas/Flic-en-Flac commonly known as the Curepipe aquifer.</t>
  </si>
  <si>
    <t>II. Aquifer of Phoenix/Beau-Bassin/Albion –Moka/Coromandel.</t>
  </si>
  <si>
    <t>III. Aquifer of Nouvelle France/Rose-Belle/Plaisance.</t>
  </si>
  <si>
    <t>IV. Aquifer of Nouvelle Decouverte/Plaine des Roches/Trou d’eau Douce.</t>
  </si>
  <si>
    <t>V. Aquifer of Northern Plains.</t>
  </si>
  <si>
    <t>Secondary aquifers :</t>
  </si>
  <si>
    <t>Aquifer of CheminGrenier/Frederica (CG/F)</t>
  </si>
  <si>
    <t>Aquifer of Chamarel (Ch)</t>
  </si>
  <si>
    <t>Alluvial aquifers of Grande Riviere Noire/Sud Yemen (Y) and Vallee des Pretres (VP)</t>
  </si>
  <si>
    <t>Fractured aquifers at Chamarel (Ch) and BambousVirieux (BV)</t>
  </si>
  <si>
    <t>Carbonated aquifers such as: Mt Bambous (MB) and West of Case Noyale (CN).</t>
  </si>
  <si>
    <t>Source: Water Resources Unit</t>
  </si>
  <si>
    <t>Source: Third National Communication, United Nations Framework Convention on Climate Change, October 2016, Ministry of Environment, Sustainable Development and Beach Management</t>
  </si>
  <si>
    <t>Note: The data series are divided into the period when sea level is decreasing (square) and when it is increasing (triangle).</t>
  </si>
  <si>
    <t>2. Industrial Processes and Product Use</t>
  </si>
  <si>
    <t>February 8 - 9</t>
  </si>
  <si>
    <t>Gelena</t>
  </si>
  <si>
    <t>240 km North East Coast</t>
  </si>
  <si>
    <t>December 29 - 31</t>
  </si>
  <si>
    <t>Calvinia</t>
  </si>
  <si>
    <t>65 km  South East Blue Bay</t>
  </si>
  <si>
    <t>835 (39.4%)</t>
  </si>
  <si>
    <t>1,284 (60.6%)</t>
  </si>
  <si>
    <t>2018/2019</t>
  </si>
  <si>
    <t>14.Mauritius Fire and Rescue Service</t>
  </si>
  <si>
    <t xml:space="preserve">  2019</t>
  </si>
  <si>
    <t>SIDS Youth AIMS Hub(Mauritius)-SYAH</t>
  </si>
  <si>
    <t>Enable young people from African and Asian Small Island Developing States(SIDS) to self- mobilise for impact through action-oriented projects at the grassroots levels.Build capacities of young people to become effective sustainable development advocates, whilst providing them a credible platform to engage in sustainable development policy-making at national , regional and international levels</t>
  </si>
  <si>
    <t>AHEAD</t>
  </si>
  <si>
    <t>To engage in sustainability and sustainable development mainstreaming</t>
  </si>
  <si>
    <t>United Charitable Association</t>
  </si>
  <si>
    <t>To organise social, cultural and educational activities.To protect the environment and other charitable activities such as alleviation of poverty in the region; and .To assist and advise people in need such as chuildren , old peo[le and people with special needs.</t>
  </si>
  <si>
    <t>Marine Megafauna Conservation Organisation (MMCO)</t>
  </si>
  <si>
    <t>Protection of whales, sharks, turtles and sensitisation.Shooting of wildlife documentary film for educational purposes (local and International television)</t>
  </si>
  <si>
    <t>In 1994 , Statistics Mauritius started to work on the development of environment statistics. Following increasing demand for statistics on environment, a Statistical Unit was created at the Ministry of Environment, Solid Waste Management and Climate Change in 1999.</t>
  </si>
  <si>
    <t>To implement the UN Framework for the Development of Environment Statistics (FDES 2013) and disseminate statistics therein.</t>
  </si>
  <si>
    <t>Historical series of selected environment indicators</t>
  </si>
  <si>
    <t>27. Lagoon areas</t>
  </si>
  <si>
    <t>28. Exclusive Economic Zone (EEZ) - Republic of Mauritius</t>
  </si>
  <si>
    <t>Source: National Parks and Conservation Service (NPCS)</t>
  </si>
  <si>
    <t>Industrial processes</t>
  </si>
  <si>
    <t>6. Food and Agricultural  Research and Extension Institute (FAREI), Ministry of Agro Industry and Food Security</t>
  </si>
  <si>
    <t>- Goyave de Chine     
 (Psidium cattleianum)</t>
  </si>
  <si>
    <t>(b) Manufacturing industries &amp; Construction</t>
  </si>
  <si>
    <t>Introduction</t>
  </si>
  <si>
    <t>Concepts and definitions</t>
  </si>
  <si>
    <t>Abbreviations</t>
  </si>
  <si>
    <t>ug/l - Micrograms per litre</t>
  </si>
  <si>
    <t xml:space="preserve">Conversion factor : 1 square kilometer = 100 hectares  </t>
  </si>
  <si>
    <t>Table 11  - Gross storage capacity and characteristics of reservoirs and major lakes</t>
  </si>
  <si>
    <t>Table 12  - Main rivers and streams, Island of Mauritius</t>
  </si>
  <si>
    <t>Table 13 - Invasive alien plant and animal species</t>
  </si>
  <si>
    <t>Table 15 - Fauna population, Republic of Mauritius, 2014</t>
  </si>
  <si>
    <t>Table 16  - Flora population, Republic of Mauritius,  2014</t>
  </si>
  <si>
    <t>Table 18 - Evolution of some fauna population of endemic species, Republic of Mauritius, 2000, 2009 and 2012/2013</t>
  </si>
  <si>
    <t>Table 19 - Areal estimates for the various Environmentally Sensitive Areas (ESA) by type and sub-category, Republic of Mauritius, 2009</t>
  </si>
  <si>
    <t>Table of Content</t>
  </si>
  <si>
    <t>Table 11 - Gross storage capacity and characteristics of reservoirs and major lakes</t>
  </si>
  <si>
    <t>Table 12 - Main rivers and streams, Island of Mauritius</t>
  </si>
  <si>
    <t>Table 16 - Flora population, Republic of Mauritius,  2014</t>
  </si>
  <si>
    <t xml:space="preserve">Table 19 -  Areal estimates for the various Environmentally Sensitive Areas (ESA) by type and sub- category, Republic of Mauritius, 2009
</t>
  </si>
  <si>
    <t>Imports</t>
  </si>
  <si>
    <t>Quantity (tonnes)</t>
  </si>
  <si>
    <t>Value (Rupees million)</t>
  </si>
  <si>
    <t>Exports</t>
  </si>
  <si>
    <t>Trade Balance
 ( Rupees million )</t>
  </si>
  <si>
    <r>
      <t xml:space="preserve">  </t>
    </r>
    <r>
      <rPr>
        <b/>
        <sz val="12"/>
        <rFont val="Times New Roman"/>
        <family val="1"/>
      </rPr>
      <t>Total Urban area</t>
    </r>
    <r>
      <rPr>
        <sz val="12"/>
        <rFont val="Times New Roman"/>
        <family val="1"/>
      </rPr>
      <t xml:space="preserve">
   </t>
    </r>
    <r>
      <rPr>
        <i/>
        <sz val="12"/>
        <rFont val="Times New Roman"/>
        <family val="1"/>
      </rPr>
      <t xml:space="preserve"> of which</t>
    </r>
  </si>
  <si>
    <t xml:space="preserve">     -  Port Louis MVCA</t>
  </si>
  <si>
    <t xml:space="preserve">     -  Beau Bassin/Rose Hill MVCA</t>
  </si>
  <si>
    <t xml:space="preserve">     -  Quatre Bornes MVCA</t>
  </si>
  <si>
    <t xml:space="preserve">     -  Vacoas/Phoenix MVCA</t>
  </si>
  <si>
    <t xml:space="preserve">     -  Curepipe MVCA</t>
  </si>
  <si>
    <t>Total Rural area</t>
  </si>
  <si>
    <t xml:space="preserve">Island of Mauritius </t>
  </si>
  <si>
    <t>Back to Table of Content</t>
  </si>
  <si>
    <t>The main data sources are:</t>
  </si>
  <si>
    <t>Component 1 : Environmental Conditions and quality</t>
  </si>
  <si>
    <t>Component 2 : Environmental resources and their use</t>
  </si>
  <si>
    <t>Component 3 : Residuals</t>
  </si>
  <si>
    <t>Component 4 : Extreme events and disasters</t>
  </si>
  <si>
    <t>Component 5 : Human settlement and environmental health</t>
  </si>
  <si>
    <t>Component 6 : Environment protection, management and engagement</t>
  </si>
  <si>
    <t>Statistics on environment from surveys</t>
  </si>
  <si>
    <t>All data refer to the Island of Mauritius, unless otherwise specified.</t>
  </si>
  <si>
    <t xml:space="preserve">The concepts and definitions used for the compilation of Environment Statistics are at: </t>
  </si>
  <si>
    <t xml:space="preserve">The basic data for the preparation of this publication are obtained from different institutions in the environment sector as well as some units of Statistics Mauritius. </t>
  </si>
  <si>
    <t xml:space="preserve">a.m.s.l </t>
  </si>
  <si>
    <t>c.i.f</t>
  </si>
  <si>
    <t>CFU/ ml</t>
  </si>
  <si>
    <t xml:space="preserve">EIA </t>
  </si>
  <si>
    <t xml:space="preserve">f.o.b </t>
  </si>
  <si>
    <t xml:space="preserve">Gg </t>
  </si>
  <si>
    <t xml:space="preserve">IUCN </t>
  </si>
  <si>
    <t xml:space="preserve">ktoe </t>
  </si>
  <si>
    <t xml:space="preserve">kWh </t>
  </si>
  <si>
    <t>LPG</t>
  </si>
  <si>
    <t xml:space="preserve">mm </t>
  </si>
  <si>
    <r>
      <t>m</t>
    </r>
    <r>
      <rPr>
        <vertAlign val="superscript"/>
        <sz val="12"/>
        <color rgb="FF000000"/>
        <rFont val="Times New Roman"/>
        <family val="1"/>
      </rPr>
      <t>3</t>
    </r>
  </si>
  <si>
    <r>
      <t>Mm</t>
    </r>
    <r>
      <rPr>
        <vertAlign val="superscript"/>
        <sz val="12"/>
        <color rgb="FF000000"/>
        <rFont val="Times New Roman"/>
        <family val="1"/>
      </rPr>
      <t xml:space="preserve">3 </t>
    </r>
    <r>
      <rPr>
        <sz val="12"/>
        <color rgb="FF000000"/>
        <rFont val="Times New Roman"/>
        <family val="1"/>
      </rPr>
      <t/>
    </r>
  </si>
  <si>
    <t xml:space="preserve">n.e.s </t>
  </si>
  <si>
    <t xml:space="preserve">NPCS </t>
  </si>
  <si>
    <t xml:space="preserve">PER </t>
  </si>
  <si>
    <t xml:space="preserve">Rs mn </t>
  </si>
  <si>
    <t xml:space="preserve">Toe </t>
  </si>
  <si>
    <t xml:space="preserve">TSP </t>
  </si>
  <si>
    <r>
      <t>ug/m</t>
    </r>
    <r>
      <rPr>
        <vertAlign val="superscript"/>
        <sz val="12"/>
        <color rgb="FF000000"/>
        <rFont val="Times New Roman"/>
        <family val="1"/>
      </rPr>
      <t xml:space="preserve">3 </t>
    </r>
  </si>
  <si>
    <t xml:space="preserve">mg/l </t>
  </si>
  <si>
    <t xml:space="preserve">ug/l </t>
  </si>
  <si>
    <t xml:space="preserve">0   </t>
  </si>
  <si>
    <t xml:space="preserve">Napp </t>
  </si>
  <si>
    <t>Thousand</t>
  </si>
  <si>
    <t>000</t>
  </si>
  <si>
    <t>Rupees</t>
  </si>
  <si>
    <t>Rupees million</t>
  </si>
  <si>
    <t>above mean sea level</t>
  </si>
  <si>
    <t>Cost, insurance, freight</t>
  </si>
  <si>
    <t>Colony-forming unit per millilitre</t>
  </si>
  <si>
    <t>Environmental Impact Assessment</t>
  </si>
  <si>
    <t>free on board</t>
  </si>
  <si>
    <t>Gigagram (thousand tonnes)</t>
  </si>
  <si>
    <t>Gigawatt hour (million kWh)</t>
  </si>
  <si>
    <t>Hectopascal</t>
  </si>
  <si>
    <t>International Union for Conservation of Nature</t>
  </si>
  <si>
    <t>Thousand tonnes of oil equivalent</t>
  </si>
  <si>
    <t>Kilowatt hour</t>
  </si>
  <si>
    <t>Liquefied Petroleum Gas</t>
  </si>
  <si>
    <t>Cubic metres</t>
  </si>
  <si>
    <t>Million cubic metres</t>
  </si>
  <si>
    <t>Not elsewhere specified</t>
  </si>
  <si>
    <t xml:space="preserve">National Parks and Conservation Service </t>
  </si>
  <si>
    <t>Preliminary Environmental Report</t>
  </si>
  <si>
    <t>Tonne of oil equivalent</t>
  </si>
  <si>
    <t>Total suspended particles</t>
  </si>
  <si>
    <t>Micrograms per cubic metre</t>
  </si>
  <si>
    <t>Milligram per litre</t>
  </si>
  <si>
    <t xml:space="preserve">Nil       </t>
  </si>
  <si>
    <t>Source: Mauritius A Geomorphological Analysis Report</t>
  </si>
  <si>
    <t>Figure 1 - Map, Republic of Mauritius</t>
  </si>
  <si>
    <t>Figure 3 - Rivers, reservoirs and catchment boundaries, Mauritius</t>
  </si>
  <si>
    <t>Figure 4 - Main aquifers</t>
  </si>
  <si>
    <t>Figure 6 - Average sea yearly level for Mauritius, 1985 - 2010</t>
  </si>
  <si>
    <t>Figure 7 - Map of areal estimates for the various Environmentally Sensitive Areas by type and sub category, 2009</t>
  </si>
  <si>
    <t>Figure 8 - Mean percentage of bleached and unbleached corals recorded during quantitative surveys at selected reefs sites, 2016</t>
  </si>
  <si>
    <t xml:space="preserve">    (a) Energy industries (electricity)</t>
  </si>
  <si>
    <t>2. Industrial Processes and  Product Use</t>
  </si>
  <si>
    <t>1.      Environmental Conditions and Quality</t>
  </si>
  <si>
    <t xml:space="preserve">2.      Environmental Resources and their Use </t>
  </si>
  <si>
    <t>3.         Residuals</t>
  </si>
  <si>
    <t>4.         Extreme Events and Disasters</t>
  </si>
  <si>
    <t>5.      Human Settlements and Environmental Health</t>
  </si>
  <si>
    <t>6.      Environment Protection, Management and Engagement</t>
  </si>
  <si>
    <r>
      <t>Environment</t>
    </r>
    <r>
      <rPr>
        <sz val="12"/>
        <color rgb="FF000000"/>
        <rFont val="Times New Roman"/>
        <family val="1"/>
      </rPr>
      <t>: The totality of all the external conditions affecting the life, development and survival of an organism.</t>
    </r>
  </si>
  <si>
    <r>
      <t>Environment Statistics</t>
    </r>
    <r>
      <rPr>
        <sz val="12"/>
        <color rgb="FF000000"/>
        <rFont val="Times New Roman"/>
        <family val="1"/>
      </rPr>
      <t>: Environment statistics are environmental data that have been structured, synthesized and aggregated according to statistical methods, standards and procedures. The scope of environment statistics covers biophysical aspects of the environment and those aspects of the socioeconomic system that directly influence and interact with the environment.</t>
    </r>
  </si>
  <si>
    <r>
      <t>Environmental indicator</t>
    </r>
    <r>
      <rPr>
        <sz val="12"/>
        <color rgb="FF000000"/>
        <rFont val="Times New Roman"/>
        <family val="1"/>
      </rPr>
      <t>: Environmental indicators are environment statistics that have been selected for their ability to depict important phenomena or dynamics. Environmental indicators are used to synthesize and present complex environment and other statistics in a simple, direct, clear and relevant way.</t>
    </r>
  </si>
  <si>
    <r>
      <t>Aquifer:</t>
    </r>
    <r>
      <rPr>
        <i/>
        <sz val="12"/>
        <color rgb="FF000000"/>
        <rFont val="Times New Roman"/>
        <family val="1"/>
      </rPr>
      <t xml:space="preserve"> </t>
    </r>
    <r>
      <rPr>
        <sz val="12"/>
        <color rgb="FF000000"/>
        <rFont val="Times New Roman"/>
        <family val="1"/>
      </rPr>
      <t>Underground geologic formation, or group of formations, containing groundwater that can supply wells and springs.</t>
    </r>
  </si>
  <si>
    <r>
      <t>Catchment area:</t>
    </r>
    <r>
      <rPr>
        <i/>
        <sz val="12"/>
        <color rgb="FF000000"/>
        <rFont val="Times New Roman"/>
        <family val="1"/>
      </rPr>
      <t xml:space="preserve"> </t>
    </r>
    <r>
      <rPr>
        <sz val="12"/>
        <color rgb="FF000000"/>
        <rFont val="Times New Roman"/>
        <family val="1"/>
      </rPr>
      <t>Area from which rainwater drains into river systems, lakes and sea.</t>
    </r>
  </si>
  <si>
    <r>
      <t>Chemical Oxygen Demand (COD)</t>
    </r>
    <r>
      <rPr>
        <i/>
        <sz val="12"/>
        <color rgb="FF000000"/>
        <rFont val="Times New Roman"/>
        <family val="1"/>
      </rPr>
      <t>:</t>
    </r>
    <r>
      <rPr>
        <sz val="12"/>
        <color rgb="FF000000"/>
        <rFont val="Times New Roman"/>
        <family val="1"/>
      </rPr>
      <t xml:space="preserve"> This is a measure of the oxygen required to oxidize all compounds in water. It represents the amount of organic matter in the media. </t>
    </r>
  </si>
  <si>
    <r>
      <t>Chloride</t>
    </r>
    <r>
      <rPr>
        <i/>
        <sz val="12"/>
        <color rgb="FF000000"/>
        <rFont val="Times New Roman"/>
        <family val="1"/>
      </rPr>
      <t>:</t>
    </r>
    <r>
      <rPr>
        <sz val="12"/>
        <color rgb="FF000000"/>
        <rFont val="Times New Roman"/>
        <family val="1"/>
      </rPr>
      <t xml:space="preserve"> Chloride appears in the highest concentrations in natural fresh water systems. It is important in terms of metabolic processes. High Chloride levels can make freshwater unpalatable and unsuitable for various uses including agriculture.</t>
    </r>
  </si>
  <si>
    <r>
      <t>Coliform</t>
    </r>
    <r>
      <rPr>
        <i/>
        <sz val="12"/>
        <color rgb="FF000000"/>
        <rFont val="Times New Roman"/>
        <family val="1"/>
      </rPr>
      <t xml:space="preserve">: </t>
    </r>
    <r>
      <rPr>
        <sz val="12"/>
        <color rgb="FF000000"/>
        <rFont val="Times New Roman"/>
        <family val="1"/>
      </rPr>
      <t>The term “Coliform” refers to a group of gram-negative aerobic to facultative anaerobic non-spore forming bacteria that ferments lactose at 35</t>
    </r>
    <r>
      <rPr>
        <vertAlign val="superscript"/>
        <sz val="12"/>
        <color rgb="FF000000"/>
        <rFont val="Times New Roman"/>
        <family val="1"/>
      </rPr>
      <t>0</t>
    </r>
    <r>
      <rPr>
        <sz val="12"/>
        <color rgb="FF000000"/>
        <rFont val="Times New Roman"/>
        <family val="1"/>
      </rPr>
      <t xml:space="preserve"> C in 24 - 48 hours. Coliforms are widely distributed in the environment and form an important part of the flora in the gut of warm blooded animals and man. The coliform organisms, while relatively harmless, are almost present in water containing enteric pathogens such as waterborne intestinal parasites and viruses. Since they are relatively easy to isolate and survive longer than the disease-producing organisms, coliforms are a useful indicator of the possible presence of enteric pathogenic bacteria and viruses</t>
    </r>
    <r>
      <rPr>
        <i/>
        <sz val="12"/>
        <color rgb="FF000000"/>
        <rFont val="Times New Roman"/>
        <family val="1"/>
      </rPr>
      <t>.</t>
    </r>
  </si>
  <si>
    <r>
      <t>Critically endangered:</t>
    </r>
    <r>
      <rPr>
        <b/>
        <sz val="12"/>
        <color rgb="FF000000"/>
        <rFont val="Times New Roman"/>
        <family val="1"/>
      </rPr>
      <t xml:space="preserve"> </t>
    </r>
    <r>
      <rPr>
        <sz val="12"/>
        <color rgb="FF000000"/>
        <rFont val="Times New Roman"/>
        <family val="1"/>
      </rPr>
      <t>Species under this category is considered to be facing an extremely high risk of extinction in the wild.</t>
    </r>
  </si>
  <si>
    <r>
      <t>Dissolved Oxygen (DO)</t>
    </r>
    <r>
      <rPr>
        <i/>
        <sz val="12"/>
        <color rgb="FF000000"/>
        <rFont val="Times New Roman"/>
        <family val="1"/>
      </rPr>
      <t>:</t>
    </r>
    <r>
      <rPr>
        <sz val="12"/>
        <color rgb="FF000000"/>
        <rFont val="Times New Roman"/>
        <family val="1"/>
      </rPr>
      <t xml:space="preserve"> This is a measure of the amount of oxygen dissolved in water. DO is essential to the respiratory metabolism of most aquatic organisms. It affects the solubility and availability of nutrients.</t>
    </r>
  </si>
  <si>
    <r>
      <t>Ecosystem</t>
    </r>
    <r>
      <rPr>
        <b/>
        <sz val="12"/>
        <color theme="1"/>
        <rFont val="Times New Roman"/>
        <family val="1"/>
      </rPr>
      <t xml:space="preserve"> </t>
    </r>
    <r>
      <rPr>
        <sz val="12"/>
        <color theme="1"/>
        <rFont val="Times New Roman"/>
        <family val="1"/>
      </rPr>
      <t xml:space="preserve">is a dynamic complex of plant, animal and microorganism communities and their non- living environment interacting as a functional unit. </t>
    </r>
  </si>
  <si>
    <r>
      <t>Endangered</t>
    </r>
    <r>
      <rPr>
        <i/>
        <sz val="12"/>
        <color rgb="FF000000"/>
        <rFont val="Times New Roman"/>
        <family val="1"/>
      </rPr>
      <t xml:space="preserve">: </t>
    </r>
    <r>
      <rPr>
        <sz val="12"/>
        <color rgb="FF000000"/>
        <rFont val="Times New Roman"/>
        <family val="1"/>
      </rPr>
      <t>Species is considered to be facing a very high risk of extinction in the wild</t>
    </r>
    <r>
      <rPr>
        <i/>
        <sz val="12"/>
        <color rgb="FF000000"/>
        <rFont val="Times New Roman"/>
        <family val="1"/>
      </rPr>
      <t>.</t>
    </r>
  </si>
  <si>
    <r>
      <t xml:space="preserve">Endemic: </t>
    </r>
    <r>
      <rPr>
        <sz val="12"/>
        <color rgb="FF000000"/>
        <rFont val="Times New Roman"/>
        <family val="1"/>
      </rPr>
      <t xml:space="preserve">Native to, and restricted to, a particular geographical region. </t>
    </r>
  </si>
  <si>
    <r>
      <t xml:space="preserve">Faecal coliform: </t>
    </r>
    <r>
      <rPr>
        <sz val="12"/>
        <color rgb="FF000000"/>
        <rFont val="Times New Roman"/>
        <family val="1"/>
      </rPr>
      <t>They are distinguished from Total Coliform by having the ability to ferment lactose at 35+- 0.5</t>
    </r>
    <r>
      <rPr>
        <vertAlign val="superscript"/>
        <sz val="12"/>
        <color rgb="FF000000"/>
        <rFont val="Times New Roman"/>
        <family val="1"/>
      </rPr>
      <t>o</t>
    </r>
    <r>
      <rPr>
        <sz val="12"/>
        <color rgb="FF000000"/>
        <rFont val="Times New Roman"/>
        <family val="1"/>
      </rPr>
      <t xml:space="preserve"> C as well as at an elevated temperature of 44.5+- 0.2</t>
    </r>
    <r>
      <rPr>
        <vertAlign val="superscript"/>
        <sz val="12"/>
        <color rgb="FF000000"/>
        <rFont val="Times New Roman"/>
        <family val="1"/>
      </rPr>
      <t>o</t>
    </r>
    <r>
      <rPr>
        <sz val="12"/>
        <color rgb="FF000000"/>
        <rFont val="Times New Roman"/>
        <family val="1"/>
      </rPr>
      <t xml:space="preserve"> . This temperature has been shown to be the best to select coliforms specifically of faecal origin. Any Total Coliform count may include faecal organisms. Faecal Coliform analysis is a more definitive test for recent faecal pollution. In most cases, water that is free of Total Coliform is considered free of disease-producing bacteria.</t>
    </r>
  </si>
  <si>
    <r>
      <t>Fauna</t>
    </r>
    <r>
      <rPr>
        <i/>
        <sz val="12"/>
        <color rgb="FF000000"/>
        <rFont val="Times New Roman"/>
        <family val="1"/>
      </rPr>
      <t>:</t>
    </r>
    <r>
      <rPr>
        <sz val="12"/>
        <color rgb="FF000000"/>
        <rFont val="Times New Roman"/>
        <family val="1"/>
      </rPr>
      <t xml:space="preserve"> The animal life of a particular region or time. It is generally regarded as that which is naturally occurring and indigenous.</t>
    </r>
  </si>
  <si>
    <r>
      <t>Flora</t>
    </r>
    <r>
      <rPr>
        <i/>
        <sz val="12"/>
        <color rgb="FF000000"/>
        <rFont val="Times New Roman"/>
        <family val="1"/>
      </rPr>
      <t>:</t>
    </r>
    <r>
      <rPr>
        <sz val="12"/>
        <color rgb="FF000000"/>
        <rFont val="Times New Roman"/>
        <family val="1"/>
      </rPr>
      <t xml:space="preserve"> The plant life of a particular region or time. It is generally regarded as that which is naturally occurring and indigenous.</t>
    </r>
  </si>
  <si>
    <r>
      <t>Forest</t>
    </r>
    <r>
      <rPr>
        <sz val="12"/>
        <color rgb="FF000000"/>
        <rFont val="Times New Roman"/>
        <family val="1"/>
      </rPr>
      <t>: Land spanning more than 0.5 hectares with trees higher than 5 metres and a canopy cover of more than 10 per cent, or trees able to reach these thresholds in situ. It does not include land that is predominantly under agricultural or urban land use.</t>
    </r>
  </si>
  <si>
    <r>
      <t xml:space="preserve">Geomorphology: </t>
    </r>
    <r>
      <rPr>
        <sz val="12"/>
        <color rgb="FF000000"/>
        <rFont val="Times New Roman"/>
        <family val="1"/>
      </rPr>
      <t>Study of the earth’s form and its evolution, both of which owe much to the action of water in rivers and glaciers.</t>
    </r>
  </si>
  <si>
    <r>
      <t>Least concern:</t>
    </r>
    <r>
      <rPr>
        <sz val="12"/>
        <color rgb="FF000000"/>
        <rFont val="Times New Roman"/>
        <family val="1"/>
      </rPr>
      <t xml:space="preserve"> The category is applied to taxa that do not qualify (and are not close to qualifying) as threatened. It is important to emphasise that “least concern” simply means that, in terms of extinction risk, these species are of lesser concern than species in other threat categories. It does not imply that these species are of no conservation concern.</t>
    </r>
  </si>
  <si>
    <r>
      <t>Marine Park</t>
    </r>
    <r>
      <rPr>
        <i/>
        <sz val="12"/>
        <color rgb="FF000000"/>
        <rFont val="Times New Roman"/>
        <family val="1"/>
      </rPr>
      <t>:</t>
    </r>
    <r>
      <rPr>
        <sz val="12"/>
        <color rgb="FF000000"/>
        <rFont val="Times New Roman"/>
        <family val="1"/>
      </rPr>
      <t xml:space="preserve"> Permanent marine reservation for the conservation of species. It constitutes an extension, to the undersea world, of the concept of the terrestrial national park.</t>
    </r>
  </si>
  <si>
    <r>
      <t>Near threatened</t>
    </r>
    <r>
      <rPr>
        <sz val="12"/>
        <color rgb="FF000000"/>
        <rFont val="Times New Roman"/>
        <family val="1"/>
      </rPr>
      <t>: The category is applied to taxa that do not qualify as threatened now (critically endangered, endangered or vulnerable), but may be close to qualifying as threatened, and to taxa that do not currently meet the criteria for a threatened category, but are likely to do so if ongoing conservation actions abate or cease.</t>
    </r>
  </si>
  <si>
    <r>
      <t>Nitrate</t>
    </r>
    <r>
      <rPr>
        <i/>
        <sz val="12"/>
        <color rgb="FF000000"/>
        <rFont val="Times New Roman"/>
        <family val="1"/>
      </rPr>
      <t>:</t>
    </r>
    <r>
      <rPr>
        <sz val="12"/>
        <color rgb="FF000000"/>
        <rFont val="Times New Roman"/>
        <family val="1"/>
      </rPr>
      <t xml:space="preserve"> This is a measure of the most oxidised and stable form of nitrogen in a water body. It is used by plants as a nutrient to stimulate growth. Excessive amount of nitrate can lead to eutrophication.</t>
    </r>
  </si>
  <si>
    <r>
      <t>pH Value</t>
    </r>
    <r>
      <rPr>
        <i/>
        <sz val="12"/>
        <color rgb="FF000000"/>
        <rFont val="Times New Roman"/>
        <family val="1"/>
      </rPr>
      <t>:</t>
    </r>
    <r>
      <rPr>
        <sz val="12"/>
        <color rgb="FF000000"/>
        <rFont val="Times New Roman"/>
        <family val="1"/>
      </rPr>
      <t xml:space="preserve"> Measure of the acidity or alkalinity of a liquid. A pH value in the range of 0 to less than 7 indicates acidity, a pH value in the range of more than 7 to 14 indicates alkalinity, and a pH value of 7 signifies neutrality.</t>
    </r>
  </si>
  <si>
    <r>
      <t>Phosphate</t>
    </r>
    <r>
      <rPr>
        <i/>
        <sz val="12"/>
        <color rgb="FF000000"/>
        <rFont val="Times New Roman"/>
        <family val="1"/>
      </rPr>
      <t>:</t>
    </r>
    <r>
      <rPr>
        <sz val="12"/>
        <color rgb="FF000000"/>
        <rFont val="Times New Roman"/>
        <family val="1"/>
      </rPr>
      <t xml:space="preserve"> Phosphorus in the form of phosphate commonly occurs in all natural waters. It is a nutrient and is used by plants to stimulate growth. High concentrations of phosphate can cause eutrophication.</t>
    </r>
  </si>
  <si>
    <r>
      <t>Precipitation</t>
    </r>
    <r>
      <rPr>
        <i/>
        <sz val="12"/>
        <color rgb="FF000000"/>
        <rFont val="Times New Roman"/>
        <family val="1"/>
      </rPr>
      <t>:</t>
    </r>
    <r>
      <rPr>
        <sz val="12"/>
        <color rgb="FF000000"/>
        <rFont val="Times New Roman"/>
        <family val="1"/>
      </rPr>
      <t xml:space="preserve"> Rain falling from the atmosphere and deposited on land or water surfaces.</t>
    </r>
  </si>
  <si>
    <r>
      <t>Protected Area</t>
    </r>
    <r>
      <rPr>
        <i/>
        <sz val="12"/>
        <color rgb="FF000000"/>
        <rFont val="Times New Roman"/>
        <family val="1"/>
      </rPr>
      <t xml:space="preserve">: </t>
    </r>
    <r>
      <rPr>
        <sz val="12"/>
        <color rgb="FF000000"/>
        <rFont val="Times New Roman"/>
        <family val="1"/>
      </rPr>
      <t>Legally established land or water area under either public or private ownership that is regulated and managed to achieve specific conservation objectives.</t>
    </r>
  </si>
  <si>
    <r>
      <t>River basin:</t>
    </r>
    <r>
      <rPr>
        <i/>
        <sz val="12"/>
        <color rgb="FF000000"/>
        <rFont val="Times New Roman"/>
        <family val="1"/>
      </rPr>
      <t xml:space="preserve"> </t>
    </r>
    <r>
      <rPr>
        <sz val="12"/>
        <color rgb="FF000000"/>
        <rFont val="Times New Roman"/>
        <family val="1"/>
      </rPr>
      <t>Total</t>
    </r>
    <r>
      <rPr>
        <i/>
        <sz val="12"/>
        <color rgb="FF000000"/>
        <rFont val="Times New Roman"/>
        <family val="1"/>
      </rPr>
      <t xml:space="preserve"> </t>
    </r>
    <r>
      <rPr>
        <sz val="12"/>
        <color rgb="FF000000"/>
        <rFont val="Times New Roman"/>
        <family val="1"/>
      </rPr>
      <t>land area drained by a river or its tributaries.</t>
    </r>
  </si>
  <si>
    <r>
      <t>Sulphate</t>
    </r>
    <r>
      <rPr>
        <i/>
        <sz val="12"/>
        <color rgb="FF000000"/>
        <rFont val="Times New Roman"/>
        <family val="1"/>
      </rPr>
      <t>:</t>
    </r>
    <r>
      <rPr>
        <sz val="12"/>
        <color rgb="FF000000"/>
        <rFont val="Times New Roman"/>
        <family val="1"/>
      </rPr>
      <t xml:space="preserve"> Sulphate usually occurs in natural waters. High concentrations of sulphate can have a laxative effect on human beings.</t>
    </r>
  </si>
  <si>
    <r>
      <t>Total coliform</t>
    </r>
    <r>
      <rPr>
        <i/>
        <sz val="12"/>
        <color rgb="FF000000"/>
        <rFont val="Times New Roman"/>
        <family val="1"/>
      </rPr>
      <t xml:space="preserve">: </t>
    </r>
    <r>
      <rPr>
        <sz val="12"/>
        <color rgb="FF000000"/>
        <rFont val="Times New Roman"/>
        <family val="1"/>
      </rPr>
      <t>Total coliform (TC) generally refers to the genera Escherichia, Enterobacter, Citrobacter and Klebsiella spp. All of these except, Escherichia sp, can exist as free-living saprophytes in addition to being intestinal organisms. In most cases, water that is free from Total Coliform is considered free of disease-producing bacteria.</t>
    </r>
  </si>
  <si>
    <r>
      <t>Vulnerable</t>
    </r>
    <r>
      <rPr>
        <i/>
        <sz val="12"/>
        <color rgb="FF000000"/>
        <rFont val="Times New Roman"/>
        <family val="1"/>
      </rPr>
      <t xml:space="preserve">: </t>
    </r>
    <r>
      <rPr>
        <sz val="12"/>
        <color rgb="FF000000"/>
        <rFont val="Times New Roman"/>
        <family val="1"/>
      </rPr>
      <t>Species is considered to be facing a high risk of extinction in the wild.</t>
    </r>
  </si>
  <si>
    <r>
      <t>Wetland</t>
    </r>
    <r>
      <rPr>
        <i/>
        <sz val="12"/>
        <color rgb="FF000000"/>
        <rFont val="Times New Roman"/>
        <family val="1"/>
      </rPr>
      <t>:</t>
    </r>
    <r>
      <rPr>
        <sz val="12"/>
        <color rgb="FF000000"/>
        <rFont val="Times New Roman"/>
        <family val="1"/>
      </rPr>
      <t xml:space="preserve"> Area of low-lying land where the water table is at or near the surface most of the time. Wetlands include swamps, bogs, fens, marshes and estuaries.</t>
    </r>
  </si>
  <si>
    <r>
      <t xml:space="preserve">Aquaculture: </t>
    </r>
    <r>
      <rPr>
        <sz val="12"/>
        <color rgb="FF000000"/>
        <rFont val="Times New Roman"/>
        <family val="1"/>
      </rPr>
      <t>Aquaculture is the farming of aquatic organisms, including fish, molluscs, crustaceans and aquatic plants. Farming implies some form of intervention in the rearing process to enhance production, such as stocking, feeding, protection from predators, etc.</t>
    </r>
  </si>
  <si>
    <r>
      <t>Built-up areas</t>
    </r>
    <r>
      <rPr>
        <i/>
        <sz val="12"/>
        <color rgb="FF000000"/>
        <rFont val="Times New Roman"/>
        <family val="1"/>
      </rPr>
      <t>:</t>
    </r>
    <r>
      <rPr>
        <sz val="12"/>
        <color rgb="FF000000"/>
        <rFont val="Times New Roman"/>
        <family val="1"/>
      </rPr>
      <t xml:space="preserve"> Built-up areas consist of land under houses, industrial zones, quarries or any other facilities, including their auxiliary spaces, deliberately installed so that human activities may be pursued</t>
    </r>
    <r>
      <rPr>
        <sz val="12"/>
        <color rgb="FF000000"/>
        <rFont val="Arial"/>
        <family val="2"/>
      </rPr>
      <t>.</t>
    </r>
  </si>
  <si>
    <r>
      <t>Capacity</t>
    </r>
    <r>
      <rPr>
        <b/>
        <sz val="12"/>
        <color rgb="FF000000"/>
        <rFont val="Times New Roman"/>
        <family val="1"/>
      </rPr>
      <t xml:space="preserve">: </t>
    </r>
    <r>
      <rPr>
        <sz val="12"/>
        <color rgb="FF000000"/>
        <rFont val="Times New Roman"/>
        <family val="1"/>
      </rPr>
      <t>The maximum power available from a power station at a point in time:</t>
    </r>
  </si>
  <si>
    <r>
      <t>-</t>
    </r>
    <r>
      <rPr>
        <sz val="12"/>
        <color rgb="FF000000"/>
        <rFont val="Times New Roman"/>
        <family val="1"/>
      </rPr>
      <t xml:space="preserve">       </t>
    </r>
    <r>
      <rPr>
        <i/>
        <sz val="12"/>
        <color rgb="FF000000"/>
        <rFont val="Times New Roman"/>
        <family val="1"/>
      </rPr>
      <t>Installed capacity</t>
    </r>
    <r>
      <rPr>
        <sz val="12"/>
        <color rgb="FF000000"/>
        <rFont val="Times New Roman"/>
        <family val="1"/>
      </rPr>
      <t>: The nameplate capacity of the generator set.</t>
    </r>
  </si>
  <si>
    <r>
      <t>-</t>
    </r>
    <r>
      <rPr>
        <sz val="12"/>
        <color rgb="FF000000"/>
        <rFont val="Times New Roman"/>
        <family val="1"/>
      </rPr>
      <t xml:space="preserve">       </t>
    </r>
    <r>
      <rPr>
        <i/>
        <sz val="12"/>
        <color rgb="FF000000"/>
        <rFont val="Times New Roman"/>
        <family val="1"/>
      </rPr>
      <t>Plant capacity</t>
    </r>
    <r>
      <rPr>
        <sz val="12"/>
        <color rgb="FF000000"/>
        <rFont val="Times New Roman"/>
        <family val="1"/>
      </rPr>
      <t>: The net capacity measured at the terminals of the stations, i.e., after deduction of the power absorbed by the auxiliary installations and the losses in the station transformers.</t>
    </r>
  </si>
  <si>
    <r>
      <t>-</t>
    </r>
    <r>
      <rPr>
        <sz val="12"/>
        <color rgb="FF000000"/>
        <rFont val="Times New Roman"/>
        <family val="1"/>
      </rPr>
      <t xml:space="preserve">       </t>
    </r>
    <r>
      <rPr>
        <i/>
        <sz val="12"/>
        <color rgb="FF000000"/>
        <rFont val="Times New Roman"/>
        <family val="1"/>
      </rPr>
      <t>Effective capacity</t>
    </r>
    <r>
      <rPr>
        <sz val="12"/>
        <color rgb="FF000000"/>
        <rFont val="Times New Roman"/>
        <family val="1"/>
      </rPr>
      <t>: It is the plant capacity less any amount of derated capacity from the install capacity</t>
    </r>
    <r>
      <rPr>
        <b/>
        <sz val="12"/>
        <color rgb="FF000000"/>
        <rFont val="Times New Roman"/>
        <family val="1"/>
      </rPr>
      <t>.</t>
    </r>
  </si>
  <si>
    <r>
      <t xml:space="preserve">Deforestation: </t>
    </r>
    <r>
      <rPr>
        <sz val="12"/>
        <color rgb="FF000000"/>
        <rFont val="Times New Roman"/>
        <family val="1"/>
      </rPr>
      <t>Deforestation is the clearing of tree formation and their replacement by non-forest land uses.</t>
    </r>
  </si>
  <si>
    <r>
      <t>Evapotranspiration</t>
    </r>
    <r>
      <rPr>
        <i/>
        <sz val="12"/>
        <color rgb="FF000000"/>
        <rFont val="Times New Roman"/>
        <family val="1"/>
      </rPr>
      <t>:</t>
    </r>
    <r>
      <rPr>
        <sz val="12"/>
        <color rgb="FF000000"/>
        <rFont val="Times New Roman"/>
        <family val="1"/>
      </rPr>
      <t xml:space="preserve"> Combined loss of water by evaporation from the soil or surface water and transpiration from plants and animals.</t>
    </r>
  </si>
  <si>
    <r>
      <t>Energy Balance</t>
    </r>
    <r>
      <rPr>
        <b/>
        <sz val="12"/>
        <color rgb="FF000000"/>
        <rFont val="Times New Roman"/>
        <family val="1"/>
      </rPr>
      <t xml:space="preserve">: </t>
    </r>
    <r>
      <rPr>
        <sz val="12"/>
        <color rgb="FF000000"/>
        <rFont val="Times New Roman"/>
        <family val="1"/>
      </rPr>
      <t>Shows in a consistent accounting framework, the production, transformation and final consumption of all forms of energy for a given geographical area and a given period of time, with quantities expressed in terms of a single accounting unit for purposes of comparison and aggregation. The energy balance thus presents an overview of the energy produced and consumed in a system, matching input and output for a specific time period, usually a year.</t>
    </r>
  </si>
  <si>
    <r>
      <t>Final energy consumption</t>
    </r>
    <r>
      <rPr>
        <sz val="12"/>
        <color rgb="FF000000"/>
        <rFont val="Times New Roman"/>
        <family val="1"/>
      </rPr>
      <t>: Energy consumption by final user, i.e. energy which is not being used for transformation into other forms of energy.</t>
    </r>
  </si>
  <si>
    <r>
      <t>Groundwater recharge</t>
    </r>
    <r>
      <rPr>
        <i/>
        <sz val="12"/>
        <color rgb="FF000000"/>
        <rFont val="Times New Roman"/>
        <family val="1"/>
      </rPr>
      <t>:</t>
    </r>
    <r>
      <rPr>
        <sz val="12"/>
        <color rgb="FF000000"/>
        <rFont val="Times New Roman"/>
        <family val="1"/>
      </rPr>
      <t xml:space="preserve"> Process by which water is added from outside to fresh water found beneath the earth surface.</t>
    </r>
  </si>
  <si>
    <r>
      <t>Land use</t>
    </r>
    <r>
      <rPr>
        <i/>
        <sz val="12"/>
        <color rgb="FF000000"/>
        <rFont val="Times New Roman"/>
        <family val="1"/>
      </rPr>
      <t>:</t>
    </r>
    <r>
      <rPr>
        <sz val="12"/>
        <color rgb="FF000000"/>
        <rFont val="Times New Roman"/>
        <family val="1"/>
      </rPr>
      <t xml:space="preserve"> Land use reflects both the activities undertaken and the institutional arrangements put in place for a given area for the purposes of economic production, or the maintenance and restoration of environmental functions. Consequently, there are areas of land that are “not in use” by human activities.</t>
    </r>
  </si>
  <si>
    <r>
      <t xml:space="preserve">Livestock: </t>
    </r>
    <r>
      <rPr>
        <sz val="12"/>
        <color rgb="FF000000"/>
        <rFont val="Times New Roman"/>
        <family val="1"/>
      </rPr>
      <t>Livestock are animal species that are raised by humans for commercial purposes, consumption, or labour.</t>
    </r>
  </si>
  <si>
    <r>
      <t>Primary energy requirement</t>
    </r>
    <r>
      <rPr>
        <i/>
        <sz val="12"/>
        <color rgb="FF000000"/>
        <rFont val="Times New Roman"/>
        <family val="1"/>
      </rPr>
      <t>:</t>
    </r>
    <r>
      <rPr>
        <sz val="12"/>
        <color rgb="FF000000"/>
        <rFont val="Times New Roman"/>
        <family val="1"/>
      </rPr>
      <t xml:space="preserve"> It is the sum of imported fuels and locally available fuels less re-exports of bunkers and aviation fuel to foreign aircraft after adjusting for stock changes.</t>
    </r>
  </si>
  <si>
    <r>
      <t>Renewable energy</t>
    </r>
    <r>
      <rPr>
        <b/>
        <sz val="12"/>
        <color rgb="FF000000"/>
        <rFont val="Times New Roman"/>
        <family val="1"/>
      </rPr>
      <t xml:space="preserve">: </t>
    </r>
    <r>
      <rPr>
        <sz val="12"/>
        <color rgb="FF000000"/>
        <rFont val="Times New Roman"/>
        <family val="1"/>
      </rPr>
      <t>Renewable energy is captured from sources that replenish themselves. It includes solar (photovoltaic and thermal), hydroelectric, geothermal, tidal action, wave action, marine (non-tidal currents, temperature differences and salinity gradients), wind and biomass energy, all of which are naturally replenished, even though their flow may be limited.</t>
    </r>
  </si>
  <si>
    <r>
      <t xml:space="preserve">Reused water: </t>
    </r>
    <r>
      <rPr>
        <sz val="12"/>
        <color rgb="FF000000"/>
        <rFont val="Times New Roman"/>
        <family val="1"/>
      </rPr>
      <t>It is wastewater supplied to a user for further use with or without prior treatment.</t>
    </r>
  </si>
  <si>
    <r>
      <t>Surface runoff</t>
    </r>
    <r>
      <rPr>
        <i/>
        <sz val="12"/>
        <color rgb="FF000000"/>
        <rFont val="Times New Roman"/>
        <family val="1"/>
      </rPr>
      <t>:</t>
    </r>
    <r>
      <rPr>
        <sz val="12"/>
        <color rgb="FF000000"/>
        <rFont val="Times New Roman"/>
        <family val="1"/>
      </rPr>
      <t xml:space="preserve"> The flow of surface water from rainfall, which flows directly to streams, rivers, lakes and sea. Runoff may cause soil erosion.</t>
    </r>
  </si>
  <si>
    <r>
      <t xml:space="preserve">Timber resources: </t>
    </r>
    <r>
      <rPr>
        <sz val="12"/>
        <color rgb="FF000000"/>
        <rFont val="Times New Roman"/>
        <family val="1"/>
      </rPr>
      <t>Timber resources are defined by volume of trees, living or dead, which can still be used for timber or fuel.</t>
    </r>
  </si>
  <si>
    <r>
      <t xml:space="preserve">Water abstraction: </t>
    </r>
    <r>
      <rPr>
        <sz val="12"/>
        <color rgb="FF000000"/>
        <rFont val="Times New Roman"/>
        <family val="1"/>
      </rPr>
      <t>It is the amount of water that is removed from any source, either permanently or temporarily, in a given period of time. Water is abstracted from surface and groundwater resources by economic activities and households. Water can be abstracted for own use or for distribution to other users.</t>
    </r>
  </si>
  <si>
    <r>
      <t>Water balance</t>
    </r>
    <r>
      <rPr>
        <i/>
        <sz val="12"/>
        <color rgb="FF000000"/>
        <rFont val="Times New Roman"/>
        <family val="1"/>
      </rPr>
      <t>:</t>
    </r>
    <r>
      <rPr>
        <sz val="12"/>
        <color rgb="FF000000"/>
        <rFont val="Times New Roman"/>
        <family val="1"/>
      </rPr>
      <t xml:space="preserve"> The water balance is based on long term records of annual average rainfall and indicates how freshwater resources are distributed. </t>
    </r>
  </si>
  <si>
    <r>
      <t>Residuals</t>
    </r>
    <r>
      <rPr>
        <b/>
        <sz val="12"/>
        <color theme="1"/>
        <rFont val="Times New Roman"/>
        <family val="1"/>
      </rPr>
      <t xml:space="preserve"> </t>
    </r>
    <r>
      <rPr>
        <sz val="12"/>
        <color theme="1"/>
        <rFont val="Times New Roman"/>
        <family val="1"/>
      </rPr>
      <t>are flows of solid, liquid and gaseous materials, and energy, that are discarded, discharged or emitted by establishments and households through processes of production, consumption or cumulation.</t>
    </r>
  </si>
  <si>
    <r>
      <t>Carbon dioxide equivalent (CO2-eq):</t>
    </r>
    <r>
      <rPr>
        <sz val="12"/>
        <color rgb="FF000000"/>
        <rFont val="Times New Roman"/>
        <family val="1"/>
      </rPr>
      <t xml:space="preserve"> It is a measure used to compare the emissions from various greenhouse gases based upon their global warming potential (GWP). The carbon dioxide equivalent of a gas is derived by multiplying the weight of the gas by its associated Global Warming Potential (GWP). </t>
    </r>
  </si>
  <si>
    <r>
      <t>Chlorofluorocarbons</t>
    </r>
    <r>
      <rPr>
        <i/>
        <sz val="12"/>
        <color rgb="FF000000"/>
        <rFont val="Times New Roman"/>
        <family val="1"/>
      </rPr>
      <t>:</t>
    </r>
    <r>
      <rPr>
        <sz val="12"/>
        <color rgb="FF000000"/>
        <rFont val="Times New Roman"/>
        <family val="1"/>
      </rPr>
      <t xml:space="preserve"> Inert, non-toxic and easily liquefied chemicals used in refrigeration, air-conditioning, packing and insulation or as solvents and aerosol propellants.</t>
    </r>
  </si>
  <si>
    <r>
      <t>Greenhouse gases (GHG)</t>
    </r>
    <r>
      <rPr>
        <i/>
        <sz val="12"/>
        <color rgb="FF000000"/>
        <rFont val="Calibri"/>
        <family val="2"/>
        <scheme val="minor"/>
      </rPr>
      <t>:</t>
    </r>
    <r>
      <rPr>
        <sz val="12"/>
        <color rgb="FF000000"/>
        <rFont val="Calibri"/>
        <family val="2"/>
        <scheme val="minor"/>
      </rPr>
      <t xml:space="preserve"> </t>
    </r>
    <r>
      <rPr>
        <sz val="12"/>
        <color rgb="FF000000"/>
        <rFont val="Times New Roman"/>
        <family val="1"/>
      </rPr>
      <t xml:space="preserve">The Fourth Assessment Report of the Intergovernmantal Panel Convention on Climate Change (IPCC32) provides the following definition: </t>
    </r>
  </si>
  <si>
    <r>
      <t>‘Greenhouse gases are those gaseous constituents of the atmosphere, both natural and anthropogenic, that absorb and emit radiation at specific wavelengths within the spectrum of thermal infrared radiation emitted by the Earth’s surface, the atmosphere itself, and by clouds. This property causes the greenhouse effect. Carbon dioxide (CO</t>
    </r>
    <r>
      <rPr>
        <vertAlign val="subscript"/>
        <sz val="12"/>
        <color rgb="FF000000"/>
        <rFont val="Times New Roman"/>
        <family val="1"/>
      </rPr>
      <t>2</t>
    </r>
    <r>
      <rPr>
        <sz val="12"/>
        <color rgb="FF000000"/>
        <rFont val="Times New Roman"/>
        <family val="1"/>
      </rPr>
      <t>), nitrous oxide (N</t>
    </r>
    <r>
      <rPr>
        <vertAlign val="subscript"/>
        <sz val="12"/>
        <color rgb="FF000000"/>
        <rFont val="Times New Roman"/>
        <family val="1"/>
      </rPr>
      <t>2</t>
    </r>
    <r>
      <rPr>
        <sz val="12"/>
        <color rgb="FF000000"/>
        <rFont val="Times New Roman"/>
        <family val="1"/>
      </rPr>
      <t>O), methane (CH</t>
    </r>
    <r>
      <rPr>
        <vertAlign val="subscript"/>
        <sz val="12"/>
        <color rgb="FF000000"/>
        <rFont val="Times New Roman"/>
        <family val="1"/>
      </rPr>
      <t>4</t>
    </r>
    <r>
      <rPr>
        <sz val="12"/>
        <color rgb="FF000000"/>
        <rFont val="Times New Roman"/>
        <family val="1"/>
      </rPr>
      <t>) and ozone (O</t>
    </r>
    <r>
      <rPr>
        <vertAlign val="subscript"/>
        <sz val="12"/>
        <color rgb="FF000000"/>
        <rFont val="Times New Roman"/>
        <family val="1"/>
      </rPr>
      <t>3</t>
    </r>
    <r>
      <rPr>
        <sz val="12"/>
        <color rgb="FF000000"/>
        <rFont val="Times New Roman"/>
        <family val="1"/>
      </rPr>
      <t>) are the primary GHGs in the Earth’s atmosphere’. Moreover, there are a number of entirely human-made GHGs in the atmosphere, such as the halocarbons and other chlorine and bromine containing substances, dealt with under the Montreal Protocol. Beside CO</t>
    </r>
    <r>
      <rPr>
        <vertAlign val="subscript"/>
        <sz val="12"/>
        <color rgb="FF000000"/>
        <rFont val="Times New Roman"/>
        <family val="1"/>
      </rPr>
      <t>2</t>
    </r>
    <r>
      <rPr>
        <sz val="12"/>
        <color rgb="FF000000"/>
        <rFont val="Times New Roman"/>
        <family val="1"/>
      </rPr>
      <t>, N</t>
    </r>
    <r>
      <rPr>
        <vertAlign val="subscript"/>
        <sz val="12"/>
        <color rgb="FF000000"/>
        <rFont val="Times New Roman"/>
        <family val="1"/>
      </rPr>
      <t>2</t>
    </r>
    <r>
      <rPr>
        <sz val="12"/>
        <color rgb="FF000000"/>
        <rFont val="Times New Roman"/>
        <family val="1"/>
      </rPr>
      <t>O and CH</t>
    </r>
    <r>
      <rPr>
        <vertAlign val="subscript"/>
        <sz val="12"/>
        <color rgb="FF000000"/>
        <rFont val="Times New Roman"/>
        <family val="1"/>
      </rPr>
      <t>4</t>
    </r>
    <r>
      <rPr>
        <sz val="12"/>
        <color rgb="FF000000"/>
        <rFont val="Times New Roman"/>
        <family val="1"/>
      </rPr>
      <t>, the Kyoto Protocol deals with the GHGs sulphur hexafluoride (SF6), hydrofluorocarbons (HFCs) and perfluorocarbons (PFCs).’ Nitrogen trifluoride (NF3) is a new mandatory gas to be reported by Annex I Parties.</t>
    </r>
    <r>
      <rPr>
        <sz val="12"/>
        <color theme="1"/>
        <rFont val="Times New Roman"/>
        <family val="1"/>
      </rPr>
      <t xml:space="preserve"> </t>
    </r>
  </si>
  <si>
    <r>
      <t>Carbon dioxide equivalent (CO</t>
    </r>
    <r>
      <rPr>
        <b/>
        <i/>
        <vertAlign val="subscript"/>
        <sz val="12"/>
        <color theme="1"/>
        <rFont val="Times New Roman"/>
        <family val="1"/>
      </rPr>
      <t>2</t>
    </r>
    <r>
      <rPr>
        <b/>
        <i/>
        <sz val="12"/>
        <color theme="1"/>
        <rFont val="Times New Roman"/>
        <family val="1"/>
      </rPr>
      <t>-eq):</t>
    </r>
    <r>
      <rPr>
        <i/>
        <sz val="12"/>
        <color theme="1"/>
        <rFont val="Times New Roman"/>
        <family val="1"/>
      </rPr>
      <t xml:space="preserve"> </t>
    </r>
    <r>
      <rPr>
        <sz val="12"/>
        <color theme="1"/>
        <rFont val="Times New Roman"/>
        <family val="1"/>
      </rPr>
      <t xml:space="preserve">It is a measure used to compare the emissions from various greenhouse gases based upon their global warming potential (GWP). The carbon dioxide equivalent of a gas is derived by multiplying the weight of the gas by its associated Global Warming Potential (GWP). </t>
    </r>
  </si>
  <si>
    <r>
      <t>Warnings</t>
    </r>
    <r>
      <rPr>
        <sz val="12"/>
        <color rgb="FF000000"/>
        <rFont val="Times New Roman"/>
        <family val="1"/>
      </rPr>
      <t>: The tropical cyclone warning system in Mauritius is as follows:</t>
    </r>
  </si>
  <si>
    <r>
      <t>Class I</t>
    </r>
    <r>
      <rPr>
        <b/>
        <sz val="12"/>
        <color theme="1"/>
        <rFont val="Times New Roman"/>
        <family val="1"/>
      </rPr>
      <t xml:space="preserve">: </t>
    </r>
    <r>
      <rPr>
        <sz val="12"/>
        <color theme="1"/>
        <rFont val="Times New Roman"/>
        <family val="1"/>
      </rPr>
      <t>Issued 36 to 48 hours before Mauritius or Rodrigues is likely to be affected by gusts reaching 120 km/hr.</t>
    </r>
  </si>
  <si>
    <r>
      <t>Class II</t>
    </r>
    <r>
      <rPr>
        <b/>
        <sz val="12"/>
        <color theme="1"/>
        <rFont val="Times New Roman"/>
        <family val="1"/>
      </rPr>
      <t xml:space="preserve">: </t>
    </r>
    <r>
      <rPr>
        <sz val="12"/>
        <color theme="1"/>
        <rFont val="Times New Roman"/>
        <family val="1"/>
      </rPr>
      <t>Issued so as to allow, as far as practicable, 12 hours of daylight before the occurrence of gusts of 120 km/hr.</t>
    </r>
  </si>
  <si>
    <r>
      <t>Class III</t>
    </r>
    <r>
      <rPr>
        <b/>
        <sz val="12"/>
        <color theme="1"/>
        <rFont val="Times New Roman"/>
        <family val="1"/>
      </rPr>
      <t xml:space="preserve">: </t>
    </r>
    <r>
      <rPr>
        <sz val="12"/>
        <color theme="1"/>
        <rFont val="Times New Roman"/>
        <family val="1"/>
      </rPr>
      <t>Issued so as to allow, as far as practicable, 6 hours of daylight before the occurrence of gusts of 120 km/hr.</t>
    </r>
  </si>
  <si>
    <r>
      <t>Class IV</t>
    </r>
    <r>
      <rPr>
        <b/>
        <sz val="12"/>
        <color theme="1"/>
        <rFont val="Times New Roman"/>
        <family val="1"/>
      </rPr>
      <t xml:space="preserve">: </t>
    </r>
    <r>
      <rPr>
        <sz val="12"/>
        <color theme="1"/>
        <rFont val="Times New Roman"/>
        <family val="1"/>
      </rPr>
      <t>Issued when gusts of 120 km/hr have been recorded and are expected to continue to occur.</t>
    </r>
  </si>
  <si>
    <r>
      <t>Termination</t>
    </r>
    <r>
      <rPr>
        <b/>
        <sz val="12"/>
        <color theme="1"/>
        <rFont val="Times New Roman"/>
        <family val="1"/>
      </rPr>
      <t xml:space="preserve">: </t>
    </r>
    <r>
      <rPr>
        <sz val="12"/>
        <color theme="1"/>
        <rFont val="Times New Roman"/>
        <family val="1"/>
      </rPr>
      <t>Issued when there is no longer any appreciable danger of gusts exceeding 120 km/hr.</t>
    </r>
  </si>
  <si>
    <r>
      <t>Human settlements</t>
    </r>
    <r>
      <rPr>
        <b/>
        <sz val="12"/>
        <color theme="1"/>
        <rFont val="Times New Roman"/>
        <family val="1"/>
      </rPr>
      <t xml:space="preserve">: </t>
    </r>
    <r>
      <rPr>
        <sz val="12"/>
        <color theme="1"/>
        <rFont val="Times New Roman"/>
        <family val="1"/>
      </rPr>
      <t>Refer to the totality of the human community, whether people live in large cities, towns or villages. They encompass the human population that resides in a settlement, the physical elements (e.g., shelter and infrastructure), services (e.g., water, sanitation, waste removal, energy and transport), and the exposure of humans to potentially deleterious environmental conditions.</t>
    </r>
  </si>
  <si>
    <r>
      <t>Buildings</t>
    </r>
    <r>
      <rPr>
        <sz val="12"/>
        <color theme="1"/>
        <rFont val="Times New Roman"/>
        <family val="1"/>
      </rPr>
      <t>: Independent, free-standing structure, comprising one or more rooms and other spaces, covered by a roof and usually enclosed within external walls or dividing walls which extend from the foundation to the roof.</t>
    </r>
  </si>
  <si>
    <r>
      <t>Housing unit</t>
    </r>
    <r>
      <rPr>
        <sz val="12"/>
        <color theme="1"/>
        <rFont val="Times New Roman"/>
        <family val="1"/>
      </rPr>
      <t>: A housing unit is a separate and independent place of abode intended for habitation by one household, or one not intended for habitation, but occupied for living purposes by a household.</t>
    </r>
  </si>
  <si>
    <r>
      <t>Environmental Impact assessment (EIA)</t>
    </r>
    <r>
      <rPr>
        <i/>
        <sz val="12"/>
        <color rgb="FF000000"/>
        <rFont val="Times New Roman"/>
        <family val="1"/>
      </rPr>
      <t>:</t>
    </r>
    <r>
      <rPr>
        <sz val="12"/>
        <color rgb="FF000000"/>
        <rFont val="Times New Roman"/>
        <family val="1"/>
      </rPr>
      <t xml:space="preserve"> Analytical process that systematically examines the possible environmental consequences of the implementation of projects, programmes and policies.</t>
    </r>
  </si>
  <si>
    <r>
      <t>Preliminary Environmental Report (PER)</t>
    </r>
    <r>
      <rPr>
        <i/>
        <sz val="12"/>
        <color rgb="FF000000"/>
        <rFont val="Times New Roman"/>
        <family val="1"/>
      </rPr>
      <t>:</t>
    </r>
    <r>
      <rPr>
        <sz val="12"/>
        <color rgb="FF000000"/>
        <rFont val="Times New Roman"/>
        <family val="1"/>
      </rPr>
      <t xml:space="preserve"> This is a short form of EIA and this preliminary analysis is undertaken to identify the impacts associated with the proposed development and the means of mitigation.</t>
    </r>
  </si>
  <si>
    <t xml:space="preserve">Source: Environmentally Sensitive Areas and Classification Report, Ministry of Social Security, National Solidarity, and Environment and  Sustainable Development (Environment and  Sustainable Development Division), Republic of Mauritius, 2009
</t>
  </si>
  <si>
    <r>
      <t>Gg CO</t>
    </r>
    <r>
      <rPr>
        <vertAlign val="subscript"/>
        <sz val="12"/>
        <rFont val="Times New Roman"/>
        <family val="1"/>
      </rPr>
      <t>2</t>
    </r>
    <r>
      <rPr>
        <sz val="12"/>
        <rFont val="Times New Roman"/>
        <family val="1"/>
      </rPr>
      <t>-eq</t>
    </r>
  </si>
  <si>
    <r>
      <t>km</t>
    </r>
    <r>
      <rPr>
        <vertAlign val="superscript"/>
        <sz val="12"/>
        <rFont val="Times New Roman"/>
        <family val="1"/>
      </rPr>
      <t>2</t>
    </r>
  </si>
  <si>
    <r>
      <t xml:space="preserve">LTM </t>
    </r>
    <r>
      <rPr>
        <vertAlign val="superscript"/>
        <sz val="12"/>
        <rFont val="Times New Roman"/>
        <family val="1"/>
      </rPr>
      <t>1</t>
    </r>
    <r>
      <rPr>
        <sz val="12"/>
        <rFont val="Times New Roman"/>
        <family val="1"/>
      </rPr>
      <t xml:space="preserve"> (26.1)</t>
    </r>
  </si>
  <si>
    <r>
      <rPr>
        <vertAlign val="superscript"/>
        <sz val="12"/>
        <rFont val="Times New Roman"/>
        <family val="1"/>
      </rPr>
      <t>1</t>
    </r>
    <r>
      <rPr>
        <sz val="12"/>
        <rFont val="Times New Roman"/>
        <family val="1"/>
      </rPr>
      <t xml:space="preserve"> LTM: Long term mean, 1981-2010</t>
    </r>
  </si>
  <si>
    <t xml:space="preserve">Jan 
</t>
  </si>
  <si>
    <r>
      <t xml:space="preserve">LTM </t>
    </r>
    <r>
      <rPr>
        <vertAlign val="superscript"/>
        <sz val="12"/>
        <rFont val="Times New Roman"/>
        <family val="1"/>
      </rPr>
      <t xml:space="preserve">1 </t>
    </r>
    <r>
      <rPr>
        <sz val="12"/>
        <rFont val="Times New Roman"/>
        <family val="1"/>
      </rPr>
      <t>(29.8)</t>
    </r>
  </si>
  <si>
    <r>
      <t xml:space="preserve">LTM </t>
    </r>
    <r>
      <rPr>
        <vertAlign val="superscript"/>
        <sz val="12"/>
        <rFont val="Times New Roman"/>
        <family val="1"/>
      </rPr>
      <t>1</t>
    </r>
    <r>
      <rPr>
        <sz val="12"/>
        <rFont val="Times New Roman"/>
        <family val="1"/>
      </rPr>
      <t xml:space="preserve"> (22.3)</t>
    </r>
  </si>
  <si>
    <r>
      <t>Ferret</t>
    </r>
    <r>
      <rPr>
        <vertAlign val="superscript"/>
        <sz val="12"/>
        <rFont val="Times New Roman"/>
        <family val="1"/>
      </rPr>
      <t>2</t>
    </r>
    <r>
      <rPr>
        <sz val="12"/>
        <rFont val="Times New Roman"/>
        <family val="1"/>
      </rPr>
      <t xml:space="preserve"> </t>
    </r>
  </si>
  <si>
    <r>
      <t>LTM</t>
    </r>
    <r>
      <rPr>
        <vertAlign val="superscript"/>
        <sz val="12"/>
        <rFont val="Times New Roman"/>
        <family val="1"/>
      </rPr>
      <t xml:space="preserve"> 1</t>
    </r>
  </si>
  <si>
    <r>
      <rPr>
        <vertAlign val="superscript"/>
        <sz val="12"/>
        <rFont val="Times New Roman"/>
        <family val="1"/>
      </rPr>
      <t>2</t>
    </r>
    <r>
      <rPr>
        <sz val="12"/>
        <rFont val="Times New Roman"/>
        <family val="1"/>
      </rPr>
      <t xml:space="preserve">  A new station (Ferret) in the North started operation in July 2017.</t>
    </r>
  </si>
  <si>
    <r>
      <rPr>
        <vertAlign val="superscript"/>
        <sz val="12"/>
        <rFont val="Times New Roman"/>
        <family val="1"/>
      </rPr>
      <t>1</t>
    </r>
    <r>
      <rPr>
        <sz val="12"/>
        <rFont val="Times New Roman"/>
        <family val="1"/>
      </rPr>
      <t xml:space="preserve"> 10 minutes mean speed</t>
    </r>
  </si>
  <si>
    <r>
      <rPr>
        <vertAlign val="superscript"/>
        <sz val="12"/>
        <rFont val="Times New Roman"/>
        <family val="1"/>
      </rPr>
      <t>2</t>
    </r>
    <r>
      <rPr>
        <sz val="12"/>
        <rFont val="Times New Roman"/>
        <family val="1"/>
      </rPr>
      <t xml:space="preserve"> 3 seconds gusts</t>
    </r>
  </si>
  <si>
    <r>
      <rPr>
        <vertAlign val="superscript"/>
        <sz val="12"/>
        <rFont val="Times New Roman"/>
        <family val="1"/>
      </rPr>
      <t>1</t>
    </r>
    <r>
      <rPr>
        <sz val="12"/>
        <rFont val="Times New Roman"/>
        <family val="1"/>
      </rPr>
      <t xml:space="preserve"> Station in Pamplemousses ceased operation in April 2017.  </t>
    </r>
  </si>
  <si>
    <r>
      <t>1</t>
    </r>
    <r>
      <rPr>
        <sz val="12"/>
        <rFont val="Times New Roman"/>
        <family val="1"/>
      </rPr>
      <t xml:space="preserve"> Based on hydrographic survey of 1997</t>
    </r>
  </si>
  <si>
    <r>
      <t>2</t>
    </r>
    <r>
      <rPr>
        <sz val="12"/>
        <rFont val="Times New Roman"/>
        <family val="1"/>
      </rPr>
      <t xml:space="preserve"> a.m.s.l : above mean sea level</t>
    </r>
  </si>
  <si>
    <r>
      <t>Area covered (m</t>
    </r>
    <r>
      <rPr>
        <b/>
        <vertAlign val="superscript"/>
        <sz val="12"/>
        <color indexed="8"/>
        <rFont val="Times New Roman"/>
        <family val="1"/>
      </rPr>
      <t>2</t>
    </r>
    <r>
      <rPr>
        <b/>
        <sz val="12"/>
        <color indexed="8"/>
        <rFont val="Times New Roman"/>
        <family val="1"/>
      </rPr>
      <t>)</t>
    </r>
  </si>
  <si>
    <r>
      <t>Source: 5</t>
    </r>
    <r>
      <rPr>
        <vertAlign val="superscript"/>
        <sz val="12"/>
        <color indexed="8"/>
        <rFont val="Times New Roman"/>
        <family val="1"/>
      </rPr>
      <t>th</t>
    </r>
    <r>
      <rPr>
        <sz val="12"/>
        <color indexed="8"/>
        <rFont val="Times New Roman"/>
        <family val="1"/>
      </rPr>
      <t xml:space="preserve"> National Report on the Convention on Biological Diversity, 2015</t>
    </r>
  </si>
  <si>
    <r>
      <rPr>
        <vertAlign val="superscript"/>
        <sz val="12"/>
        <color indexed="8"/>
        <rFont val="Times New Roman"/>
        <family val="1"/>
      </rPr>
      <t>1</t>
    </r>
    <r>
      <rPr>
        <sz val="12"/>
        <color indexed="8"/>
        <rFont val="Times New Roman"/>
        <family val="1"/>
      </rPr>
      <t xml:space="preserve"> Globally averaged marine surface monthly mean data</t>
    </r>
  </si>
  <si>
    <r>
      <t>Nitrate as NO</t>
    </r>
    <r>
      <rPr>
        <b/>
        <vertAlign val="subscript"/>
        <sz val="12"/>
        <rFont val="Times New Roman"/>
        <family val="1"/>
      </rPr>
      <t>3</t>
    </r>
  </si>
  <si>
    <r>
      <t>Guidelines for Inland Surface Water Quality - (1) pH: 6.5 - 9.0;     (2) Dissolved Oxygen: 6.0 at 25.0</t>
    </r>
    <r>
      <rPr>
        <vertAlign val="superscript"/>
        <sz val="12"/>
        <rFont val="Times New Roman"/>
        <family val="1"/>
      </rPr>
      <t>0</t>
    </r>
    <r>
      <rPr>
        <sz val="12"/>
        <rFont val="Times New Roman"/>
        <family val="1"/>
      </rPr>
      <t xml:space="preserve"> C ;     (3) Phosphate as P: 0.1 mg/L</t>
    </r>
  </si>
  <si>
    <r>
      <t>Nitrate-Nitrogen 
(NO</t>
    </r>
    <r>
      <rPr>
        <b/>
        <vertAlign val="subscript"/>
        <sz val="12"/>
        <color indexed="8"/>
        <rFont val="Times New Roman"/>
        <family val="1"/>
      </rPr>
      <t>3</t>
    </r>
    <r>
      <rPr>
        <b/>
        <sz val="12"/>
        <color indexed="8"/>
        <rFont val="Times New Roman"/>
        <family val="1"/>
      </rPr>
      <t xml:space="preserve"> - N)</t>
    </r>
  </si>
  <si>
    <r>
      <t>Phosphate
(PO</t>
    </r>
    <r>
      <rPr>
        <b/>
        <vertAlign val="subscript"/>
        <sz val="12"/>
        <color indexed="8"/>
        <rFont val="Times New Roman"/>
        <family val="1"/>
      </rPr>
      <t>4</t>
    </r>
    <r>
      <rPr>
        <b/>
        <vertAlign val="superscript"/>
        <sz val="12"/>
        <color indexed="8"/>
        <rFont val="Times New Roman"/>
        <family val="1"/>
      </rPr>
      <t>3</t>
    </r>
    <r>
      <rPr>
        <b/>
        <sz val="12"/>
        <color indexed="8"/>
        <rFont val="Times New Roman"/>
        <family val="1"/>
      </rPr>
      <t>)</t>
    </r>
  </si>
  <si>
    <r>
      <t xml:space="preserve"> Table 35 - Guidelines  for inland surface water </t>
    </r>
    <r>
      <rPr>
        <b/>
        <vertAlign val="superscript"/>
        <sz val="12"/>
        <rFont val="Times New Roman"/>
        <family val="1"/>
      </rPr>
      <t>1</t>
    </r>
    <r>
      <rPr>
        <b/>
        <sz val="12"/>
        <rFont val="Times New Roman"/>
        <family val="1"/>
      </rPr>
      <t xml:space="preserve"> quality, 1998</t>
    </r>
  </si>
  <si>
    <r>
      <t xml:space="preserve">                      6.0 </t>
    </r>
    <r>
      <rPr>
        <vertAlign val="superscript"/>
        <sz val="12"/>
        <rFont val="Times New Roman"/>
        <family val="1"/>
      </rPr>
      <t>2</t>
    </r>
  </si>
  <si>
    <r>
      <t>Sulphide H</t>
    </r>
    <r>
      <rPr>
        <vertAlign val="subscript"/>
        <sz val="12"/>
        <rFont val="Times New Roman"/>
        <family val="1"/>
      </rPr>
      <t>2</t>
    </r>
    <r>
      <rPr>
        <sz val="12"/>
        <rFont val="Times New Roman"/>
        <family val="1"/>
      </rPr>
      <t>S</t>
    </r>
  </si>
  <si>
    <r>
      <t>1</t>
    </r>
    <r>
      <rPr>
        <sz val="12"/>
        <rFont val="Times New Roman"/>
        <family val="1"/>
      </rPr>
      <t xml:space="preserve"> Water of river, watercourse, stream, lake, pond, dam or reservoir.</t>
    </r>
  </si>
  <si>
    <r>
      <t xml:space="preserve">2 </t>
    </r>
    <r>
      <rPr>
        <sz val="12"/>
        <rFont val="Times New Roman"/>
        <family val="1"/>
      </rPr>
      <t>Lower limit at 25</t>
    </r>
    <r>
      <rPr>
        <vertAlign val="superscript"/>
        <sz val="12"/>
        <rFont val="Times New Roman"/>
        <family val="1"/>
      </rPr>
      <t>0</t>
    </r>
    <r>
      <rPr>
        <sz val="12"/>
        <rFont val="Times New Roman"/>
        <family val="1"/>
      </rPr>
      <t xml:space="preserve"> C.</t>
    </r>
  </si>
  <si>
    <r>
      <t xml:space="preserve">Private Lands </t>
    </r>
    <r>
      <rPr>
        <i/>
        <vertAlign val="superscript"/>
        <sz val="12"/>
        <rFont val="Times New Roman"/>
        <family val="1"/>
      </rPr>
      <t>1</t>
    </r>
  </si>
  <si>
    <r>
      <t>Private Lands</t>
    </r>
    <r>
      <rPr>
        <i/>
        <vertAlign val="superscript"/>
        <sz val="12"/>
        <rFont val="Times New Roman"/>
        <family val="1"/>
      </rPr>
      <t xml:space="preserve"> 1</t>
    </r>
  </si>
  <si>
    <r>
      <t xml:space="preserve"> </t>
    </r>
    <r>
      <rPr>
        <vertAlign val="superscript"/>
        <sz val="12"/>
        <color indexed="8"/>
        <rFont val="Times New Roman"/>
        <family val="1"/>
      </rPr>
      <t>1</t>
    </r>
    <r>
      <rPr>
        <sz val="12"/>
        <color indexed="8"/>
        <rFont val="Times New Roman"/>
        <family val="1"/>
      </rPr>
      <t xml:space="preserve"> The primary function or management objective assigned to a management unit either by legal prescription, documented decision of the landowner/manager, or evidence provided by documented studies of forest management practices and customary use</t>
    </r>
  </si>
  <si>
    <r>
      <t>Tonnes</t>
    </r>
    <r>
      <rPr>
        <vertAlign val="superscript"/>
        <sz val="12"/>
        <rFont val="Times New Roman"/>
        <family val="1"/>
      </rPr>
      <t>1</t>
    </r>
  </si>
  <si>
    <r>
      <t xml:space="preserve">    St. Brandon</t>
    </r>
    <r>
      <rPr>
        <b/>
        <vertAlign val="superscript"/>
        <sz val="12"/>
        <rFont val="Times New Roman"/>
        <family val="1"/>
      </rPr>
      <t>2</t>
    </r>
  </si>
  <si>
    <r>
      <rPr>
        <vertAlign val="superscript"/>
        <sz val="12"/>
        <rFont val="Times New Roman"/>
        <family val="1"/>
      </rPr>
      <t>1</t>
    </r>
    <r>
      <rPr>
        <sz val="12"/>
        <rFont val="Times New Roman"/>
        <family val="1"/>
      </rPr>
      <t xml:space="preserve"> Product weight = Brought frozen without offals</t>
    </r>
  </si>
  <si>
    <r>
      <rPr>
        <vertAlign val="superscript"/>
        <sz val="12"/>
        <rFont val="Times New Roman"/>
        <family val="1"/>
      </rPr>
      <t>2</t>
    </r>
    <r>
      <rPr>
        <sz val="12"/>
        <rFont val="Times New Roman"/>
        <family val="1"/>
      </rPr>
      <t xml:space="preserve"> St. Brandon includes frozen, salted and chilled fish product weight</t>
    </r>
  </si>
  <si>
    <r>
      <t xml:space="preserve">SITC </t>
    </r>
    <r>
      <rPr>
        <b/>
        <vertAlign val="superscript"/>
        <sz val="12"/>
        <color indexed="8"/>
        <rFont val="Times New Roman"/>
        <family val="1"/>
      </rPr>
      <t>1</t>
    </r>
    <r>
      <rPr>
        <b/>
        <sz val="12"/>
        <color indexed="8"/>
        <rFont val="Times New Roman"/>
        <family val="1"/>
      </rPr>
      <t xml:space="preserve"> code</t>
    </r>
  </si>
  <si>
    <r>
      <rPr>
        <vertAlign val="superscript"/>
        <sz val="12"/>
        <color indexed="8"/>
        <rFont val="Times New Roman"/>
        <family val="1"/>
      </rPr>
      <t>1</t>
    </r>
    <r>
      <rPr>
        <sz val="12"/>
        <color indexed="8"/>
        <rFont val="Times New Roman"/>
        <family val="1"/>
      </rPr>
      <t xml:space="preserve"> SITC - Standard International Trade Classification - Rev. 4 (United Nations)</t>
    </r>
  </si>
  <si>
    <r>
      <rPr>
        <vertAlign val="superscript"/>
        <sz val="12"/>
        <color indexed="8"/>
        <rFont val="Times New Roman"/>
        <family val="1"/>
      </rPr>
      <t>1</t>
    </r>
    <r>
      <rPr>
        <sz val="12"/>
        <color indexed="8"/>
        <rFont val="Times New Roman"/>
        <family val="1"/>
      </rPr>
      <t xml:space="preserve"> A 10 year (2001 - 2010) average of the annual volume of water measured at the flow measuring station on the concerned  river
</t>
    </r>
  </si>
  <si>
    <r>
      <rPr>
        <vertAlign val="superscript"/>
        <sz val="12"/>
        <color indexed="8"/>
        <rFont val="Times New Roman"/>
        <family val="1"/>
      </rPr>
      <t>2</t>
    </r>
    <r>
      <rPr>
        <sz val="12"/>
        <color indexed="8"/>
        <rFont val="Times New Roman"/>
        <family val="1"/>
      </rPr>
      <t xml:space="preserve"> To note that La Nicoliere Feeder Canal (LNFC) has its offtake just upstream of the point of measurement for the flow in Grand River South East (GRSE). Total GRSE refer to flow of GRSE and flow diverted to LNFC.</t>
    </r>
  </si>
  <si>
    <r>
      <rPr>
        <vertAlign val="superscript"/>
        <sz val="12"/>
        <color indexed="8"/>
        <rFont val="Times New Roman"/>
        <family val="1"/>
      </rPr>
      <t>1</t>
    </r>
    <r>
      <rPr>
        <sz val="12"/>
        <color indexed="8"/>
        <rFont val="Times New Roman"/>
        <family val="1"/>
      </rPr>
      <t xml:space="preserve"> Classified  according to the National Standard Industrial Classification of All Economic Activities (NSIC) Rev. 4</t>
    </r>
  </si>
  <si>
    <r>
      <rPr>
        <vertAlign val="superscript"/>
        <sz val="12"/>
        <rFont val="Times New Roman"/>
        <family val="1"/>
      </rPr>
      <t>1</t>
    </r>
    <r>
      <rPr>
        <sz val="12"/>
        <rFont val="Times New Roman"/>
        <family val="1"/>
      </rPr>
      <t xml:space="preserve"> Based on 2006 Intergovernmental Panel on Climate Change (IPCC)  Guidelines of the United Nations Framework Convention on Climate Change (UNFCCC)</t>
    </r>
  </si>
  <si>
    <r>
      <t>Gg CO</t>
    </r>
    <r>
      <rPr>
        <vertAlign val="subscript"/>
        <sz val="12"/>
        <rFont val="Times New Roman"/>
        <family val="1"/>
      </rPr>
      <t>2</t>
    </r>
    <r>
      <rPr>
        <sz val="12"/>
        <rFont val="Times New Roman"/>
        <family val="1"/>
      </rPr>
      <t xml:space="preserve"> eq</t>
    </r>
  </si>
  <si>
    <r>
      <t xml:space="preserve">Difficult and hazardous </t>
    </r>
    <r>
      <rPr>
        <vertAlign val="superscript"/>
        <sz val="12"/>
        <rFont val="Times New Roman"/>
        <family val="1"/>
      </rPr>
      <t>1</t>
    </r>
  </si>
  <si>
    <r>
      <t xml:space="preserve">Others </t>
    </r>
    <r>
      <rPr>
        <vertAlign val="superscript"/>
        <sz val="12"/>
        <rFont val="Times New Roman"/>
        <family val="1"/>
      </rPr>
      <t>2</t>
    </r>
  </si>
  <si>
    <r>
      <rPr>
        <b/>
        <sz val="12"/>
        <rFont val="Times New Roman"/>
        <family val="1"/>
      </rPr>
      <t>Note</t>
    </r>
    <r>
      <rPr>
        <sz val="12"/>
        <rFont val="Times New Roman"/>
        <family val="1"/>
      </rPr>
      <t xml:space="preserve">: The Mare Chicose Landfill (49.9 hectares) started operation in 1997.  </t>
    </r>
  </si>
  <si>
    <r>
      <rPr>
        <vertAlign val="superscript"/>
        <sz val="12"/>
        <rFont val="Times New Roman"/>
        <family val="1"/>
      </rPr>
      <t>1</t>
    </r>
    <r>
      <rPr>
        <sz val="12"/>
        <rFont val="Times New Roman"/>
        <family val="1"/>
      </rPr>
      <t xml:space="preserve"> Mainly E-waste and clinical waste</t>
    </r>
  </si>
  <si>
    <r>
      <rPr>
        <vertAlign val="superscript"/>
        <sz val="12"/>
        <rFont val="Times New Roman"/>
        <family val="1"/>
      </rPr>
      <t>2</t>
    </r>
    <r>
      <rPr>
        <sz val="12"/>
        <rFont val="Times New Roman"/>
        <family val="1"/>
      </rPr>
      <t xml:space="preserve"> Mainly dregged materials (not disposed every year)</t>
    </r>
  </si>
  <si>
    <t>Composting
(Solid Waste Recycling Company Ltd)</t>
  </si>
  <si>
    <t>Landfilling</t>
  </si>
  <si>
    <r>
      <t xml:space="preserve">2016 </t>
    </r>
    <r>
      <rPr>
        <vertAlign val="superscript"/>
        <sz val="12"/>
        <color indexed="8"/>
        <rFont val="Times New Roman"/>
        <family val="1"/>
      </rPr>
      <t>1</t>
    </r>
  </si>
  <si>
    <r>
      <rPr>
        <vertAlign val="superscript"/>
        <sz val="12"/>
        <color indexed="8"/>
        <rFont val="Times New Roman"/>
        <family val="1"/>
      </rPr>
      <t>1</t>
    </r>
    <r>
      <rPr>
        <sz val="12"/>
        <color indexed="8"/>
        <rFont val="Times New Roman"/>
        <family val="1"/>
      </rPr>
      <t xml:space="preserve"> An improvised housing unit is an independent, makeshift shelter or structure, built of waste materials and without a predetermined plan for the purpose of habitation by one household, which is being used as living quarters at the time of the census.</t>
    </r>
  </si>
  <si>
    <r>
      <t xml:space="preserve">Malaria </t>
    </r>
    <r>
      <rPr>
        <b/>
        <vertAlign val="superscript"/>
        <sz val="12"/>
        <rFont val="Times New Roman"/>
        <family val="1"/>
      </rPr>
      <t>1</t>
    </r>
  </si>
  <si>
    <r>
      <t xml:space="preserve">13 </t>
    </r>
    <r>
      <rPr>
        <vertAlign val="superscript"/>
        <sz val="12"/>
        <rFont val="Times New Roman"/>
        <family val="1"/>
      </rPr>
      <t>1</t>
    </r>
  </si>
  <si>
    <r>
      <t xml:space="preserve">91 </t>
    </r>
    <r>
      <rPr>
        <vertAlign val="superscript"/>
        <sz val="12"/>
        <rFont val="Times New Roman"/>
        <family val="1"/>
      </rPr>
      <t>2</t>
    </r>
  </si>
  <si>
    <r>
      <t xml:space="preserve">24 </t>
    </r>
    <r>
      <rPr>
        <vertAlign val="superscript"/>
        <sz val="12"/>
        <rFont val="Times New Roman"/>
        <family val="1"/>
      </rPr>
      <t>2</t>
    </r>
  </si>
  <si>
    <r>
      <t xml:space="preserve">6 </t>
    </r>
    <r>
      <rPr>
        <vertAlign val="superscript"/>
        <sz val="12"/>
        <rFont val="Times New Roman"/>
        <family val="1"/>
      </rPr>
      <t>1</t>
    </r>
  </si>
  <si>
    <r>
      <t>152</t>
    </r>
    <r>
      <rPr>
        <vertAlign val="superscript"/>
        <sz val="12"/>
        <rFont val="Times New Roman"/>
        <family val="1"/>
      </rPr>
      <t xml:space="preserve"> 2</t>
    </r>
  </si>
  <si>
    <r>
      <rPr>
        <vertAlign val="superscript"/>
        <sz val="12"/>
        <rFont val="Times New Roman"/>
        <family val="1"/>
      </rPr>
      <t>1</t>
    </r>
    <r>
      <rPr>
        <sz val="12"/>
        <rFont val="Times New Roman"/>
        <family val="1"/>
      </rPr>
      <t xml:space="preserve"> All imported/introduced cases</t>
    </r>
  </si>
  <si>
    <r>
      <rPr>
        <vertAlign val="superscript"/>
        <sz val="12"/>
        <rFont val="Times New Roman"/>
        <family val="1"/>
      </rPr>
      <t>2</t>
    </r>
    <r>
      <rPr>
        <sz val="12"/>
        <rFont val="Times New Roman"/>
        <family val="1"/>
      </rPr>
      <t xml:space="preserve"> Including locally transmitted cases</t>
    </r>
  </si>
  <si>
    <r>
      <rPr>
        <vertAlign val="superscript"/>
        <sz val="12"/>
        <color indexed="8"/>
        <rFont val="Times New Roman"/>
        <family val="1"/>
      </rPr>
      <t>1</t>
    </r>
    <r>
      <rPr>
        <sz val="12"/>
        <color indexed="8"/>
        <rFont val="Times New Roman"/>
        <family val="1"/>
      </rPr>
      <t xml:space="preserve"> per 100,000 mid-year population</t>
    </r>
  </si>
  <si>
    <r>
      <rPr>
        <vertAlign val="superscript"/>
        <sz val="12"/>
        <color indexed="8"/>
        <rFont val="Times New Roman"/>
        <family val="1"/>
      </rPr>
      <t>1</t>
    </r>
    <r>
      <rPr>
        <sz val="12"/>
        <color indexed="8"/>
        <rFont val="Times New Roman"/>
        <family val="1"/>
      </rPr>
      <t xml:space="preserve"> Budgetary Central Government refers to Ministries and Departments.</t>
    </r>
  </si>
  <si>
    <r>
      <rPr>
        <vertAlign val="superscript"/>
        <sz val="12"/>
        <color indexed="8"/>
        <rFont val="Times New Roman"/>
        <family val="1"/>
      </rPr>
      <t>2</t>
    </r>
    <r>
      <rPr>
        <sz val="12"/>
        <color indexed="8"/>
        <rFont val="Times New Roman"/>
        <family val="1"/>
      </rPr>
      <t xml:space="preserve"> Programme 405 -  Land Drainage and Watershed Management; Programme 444 - Sanitation; Programme 445 - Radiation Portection; Programme 463 - Solid Waste Management, Landscaping and Beach Management, Programme 486 - Native Terrestrial Biodiversity and Conservation</t>
    </r>
  </si>
  <si>
    <r>
      <rPr>
        <vertAlign val="superscript"/>
        <sz val="12"/>
        <color indexed="8"/>
        <rFont val="Times New Roman"/>
        <family val="1"/>
      </rPr>
      <t>3</t>
    </r>
    <r>
      <rPr>
        <sz val="12"/>
        <color indexed="8"/>
        <rFont val="Times New Roman"/>
        <family val="1"/>
      </rPr>
      <t xml:space="preserve"> Vote 24 -105 Solid &amp; Hazardous Waste and Beach Management; Vote 24 - 106 - National Disaster Risk Reduction</t>
    </r>
  </si>
  <si>
    <r>
      <rPr>
        <vertAlign val="superscript"/>
        <sz val="12"/>
        <color indexed="8"/>
        <rFont val="Times New Roman"/>
        <family val="1"/>
      </rPr>
      <t>4</t>
    </r>
    <r>
      <rPr>
        <sz val="12"/>
        <color indexed="8"/>
        <rFont val="Times New Roman"/>
        <family val="1"/>
      </rPr>
      <t xml:space="preserve"> Vote 25 -105 Solid &amp; Hazardous Waste and Beach Management; Vote 25 - 106 - National Disaster Risk Reduction</t>
    </r>
  </si>
  <si>
    <r>
      <rPr>
        <vertAlign val="superscript"/>
        <sz val="12"/>
        <color indexed="8"/>
        <rFont val="Times New Roman"/>
        <family val="1"/>
      </rPr>
      <t>5</t>
    </r>
    <r>
      <rPr>
        <sz val="12"/>
        <color indexed="8"/>
        <rFont val="Times New Roman"/>
        <family val="1"/>
      </rPr>
      <t xml:space="preserve"> Vote 13 -205 Solid &amp; Hazardous Waste and Beach Management; Vote 13 - 206 - National Disaster Risk Reduction</t>
    </r>
  </si>
  <si>
    <t>Environment Protection Act
 http://environment.govmu.org/English/Documents/EPA%20as%20amended%20in%202017.pdf</t>
  </si>
  <si>
    <r>
      <rPr>
        <vertAlign val="superscript"/>
        <sz val="12"/>
        <rFont val="Times New Roman"/>
        <family val="1"/>
      </rPr>
      <t>1</t>
    </r>
    <r>
      <rPr>
        <sz val="12"/>
        <rFont val="Times New Roman"/>
        <family val="1"/>
      </rPr>
      <t xml:space="preserve">Note: </t>
    </r>
    <r>
      <rPr>
        <b/>
        <sz val="12"/>
        <rFont val="Times New Roman"/>
        <family val="1"/>
      </rPr>
      <t>Acceded</t>
    </r>
    <r>
      <rPr>
        <sz val="12"/>
        <rFont val="Times New Roman"/>
        <family val="1"/>
      </rPr>
      <t xml:space="preserve">: It is an act that is not preceded by a signature. The country accepts to adopt the convention which has been negotiated and signed by other countries. ; </t>
    </r>
    <r>
      <rPr>
        <b/>
        <sz val="12"/>
        <rFont val="Times New Roman"/>
        <family val="1"/>
      </rPr>
      <t>Signed</t>
    </r>
    <r>
      <rPr>
        <sz val="12"/>
        <rFont val="Times New Roman"/>
        <family val="1"/>
      </rPr>
      <t xml:space="preserve">: Preliminary endorsement of a convention. There is no legal binding commitment on the country;  </t>
    </r>
    <r>
      <rPr>
        <b/>
        <sz val="12"/>
        <rFont val="Times New Roman"/>
        <family val="1"/>
      </rPr>
      <t>Ratified</t>
    </r>
    <r>
      <rPr>
        <sz val="12"/>
        <rFont val="Times New Roman"/>
        <family val="1"/>
      </rPr>
      <t xml:space="preserve">: A country first signs a convention and then ratifies it; </t>
    </r>
    <r>
      <rPr>
        <b/>
        <sz val="12"/>
        <rFont val="Times New Roman"/>
        <family val="1"/>
      </rPr>
      <t>Adopted</t>
    </r>
    <r>
      <rPr>
        <sz val="12"/>
        <rFont val="Times New Roman"/>
        <family val="1"/>
      </rPr>
      <t xml:space="preserve">: Adoption by a country of an international agreement refers to the process of its incorporation into the domestic legal system, through signature, ratification or any other process under national law;   </t>
    </r>
    <r>
      <rPr>
        <b/>
        <sz val="12"/>
        <rFont val="Times New Roman"/>
        <family val="1"/>
      </rPr>
      <t>Succeeded</t>
    </r>
    <r>
      <rPr>
        <sz val="12"/>
        <rFont val="Times New Roman"/>
        <family val="1"/>
      </rPr>
      <t>: A state which makes a notification of succession is considered a party to a treaty from the date of the succession of States or from the date of entry into force of the treaty.</t>
    </r>
  </si>
  <si>
    <r>
      <t xml:space="preserve">Flooding/Obstruction of rivers and drains </t>
    </r>
    <r>
      <rPr>
        <vertAlign val="superscript"/>
        <sz val="12"/>
        <color indexed="8"/>
        <rFont val="Times New Roman"/>
        <family val="1"/>
      </rPr>
      <t>2</t>
    </r>
  </si>
  <si>
    <r>
      <rPr>
        <vertAlign val="superscript"/>
        <sz val="12"/>
        <rFont val="Times New Roman"/>
        <family val="1"/>
      </rPr>
      <t>1</t>
    </r>
    <r>
      <rPr>
        <sz val="12"/>
        <rFont val="Times New Roman"/>
        <family val="1"/>
      </rPr>
      <t xml:space="preserve"> Include number of complaints attended at PPC Division through the Citizen Support Portal.                        </t>
    </r>
    <r>
      <rPr>
        <vertAlign val="superscript"/>
        <sz val="11"/>
        <rFont val="Times New Roman"/>
        <family val="1"/>
      </rPr>
      <t/>
    </r>
  </si>
  <si>
    <r>
      <rPr>
        <vertAlign val="superscript"/>
        <sz val="12"/>
        <rFont val="Times New Roman"/>
        <family val="1"/>
      </rPr>
      <t>1</t>
    </r>
    <r>
      <rPr>
        <sz val="12"/>
        <rFont val="Times New Roman"/>
        <family val="1"/>
      </rPr>
      <t xml:space="preserve"> Relating to environment only</t>
    </r>
  </si>
  <si>
    <r>
      <t>1</t>
    </r>
    <r>
      <rPr>
        <sz val="12"/>
        <rFont val="Times New Roman"/>
        <family val="1"/>
      </rPr>
      <t xml:space="preserve"> include cases taken to court, treated departmentally, outstanding and in which offenders were unknown.</t>
    </r>
  </si>
  <si>
    <r>
      <t> </t>
    </r>
    <r>
      <rPr>
        <b/>
        <sz val="12"/>
        <color indexed="8"/>
        <rFont val="Times New Roman"/>
        <family val="1"/>
      </rPr>
      <t>Vehicle type</t>
    </r>
  </si>
  <si>
    <r>
      <rPr>
        <sz val="12"/>
        <color indexed="8"/>
        <rFont val="Times New Roman"/>
        <family val="1"/>
      </rPr>
      <t>Note:</t>
    </r>
    <r>
      <rPr>
        <vertAlign val="superscript"/>
        <sz val="12"/>
        <color indexed="8"/>
        <rFont val="Times New Roman"/>
        <family val="1"/>
      </rPr>
      <t xml:space="preserve"> </t>
    </r>
    <r>
      <rPr>
        <sz val="12"/>
        <color indexed="8"/>
        <rFont val="Times New Roman"/>
        <family val="1"/>
      </rPr>
      <t>Figures are based on sample reults of 5,640 households surveyed</t>
    </r>
  </si>
  <si>
    <r>
      <rPr>
        <sz val="12"/>
        <color indexed="8"/>
        <rFont val="Times New Roman"/>
        <family val="1"/>
      </rPr>
      <t>Note:</t>
    </r>
    <r>
      <rPr>
        <vertAlign val="superscript"/>
        <sz val="12"/>
        <color indexed="8"/>
        <rFont val="Times New Roman"/>
        <family val="1"/>
      </rPr>
      <t xml:space="preserve"> </t>
    </r>
    <r>
      <rPr>
        <sz val="12"/>
        <color indexed="8"/>
        <rFont val="Times New Roman"/>
        <family val="1"/>
      </rPr>
      <t>Figures are based on sample results of 5,640 households surveyed of which 75% took measures</t>
    </r>
  </si>
  <si>
    <r>
      <rPr>
        <sz val="12"/>
        <color indexed="8"/>
        <rFont val="Times New Roman"/>
        <family val="1"/>
      </rPr>
      <t>Note:</t>
    </r>
    <r>
      <rPr>
        <vertAlign val="superscript"/>
        <sz val="12"/>
        <color indexed="8"/>
        <rFont val="Times New Roman"/>
        <family val="1"/>
      </rPr>
      <t xml:space="preserve"> </t>
    </r>
    <r>
      <rPr>
        <sz val="12"/>
        <color indexed="8"/>
        <rFont val="Times New Roman"/>
        <family val="1"/>
      </rPr>
      <t>Figures are based on sample results of 5,640 households surveyed of which 36% collect rain water</t>
    </r>
  </si>
  <si>
    <r>
      <rPr>
        <vertAlign val="superscript"/>
        <sz val="12"/>
        <color indexed="8"/>
        <rFont val="Times New Roman"/>
        <family val="1"/>
      </rPr>
      <t>1</t>
    </r>
    <r>
      <rPr>
        <sz val="12"/>
        <color indexed="8"/>
        <rFont val="Times New Roman"/>
        <family val="1"/>
      </rPr>
      <t xml:space="preserve"> Those engaging less than ten persons</t>
    </r>
  </si>
  <si>
    <t>5. Participate in awareness campaign on environmental issues</t>
  </si>
  <si>
    <t>3. Carry out backyard gardening/rooftop gardening</t>
  </si>
  <si>
    <t>Figure 5 - Major soil groups of Mauritius</t>
  </si>
  <si>
    <t>2020</t>
  </si>
  <si>
    <t>Source: Food and Agricultural Organisation, Global Forest Resources Assessment 2020</t>
  </si>
  <si>
    <t>2019/20</t>
  </si>
  <si>
    <t>2019/2020</t>
  </si>
  <si>
    <t xml:space="preserve"> Economic and Social Indicator (ESI) on Environment Statistics - A publication designed to rapidly disseminate the main statistical data pending the publication of more detailed information</t>
  </si>
  <si>
    <t xml:space="preserve">  2020</t>
  </si>
  <si>
    <t>Jan 23 - 25</t>
  </si>
  <si>
    <t>Diane</t>
  </si>
  <si>
    <t>&lt;0.005</t>
  </si>
  <si>
    <t>&lt;0.02 - 0.08</t>
  </si>
  <si>
    <t>&lt;0.02 - 0.09</t>
  </si>
  <si>
    <t>&lt;0.02 - 0.16</t>
  </si>
  <si>
    <t>&lt;0.1 - 1.0</t>
  </si>
  <si>
    <r>
      <rPr>
        <sz val="12"/>
        <color indexed="8"/>
        <rFont val="Times New Roman"/>
        <family val="1"/>
      </rPr>
      <t xml:space="preserve">(iii) Coastal Water Quality Guideline limits for class </t>
    </r>
    <r>
      <rPr>
        <b/>
        <sz val="12"/>
        <color indexed="8"/>
        <rFont val="Times New Roman"/>
        <family val="1"/>
      </rPr>
      <t>Conservation</t>
    </r>
    <r>
      <rPr>
        <sz val="12"/>
        <color indexed="8"/>
        <rFont val="Times New Roman"/>
        <family val="1"/>
      </rPr>
      <t>: Nitrate- Nitrogen - 0.3 mg/l, Phosphate - 0.05 mg/l and  COD - 2 mg/l</t>
    </r>
  </si>
  <si>
    <r>
      <rPr>
        <sz val="12"/>
        <color indexed="8"/>
        <rFont val="Times New Roman"/>
        <family val="1"/>
      </rPr>
      <t xml:space="preserve">(iv) Coastal Water Quality Guideline limits for class </t>
    </r>
    <r>
      <rPr>
        <b/>
        <sz val="12"/>
        <color indexed="8"/>
        <rFont val="Times New Roman"/>
        <family val="1"/>
      </rPr>
      <t>Recreation</t>
    </r>
    <r>
      <rPr>
        <sz val="12"/>
        <color indexed="8"/>
        <rFont val="Times New Roman"/>
        <family val="1"/>
      </rPr>
      <t xml:space="preserve">: Nitrate - Nitrogen - 0.8 mg/l, Phosphate - 0.08 mg/l and COD - 5 mg/l </t>
    </r>
  </si>
  <si>
    <r>
      <rPr>
        <sz val="12"/>
        <color indexed="8"/>
        <rFont val="Times New Roman"/>
        <family val="1"/>
      </rPr>
      <t xml:space="preserve">(v) Coastal Water Quality Guideline limits for class </t>
    </r>
    <r>
      <rPr>
        <b/>
        <sz val="12"/>
        <color indexed="8"/>
        <rFont val="Times New Roman"/>
        <family val="1"/>
      </rPr>
      <t>Industrial</t>
    </r>
    <r>
      <rPr>
        <sz val="12"/>
        <color indexed="8"/>
        <rFont val="Times New Roman"/>
        <family val="1"/>
      </rPr>
      <t xml:space="preserve">: Nitrate - Nitrogen - 1.0 mg/, Phosphate - 0.1 mg/l and COD - 5 mg/l </t>
    </r>
  </si>
  <si>
    <t>8.19 - 8.27</t>
  </si>
  <si>
    <t>23.0 - 29.8</t>
  </si>
  <si>
    <t>31.6 - 34.1</t>
  </si>
  <si>
    <t>7.87 - 8.25</t>
  </si>
  <si>
    <t>25.4 - 30.1</t>
  </si>
  <si>
    <t>33.8 - 34.5</t>
  </si>
  <si>
    <t>8.06 - 8.24</t>
  </si>
  <si>
    <t>24.7 - 32.6</t>
  </si>
  <si>
    <t>34.3 - 35.6</t>
  </si>
  <si>
    <t>7.74 - 8.20</t>
  </si>
  <si>
    <t>22.7 - 29.7</t>
  </si>
  <si>
    <t>31.9 - 36.1</t>
  </si>
  <si>
    <t>8.11 - 8.31</t>
  </si>
  <si>
    <t>23.3 - 28.7</t>
  </si>
  <si>
    <t>13.7 - 35.0</t>
  </si>
  <si>
    <t>8.11 - 8.34</t>
  </si>
  <si>
    <t>26.1 - 30.5</t>
  </si>
  <si>
    <t>28.6 - 33.3</t>
  </si>
  <si>
    <t>0.05 - 0.10</t>
  </si>
  <si>
    <r>
      <rPr>
        <vertAlign val="superscript"/>
        <sz val="12"/>
        <color indexed="8"/>
        <rFont val="Times New Roman"/>
        <family val="1"/>
      </rPr>
      <t>1</t>
    </r>
    <r>
      <rPr>
        <sz val="12"/>
        <color indexed="8"/>
        <rFont val="Times New Roman"/>
        <family val="1"/>
      </rPr>
      <t xml:space="preserve"> Fire station was operational as from August 2020.</t>
    </r>
  </si>
  <si>
    <r>
      <t xml:space="preserve">228 </t>
    </r>
    <r>
      <rPr>
        <vertAlign val="superscript"/>
        <sz val="12"/>
        <rFont val="Times New Roman"/>
        <family val="1"/>
      </rPr>
      <t>3</t>
    </r>
  </si>
  <si>
    <r>
      <rPr>
        <vertAlign val="superscript"/>
        <sz val="12"/>
        <color indexed="8"/>
        <rFont val="Times New Roman"/>
        <family val="1"/>
      </rPr>
      <t>6</t>
    </r>
    <r>
      <rPr>
        <sz val="12"/>
        <color indexed="8"/>
        <rFont val="Times New Roman"/>
        <family val="1"/>
      </rPr>
      <t xml:space="preserve"> Vote 12 -205 Solid &amp; Hazardous Waste and Beach Management; Vote 12 - 206 - National Disaster Risk Reduction</t>
    </r>
  </si>
  <si>
    <t>16. Environment Protection (Display of Fuel Consumption and CO2 Emission Label) Regulations 2019</t>
  </si>
  <si>
    <t>95 of 2019</t>
  </si>
  <si>
    <t>http://environment.govmu.org/Documents/The%20Environment%20Protection%20(Display%20of%20Fuel%20Consumption%20and%20CO2%20Emission%20Label)%20Regulations%202019.pdf</t>
  </si>
  <si>
    <t>156 of 2020</t>
  </si>
  <si>
    <t>17. Environment Protection ((Control of Single Use Plastic Products) Regulations 2020</t>
  </si>
  <si>
    <t>http://environment.govmu.org/Documents/Gazetted%20Environment%20Protection%20(Control%20of%20single%20use%20plastic%20products)%20Regulations%202020.pdf</t>
  </si>
  <si>
    <t>40 km North</t>
  </si>
  <si>
    <t>• Community Centre/ Social Welfare Centre/ Village Hall</t>
  </si>
  <si>
    <t xml:space="preserve">• Women Association/Women Community/Women Council </t>
  </si>
  <si>
    <t xml:space="preserve">• Schools </t>
  </si>
  <si>
    <r>
      <t xml:space="preserve">387 </t>
    </r>
    <r>
      <rPr>
        <vertAlign val="superscript"/>
        <sz val="12"/>
        <color indexed="8"/>
        <rFont val="Times New Roman"/>
        <family val="1"/>
      </rPr>
      <t>1</t>
    </r>
  </si>
  <si>
    <r>
      <rPr>
        <vertAlign val="superscript"/>
        <sz val="12"/>
        <rFont val="Times New Roman"/>
        <family val="1"/>
      </rPr>
      <t>1</t>
    </r>
    <r>
      <rPr>
        <sz val="12"/>
        <rFont val="Times New Roman"/>
        <family val="1"/>
      </rPr>
      <t xml:space="preserve"> drastic decrease due to Covid-19 related measures.</t>
    </r>
  </si>
  <si>
    <t xml:space="preserve">  Eternal Bliss Life Foundation</t>
  </si>
  <si>
    <t xml:space="preserve">Collection of waste throughout the island for recycling, reducing and reusing purposes. Protecting the environment and promoting wellness of nature. Planting maximum number of plants
</t>
  </si>
  <si>
    <t>Oceanyka</t>
  </si>
  <si>
    <t>To carry out all activities for the promotion of charity, science, research, oceanography, sustainable development and environment including marine and terrestrial biodiversity.</t>
  </si>
  <si>
    <t>Inspire and Thrive Association</t>
  </si>
  <si>
    <t>Development of eco-friendly community and sustainable ecological environment; preservation of nature and its habitat and empowerment of local community</t>
  </si>
  <si>
    <t>Kingenium</t>
  </si>
  <si>
    <t>To take forward the concept of sustainability into people’s lives and businesses starting with simple and small actions.To adopt sustainability, sustainable development and eco-friendly products and services</t>
  </si>
  <si>
    <t>Not available</t>
  </si>
  <si>
    <t xml:space="preserve">   NM : Not monitored</t>
  </si>
  <si>
    <t xml:space="preserve">Mar </t>
  </si>
  <si>
    <t xml:space="preserve">Apr </t>
  </si>
  <si>
    <t>0.40 - 0.70</t>
  </si>
  <si>
    <t>&lt;0.10 - 0.50</t>
  </si>
  <si>
    <t>0.10 - 0.90</t>
  </si>
  <si>
    <t>&lt; 0.10 - 0.80</t>
  </si>
  <si>
    <t>&lt; 0.10</t>
  </si>
  <si>
    <t>&lt; 0.10 - 1.00</t>
  </si>
  <si>
    <t>0.20 - 0.30</t>
  </si>
  <si>
    <t>&lt;0.10 - 0.40</t>
  </si>
  <si>
    <t>&lt; 0.10 - 0.90</t>
  </si>
  <si>
    <t>0.20 - 1.10</t>
  </si>
  <si>
    <t>0.30 - 0.40</t>
  </si>
  <si>
    <t>This is the nineteenth issue of the Digest of Environment Statistics, an annual publication of Statistics Mauritius.</t>
  </si>
  <si>
    <r>
      <t>m</t>
    </r>
    <r>
      <rPr>
        <vertAlign val="superscript"/>
        <sz val="11"/>
        <rFont val="Times New Roman"/>
        <family val="1"/>
      </rPr>
      <t>3</t>
    </r>
  </si>
  <si>
    <t>Figure 2 - Geological and morphological map of Mauritius</t>
  </si>
  <si>
    <t>Table 35 - Guidelines for inland surface water quality,1998</t>
  </si>
  <si>
    <r>
      <t xml:space="preserve">Removals </t>
    </r>
    <r>
      <rPr>
        <vertAlign val="superscript"/>
        <sz val="12"/>
        <rFont val="Times New Roman"/>
        <family val="1"/>
      </rPr>
      <t>3</t>
    </r>
  </si>
  <si>
    <r>
      <rPr>
        <vertAlign val="superscript"/>
        <sz val="12"/>
        <rFont val="Times New Roman"/>
        <family val="1"/>
      </rPr>
      <t>3</t>
    </r>
    <r>
      <rPr>
        <sz val="12"/>
        <rFont val="Times New Roman"/>
        <family val="1"/>
      </rPr>
      <t xml:space="preserve"> Excludes the amount of CO</t>
    </r>
    <r>
      <rPr>
        <vertAlign val="subscript"/>
        <sz val="12"/>
        <rFont val="Times New Roman"/>
        <family val="1"/>
      </rPr>
      <t>2</t>
    </r>
    <r>
      <rPr>
        <sz val="12"/>
        <rFont val="Times New Roman"/>
        <family val="1"/>
      </rPr>
      <t xml:space="preserve"> sequestrated by trees and vegetations found along rivers and canal reserves and trees along road</t>
    </r>
  </si>
  <si>
    <r>
      <t>1</t>
    </r>
    <r>
      <rPr>
        <sz val="12"/>
        <rFont val="Times New Roman"/>
        <family val="1"/>
      </rPr>
      <t xml:space="preserve"> Revised according to the First Biennial Update Report (2000 - 2016), December 2021</t>
    </r>
  </si>
  <si>
    <t xml:space="preserve">Transport </t>
  </si>
  <si>
    <r>
      <t xml:space="preserve">Other </t>
    </r>
    <r>
      <rPr>
        <vertAlign val="superscript"/>
        <sz val="12"/>
        <rFont val="Times New Roman"/>
        <family val="1"/>
      </rPr>
      <t>2</t>
    </r>
  </si>
  <si>
    <r>
      <t xml:space="preserve">GHG Emission per capita index </t>
    </r>
    <r>
      <rPr>
        <vertAlign val="superscript"/>
        <sz val="12"/>
        <rFont val="Times New Roman"/>
        <family val="1"/>
      </rPr>
      <t>1</t>
    </r>
  </si>
  <si>
    <r>
      <t xml:space="preserve">GHG Emissions per GDP index </t>
    </r>
    <r>
      <rPr>
        <vertAlign val="superscript"/>
        <sz val="12"/>
        <rFont val="Times New Roman"/>
        <family val="1"/>
      </rPr>
      <t>1</t>
    </r>
  </si>
  <si>
    <t>2021</t>
  </si>
  <si>
    <r>
      <rPr>
        <vertAlign val="superscript"/>
        <sz val="12"/>
        <rFont val="Times New Roman"/>
        <family val="1"/>
      </rPr>
      <t>2</t>
    </r>
    <r>
      <rPr>
        <sz val="12"/>
        <rFont val="Times New Roman"/>
        <family val="1"/>
      </rPr>
      <t xml:space="preserve"> Includes residential, commercial and agriculture</t>
    </r>
  </si>
  <si>
    <t>&lt;0.1 - 1.1</t>
  </si>
  <si>
    <t>0.4 - 0.7</t>
  </si>
  <si>
    <t>&lt;0.02 - 0.22</t>
  </si>
  <si>
    <t>&lt;0.02 - 0.20</t>
  </si>
  <si>
    <t>&lt;0.02 - 0.18</t>
  </si>
  <si>
    <t>24.3 - 29.9</t>
  </si>
  <si>
    <t>27.0 - 34.8</t>
  </si>
  <si>
    <t>26.1 - 30.0</t>
  </si>
  <si>
    <t>31.1 - 34.2</t>
  </si>
  <si>
    <t>25.8 - 30.2</t>
  </si>
  <si>
    <t>30.8 - 35.1</t>
  </si>
  <si>
    <t>25.8 - 30.3</t>
  </si>
  <si>
    <t>30.1 - 34.5</t>
  </si>
  <si>
    <t>26.0 - 30.3</t>
  </si>
  <si>
    <t>31.4 - 35.3</t>
  </si>
  <si>
    <t>23.8 - 29.9</t>
  </si>
  <si>
    <t>28.0 - 33.8</t>
  </si>
  <si>
    <t>2020/21</t>
  </si>
  <si>
    <r>
      <t xml:space="preserve">2021 </t>
    </r>
    <r>
      <rPr>
        <vertAlign val="superscript"/>
        <sz val="12"/>
        <color indexed="8"/>
        <rFont val="Times New Roman"/>
        <family val="1"/>
      </rPr>
      <t>1</t>
    </r>
  </si>
  <si>
    <r>
      <rPr>
        <vertAlign val="superscript"/>
        <sz val="12"/>
        <color theme="1"/>
        <rFont val="Times New Roman"/>
        <family val="1"/>
      </rPr>
      <t>1</t>
    </r>
    <r>
      <rPr>
        <sz val="12"/>
        <color theme="1"/>
        <rFont val="Times New Roman"/>
        <family val="1"/>
      </rPr>
      <t xml:space="preserve"> No cyclone warning issued</t>
    </r>
  </si>
  <si>
    <r>
      <rPr>
        <vertAlign val="superscript"/>
        <sz val="12"/>
        <color indexed="8"/>
        <rFont val="Times New Roman"/>
        <family val="1"/>
      </rPr>
      <t>2</t>
    </r>
    <r>
      <rPr>
        <sz val="12"/>
        <color indexed="8"/>
        <rFont val="Times New Roman"/>
        <family val="1"/>
      </rPr>
      <t xml:space="preserve"> As regards to flooding, the number of incidents comprise both pumping of water and rescue/evacuation.</t>
    </r>
  </si>
  <si>
    <t>Reef Renovation</t>
  </si>
  <si>
    <t>Atma Gyan Meditation Society</t>
  </si>
  <si>
    <t xml:space="preserve">To cater for the advancement of education in the art and science of meditation.To provide training courses and meditation sessions.To organize conferences and seminars.To sensitise people on social issues by distributing related information through production and publication of pamphlets, magazines, books and audiovisual materials.To do all such things that are conducive to the attainment of the objects.
</t>
  </si>
  <si>
    <t xml:space="preserve">
To improve ocean conservation and to raise awareness on environmental issues.
Area of specialization: specialized in marine environments and restoration of the coral reefs.
</t>
  </si>
  <si>
    <t>La Verdoyante Cooperative Society</t>
  </si>
  <si>
    <t xml:space="preserve">Eco projects:Mangrove and endemic tree planting;
Beach cleaning andCoral restoration
</t>
  </si>
  <si>
    <t>Eco Defenders</t>
  </si>
  <si>
    <t xml:space="preserve">To spread environmental awareness to all age groups.To promote sustainable lifestyle to all age groups.To initiate, develop and implement long term solutions to deforestation and threatened plant animal species,To initiate, develop and implement short term and long term solutions to soil and sand erosion and pollution.
</t>
  </si>
  <si>
    <t>Sea Users Association</t>
  </si>
  <si>
    <t xml:space="preserve">To carry out research on impact of fish farming in Mauritius,causes of shark presence/ attacks in Mauritius,implementation of measures aimed at the protection of sea users from shark attacks and adverse impacts of fish farming and implementation of measures aimed at the protection of the environment, including the marine biodiversity, fauna and flora
</t>
  </si>
  <si>
    <t>We-Recycle</t>
  </si>
  <si>
    <t>To educate, collect for recycling and help shape policies, legislation and recycling programmes to keep Mauritius clean</t>
  </si>
  <si>
    <t xml:space="preserve">  2021</t>
  </si>
  <si>
    <t>LTM  (26.4)</t>
  </si>
  <si>
    <t>LTM  (26.0)</t>
  </si>
  <si>
    <t>LTM  (25.1)</t>
  </si>
  <si>
    <t>LTM  (23.4)</t>
  </si>
  <si>
    <t>LTM  (21.7)</t>
  </si>
  <si>
    <t>LTM  (20.9)</t>
  </si>
  <si>
    <t>LTM  (21.5)</t>
  </si>
  <si>
    <t>LTM  (22.7)</t>
  </si>
  <si>
    <t>LTM  (24.1)</t>
  </si>
  <si>
    <t>LTM  (25.6)</t>
  </si>
  <si>
    <t>LTM  (23.7)</t>
  </si>
  <si>
    <r>
      <rPr>
        <vertAlign val="superscript"/>
        <sz val="12"/>
        <rFont val="Times New Roman"/>
        <family val="1"/>
      </rPr>
      <t>2</t>
    </r>
    <r>
      <rPr>
        <sz val="12"/>
        <rFont val="Times New Roman"/>
        <family val="1"/>
      </rPr>
      <t xml:space="preserve"> LTM: Long term mean, 1991-2020</t>
    </r>
  </si>
  <si>
    <t>LTM  (30.0)</t>
  </si>
  <si>
    <t>LTM  (29.6)</t>
  </si>
  <si>
    <t>LTM  (29.0)</t>
  </si>
  <si>
    <t>LTM  (27.1)</t>
  </si>
  <si>
    <t>LTM  (25.0)</t>
  </si>
  <si>
    <t>LTM  (24.5)</t>
  </si>
  <si>
    <t>LTM  (24.6)</t>
  </si>
  <si>
    <t>LTM  (25.5)</t>
  </si>
  <si>
    <t>LTM  (28.3)</t>
  </si>
  <si>
    <t>LTM  (27.5)</t>
  </si>
  <si>
    <r>
      <t xml:space="preserve">LTM </t>
    </r>
    <r>
      <rPr>
        <vertAlign val="superscript"/>
        <sz val="12"/>
        <rFont val="Times New Roman"/>
        <family val="1"/>
      </rPr>
      <t>2</t>
    </r>
    <r>
      <rPr>
        <sz val="12"/>
        <rFont val="Times New Roman"/>
        <family val="1"/>
      </rPr>
      <t xml:space="preserve">   (30.0)</t>
    </r>
  </si>
  <si>
    <t>LTM  (22.9)</t>
  </si>
  <si>
    <t>LTM  (22.4)</t>
  </si>
  <si>
    <t>LTM  (17.3)</t>
  </si>
  <si>
    <t>LTM  (17.5)</t>
  </si>
  <si>
    <t>LTM  (19.0)</t>
  </si>
  <si>
    <t>LTM  (19.9)</t>
  </si>
  <si>
    <t>LTM  (21.6)</t>
  </si>
  <si>
    <t>LTM  (20.0)</t>
  </si>
  <si>
    <r>
      <t xml:space="preserve">LTM </t>
    </r>
    <r>
      <rPr>
        <vertAlign val="superscript"/>
        <sz val="12"/>
        <rFont val="Times New Roman"/>
        <family val="1"/>
      </rPr>
      <t>2</t>
    </r>
    <r>
      <rPr>
        <sz val="12"/>
        <rFont val="Times New Roman"/>
        <family val="1"/>
      </rPr>
      <t xml:space="preserve">  (22.6)</t>
    </r>
  </si>
  <si>
    <r>
      <rPr>
        <vertAlign val="superscript"/>
        <sz val="12"/>
        <rFont val="Times New Roman"/>
        <family val="1"/>
      </rPr>
      <t>1</t>
    </r>
    <r>
      <rPr>
        <sz val="12"/>
        <rFont val="Times New Roman"/>
        <family val="1"/>
      </rPr>
      <t xml:space="preserve"> LTM : Long Term Mean (1991 - 2020)</t>
    </r>
  </si>
  <si>
    <t>Difference from Normal (1981-2010)</t>
  </si>
  <si>
    <t>Difference from Normal (1991-2020)</t>
  </si>
  <si>
    <t xml:space="preserve">Mean 1991 - 2020
</t>
  </si>
  <si>
    <t>502 (54.3%)</t>
  </si>
  <si>
    <t>1,061 (44.8%)</t>
  </si>
  <si>
    <t>1,305 (55.2%)</t>
  </si>
  <si>
    <t>835 (40.1%)</t>
  </si>
  <si>
    <t>1,246 (59.9%)</t>
  </si>
  <si>
    <t>859 (43.2%)</t>
  </si>
  <si>
    <t>1,128(56.8%)</t>
  </si>
  <si>
    <r>
      <rPr>
        <vertAlign val="superscript"/>
        <sz val="11"/>
        <color theme="1"/>
        <rFont val="Times New Roman"/>
        <family val="1"/>
      </rPr>
      <t>3</t>
    </r>
    <r>
      <rPr>
        <sz val="11"/>
        <color theme="1"/>
        <rFont val="Times New Roman"/>
        <family val="1"/>
      </rPr>
      <t xml:space="preserve"> Outbreak localised mostly in Port Louis </t>
    </r>
  </si>
  <si>
    <t>Long Term Mean (1991-2020)</t>
  </si>
  <si>
    <r>
      <t>Note: Figures for total emissions in CO</t>
    </r>
    <r>
      <rPr>
        <vertAlign val="subscript"/>
        <sz val="12"/>
        <rFont val="Times New Roman"/>
        <family val="1"/>
      </rPr>
      <t>2</t>
    </r>
    <r>
      <rPr>
        <sz val="12"/>
        <rFont val="Times New Roman"/>
        <family val="1"/>
      </rPr>
      <t>-eq  may slightly differ from calculated CO</t>
    </r>
    <r>
      <rPr>
        <vertAlign val="subscript"/>
        <sz val="12"/>
        <rFont val="Times New Roman"/>
        <family val="1"/>
      </rPr>
      <t>2</t>
    </r>
    <r>
      <rPr>
        <sz val="12"/>
        <rFont val="Times New Roman"/>
        <family val="1"/>
      </rPr>
      <t>-eq of Table 59, and tables 60 (a) - 60 (c) due to rounding</t>
    </r>
  </si>
  <si>
    <r>
      <t>Note: Figures for total emissions in CO</t>
    </r>
    <r>
      <rPr>
        <vertAlign val="subscript"/>
        <sz val="12"/>
        <rFont val="Times New Roman"/>
        <family val="1"/>
      </rPr>
      <t>2</t>
    </r>
    <r>
      <rPr>
        <sz val="12"/>
        <rFont val="Times New Roman"/>
        <family val="1"/>
      </rPr>
      <t>-eq may slightly differ from calculated CO</t>
    </r>
    <r>
      <rPr>
        <vertAlign val="subscript"/>
        <sz val="12"/>
        <rFont val="Times New Roman"/>
        <family val="1"/>
      </rPr>
      <t>2</t>
    </r>
    <r>
      <rPr>
        <sz val="12"/>
        <rFont val="Times New Roman"/>
        <family val="1"/>
      </rPr>
      <t>-eq of Tables 60a - 60c due to rounding</t>
    </r>
  </si>
  <si>
    <t>Industrial  (excl. textile)</t>
  </si>
  <si>
    <t xml:space="preserve">No cyclone warning issued </t>
  </si>
  <si>
    <t>Collection by municipal/ district council</t>
  </si>
  <si>
    <t>2020/2021</t>
  </si>
  <si>
    <t>422 (45.7%)</t>
  </si>
  <si>
    <t>http://environment.govmu.org/English/Documents/regulations/EP(Control%20of%20Noise)%20Regulations%202008%20 (114%20of%202008).pdf</t>
  </si>
  <si>
    <r>
      <t>2021</t>
    </r>
    <r>
      <rPr>
        <b/>
        <vertAlign val="superscript"/>
        <sz val="12"/>
        <color theme="1"/>
        <rFont val="Times New Roman"/>
        <family val="1"/>
      </rPr>
      <t xml:space="preserve"> 2</t>
    </r>
  </si>
  <si>
    <r>
      <rPr>
        <vertAlign val="superscript"/>
        <sz val="12"/>
        <rFont val="Times New Roman"/>
        <family val="1"/>
      </rPr>
      <t>2</t>
    </r>
    <r>
      <rPr>
        <sz val="12"/>
        <rFont val="Times New Roman"/>
        <family val="1"/>
      </rPr>
      <t xml:space="preserve"> "Police de L'environnement" is no longer issuing notices(PF 71) to drivers of vehicles emitting black smoke. Instead is serving Fixed Penalty notices for such vehicles under the Road Traffic Act</t>
    </r>
  </si>
  <si>
    <r>
      <t>Long Term Mean</t>
    </r>
    <r>
      <rPr>
        <b/>
        <sz val="12"/>
        <rFont val="Times New Roman"/>
        <family val="1"/>
      </rPr>
      <t xml:space="preserve">             (1991-2020)</t>
    </r>
  </si>
  <si>
    <r>
      <rPr>
        <b/>
        <sz val="12"/>
        <color indexed="8"/>
        <rFont val="Times New Roman"/>
        <family val="1"/>
      </rPr>
      <t>Guidelines</t>
    </r>
    <r>
      <rPr>
        <sz val="12"/>
        <color indexed="8"/>
        <rFont val="Times New Roman"/>
        <family val="1"/>
      </rPr>
      <t xml:space="preserve"> : 
1. pH: 6.5 - 8.5
2. Nitrate: 50 mg/l as NO</t>
    </r>
    <r>
      <rPr>
        <vertAlign val="subscript"/>
        <sz val="12"/>
        <color indexed="8"/>
        <rFont val="Times New Roman"/>
        <family val="1"/>
      </rPr>
      <t xml:space="preserve">3
</t>
    </r>
    <r>
      <rPr>
        <sz val="12"/>
        <color indexed="8"/>
        <rFont val="Times New Roman"/>
        <family val="1"/>
      </rPr>
      <t>3.</t>
    </r>
    <r>
      <rPr>
        <vertAlign val="subscript"/>
        <sz val="12"/>
        <color indexed="8"/>
        <rFont val="Times New Roman"/>
        <family val="1"/>
      </rPr>
      <t xml:space="preserve"> </t>
    </r>
    <r>
      <rPr>
        <sz val="12"/>
        <color indexed="8"/>
        <rFont val="Times New Roman"/>
        <family val="1"/>
      </rPr>
      <t>Nitrite: 3 mg as NO</t>
    </r>
    <r>
      <rPr>
        <vertAlign val="subscript"/>
        <sz val="12"/>
        <color indexed="8"/>
        <rFont val="Times New Roman"/>
        <family val="1"/>
      </rPr>
      <t xml:space="preserve">2
</t>
    </r>
    <r>
      <rPr>
        <sz val="12"/>
        <color indexed="8"/>
        <rFont val="Times New Roman"/>
        <family val="1"/>
      </rPr>
      <t xml:space="preserve">4. Total Reactive Phosphorous (No guideline)
</t>
    </r>
  </si>
  <si>
    <r>
      <t>Table 42 - Forest area by primary designated function</t>
    </r>
    <r>
      <rPr>
        <b/>
        <vertAlign val="superscript"/>
        <sz val="12"/>
        <color indexed="8"/>
        <rFont val="Times New Roman"/>
        <family val="1"/>
      </rPr>
      <t>1</t>
    </r>
    <r>
      <rPr>
        <b/>
        <sz val="12"/>
        <color indexed="8"/>
        <rFont val="Times New Roman"/>
        <family val="1"/>
      </rPr>
      <t xml:space="preserve"> , Republic of Mauritius, 2000 - 2020</t>
    </r>
  </si>
  <si>
    <t>Table 53 - Average annual (2001 - 2010) volume of water measured at the flow measuring station on selected rivers</t>
  </si>
  <si>
    <t>Table 42 - Forest area by primary designated function, Republic of Mauritius, 2000 - 2020</t>
  </si>
  <si>
    <t>Protection of soil and water: Forests performing the function of the protection of soil and water in water catchment areas, mountains and river reserves.</t>
  </si>
  <si>
    <r>
      <t xml:space="preserve">2020 </t>
    </r>
    <r>
      <rPr>
        <vertAlign val="superscript"/>
        <sz val="12"/>
        <color indexed="8"/>
        <rFont val="Times New Roman"/>
        <family val="1"/>
      </rPr>
      <t>1</t>
    </r>
  </si>
  <si>
    <r>
      <t xml:space="preserve">Barelands </t>
    </r>
    <r>
      <rPr>
        <vertAlign val="superscript"/>
        <sz val="12"/>
        <color indexed="8"/>
        <rFont val="Times New Roman"/>
        <family val="1"/>
      </rPr>
      <t>2</t>
    </r>
  </si>
  <si>
    <t xml:space="preserve"> -</t>
  </si>
  <si>
    <r>
      <rPr>
        <vertAlign val="superscript"/>
        <sz val="12"/>
        <rFont val="Times New Roman"/>
        <family val="1"/>
      </rPr>
      <t xml:space="preserve">2 </t>
    </r>
    <r>
      <rPr>
        <sz val="12"/>
        <rFont val="Times New Roman"/>
        <family val="1"/>
      </rPr>
      <t>Revised according to the First Biennal Update Report (2012 - 2021), December 2021</t>
    </r>
  </si>
  <si>
    <r>
      <t>1</t>
    </r>
    <r>
      <rPr>
        <sz val="12"/>
        <rFont val="Times New Roman"/>
        <family val="1"/>
      </rPr>
      <t xml:space="preserve"> Revised according to the First Biennial Update Report (2012 - 2021), December 2021</t>
    </r>
  </si>
  <si>
    <t>GHG                                            GWP</t>
  </si>
  <si>
    <r>
      <t>Carbon Dioxide CO</t>
    </r>
    <r>
      <rPr>
        <vertAlign val="subscript"/>
        <sz val="12"/>
        <color theme="1"/>
        <rFont val="Times New Roman"/>
        <family val="1"/>
      </rPr>
      <t xml:space="preserve">2                                </t>
    </r>
    <r>
      <rPr>
        <sz val="12"/>
        <color theme="1"/>
        <rFont val="Times New Roman"/>
        <family val="1"/>
      </rPr>
      <t>1</t>
    </r>
  </si>
  <si>
    <r>
      <t>Nitrous Oxide N</t>
    </r>
    <r>
      <rPr>
        <vertAlign val="subscript"/>
        <sz val="12"/>
        <color theme="1"/>
        <rFont val="Times New Roman"/>
        <family val="1"/>
      </rPr>
      <t>2</t>
    </r>
    <r>
      <rPr>
        <sz val="12"/>
        <color theme="1"/>
        <rFont val="Times New Roman"/>
        <family val="1"/>
      </rPr>
      <t>O                        310</t>
    </r>
  </si>
  <si>
    <t>Hydrofluorocarbon 152a                140</t>
  </si>
  <si>
    <t>Hydrofluorocarbon 32                   650</t>
  </si>
  <si>
    <t>Hydrofluorocarbon 125                2800</t>
  </si>
  <si>
    <t>Hydrofluorocarbon 227ea            2900</t>
  </si>
  <si>
    <t>Hydrofluorocarbon 134a               1300</t>
  </si>
  <si>
    <t>Hydrofluorocarbon 23               11700</t>
  </si>
  <si>
    <t>Hydrofluorocarbon 143a             3800</t>
  </si>
  <si>
    <r>
      <t>Methane CH</t>
    </r>
    <r>
      <rPr>
        <vertAlign val="subscript"/>
        <sz val="12"/>
        <color theme="1"/>
        <rFont val="Times New Roman"/>
        <family val="1"/>
      </rPr>
      <t xml:space="preserve">4                                             </t>
    </r>
    <r>
      <rPr>
        <sz val="12"/>
        <color theme="1"/>
        <rFont val="Times New Roman"/>
        <family val="1"/>
      </rPr>
      <t>21</t>
    </r>
  </si>
  <si>
    <r>
      <t>Rodrigues warbler (Acrocephalus rodericanus)
(</t>
    </r>
    <r>
      <rPr>
        <i/>
        <sz val="12"/>
        <color indexed="8"/>
        <rFont val="Times New Roman"/>
        <family val="1"/>
      </rPr>
      <t>IUCN status: Endangered in 2012, downlisted to Near Threatened in 2013)</t>
    </r>
  </si>
  <si>
    <r>
      <t xml:space="preserve">&gt; 350 pairs </t>
    </r>
    <r>
      <rPr>
        <vertAlign val="superscript"/>
        <sz val="12"/>
        <color indexed="8"/>
        <rFont val="Times New Roman"/>
        <family val="1"/>
      </rPr>
      <t>1</t>
    </r>
  </si>
  <si>
    <r>
      <t>Mauritius fruit bat (Pteropus niger)
(</t>
    </r>
    <r>
      <rPr>
        <i/>
        <sz val="12"/>
        <color indexed="8"/>
        <rFont val="Times New Roman"/>
        <family val="1"/>
      </rPr>
      <t>IUCN status: Endangered in 2012, downlisted to Vulnerable in 2013)</t>
    </r>
  </si>
  <si>
    <r>
      <t>Mauritius echo parakeet (Psittacula eques)
(</t>
    </r>
    <r>
      <rPr>
        <i/>
        <sz val="12"/>
        <color indexed="8"/>
        <rFont val="Times New Roman"/>
        <family val="1"/>
      </rPr>
      <t>IUCN status: in 2007 downlisted Critically Endangered to Endangered)</t>
    </r>
  </si>
  <si>
    <r>
      <t xml:space="preserve">Rodrigues fody (Foudia flavicans)
</t>
    </r>
    <r>
      <rPr>
        <i/>
        <sz val="12"/>
        <color indexed="8"/>
        <rFont val="Times New Roman"/>
        <family val="1"/>
      </rPr>
      <t>(IUCN status: Vulnerable in 2012, since 2013 Near Threatened)</t>
    </r>
  </si>
  <si>
    <r>
      <t xml:space="preserve">Mauritius fody (Foudia rubra)
</t>
    </r>
    <r>
      <rPr>
        <i/>
        <sz val="12"/>
        <color indexed="8"/>
        <rFont val="Times New Roman"/>
        <family val="1"/>
      </rPr>
      <t>(IUCN status: Critically Endangered in 1994, downlisted to Endangered in 2009)</t>
    </r>
  </si>
  <si>
    <r>
      <t>Source: 5</t>
    </r>
    <r>
      <rPr>
        <vertAlign val="superscript"/>
        <sz val="12"/>
        <color indexed="8"/>
        <rFont val="Times New Roman"/>
        <family val="1"/>
      </rPr>
      <t>th</t>
    </r>
    <r>
      <rPr>
        <sz val="12"/>
        <color indexed="8"/>
        <rFont val="Times New Roman"/>
        <family val="1"/>
      </rPr>
      <t xml:space="preserve"> National Report on the Convention on Biological Diversity, 2015</t>
    </r>
    <r>
      <rPr>
        <vertAlign val="superscript"/>
        <sz val="12"/>
        <color indexed="8"/>
        <rFont val="Times New Roman"/>
        <family val="1"/>
      </rPr>
      <t/>
    </r>
  </si>
  <si>
    <r>
      <rPr>
        <vertAlign val="superscript"/>
        <sz val="12"/>
        <color indexed="8"/>
        <rFont val="Times New Roman"/>
        <family val="1"/>
      </rPr>
      <t>1</t>
    </r>
    <r>
      <rPr>
        <sz val="12"/>
        <color indexed="8"/>
        <rFont val="Times New Roman"/>
        <family val="1"/>
      </rPr>
      <t xml:space="preserve"> No new surveys conducted, but thought to have increased</t>
    </r>
  </si>
  <si>
    <r>
      <t>National Park</t>
    </r>
    <r>
      <rPr>
        <vertAlign val="superscript"/>
        <sz val="12"/>
        <rFont val="Times New Roman"/>
        <family val="1"/>
      </rPr>
      <t>1</t>
    </r>
  </si>
  <si>
    <r>
      <t>Nature Reserve</t>
    </r>
    <r>
      <rPr>
        <vertAlign val="superscript"/>
        <sz val="12"/>
        <rFont val="Times New Roman"/>
        <family val="1"/>
      </rPr>
      <t>2</t>
    </r>
  </si>
  <si>
    <r>
      <t>National Protected Area</t>
    </r>
    <r>
      <rPr>
        <vertAlign val="superscript"/>
        <sz val="12"/>
        <rFont val="Times New Roman"/>
        <family val="1"/>
      </rPr>
      <t>3</t>
    </r>
  </si>
  <si>
    <r>
      <t>Wetland (Ramsar Site)</t>
    </r>
    <r>
      <rPr>
        <vertAlign val="superscript"/>
        <sz val="12"/>
        <rFont val="Times New Roman"/>
        <family val="1"/>
      </rPr>
      <t>4</t>
    </r>
  </si>
  <si>
    <r>
      <t>Islet National Park</t>
    </r>
    <r>
      <rPr>
        <vertAlign val="superscript"/>
        <sz val="12"/>
        <rFont val="Times New Roman"/>
        <family val="1"/>
      </rPr>
      <t xml:space="preserve">1 </t>
    </r>
    <r>
      <rPr>
        <sz val="12"/>
        <rFont val="Times New Roman"/>
        <family val="1"/>
      </rPr>
      <t>/</t>
    </r>
    <r>
      <rPr>
        <vertAlign val="superscript"/>
        <sz val="12"/>
        <rFont val="Times New Roman"/>
        <family val="1"/>
      </rPr>
      <t xml:space="preserve"> </t>
    </r>
    <r>
      <rPr>
        <sz val="12"/>
        <rFont val="Times New Roman"/>
        <family val="1"/>
      </rPr>
      <t>Special Reserves</t>
    </r>
  </si>
  <si>
    <r>
      <t xml:space="preserve">Ile de la Passe </t>
    </r>
    <r>
      <rPr>
        <vertAlign val="superscript"/>
        <sz val="12"/>
        <rFont val="Times New Roman"/>
        <family val="1"/>
      </rPr>
      <t>5</t>
    </r>
  </si>
  <si>
    <r>
      <t xml:space="preserve">Nature Reserve </t>
    </r>
    <r>
      <rPr>
        <vertAlign val="superscript"/>
        <sz val="12"/>
        <rFont val="Times New Roman"/>
        <family val="1"/>
      </rPr>
      <t>2</t>
    </r>
  </si>
  <si>
    <r>
      <t>Mountain Reserve</t>
    </r>
    <r>
      <rPr>
        <vertAlign val="superscript"/>
        <sz val="12"/>
        <rFont val="Times New Roman"/>
        <family val="1"/>
      </rPr>
      <t>2</t>
    </r>
  </si>
  <si>
    <r>
      <t>River Reserve</t>
    </r>
    <r>
      <rPr>
        <vertAlign val="superscript"/>
        <sz val="12"/>
        <rFont val="Times New Roman"/>
        <family val="1"/>
      </rPr>
      <t>2</t>
    </r>
  </si>
  <si>
    <r>
      <rPr>
        <vertAlign val="superscript"/>
        <sz val="12"/>
        <color indexed="8"/>
        <rFont val="Times New Roman"/>
        <family val="1"/>
      </rPr>
      <t>1</t>
    </r>
    <r>
      <rPr>
        <sz val="12"/>
        <color indexed="8"/>
        <rFont val="Times New Roman"/>
        <family val="1"/>
      </rPr>
      <t xml:space="preserve"> Protected as per the Native Terrestrial Biodiversity &amp; National Parks Act of 2015</t>
    </r>
  </si>
  <si>
    <r>
      <rPr>
        <vertAlign val="superscript"/>
        <sz val="12"/>
        <color indexed="8"/>
        <rFont val="Times New Roman"/>
        <family val="1"/>
      </rPr>
      <t xml:space="preserve">2 </t>
    </r>
    <r>
      <rPr>
        <sz val="12"/>
        <color indexed="8"/>
        <rFont val="Times New Roman"/>
        <family val="1"/>
      </rPr>
      <t>Protected as per the Forests and Reserves Act of 1983 (as amended in 1986 and 2003)</t>
    </r>
  </si>
  <si>
    <r>
      <rPr>
        <vertAlign val="superscript"/>
        <sz val="12"/>
        <color indexed="8"/>
        <rFont val="Times New Roman"/>
        <family val="1"/>
      </rPr>
      <t>3</t>
    </r>
    <r>
      <rPr>
        <sz val="12"/>
        <color indexed="8"/>
        <rFont val="Times New Roman"/>
        <family val="1"/>
      </rPr>
      <t xml:space="preserve"> Protected as per the Vallée d'Osterlog Endemic Garden Foundation Act of 2007</t>
    </r>
  </si>
  <si>
    <r>
      <rPr>
        <vertAlign val="superscript"/>
        <sz val="12"/>
        <color indexed="8"/>
        <rFont val="Times New Roman"/>
        <family val="1"/>
      </rPr>
      <t xml:space="preserve">4 </t>
    </r>
    <r>
      <rPr>
        <sz val="12"/>
        <color indexed="8"/>
        <rFont val="Times New Roman"/>
        <family val="1"/>
      </rPr>
      <t>Designated as Wetlands of International Importance under the RAMSAR Convention</t>
    </r>
  </si>
  <si>
    <r>
      <rPr>
        <vertAlign val="superscript"/>
        <sz val="12"/>
        <color indexed="8"/>
        <rFont val="Times New Roman"/>
        <family val="1"/>
      </rPr>
      <t>5</t>
    </r>
    <r>
      <rPr>
        <sz val="12"/>
        <color indexed="8"/>
        <rFont val="Times New Roman"/>
        <family val="1"/>
      </rPr>
      <t xml:space="preserve"> Protected as per the Ancient Monuments Act of 1944 (updated in 1985)</t>
    </r>
  </si>
  <si>
    <r>
      <rPr>
        <b/>
        <sz val="12"/>
        <color indexed="8"/>
        <rFont val="Times New Roman"/>
        <family val="1"/>
      </rPr>
      <t>Note 1</t>
    </r>
    <r>
      <rPr>
        <sz val="12"/>
        <color indexed="8"/>
        <rFont val="Times New Roman"/>
        <family val="1"/>
      </rPr>
      <t xml:space="preserve"> : "Special Reserve" includes Open and Closed Reserves as per Section 11 of the Native Terrestrial Biodiversity &amp; National Parks Act of 2015</t>
    </r>
  </si>
  <si>
    <r>
      <rPr>
        <b/>
        <sz val="12"/>
        <color indexed="8"/>
        <rFont val="Times New Roman"/>
        <family val="1"/>
      </rPr>
      <t>Note 2</t>
    </r>
    <r>
      <rPr>
        <sz val="12"/>
        <color indexed="8"/>
        <rFont val="Times New Roman"/>
        <family val="1"/>
      </rPr>
      <t>: Although all State-owned lands are protected by law, Pas Geometriques (625 ha) are not considered in the above list since change in land use is allowed thereon. Private Reserves Mondrain (5 ha) and Sir Emile Series (8 ha) are also not included as they are not proclaimed as such under any law.</t>
    </r>
  </si>
  <si>
    <r>
      <t>Bras D'Eau National Park</t>
    </r>
    <r>
      <rPr>
        <b/>
        <i/>
        <vertAlign val="superscript"/>
        <sz val="12"/>
        <rFont val="Times New Roman"/>
        <family val="1"/>
      </rPr>
      <t xml:space="preserve"> 1</t>
    </r>
  </si>
  <si>
    <r>
      <t>Special Reserves</t>
    </r>
    <r>
      <rPr>
        <b/>
        <i/>
        <vertAlign val="superscript"/>
        <sz val="12"/>
        <rFont val="Times New Roman"/>
        <family val="1"/>
      </rPr>
      <t xml:space="preserve"> 2</t>
    </r>
  </si>
  <si>
    <r>
      <t xml:space="preserve">Privately - owned lands </t>
    </r>
    <r>
      <rPr>
        <vertAlign val="superscript"/>
        <sz val="12"/>
        <rFont val="Times New Roman"/>
        <family val="1"/>
      </rPr>
      <t>3</t>
    </r>
  </si>
  <si>
    <r>
      <t xml:space="preserve">     Other </t>
    </r>
    <r>
      <rPr>
        <b/>
        <i/>
        <vertAlign val="superscript"/>
        <sz val="12"/>
        <rFont val="Times New Roman"/>
        <family val="1"/>
      </rPr>
      <t>4</t>
    </r>
  </si>
  <si>
    <r>
      <t>1</t>
    </r>
    <r>
      <rPr>
        <sz val="12"/>
        <rFont val="Times New Roman"/>
        <family val="1"/>
      </rPr>
      <t xml:space="preserve"> include  plantations, reserves, scrub and grazing lands.   </t>
    </r>
  </si>
  <si>
    <r>
      <rPr>
        <vertAlign val="superscript"/>
        <sz val="12"/>
        <rFont val="Times New Roman"/>
        <family val="1"/>
      </rPr>
      <t>1</t>
    </r>
    <r>
      <rPr>
        <sz val="12"/>
        <rFont val="Times New Roman"/>
        <family val="1"/>
      </rPr>
      <t xml:space="preserve"> State land</t>
    </r>
  </si>
  <si>
    <r>
      <rPr>
        <b/>
        <sz val="12"/>
        <color indexed="8"/>
        <rFont val="Times New Roman"/>
        <family val="1"/>
      </rPr>
      <t xml:space="preserve">Coastal Water Quality Guideline limits: </t>
    </r>
    <r>
      <rPr>
        <sz val="12"/>
        <color indexed="8"/>
        <rFont val="Times New Roman"/>
        <family val="1"/>
      </rPr>
      <t xml:space="preserve">1. FC : 200 CFU/100 ml         2. TC : 1000 CFU/100 ml
</t>
    </r>
  </si>
  <si>
    <r>
      <rPr>
        <b/>
        <sz val="12"/>
        <color indexed="8"/>
        <rFont val="Times New Roman"/>
        <family val="1"/>
      </rPr>
      <t>Coastal Water Quality Requirements</t>
    </r>
    <r>
      <rPr>
        <sz val="12"/>
        <color indexed="8"/>
        <rFont val="Times New Roman"/>
        <family val="1"/>
      </rPr>
      <t xml:space="preserve"> of pH for Categories Conservation &amp; Recreation is 7.5 mg/L - 8.5 mg/L while for Category Industrial pH is 7.0 mg/L - 9.0 mg/L;               
Temperature is ambient for all Categories.
</t>
    </r>
  </si>
  <si>
    <r>
      <rPr>
        <b/>
        <sz val="12"/>
        <color indexed="8"/>
        <rFont val="Times New Roman"/>
        <family val="1"/>
      </rPr>
      <t>Note</t>
    </r>
    <r>
      <rPr>
        <sz val="12"/>
        <color indexed="8"/>
        <rFont val="Times New Roman"/>
        <family val="1"/>
      </rPr>
      <t xml:space="preserve">: i) Total Suspended Solids is not monitored by the Laboratories Division, AFRC </t>
    </r>
  </si>
  <si>
    <r>
      <rPr>
        <vertAlign val="superscript"/>
        <sz val="12"/>
        <rFont val="Times New Roman"/>
        <family val="1"/>
      </rPr>
      <t>1</t>
    </r>
    <r>
      <rPr>
        <sz val="12"/>
        <rFont val="Times New Roman"/>
        <family val="1"/>
      </rPr>
      <t xml:space="preserve"> Estimates                </t>
    </r>
  </si>
  <si>
    <r>
      <t>m</t>
    </r>
    <r>
      <rPr>
        <vertAlign val="superscript"/>
        <sz val="12"/>
        <rFont val="Times New Roman"/>
        <family val="1"/>
      </rPr>
      <t>3</t>
    </r>
  </si>
  <si>
    <r>
      <rPr>
        <vertAlign val="superscript"/>
        <sz val="12"/>
        <rFont val="Times New Roman"/>
        <family val="1"/>
      </rPr>
      <t>1</t>
    </r>
    <r>
      <rPr>
        <sz val="12"/>
        <rFont val="Times New Roman"/>
        <family val="1"/>
      </rPr>
      <t xml:space="preserve"> Exclude industrial farm and farmers rearing more than 5,000 heads</t>
    </r>
  </si>
  <si>
    <r>
      <t xml:space="preserve">Poultry </t>
    </r>
    <r>
      <rPr>
        <b/>
        <vertAlign val="superscript"/>
        <sz val="12"/>
        <rFont val="Times New Roman"/>
        <family val="1"/>
      </rPr>
      <t>1</t>
    </r>
  </si>
  <si>
    <r>
      <rPr>
        <vertAlign val="superscript"/>
        <sz val="12"/>
        <color theme="1"/>
        <rFont val="Times New Roman"/>
        <family val="1"/>
      </rPr>
      <t xml:space="preserve">1 </t>
    </r>
    <r>
      <rPr>
        <sz val="12"/>
        <color theme="1"/>
        <rFont val="Times New Roman"/>
        <family val="1"/>
      </rPr>
      <t>The volume of treated effluent for 2020 and 2021 has decreased as the St Martin Wastewater Treatment Plant could not release treated effluent for irrigation due to faulty sand filters</t>
    </r>
  </si>
  <si>
    <r>
      <t xml:space="preserve">1. GHG </t>
    </r>
    <r>
      <rPr>
        <vertAlign val="superscript"/>
        <sz val="12"/>
        <rFont val="Times New Roman"/>
        <family val="1"/>
      </rPr>
      <t xml:space="preserve"> </t>
    </r>
    <r>
      <rPr>
        <sz val="12"/>
        <rFont val="Times New Roman"/>
        <family val="1"/>
      </rPr>
      <t>emissions excluding FOLU</t>
    </r>
  </si>
  <si>
    <r>
      <t xml:space="preserve">3. GHG </t>
    </r>
    <r>
      <rPr>
        <vertAlign val="superscript"/>
        <sz val="12"/>
        <rFont val="Times New Roman"/>
        <family val="1"/>
      </rPr>
      <t xml:space="preserve"> </t>
    </r>
    <r>
      <rPr>
        <sz val="12"/>
        <rFont val="Times New Roman"/>
        <family val="1"/>
      </rPr>
      <t>emissions  including FOLU  (= 1 - 2 )</t>
    </r>
  </si>
  <si>
    <r>
      <rPr>
        <vertAlign val="superscript"/>
        <sz val="12"/>
        <rFont val="Times New Roman"/>
        <family val="1"/>
      </rPr>
      <t xml:space="preserve">2 </t>
    </r>
    <r>
      <rPr>
        <sz val="12"/>
        <rFont val="Times New Roman"/>
        <family val="1"/>
      </rPr>
      <t>Revised based on the First Biennal Update Report (2000 - 2016), December 2021</t>
    </r>
  </si>
  <si>
    <r>
      <rPr>
        <vertAlign val="superscript"/>
        <sz val="12"/>
        <rFont val="Times New Roman"/>
        <family val="1"/>
      </rPr>
      <t>3</t>
    </r>
    <r>
      <rPr>
        <sz val="12"/>
        <rFont val="Times New Roman"/>
        <family val="1"/>
      </rPr>
      <t xml:space="preserve"> Refers to carbon dioxide, methane, nitrous oxide and hydrofluorocarbons </t>
    </r>
  </si>
  <si>
    <r>
      <rPr>
        <vertAlign val="superscript"/>
        <sz val="12"/>
        <rFont val="Times New Roman"/>
        <family val="1"/>
      </rPr>
      <t>2</t>
    </r>
    <r>
      <rPr>
        <sz val="12"/>
        <rFont val="Times New Roman"/>
        <family val="1"/>
      </rPr>
      <t xml:space="preserve"> Revised based on the First Biennal Update Report (2012 - 2021), December 2021</t>
    </r>
  </si>
  <si>
    <r>
      <t>Average Volume of wastewater treated (m</t>
    </r>
    <r>
      <rPr>
        <b/>
        <vertAlign val="superscript"/>
        <sz val="12"/>
        <rFont val="Times New Roman"/>
        <family val="1"/>
      </rPr>
      <t>3</t>
    </r>
    <r>
      <rPr>
        <b/>
        <sz val="12"/>
        <rFont val="Times New Roman"/>
        <family val="1"/>
      </rPr>
      <t xml:space="preserve">/day) </t>
    </r>
  </si>
  <si>
    <r>
      <rPr>
        <sz val="12"/>
        <rFont val="Times New Roman"/>
        <family val="1"/>
      </rPr>
      <t xml:space="preserve">- Devise appropriate legal and policy framework regarding environment related issues such as climate change, solid and hazardous waste management, disaster risk reduction and beach management to effectively respond to emerging challenges   
 - Incorporate climate change adaptation and mitigation measures to ensure sustainable development initiatives
- Preserve our beaches through integrated coastal zone management 
- Devise effective waste management policy to minimize the negative impacts of solid and hazardous wastes 
- Ensure effective disaster preparedness and response to enhance the safety and security of the citizens
</t>
    </r>
  </si>
  <si>
    <t xml:space="preserve">        </t>
  </si>
  <si>
    <t xml:space="preserve">            
    </t>
  </si>
  <si>
    <t xml:space="preserve">        
    </t>
  </si>
  <si>
    <r>
      <t xml:space="preserve"> Mm</t>
    </r>
    <r>
      <rPr>
        <vertAlign val="superscript"/>
        <sz val="12"/>
        <rFont val="Times New Roman"/>
        <family val="1"/>
      </rPr>
      <t>3</t>
    </r>
  </si>
  <si>
    <t xml:space="preserve">2. Basel Convention on the​ Control of Transboundary Movement of Hazardous Wastes  and their disposal; Ban Amendment to the Basel Convention </t>
  </si>
  <si>
    <t>Biennial</t>
  </si>
  <si>
    <t>Education of Children (handicapped &amp; abused). Rehabilitation of abused children. Family counseling and support. Publication of story books for children. Animation, Community development programmes and Training programmes for social workers and educators.</t>
  </si>
  <si>
    <t>Poverty alleviation Programme.Sensitization campaign on Environmental issues and non-communicable diseases. Training/workshops. Recreational programme for olderly and school children.</t>
  </si>
  <si>
    <t>World Wetlands Day Celebration; World Environment Day Celebration; Climate Change: Conservation; Poverty alleviation in Agalega.</t>
  </si>
  <si>
    <t>Protection of Dolphins, Creation of Artificial Reefs, Environment Education -Underwater archaeology Sensitization on Environmental Issues, composting, rain water harvesting system and tree planting.</t>
  </si>
  <si>
    <t>Sensitization on Environmental Issues, composting, rain water harvesting system and Tree planting.</t>
  </si>
  <si>
    <t>Promotion of Biology by organizing activities such as workshops and seminars through integrating EE/ESO, HIV/AIDS.</t>
  </si>
  <si>
    <t xml:space="preserve">  (c) Transport</t>
  </si>
  <si>
    <t>5.  Per capita carbon dioxide emission</t>
  </si>
  <si>
    <t>8.  Total primary energy requirement</t>
  </si>
  <si>
    <t>toe per Rs.100,000 GDP at 2018 prices</t>
  </si>
  <si>
    <t xml:space="preserve">23.  Daily per capita total solid  waste disposed at landfill </t>
  </si>
  <si>
    <t>January 31- February 03</t>
  </si>
  <si>
    <t>Batsirai</t>
  </si>
  <si>
    <t>130 km North North West  Grand Bay</t>
  </si>
  <si>
    <t>February 18 - 20</t>
  </si>
  <si>
    <t>Emnati</t>
  </si>
  <si>
    <t>300 km West North West</t>
  </si>
  <si>
    <t>2022</t>
  </si>
  <si>
    <r>
      <t xml:space="preserve">2022 </t>
    </r>
    <r>
      <rPr>
        <vertAlign val="superscript"/>
        <sz val="12"/>
        <color indexed="8"/>
        <rFont val="Times New Roman"/>
        <family val="1"/>
      </rPr>
      <t>2</t>
    </r>
  </si>
  <si>
    <r>
      <rPr>
        <b/>
        <sz val="12"/>
        <rFont val="Times New Roman"/>
        <family val="1"/>
      </rPr>
      <t>...</t>
    </r>
    <r>
      <rPr>
        <sz val="12"/>
        <rFont val="Times New Roman"/>
        <family val="1"/>
      </rPr>
      <t xml:space="preserve"> :  Not occuring</t>
    </r>
  </si>
  <si>
    <r>
      <t xml:space="preserve">256 </t>
    </r>
    <r>
      <rPr>
        <vertAlign val="superscript"/>
        <sz val="12"/>
        <color indexed="8"/>
        <rFont val="Times New Roman"/>
        <family val="1"/>
      </rPr>
      <t>1</t>
    </r>
  </si>
  <si>
    <t>535(40.4%)</t>
  </si>
  <si>
    <t>790(59.6%)</t>
  </si>
  <si>
    <r>
      <t xml:space="preserve">14 </t>
    </r>
    <r>
      <rPr>
        <vertAlign val="superscript"/>
        <sz val="12"/>
        <rFont val="Times New Roman"/>
        <family val="1"/>
      </rPr>
      <t>1</t>
    </r>
  </si>
  <si>
    <r>
      <t>Ambient Air Quality Standards  (PM</t>
    </r>
    <r>
      <rPr>
        <b/>
        <vertAlign val="subscript"/>
        <sz val="12"/>
        <rFont val="Times New Roman"/>
        <family val="1"/>
      </rPr>
      <t>10</t>
    </r>
    <r>
      <rPr>
        <b/>
        <sz val="12"/>
        <rFont val="Times New Roman"/>
        <family val="1"/>
      </rPr>
      <t xml:space="preserve">) 
(24-hr Average) </t>
    </r>
    <r>
      <rPr>
        <b/>
        <vertAlign val="superscript"/>
        <sz val="12"/>
        <rFont val="Times New Roman"/>
        <family val="1"/>
      </rPr>
      <t>1</t>
    </r>
    <r>
      <rPr>
        <b/>
        <sz val="12"/>
        <rFont val="Times New Roman"/>
        <family val="1"/>
      </rPr>
      <t xml:space="preserve">
ppm</t>
    </r>
  </si>
  <si>
    <r>
      <t>PM</t>
    </r>
    <r>
      <rPr>
        <b/>
        <vertAlign val="subscript"/>
        <sz val="12"/>
        <rFont val="Times New Roman"/>
        <family val="1"/>
      </rPr>
      <t xml:space="preserve">10 </t>
    </r>
    <r>
      <rPr>
        <b/>
        <sz val="12"/>
        <rFont val="Times New Roman"/>
        <family val="1"/>
      </rPr>
      <t xml:space="preserve">for Port Louis Region
 (Urban Background Fixed Station  at Islamic Cultural Centre)
</t>
    </r>
  </si>
  <si>
    <r>
      <t>PM</t>
    </r>
    <r>
      <rPr>
        <b/>
        <vertAlign val="subscript"/>
        <sz val="12"/>
        <rFont val="Times New Roman"/>
        <family val="1"/>
      </rPr>
      <t xml:space="preserve">10 </t>
    </r>
    <r>
      <rPr>
        <b/>
        <sz val="12"/>
        <rFont val="Times New Roman"/>
        <family val="1"/>
      </rPr>
      <t xml:space="preserve">for Vacoas Region
 (Urban Background Fixed Station at the Mauritius Meteorological Services)
</t>
    </r>
  </si>
  <si>
    <r>
      <t>PM</t>
    </r>
    <r>
      <rPr>
        <b/>
        <vertAlign val="subscript"/>
        <sz val="12"/>
        <rFont val="Times New Roman"/>
        <family val="1"/>
      </rPr>
      <t xml:space="preserve">10 </t>
    </r>
    <r>
      <rPr>
        <b/>
        <sz val="12"/>
        <rFont val="Times New Roman"/>
        <family val="1"/>
      </rPr>
      <t xml:space="preserve">for Plaines Champagnes Region
 (National Background Fixed Station at Police Post Plaines Champagne)
</t>
    </r>
  </si>
  <si>
    <r>
      <t>PM</t>
    </r>
    <r>
      <rPr>
        <b/>
        <vertAlign val="subscript"/>
        <sz val="12"/>
        <rFont val="Times New Roman"/>
        <family val="1"/>
      </rPr>
      <t xml:space="preserve">10 </t>
    </r>
    <r>
      <rPr>
        <b/>
        <sz val="12"/>
        <rFont val="Times New Roman"/>
        <family val="1"/>
      </rPr>
      <t xml:space="preserve">for Quatre Bornes Region
 (Urban Background Fixed Station at the Pavillon Sport Complex)
</t>
    </r>
  </si>
  <si>
    <r>
      <t>PM</t>
    </r>
    <r>
      <rPr>
        <b/>
        <vertAlign val="subscript"/>
        <sz val="12"/>
        <rFont val="Times New Roman"/>
        <family val="1"/>
      </rPr>
      <t xml:space="preserve">10 </t>
    </r>
    <r>
      <rPr>
        <b/>
        <sz val="12"/>
        <rFont val="Times New Roman"/>
        <family val="1"/>
      </rPr>
      <t xml:space="preserve">for Grand Baie Region
 (Coastal Fixed Station at the Grand Baie Public Library)
</t>
    </r>
  </si>
  <si>
    <r>
      <t>PM</t>
    </r>
    <r>
      <rPr>
        <b/>
        <vertAlign val="subscript"/>
        <sz val="12"/>
        <rFont val="Times New Roman"/>
        <family val="1"/>
      </rPr>
      <t xml:space="preserve">10 </t>
    </r>
    <r>
      <rPr>
        <b/>
        <sz val="12"/>
        <rFont val="Times New Roman"/>
        <family val="1"/>
      </rPr>
      <t xml:space="preserve">for Rose Hill Region
 (Roadside Fixed Station at the Rose Hill Sub Office of LEU)
</t>
    </r>
  </si>
  <si>
    <t xml:space="preserve">Source: National Environmental Laboratory, Ministry of Environment, Solid Waste Management and Climate Change </t>
  </si>
  <si>
    <t xml:space="preserve">NA- Not Available </t>
  </si>
  <si>
    <r>
      <rPr>
        <vertAlign val="superscript"/>
        <sz val="11"/>
        <rFont val="Times New Roman"/>
        <family val="1"/>
      </rPr>
      <t>1</t>
    </r>
    <r>
      <rPr>
        <sz val="11"/>
        <rFont val="Times New Roman"/>
        <family val="1"/>
      </rPr>
      <t xml:space="preserve"> Based on existing Air Standards (Environmental Protection Act 2002)</t>
    </r>
  </si>
  <si>
    <r>
      <t>PM</t>
    </r>
    <r>
      <rPr>
        <vertAlign val="subscript"/>
        <sz val="11"/>
        <rFont val="Times New Roman"/>
        <family val="1"/>
      </rPr>
      <t>10</t>
    </r>
    <r>
      <rPr>
        <sz val="11"/>
        <rFont val="Times New Roman"/>
        <family val="1"/>
      </rPr>
      <t xml:space="preserve"> stands for Particle Matter of size less or equal to 10 microns</t>
    </r>
  </si>
  <si>
    <t>µg/m³</t>
  </si>
  <si>
    <t xml:space="preserve">Sulphur Dioxide (24 hr Average) for Quatre Bornes Region
 (Urban Background Fixed Station at the Pavillon Sport Complex)
</t>
  </si>
  <si>
    <r>
      <t xml:space="preserve">Ambient Air Quality Standards  (Sulphur Dioxide)
(24-hr Average) </t>
    </r>
    <r>
      <rPr>
        <b/>
        <vertAlign val="superscript"/>
        <sz val="12"/>
        <rFont val="Times New Roman"/>
        <family val="1"/>
      </rPr>
      <t xml:space="preserve">1 
</t>
    </r>
    <r>
      <rPr>
        <b/>
        <sz val="12"/>
        <rFont val="Times New Roman"/>
        <family val="1"/>
      </rPr>
      <t>µg/m³</t>
    </r>
  </si>
  <si>
    <r>
      <t xml:space="preserve">Sulphur Dioxide (24 hr Average) </t>
    </r>
    <r>
      <rPr>
        <b/>
        <vertAlign val="subscript"/>
        <sz val="12"/>
        <rFont val="Times New Roman"/>
        <family val="1"/>
      </rPr>
      <t xml:space="preserve"> </t>
    </r>
    <r>
      <rPr>
        <b/>
        <sz val="12"/>
        <rFont val="Times New Roman"/>
        <family val="1"/>
      </rPr>
      <t xml:space="preserve">for Port Louis Region
 (Urban Background Fixed Station  at Islamic Cultural Centre)
</t>
    </r>
  </si>
  <si>
    <r>
      <t>Sulphur Dioxide (24 hr Average) Average</t>
    </r>
    <r>
      <rPr>
        <b/>
        <vertAlign val="subscript"/>
        <sz val="12"/>
        <rFont val="Times New Roman"/>
        <family val="1"/>
      </rPr>
      <t xml:space="preserve"> </t>
    </r>
    <r>
      <rPr>
        <b/>
        <sz val="12"/>
        <rFont val="Times New Roman"/>
        <family val="1"/>
      </rPr>
      <t xml:space="preserve">for Vacoas Region
 (Urban Background Fixed Station at the Mauritius Meteorological Services)
</t>
    </r>
  </si>
  <si>
    <r>
      <t>Sulphur Dioxide(24 hr Average)</t>
    </r>
    <r>
      <rPr>
        <b/>
        <vertAlign val="subscript"/>
        <sz val="12"/>
        <rFont val="Times New Roman"/>
        <family val="1"/>
      </rPr>
      <t xml:space="preserve"> </t>
    </r>
    <r>
      <rPr>
        <b/>
        <sz val="12"/>
        <rFont val="Times New Roman"/>
        <family val="1"/>
      </rPr>
      <t xml:space="preserve">for Plaines Champagnes Region
 (National Background Fixed Station at Police Post Plaines Champagne)
</t>
    </r>
  </si>
  <si>
    <r>
      <t>Sulphur Dioxide (24 hr Average)</t>
    </r>
    <r>
      <rPr>
        <b/>
        <vertAlign val="subscript"/>
        <sz val="12"/>
        <rFont val="Times New Roman"/>
        <family val="1"/>
      </rPr>
      <t xml:space="preserve"> </t>
    </r>
    <r>
      <rPr>
        <b/>
        <sz val="12"/>
        <rFont val="Times New Roman"/>
        <family val="1"/>
      </rPr>
      <t xml:space="preserve">for Grand Baie Region
 (Coastal Fixed Station at the Grand Baie Public Library)
</t>
    </r>
  </si>
  <si>
    <t xml:space="preserve">Sulphur Dioxide (1 hr Average) for Quatre Bornes Region
 (Urban Background Fixed Station at the Pavillon Sport Complex)
</t>
  </si>
  <si>
    <r>
      <t xml:space="preserve">Ambient Air Quality Standards  (Sulphur Dioxide)
(1-hr Average) </t>
    </r>
    <r>
      <rPr>
        <b/>
        <vertAlign val="superscript"/>
        <sz val="12"/>
        <rFont val="Times New Roman"/>
        <family val="1"/>
      </rPr>
      <t xml:space="preserve">1 
</t>
    </r>
    <r>
      <rPr>
        <b/>
        <sz val="12"/>
        <rFont val="Times New Roman"/>
        <family val="1"/>
      </rPr>
      <t>µg/m³</t>
    </r>
  </si>
  <si>
    <r>
      <t xml:space="preserve">Sulphur Dioxide (1 hr Average) </t>
    </r>
    <r>
      <rPr>
        <b/>
        <vertAlign val="subscript"/>
        <sz val="12"/>
        <rFont val="Times New Roman"/>
        <family val="1"/>
      </rPr>
      <t xml:space="preserve"> </t>
    </r>
    <r>
      <rPr>
        <b/>
        <sz val="12"/>
        <rFont val="Times New Roman"/>
        <family val="1"/>
      </rPr>
      <t xml:space="preserve">for Port Louis Region
 (Urban Background Fixed Station  at Islamic Cultural Centre)
</t>
    </r>
  </si>
  <si>
    <r>
      <t>Sulphur Dioxide (1 hr Average) Average</t>
    </r>
    <r>
      <rPr>
        <b/>
        <vertAlign val="subscript"/>
        <sz val="12"/>
        <rFont val="Times New Roman"/>
        <family val="1"/>
      </rPr>
      <t xml:space="preserve"> </t>
    </r>
    <r>
      <rPr>
        <b/>
        <sz val="12"/>
        <rFont val="Times New Roman"/>
        <family val="1"/>
      </rPr>
      <t xml:space="preserve">for Vacoas Region
 (Urban Background Fixed Station at the Mauritius Meteorological Services)
</t>
    </r>
  </si>
  <si>
    <r>
      <t>Sulphur Dioxide(1 hr Average)</t>
    </r>
    <r>
      <rPr>
        <b/>
        <vertAlign val="subscript"/>
        <sz val="12"/>
        <rFont val="Times New Roman"/>
        <family val="1"/>
      </rPr>
      <t xml:space="preserve"> </t>
    </r>
    <r>
      <rPr>
        <b/>
        <sz val="12"/>
        <rFont val="Times New Roman"/>
        <family val="1"/>
      </rPr>
      <t xml:space="preserve">for Plaines Champagnes Region
 (National Background Fixed Station at Police Post Plaines Champagnes)
</t>
    </r>
  </si>
  <si>
    <r>
      <t>Sulphur Dioxide (1 hr Average)</t>
    </r>
    <r>
      <rPr>
        <b/>
        <vertAlign val="subscript"/>
        <sz val="12"/>
        <rFont val="Times New Roman"/>
        <family val="1"/>
      </rPr>
      <t xml:space="preserve"> </t>
    </r>
    <r>
      <rPr>
        <b/>
        <sz val="12"/>
        <rFont val="Times New Roman"/>
        <family val="1"/>
      </rPr>
      <t xml:space="preserve">for Grand Baie Region
 (Coastal Fixed Station at the Grand Baie Public Library)
</t>
    </r>
  </si>
  <si>
    <t xml:space="preserve">Nitrogen Dioxide (24 hr Average)  for Port Louis Region
 (Urban Background Fixed Station  at Islamic Cultural Centre)
</t>
  </si>
  <si>
    <t xml:space="preserve">Nitrogen Dioxide (24 hr Average) Average for Vacoas Region
 (Urban Background Fixed Station at the Mauritius Meteorological Services)
</t>
  </si>
  <si>
    <t xml:space="preserve">Nitrogen Dioxide(24 hr Average) for Plaines Champagnes Region
 (National Background Fixed Station at Police Post Plaines Champagne)
</t>
  </si>
  <si>
    <t xml:space="preserve">Nitrogen Dioxide (24 hr Average) for Quatre Bornes Region
 (Urban Background Fixed Station at the Pavillon Sport Complex)
</t>
  </si>
  <si>
    <t xml:space="preserve">Nitrogen Dioxide (24 hr Average) for Grand Baie Region
 (Coastal Fixed Station at the Grand Baie Public Library)
</t>
  </si>
  <si>
    <t xml:space="preserve">Nitrogen Dioxide (24 hr Average)  for Rose Hill Region
 (Roadside Fixed Station at the Rose Hill Sub Office of LEU)
</t>
  </si>
  <si>
    <r>
      <t xml:space="preserve">Ambient Air Quality Standards  (Nitrogen Dioxide)
(24-hr Average) </t>
    </r>
    <r>
      <rPr>
        <b/>
        <vertAlign val="superscript"/>
        <sz val="12"/>
        <rFont val="Times New Roman"/>
        <family val="1"/>
      </rPr>
      <t xml:space="preserve">1 
</t>
    </r>
    <r>
      <rPr>
        <b/>
        <sz val="12"/>
        <rFont val="Times New Roman"/>
        <family val="1"/>
      </rPr>
      <t>µg/m³</t>
    </r>
  </si>
  <si>
    <t xml:space="preserve">Ozone (1 hr Average)  for Port Louis Region
 (Urban Background Fixed Station  at Islamic Cultural Centre)
</t>
  </si>
  <si>
    <t xml:space="preserve">Ozone (1 hr Average) Average for Vacoas Region
 (Urban Background Fixed Station at the Mauritius Meteorological Services)
</t>
  </si>
  <si>
    <t xml:space="preserve">Ozone(1 hr Average) for Plaines Champagnes Region
 (National Background Fixed Station at Police Post Plaines Champagne)
</t>
  </si>
  <si>
    <t xml:space="preserve">Ozone (1 hr Average) for Quatre Bornes Region
 (Urban Background Fixed Station at the Pavillon Sport Complex)
</t>
  </si>
  <si>
    <t xml:space="preserve">Ozone (1 hr Average) for Grand Baie Region
 (Coastal Fixed Station at the Grand Baie Public Library)
</t>
  </si>
  <si>
    <t>Minimum hourly average</t>
  </si>
  <si>
    <t>Maximum hourly average</t>
  </si>
  <si>
    <r>
      <t xml:space="preserve">Ambient Air Quality Standards  (Ozone)
(1-hr Average) </t>
    </r>
    <r>
      <rPr>
        <b/>
        <vertAlign val="superscript"/>
        <sz val="12"/>
        <rFont val="Times New Roman"/>
        <family val="1"/>
      </rPr>
      <t xml:space="preserve">1 
</t>
    </r>
    <r>
      <rPr>
        <b/>
        <sz val="12"/>
        <rFont val="Times New Roman"/>
        <family val="1"/>
      </rPr>
      <t>µg/m³</t>
    </r>
  </si>
  <si>
    <t>0.5 - 0.6</t>
  </si>
  <si>
    <t>0.5 - 0.9</t>
  </si>
  <si>
    <t>0.5 - 0.7</t>
  </si>
  <si>
    <t>0.6 - 0.7</t>
  </si>
  <si>
    <t>0.6 - 1.2</t>
  </si>
  <si>
    <t>&lt;0.1 - 0.4</t>
  </si>
  <si>
    <t>&lt;0.1 - 1.8</t>
  </si>
  <si>
    <t>0.3 - 1.2</t>
  </si>
  <si>
    <t>0.1 - 1.1</t>
  </si>
  <si>
    <t>8.00 - 8.33</t>
  </si>
  <si>
    <t>8.08 - 8.43</t>
  </si>
  <si>
    <t>8.18 - 8.33</t>
  </si>
  <si>
    <t>8.02 - 8.42</t>
  </si>
  <si>
    <t>7.75 - 8.10</t>
  </si>
  <si>
    <t>8.08 - 8.25</t>
  </si>
  <si>
    <t>21.6 - 30.6</t>
  </si>
  <si>
    <t>23.4 - 29.1</t>
  </si>
  <si>
    <t>23.2 - 29.7</t>
  </si>
  <si>
    <t>25.2 - 27.4</t>
  </si>
  <si>
    <t>21.6 - 26.9</t>
  </si>
  <si>
    <t>24.5 - 29.2</t>
  </si>
  <si>
    <t>27.8 - 36.9</t>
  </si>
  <si>
    <t>33.6 - 35.8</t>
  </si>
  <si>
    <t>33.4 - 36.9</t>
  </si>
  <si>
    <t>29.8 - 36.7</t>
  </si>
  <si>
    <t>24.3 - 36.8</t>
  </si>
  <si>
    <t>30.0 - 35.6</t>
  </si>
  <si>
    <t>&lt;0.02 - 0.37</t>
  </si>
  <si>
    <t>2021/22</t>
  </si>
  <si>
    <r>
      <rPr>
        <vertAlign val="superscript"/>
        <sz val="12"/>
        <color indexed="8"/>
        <rFont val="Times New Roman"/>
        <family val="1"/>
      </rPr>
      <t>7</t>
    </r>
    <r>
      <rPr>
        <sz val="12"/>
        <color indexed="8"/>
        <rFont val="Times New Roman"/>
        <family val="1"/>
      </rPr>
      <t xml:space="preserve"> Vote 11 -201 Solid &amp; Hazardous Waste and Beach Management; Vote 5 - 201 - National Disaster Risk Reduction</t>
    </r>
  </si>
  <si>
    <t>2021/2022</t>
  </si>
  <si>
    <t xml:space="preserve">2011 Census </t>
  </si>
  <si>
    <t>2022 Census</t>
  </si>
  <si>
    <t>Public at large</t>
  </si>
  <si>
    <t>2. Awareness Raising Activities  (……. talks delivered)</t>
  </si>
  <si>
    <t xml:space="preserve">3. Exhibitions  </t>
  </si>
  <si>
    <t>… : Public at large</t>
  </si>
  <si>
    <t>Country, Districts, Municipal Wards or Village Council Areas</t>
  </si>
  <si>
    <t>Method of refuse disposal</t>
  </si>
  <si>
    <t>Authorised collector</t>
  </si>
  <si>
    <t>Ash pit</t>
  </si>
  <si>
    <t>Dumped on premises</t>
  </si>
  <si>
    <t>Dumped on roadside</t>
  </si>
  <si>
    <t>Used for compost</t>
  </si>
  <si>
    <t>Regular</t>
  </si>
  <si>
    <t>Irregular</t>
  </si>
  <si>
    <t/>
  </si>
  <si>
    <t>REPUBLIC OF MAURITIUS</t>
  </si>
  <si>
    <t>Occupied housing units</t>
  </si>
  <si>
    <t>Population</t>
  </si>
  <si>
    <t>REPUBLIC OF MAURITIUS - Urban</t>
  </si>
  <si>
    <t>REPUBLIC OF MAURITIUS - Rural</t>
  </si>
  <si>
    <t>ISLAND OF MAURITIUS</t>
  </si>
  <si>
    <t>ISLAND OF MAURITIUS - Urban</t>
  </si>
  <si>
    <t>ISLAND OF MAURITIUS - Rural</t>
  </si>
  <si>
    <t>¹ Excluding 68 homeless households with a population of 76.</t>
  </si>
  <si>
    <t>Source: Housing and Population Census 2022 - Volume 1: Housing and Living Conditions</t>
  </si>
  <si>
    <t>Availability of domestic water tank/reservoir</t>
  </si>
  <si>
    <t>Available</t>
  </si>
  <si>
    <t>Residential and partly residential buildings</t>
  </si>
  <si>
    <t>Not located next to river/canal</t>
  </si>
  <si>
    <t>Located next to river/canal (Distance between building and river/canal)</t>
  </si>
  <si>
    <t>Less than 10
metres</t>
  </si>
  <si>
    <t>10 and &lt; 25 metres</t>
  </si>
  <si>
    <t>25 and &lt; 50
metres</t>
  </si>
  <si>
    <t>50 metres or more</t>
  </si>
  <si>
    <t xml:space="preserve">    REPUBLIC OF MAURITIUS - Urban</t>
  </si>
  <si>
    <t xml:space="preserve">    REPUBLIC OF MAURITIUS - Rural</t>
  </si>
  <si>
    <t xml:space="preserve">    ISLAND OF MAURITIUS</t>
  </si>
  <si>
    <t xml:space="preserve">        ISLAND OF MAURITIUS - Urban</t>
  </si>
  <si>
    <t xml:space="preserve">        ISLAND OF MAURITIUS - Rural</t>
  </si>
  <si>
    <r>
      <t xml:space="preserve">    ISLAND OF RODRIGUES-</t>
    </r>
    <r>
      <rPr>
        <b/>
        <i/>
        <sz val="12"/>
        <color theme="1"/>
        <rFont val="Times New Roman"/>
        <family val="1"/>
      </rPr>
      <t>Wholly Rural</t>
    </r>
  </si>
  <si>
    <r>
      <t xml:space="preserve">    ISLAND OF AGALÉGA-</t>
    </r>
    <r>
      <rPr>
        <b/>
        <i/>
        <sz val="12"/>
        <color theme="1"/>
        <rFont val="Times New Roman"/>
        <family val="1"/>
      </rPr>
      <t>Wholly Rural</t>
    </r>
  </si>
  <si>
    <t xml:space="preserve"> ¹ Excluding 484 detached rooms used as part of a household.</t>
  </si>
  <si>
    <t>CEB</t>
  </si>
  <si>
    <t>Photovoltaic</t>
  </si>
  <si>
    <t>Other sources</t>
  </si>
  <si>
    <r>
      <t xml:space="preserve">ISLAND OF RODRIGUES- </t>
    </r>
    <r>
      <rPr>
        <b/>
        <i/>
        <sz val="12"/>
        <color theme="1"/>
        <rFont val="Times New Roman"/>
        <family val="1"/>
      </rPr>
      <t>Wholly Rural</t>
    </r>
  </si>
  <si>
    <r>
      <t xml:space="preserve">ISLAND OF AGALÉGA- </t>
    </r>
    <r>
      <rPr>
        <b/>
        <i/>
        <sz val="12"/>
        <color theme="1"/>
        <rFont val="Times New Roman"/>
        <family val="1"/>
      </rPr>
      <t>Wholly Rural</t>
    </r>
  </si>
  <si>
    <r>
      <rPr>
        <vertAlign val="superscript"/>
        <sz val="12"/>
        <color theme="1"/>
        <rFont val="Times New Roman"/>
        <family val="1"/>
      </rPr>
      <t xml:space="preserve"> 1</t>
    </r>
    <r>
      <rPr>
        <sz val="12"/>
        <color theme="1"/>
        <rFont val="Times New Roman"/>
        <family val="1"/>
      </rPr>
      <t xml:space="preserve"> Excluding 68 homeless households with a population of 76.</t>
    </r>
  </si>
  <si>
    <t>Number of Private Households with</t>
  </si>
  <si>
    <t>Solar water Heater</t>
  </si>
  <si>
    <t>Water pump</t>
  </si>
  <si>
    <t>Air conditioner</t>
  </si>
  <si>
    <t>Room heater</t>
  </si>
  <si>
    <t>Compost bin</t>
  </si>
  <si>
    <t>Rain water harvest tank</t>
  </si>
  <si>
    <t>Rain water absorption pit</t>
  </si>
  <si>
    <t>Base Year 2018 = 100</t>
  </si>
  <si>
    <r>
      <t xml:space="preserve">Region : North           Station : Ferret </t>
    </r>
    <r>
      <rPr>
        <b/>
        <vertAlign val="superscript"/>
        <sz val="12"/>
        <rFont val="Times New Roman"/>
        <family val="1"/>
      </rPr>
      <t>2</t>
    </r>
  </si>
  <si>
    <r>
      <rPr>
        <vertAlign val="superscript"/>
        <sz val="12"/>
        <rFont val="Times New Roman"/>
        <family val="1"/>
      </rPr>
      <t>2</t>
    </r>
    <r>
      <rPr>
        <sz val="12"/>
        <rFont val="Times New Roman"/>
        <family val="1"/>
      </rPr>
      <t xml:space="preserve">  A new station "Ferret" operational  in July 2017                 </t>
    </r>
    <r>
      <rPr>
        <b/>
        <sz val="12"/>
        <color rgb="FFFF0000"/>
        <rFont val="Times New Roman"/>
        <family val="1"/>
      </rPr>
      <t xml:space="preserve"> </t>
    </r>
    <r>
      <rPr>
        <b/>
        <vertAlign val="superscript"/>
        <sz val="12"/>
        <color rgb="FFFF0000"/>
        <rFont val="Times New Roman"/>
        <family val="1"/>
      </rPr>
      <t/>
    </r>
  </si>
  <si>
    <r>
      <t>Table 81- Housing units occupied by private households</t>
    </r>
    <r>
      <rPr>
        <b/>
        <vertAlign val="superscript"/>
        <sz val="12"/>
        <color theme="1"/>
        <rFont val="Times New Roman"/>
        <family val="1"/>
      </rPr>
      <t>1</t>
    </r>
    <r>
      <rPr>
        <b/>
        <sz val="12"/>
        <color theme="1"/>
        <rFont val="Times New Roman"/>
        <family val="1"/>
      </rPr>
      <t>, households and population by geographical location and availability of electricity through CEB, photovoltaic and other sources - 2022 Housing Census</t>
    </r>
  </si>
  <si>
    <r>
      <t>Table 82 - Housing units occupied by private households</t>
    </r>
    <r>
      <rPr>
        <b/>
        <vertAlign val="superscript"/>
        <sz val="12"/>
        <color theme="1"/>
        <rFont val="Times New Roman"/>
        <family val="1"/>
      </rPr>
      <t>1</t>
    </r>
    <r>
      <rPr>
        <b/>
        <sz val="12"/>
        <color theme="1"/>
        <rFont val="Times New Roman"/>
        <family val="1"/>
      </rPr>
      <t>, households and population by geographical location and availability of selected household amenities - 2022 Housing Census</t>
    </r>
  </si>
  <si>
    <t>Table 97 - Environmental Standards and Regulations under the Environment Protection Act 2002</t>
  </si>
  <si>
    <t>Table 103 - National disaster schemes, 2015</t>
  </si>
  <si>
    <t>Table 104- Emergency shelters by region and capacity, 2015</t>
  </si>
  <si>
    <t xml:space="preserve">Table 105 - Some publicly accessible  environmental information </t>
  </si>
  <si>
    <t>Table 106 - Description of national environment statistics programmes</t>
  </si>
  <si>
    <t>Table 107 - Type of environment statistics products and periodicity of update</t>
  </si>
  <si>
    <t>Table 116 - Households with members suffering from health problems related to air pollution by type of problem, Continuous Multi-Purpose Household Survey (CMPHS) 2001, Republic of Mauritius</t>
  </si>
  <si>
    <t>Table 117 - Rating of the state of the environment by head of household surveyed, Continuous Multi-Purpose Household Survey (CMPHS) 2001, Republic of Mauritius</t>
  </si>
  <si>
    <t>Table 118 – Percentage distribution of households surveyed by specified environment problem,Continuous Multi-Purpose Household Survey (CMPHS) 2002, Republic of Mauritius</t>
  </si>
  <si>
    <t>Table 119 - Distribution of households surveyed by methods of carrying goods purchased,  Continuous Multi-Purpose Household Survey (CMPHS) 2002, Republic of Mauritius</t>
  </si>
  <si>
    <t xml:space="preserve">Table 120 - Percentage distribution of households by response on solid waste issues, Continuous Multi-Purpose Household Survey (CMPHS) 2007, Republic of Mauritius
</t>
  </si>
  <si>
    <t>Table 121 - Percentage distribution of households by environmental issues, Continuous Multi-Purpose Household Survey (CMPHS) 2007, Republic of Mauritius</t>
  </si>
  <si>
    <t xml:space="preserve">Table 122- Percentage distribution of households surveyed by type of vehicles owned, Continuous Multi-Purpose Household Survey (CMPHS) 2009, Republic of Mauritius
</t>
  </si>
  <si>
    <t>Table 123 - Percentage distribution of households surveyed reporting on average kilometres travelled per year by type of vehicles owned, Continuous Multi- Purpose Household Survey (CMPHS) 2009, Republic of Mauritius</t>
  </si>
  <si>
    <t>Table 124 - Percentage distribution of households surveyed by awareness of global environmental challenges, Continuous Multi - Purpose Household Survey (CMPHS) 2009, Republic of Mauritius</t>
  </si>
  <si>
    <t>Table 125 - Percentage distribution of households surveyed by type and number of vehicles owned, Continuous Multi-Purpose Household Survey (CMPHS) 2009, Republic of Mauritius</t>
  </si>
  <si>
    <t>Table 126 (a) - Number and percentage distribution of tourists interviewed by rating of the state of the environment at various sites, Survey of outgoing tourists, 2000 &amp; 2002</t>
  </si>
  <si>
    <t xml:space="preserve">Table 126 (b) - Number and percentage distribution of tourists interviewed by rating of the state of the environment at various sites, Survey of outgoing tourists, 2004 &amp; 2006
</t>
  </si>
  <si>
    <t>Table 126 (c) - Number and percentage distribution of tourists interviewed by rating of the state of the environment at various sites, Survey of outgoing tourists, 2009</t>
  </si>
  <si>
    <r>
      <t>Table 127 - Percentage distribution of households by awareness of environmental issues, Continuous  Multi-Purpose Household Survey (CMPHS)</t>
    </r>
    <r>
      <rPr>
        <b/>
        <vertAlign val="superscript"/>
        <sz val="12"/>
        <color indexed="8"/>
        <rFont val="Times New Roman"/>
        <family val="1"/>
      </rPr>
      <t>1</t>
    </r>
    <r>
      <rPr>
        <b/>
        <sz val="12"/>
        <color indexed="8"/>
        <rFont val="Times New Roman"/>
        <family val="1"/>
      </rPr>
      <t xml:space="preserve"> 2012, Republic of Mauritius</t>
    </r>
  </si>
  <si>
    <t>Table 128 - Number and Percentage distribution of households taking measures  to reduce/reuse/recycle waste, Continuous  Multi-Purpose Household Survey (CMPHS) 2012, Republic of Mauritius</t>
  </si>
  <si>
    <t xml:space="preserve">Table 129- Number and Percentage distribution of households  collecting  and using rainwater for household purposes, Continuous Multi-Purpose Household Survey (CMPHS) 2012, Republic of Mauritius 
 </t>
  </si>
  <si>
    <t xml:space="preserve">Table 130- Percentage distribution of households equipped with a solar water heater by geographical district, Continuous Multi-Purpose Household Survey (CMPHS) 2012, Republic of Mauritius
 </t>
  </si>
  <si>
    <t>Table 131 - Percentage distribution of households by awareness of environmental issues, Continuous  Multi-Purpose Household Survey 2015, Republic of Mauritius</t>
  </si>
  <si>
    <t>Table 132 - Percentage distribution of households by awareness of "Environmental Awareness Campaigns", Continuous  Multi-Purpose Household Survey 2015, Republic of Mauritius</t>
  </si>
  <si>
    <t>Table 133 - Number and percentage of households reporting on awareness of "Say No to plastic bags" campaign by extent of success in reducing use of plastic bags, Continuous Multi-Purpose Household Survey 2015, Republic of Mauritius</t>
  </si>
  <si>
    <t>Table 134 - Number and percentage of households reporting on extent of use of reusable  long-lasting and eco-friendly shopping bags, Continuous Multi-Purpose Household Survey 2015, Republic of Mauritius</t>
  </si>
  <si>
    <t>Table 135 - Number and percentage of households by main option favoured to reduce plastic bags in the country, Continuous Multi-Purpose Household Survey 2015, Republic of Mauritius</t>
  </si>
  <si>
    <t>Table 136 - Number and percentage of households reporting on availability of drop-off bins in their locality for the disposal of segregated wastes, Continuous Multi-Purpose Household Survey 2015, Republic of Mauritius</t>
  </si>
  <si>
    <t>Table 137- Number and percentage of households reporting on segregation of wastes generated for recycling including composting, Continuous Multi-Purpose Household Survey 2015, Republic of Mauritius</t>
  </si>
  <si>
    <t>Table 138- Percentage of households reporting on segregation of wastes generated for recycling including composting by type of wastes, Continuous Multi-Purpose Household Survey 2015, Republic of Mauritius</t>
  </si>
  <si>
    <t>Table 139- Percentage of households reporting on disposal of segregated wastes by type of disposal method, Continuous Multi-Purpose Household Survey 2015, Republic of Mauritius</t>
  </si>
  <si>
    <t>Table 140 - Percentage of households reporting on difficulties to dispose of segregated wastes for recycling, Continuous Multi-Purpose Household Survey 2015, Republic of Mauritius</t>
  </si>
  <si>
    <t>Table 141 - Percentage of households that would consider to start segregation of waste for recycling, Continuous Multi-Purpose Household Survey 2015, Republic of Mauritius</t>
  </si>
  <si>
    <t>Table 142- Percentage of households reporting on means to enhance participation in waste segregation, Continuous Multi-Purpose Household Survey 2015, Republic of Mauritius</t>
  </si>
  <si>
    <t>Table 143- Percentage of households reporting on disposal of some selected waste, Continuous Multi-Purpose Household Survey 2015, Republic of Mauritius</t>
  </si>
  <si>
    <t>Table 144- Percentage of households reporting on engagement in activities related to environmental protection, Continuous Multi-Purpose Household Survey 2015, Republic of Mauritius</t>
  </si>
  <si>
    <t>Table 145 - Percentage of households reporting on awareness of "Climate Change", Continuous Multi-Purpose Household Survey 2015, Republic of Mauritius</t>
  </si>
  <si>
    <t>Table 146- Percentage of households reporting on "Climate Changes" affecting their household, Continuous Multi-Purpose Household Survey 2015, Republic of Mauritius</t>
  </si>
  <si>
    <r>
      <t>Table 147- Percentage distribution of establishments</t>
    </r>
    <r>
      <rPr>
        <b/>
        <vertAlign val="superscript"/>
        <sz val="12"/>
        <rFont val="Times New Roman"/>
        <family val="1"/>
      </rPr>
      <t>1</t>
    </r>
    <r>
      <rPr>
        <b/>
        <sz val="12"/>
        <rFont val="Times New Roman"/>
        <family val="1"/>
      </rPr>
      <t xml:space="preserve"> taking measures to reduce energy consumption, Census of Economic Activities 2013 - Small Establishments, Republic of Mauritius</t>
    </r>
  </si>
  <si>
    <r>
      <t>Table 148 - Percentage distribution of establishments</t>
    </r>
    <r>
      <rPr>
        <b/>
        <vertAlign val="superscript"/>
        <sz val="12"/>
        <rFont val="Times New Roman"/>
        <family val="1"/>
      </rPr>
      <t>1</t>
    </r>
    <r>
      <rPr>
        <b/>
        <sz val="12"/>
        <rFont val="Times New Roman"/>
        <family val="1"/>
      </rPr>
      <t xml:space="preserve"> taking measures to reduce water consumption, Census of Economic Activities 2013 - Small Establishments, Republic of Mauritius</t>
    </r>
  </si>
  <si>
    <r>
      <t>LTM</t>
    </r>
    <r>
      <rPr>
        <vertAlign val="superscript"/>
        <sz val="12"/>
        <rFont val="Times New Roman"/>
        <family val="1"/>
      </rPr>
      <t>1</t>
    </r>
  </si>
  <si>
    <t xml:space="preserve">Mean annual Temperature
</t>
  </si>
  <si>
    <r>
      <t>LTM</t>
    </r>
    <r>
      <rPr>
        <vertAlign val="superscript"/>
        <sz val="12"/>
        <rFont val="Times New Roman"/>
        <family val="1"/>
      </rPr>
      <t>2</t>
    </r>
  </si>
  <si>
    <r>
      <t>Table 78- Housing units occupied by private households</t>
    </r>
    <r>
      <rPr>
        <b/>
        <vertAlign val="superscript"/>
        <sz val="12"/>
        <color theme="1"/>
        <rFont val="Times New Roman"/>
        <family val="1"/>
      </rPr>
      <t>1</t>
    </r>
    <r>
      <rPr>
        <b/>
        <sz val="12"/>
        <color theme="1"/>
        <rFont val="Times New Roman"/>
        <family val="1"/>
      </rPr>
      <t>, households and population by geographical location and method of refuse disposal - 2022 Housing Census</t>
    </r>
  </si>
  <si>
    <r>
      <t>Table 79- Housing units occupied by private households</t>
    </r>
    <r>
      <rPr>
        <b/>
        <vertAlign val="superscript"/>
        <sz val="12"/>
        <color theme="1"/>
        <rFont val="Times New Roman"/>
        <family val="1"/>
      </rPr>
      <t>1</t>
    </r>
    <r>
      <rPr>
        <b/>
        <sz val="12"/>
        <color theme="1"/>
        <rFont val="Times New Roman"/>
        <family val="1"/>
      </rPr>
      <t>, households and population by geographical location  and availability of domestic  water tank/reservoir</t>
    </r>
    <r>
      <rPr>
        <b/>
        <vertAlign val="superscript"/>
        <sz val="12"/>
        <color theme="1"/>
        <rFont val="Times New Roman"/>
        <family val="1"/>
      </rPr>
      <t>2</t>
    </r>
    <r>
      <rPr>
        <b/>
        <sz val="12"/>
        <color theme="1"/>
        <rFont val="Times New Roman"/>
        <family val="1"/>
      </rPr>
      <t xml:space="preserve"> - 2022 Housing Census</t>
    </r>
  </si>
  <si>
    <r>
      <t>ISLAND OF RODRIGUES-</t>
    </r>
    <r>
      <rPr>
        <b/>
        <i/>
        <sz val="12"/>
        <color theme="1"/>
        <rFont val="Times New Roman"/>
        <family val="1"/>
      </rPr>
      <t>Wholly Rural</t>
    </r>
  </si>
  <si>
    <r>
      <t>ISLAND OF AGALÉGA-</t>
    </r>
    <r>
      <rPr>
        <b/>
        <i/>
        <sz val="12"/>
        <color theme="1"/>
        <rFont val="Times New Roman"/>
        <family val="1"/>
      </rPr>
      <t>Wholly Rural</t>
    </r>
  </si>
  <si>
    <r>
      <rPr>
        <vertAlign val="superscript"/>
        <sz val="12"/>
        <color theme="1"/>
        <rFont val="Times New Roman"/>
        <family val="1"/>
      </rPr>
      <t>1</t>
    </r>
    <r>
      <rPr>
        <sz val="12"/>
        <color theme="1"/>
        <rFont val="Times New Roman"/>
        <family val="1"/>
      </rPr>
      <t xml:space="preserve"> Excluding 68 homeless households with a population of 76.</t>
    </r>
  </si>
  <si>
    <r>
      <rPr>
        <vertAlign val="superscript"/>
        <sz val="12"/>
        <color theme="1"/>
        <rFont val="Times New Roman"/>
        <family val="1"/>
      </rPr>
      <t>2</t>
    </r>
    <r>
      <rPr>
        <sz val="12"/>
        <color theme="1"/>
        <rFont val="Times New Roman"/>
        <family val="1"/>
      </rPr>
      <t xml:space="preserve"> A domestic tank or reservoir means a container made of fibre-glass or concrete to store water to be used for domestic purposes</t>
    </r>
  </si>
  <si>
    <t>Table 97  - Environmental Standards and Regulations under the Environment Protection Act 2002</t>
  </si>
  <si>
    <t>Table 104 - Emergency shelters by region and capacity, 2015</t>
  </si>
  <si>
    <t>Table 117- Rating of the state of the environment by head of household surveyed, Continuous Multi-Purpose Household Survey (CMPHS) 2001, Republic of Mauritius</t>
  </si>
  <si>
    <t>Table 118- Percentage distribution of households surveyed by specified environment problem,Continuous Multi-Purpose Household Survey (CMPHS) 2002, Republic of Mauritius</t>
  </si>
  <si>
    <t>Table 119  - Distribution of households surveyed by methods of carrying goods purchased, Continuous Multi-Purpose Household Survey (CMPHS) 2002, Republic of Mauritius</t>
  </si>
  <si>
    <t>Table 120 - Percentage distribution of households by response on solid waste issues, Continuous Multi-Purpose Household Survey (CMPHS) 2007, Republic of Mauritius</t>
  </si>
  <si>
    <t>Table 122 - Percentage distribution of households surveyed by type of vehicles owned, Continuous Multi-Purpose Household Survey (CMPHS) 2009, Republic of Mauritius</t>
  </si>
  <si>
    <t>Table 123- Percentage distribution of households surveyed reporting on average kilometres travelled per year by type of vehicles owned, Continuous Multi-Purpose Household Survey (CMPHS) 2009, Republic of Mauritius</t>
  </si>
  <si>
    <t xml:space="preserve">Table 124- Percentage distribution of households surveyed by awareness of global environment challenges, Continuous Multi-Purpose Household Survey (CMPHS) 2009, Republic of Mauritius </t>
  </si>
  <si>
    <t>Table 126 (b) - Number and percentage distribution of tourists interviewed by rating of the state of the environment at various sites, Survey of outgoing tourists, 2004 &amp; 2006</t>
  </si>
  <si>
    <t>Table 127  - Percentage distribution of households by awareness of environmental issues, Continuous Multi-Purpose Household Survey (CMPHS) 2012, Republic of Mauritius</t>
  </si>
  <si>
    <t>Table 128 -Number and Percentage distribution of households taking measures  to reduce/reuse/recycle waste, Continuous Multi-Purpose Household Survey (CMPHS) 2012, Republic of Mauritius</t>
  </si>
  <si>
    <t xml:space="preserve">Table 129- Number and Percentage distribution of households  collecting  and using rainwater for household purposes, Continuous Multi-Purpose Household Survey (CMPHS) 2012, Republic of Mauritius </t>
  </si>
  <si>
    <t>Table 130- Percentage distribution of households equipped with a solar water heater by geographical district, Continuous Multi-Purpose Household Survey (CMPHS) 2012, Republic of Mauritius</t>
  </si>
  <si>
    <t>Table 131 - Percentage distribution of households by awareness of environmental issues, Continuous Multi-Purpose Household Survey 2015, Republic of Mauritius</t>
  </si>
  <si>
    <t>Table 132  - Percentage distribution of households by awareness of "Environmental Awareness Campaigns", Continuous Multi-Purpose Household Survey 2015, Republic of Mauritius</t>
  </si>
  <si>
    <t>Table 133  - Number and percentage distribution of households reporting on awareness of "Say No to Plastic bags" campaign by extent of success in reducing use of plastic bags, Continuous Multi-Purpose Household Survey 2015, Republic of Mauritius</t>
  </si>
  <si>
    <t>Table 134 -Number and Percentage distribution of households reporting on extent of use of reusable long-lasting and eco-friendly shopping bags, Continuous Multi-Purpose Household Survey 2015, Republic of Mauritius</t>
  </si>
  <si>
    <t>Table 138 - Percentage of households reporting on segregation of wastes generated for recycling including composting by type of wastes, Continuous Multi-Purpose Household Survey 2015, Republic of Mauritius</t>
  </si>
  <si>
    <t>Table 139  - Percentage of households reporting on disposal of segregated wastes by type of disposal method, Continuous Multi-Purpose Household Survey 2015, Republic of Mauritius</t>
  </si>
  <si>
    <t>Table 142 - Percentage of households reporting on means to enhance participation in waste segregation, Continuous Multi-Purpose Household Survey 2015, Republic of Mauritius</t>
  </si>
  <si>
    <t>Table 144  - Percentage of households reporting on engagement in activities related to environmental protection, Continuous Multi-Purpose Household Survey 2015, Republic of Mauritius</t>
  </si>
  <si>
    <t>Table 145- Percentage of households reporting on awareness of "Climate Change", Continuous Multi-Purpose Household Survey 2015, Republic of Mauritius</t>
  </si>
  <si>
    <t>Table 146 - Percentage of households reporting on "Climate Changes" affecting their household, Continuous Multi-Purpose Household Survey 2015, Republic of Mauritius</t>
  </si>
  <si>
    <t>Table 147 - Percentage distribution of establishments taking measures to reduce energy consumption, Census of Economic Activities 2013 - Small Establishments, Republic of Mauritius</t>
  </si>
  <si>
    <t>Table 148- Percentage distribution of establishments taking measures to reduce water consumption, Census of Economic Activities 2013 - Small Establishments, Republic of Mauritius</t>
  </si>
  <si>
    <r>
      <t xml:space="preserve">Cats </t>
    </r>
    <r>
      <rPr>
        <vertAlign val="superscript"/>
        <sz val="12"/>
        <color indexed="8"/>
        <rFont val="Times New Roman"/>
        <family val="1"/>
      </rPr>
      <t>1</t>
    </r>
  </si>
  <si>
    <t xml:space="preserve">Horses </t>
  </si>
  <si>
    <r>
      <t>m</t>
    </r>
    <r>
      <rPr>
        <vertAlign val="superscript"/>
        <sz val="10"/>
        <color indexed="8"/>
        <rFont val="Times New Roman"/>
        <family val="1"/>
      </rPr>
      <t>3</t>
    </r>
  </si>
  <si>
    <r>
      <t>Mio m</t>
    </r>
    <r>
      <rPr>
        <vertAlign val="superscript"/>
        <sz val="12"/>
        <rFont val="Times New Roman"/>
        <family val="1"/>
      </rPr>
      <t>3</t>
    </r>
    <r>
      <rPr>
        <sz val="12"/>
        <rFont val="Times New Roman"/>
        <family val="1"/>
      </rPr>
      <t>/y</t>
    </r>
  </si>
  <si>
    <r>
      <t>Mio m</t>
    </r>
    <r>
      <rPr>
        <i/>
        <vertAlign val="superscript"/>
        <sz val="12"/>
        <rFont val="Times New Roman"/>
        <family val="1"/>
      </rPr>
      <t>3</t>
    </r>
    <r>
      <rPr>
        <i/>
        <sz val="12"/>
        <rFont val="Times New Roman"/>
        <family val="1"/>
      </rPr>
      <t>/y</t>
    </r>
  </si>
  <si>
    <r>
      <rPr>
        <vertAlign val="superscript"/>
        <sz val="12"/>
        <rFont val="Times New Roman"/>
        <family val="1"/>
      </rPr>
      <t>4</t>
    </r>
    <r>
      <rPr>
        <sz val="12"/>
        <rFont val="Times New Roman"/>
        <family val="1"/>
      </rPr>
      <t xml:space="preserve"> Excludes the amount of CO</t>
    </r>
    <r>
      <rPr>
        <vertAlign val="subscript"/>
        <sz val="12"/>
        <rFont val="Times New Roman"/>
        <family val="1"/>
      </rPr>
      <t xml:space="preserve">2 </t>
    </r>
    <r>
      <rPr>
        <sz val="12"/>
        <rFont val="Times New Roman"/>
        <family val="1"/>
      </rPr>
      <t>sequestrated by trees and vegetations found along rivers, canal reserves and trees along roads</t>
    </r>
  </si>
  <si>
    <r>
      <t xml:space="preserve">2. GHG removals </t>
    </r>
    <r>
      <rPr>
        <vertAlign val="superscript"/>
        <sz val="12"/>
        <rFont val="Times New Roman"/>
        <family val="1"/>
      </rPr>
      <t>4</t>
    </r>
    <r>
      <rPr>
        <sz val="12"/>
        <rFont val="Times New Roman"/>
        <family val="1"/>
      </rPr>
      <t xml:space="preserve"> - (FOLU)</t>
    </r>
  </si>
  <si>
    <r>
      <t>Table 76- Urban and rural area and  population, Republic of Mauritius, Census 2022</t>
    </r>
    <r>
      <rPr>
        <b/>
        <vertAlign val="superscript"/>
        <sz val="12"/>
        <rFont val="Times New Roman"/>
        <family val="1"/>
      </rPr>
      <t>1</t>
    </r>
  </si>
  <si>
    <r>
      <t xml:space="preserve">Area </t>
    </r>
    <r>
      <rPr>
        <b/>
        <sz val="12"/>
        <rFont val="Times New Roman"/>
        <family val="1"/>
      </rPr>
      <t xml:space="preserve">
(km</t>
    </r>
    <r>
      <rPr>
        <b/>
        <vertAlign val="superscript"/>
        <sz val="12"/>
        <rFont val="Times New Roman"/>
        <family val="1"/>
      </rPr>
      <t>2</t>
    </r>
    <r>
      <rPr>
        <b/>
        <sz val="12"/>
        <rFont val="Times New Roman"/>
        <family val="1"/>
      </rPr>
      <t xml:space="preserve">) </t>
    </r>
  </si>
  <si>
    <r>
      <rPr>
        <vertAlign val="superscript"/>
        <sz val="12"/>
        <rFont val="Times New Roman"/>
        <family val="1"/>
      </rPr>
      <t>1</t>
    </r>
    <r>
      <rPr>
        <sz val="12"/>
        <rFont val="Times New Roman"/>
        <family val="1"/>
      </rPr>
      <t xml:space="preserve"> Provisional</t>
    </r>
  </si>
  <si>
    <r>
      <t xml:space="preserve">Table 77 - Number of improvised </t>
    </r>
    <r>
      <rPr>
        <b/>
        <vertAlign val="superscript"/>
        <sz val="12"/>
        <color indexed="8"/>
        <rFont val="Times New Roman"/>
        <family val="1"/>
      </rPr>
      <t>1</t>
    </r>
    <r>
      <rPr>
        <b/>
        <sz val="12"/>
        <color indexed="8"/>
        <rFont val="Times New Roman"/>
        <family val="1"/>
      </rPr>
      <t xml:space="preserve"> housing units and population by geographical district, Republic of Mauritius, 2011 and 2022 Housing Censuses </t>
    </r>
  </si>
  <si>
    <r>
      <t>2022 Census Population
Density (persons per km</t>
    </r>
    <r>
      <rPr>
        <b/>
        <vertAlign val="superscript"/>
        <sz val="12"/>
        <rFont val="Times New Roman"/>
        <family val="1"/>
      </rPr>
      <t>2</t>
    </r>
    <r>
      <rPr>
        <b/>
        <sz val="12"/>
        <rFont val="Times New Roman"/>
        <family val="1"/>
      </rPr>
      <t>)</t>
    </r>
  </si>
  <si>
    <t xml:space="preserve">Discharges ( including deaths ) at
Poudre D'Or chest hospital </t>
  </si>
  <si>
    <t xml:space="preserve">Table 77 - Number of improvised housing units and population by geographical district, Republic of Mauritius, 2011 and 2022 Housing Censuses </t>
  </si>
  <si>
    <t>Table 17 - Status of endangered flora, 2019- 2021</t>
  </si>
  <si>
    <t>Table 17 - Status of endangered flora, 2019 - 2021</t>
  </si>
  <si>
    <t>4. Insecticides, Herbicides and Fruit Ripeners</t>
  </si>
  <si>
    <t xml:space="preserve">5.  Polyethylene terephthalate (PET) bottles and Other Plastic Products </t>
  </si>
  <si>
    <r>
      <t xml:space="preserve">An excise duty of Rs 2 is applicable on each PET bottle used for soft drink and water only.
</t>
    </r>
    <r>
      <rPr>
        <sz val="12"/>
        <color indexed="8"/>
        <rFont val="Times New Roman"/>
        <family val="1"/>
      </rPr>
      <t xml:space="preserve">
</t>
    </r>
  </si>
  <si>
    <t>PET REFUND SCHEME
2014 rates were as follows:
Rs 15 per kilo exported in excess 1,000 tons; and
Rs 20 per kilo exported in excess of 1,500 tons
In 2015, the rates were revised to Rs 5 per kilo, to encourage recycling. 
9 August 2018:
Regarding recycling of waste PET botttles into reusable goods by a local manufacturer, financial incentive has been increased from Rs 5 to Rs 15 per kg of used PET bottles</t>
  </si>
  <si>
    <t>This report is divided into seven main sections, of which six are according to the United Nations Framework for the Development of Environment Statistics 2013 (FDES 2013), namely: Environmental conditions and quality;   Environmental resources and their use; Residuals; Extreme events and disasters; Human settlements and environmental health; and Environment protection, management and engagement. The seventh section relates to statistics on environment from censuses and surveys.</t>
  </si>
  <si>
    <t>0.20 - 0.70</t>
  </si>
  <si>
    <t>&lt;0.10 - 0.70</t>
  </si>
  <si>
    <t xml:space="preserve">2022 
Population Census </t>
  </si>
  <si>
    <t>Number of improvised housing units</t>
  </si>
  <si>
    <t>Table 78 - Housing units occupied by private households, households and population by geographical location and method of refuse disposal - 2022 Housing Census</t>
  </si>
  <si>
    <t>Table 79- Housing units occupied by private households, households and population by geographical location  and availability of domestic  water tank/reservoir2 - 2022 Housing Census</t>
  </si>
  <si>
    <t>Table 82 - Housing units occupied by private households, households and population by geographical location and availability of selected household amenities - 2022 Housing Census</t>
  </si>
  <si>
    <t>Number of Employees</t>
  </si>
  <si>
    <r>
      <t xml:space="preserve">2022 </t>
    </r>
    <r>
      <rPr>
        <b/>
        <vertAlign val="superscript"/>
        <sz val="12"/>
        <rFont val="Times New Roman"/>
        <family val="1"/>
      </rPr>
      <t>1</t>
    </r>
  </si>
  <si>
    <t>2.3 million</t>
  </si>
  <si>
    <t>LTM  (26.3)</t>
  </si>
  <si>
    <r>
      <t>LTM</t>
    </r>
    <r>
      <rPr>
        <vertAlign val="superscript"/>
        <sz val="12"/>
        <rFont val="Times New Roman"/>
        <family val="1"/>
      </rPr>
      <t xml:space="preserve"> 2</t>
    </r>
    <r>
      <rPr>
        <sz val="12"/>
        <rFont val="Times New Roman"/>
        <family val="1"/>
      </rPr>
      <t>: Long term mean, 1991-2020</t>
    </r>
  </si>
  <si>
    <r>
      <t xml:space="preserve">LTM </t>
    </r>
    <r>
      <rPr>
        <vertAlign val="superscript"/>
        <sz val="12"/>
        <rFont val="Times New Roman"/>
        <family val="1"/>
      </rPr>
      <t>1</t>
    </r>
    <r>
      <rPr>
        <sz val="12"/>
        <rFont val="Times New Roman"/>
        <family val="1"/>
      </rPr>
      <t xml:space="preserve"> - Long Term Mean , 1981 - 2010</t>
    </r>
  </si>
  <si>
    <r>
      <t xml:space="preserve">LTM </t>
    </r>
    <r>
      <rPr>
        <vertAlign val="superscript"/>
        <sz val="12"/>
        <rFont val="Times New Roman"/>
        <family val="1"/>
      </rPr>
      <t>2</t>
    </r>
    <r>
      <rPr>
        <sz val="12"/>
        <rFont val="Times New Roman"/>
        <family val="1"/>
      </rPr>
      <t xml:space="preserve"> - Long Term Mean , 1991 - 2020</t>
    </r>
  </si>
  <si>
    <r>
      <t xml:space="preserve">20,000 </t>
    </r>
    <r>
      <rPr>
        <b/>
        <vertAlign val="superscript"/>
        <sz val="12"/>
        <rFont val="Times New Roman"/>
        <family val="1"/>
      </rPr>
      <t>5</t>
    </r>
  </si>
  <si>
    <r>
      <rPr>
        <vertAlign val="superscript"/>
        <sz val="12"/>
        <color rgb="FF000000"/>
        <rFont val="Times New Roman"/>
        <family val="1"/>
      </rPr>
      <t>1</t>
    </r>
    <r>
      <rPr>
        <sz val="12"/>
        <color rgb="FF000000"/>
        <rFont val="Times New Roman"/>
        <family val="1"/>
      </rPr>
      <t xml:space="preserve"> Bras D'Eau National Park was proclaimed in 2011. From 2002 to 2010, it was known as Bras D'Eau &amp; Poste La Fayette Reserves.</t>
    </r>
  </si>
  <si>
    <r>
      <rPr>
        <vertAlign val="superscript"/>
        <sz val="12"/>
        <color rgb="FF000000"/>
        <rFont val="Times New Roman"/>
        <family val="1"/>
      </rPr>
      <t>2</t>
    </r>
    <r>
      <rPr>
        <sz val="12"/>
        <color rgb="FF000000"/>
        <rFont val="Times New Roman"/>
        <family val="1"/>
      </rPr>
      <t xml:space="preserve"> "Islet National Parks" renamed as "Special Reserves" as per the Native Terrestrial Biodiversity &amp; National Parks Act of 2015</t>
    </r>
  </si>
  <si>
    <r>
      <rPr>
        <vertAlign val="superscript"/>
        <sz val="12"/>
        <color rgb="FF000000"/>
        <rFont val="Times New Roman"/>
        <family val="1"/>
      </rPr>
      <t>3</t>
    </r>
    <r>
      <rPr>
        <sz val="12"/>
        <color rgb="FF000000"/>
        <rFont val="Times New Roman"/>
        <family val="1"/>
      </rPr>
      <t xml:space="preserve"> Current figures for privately-owned lands are crude estimates based on expert knowledge from Forestry Service.</t>
    </r>
  </si>
  <si>
    <r>
      <rPr>
        <vertAlign val="superscript"/>
        <sz val="12"/>
        <color rgb="FF000000"/>
        <rFont val="Times New Roman"/>
        <family val="1"/>
      </rPr>
      <t>4</t>
    </r>
    <r>
      <rPr>
        <sz val="12"/>
        <color rgb="FF000000"/>
        <rFont val="Times New Roman"/>
        <family val="1"/>
      </rPr>
      <t xml:space="preserve"> Includes plantations, forest lands, scrub and grazing lands.</t>
    </r>
  </si>
  <si>
    <r>
      <rPr>
        <vertAlign val="superscript"/>
        <sz val="12"/>
        <color rgb="FF000000"/>
        <rFont val="Times New Roman"/>
        <family val="1"/>
      </rPr>
      <t>5</t>
    </r>
    <r>
      <rPr>
        <sz val="12"/>
        <color rgb="FF000000"/>
        <rFont val="Times New Roman"/>
        <family val="1"/>
      </rPr>
      <t xml:space="preserve"> As per remote sensing survey effected by the Global Forest Resources Assessment (FRA) and the United Nations Commission to Combat Desertification (UNCCD), using Sentinel and Landsat satelllite imagery,</t>
    </r>
  </si>
  <si>
    <t>the total area of privately-owned forest lands is now estimated at 20,000 ha as at 2023. It is worthy to note that this decline from 25,000 ha to 20,000 ha occurred gradually over the last 15 years.</t>
  </si>
  <si>
    <r>
      <t xml:space="preserve">Privately owned lands </t>
    </r>
    <r>
      <rPr>
        <b/>
        <vertAlign val="superscript"/>
        <sz val="12"/>
        <rFont val="Times New Roman"/>
        <family val="1"/>
      </rPr>
      <t>1</t>
    </r>
  </si>
  <si>
    <t>2023</t>
  </si>
  <si>
    <t xml:space="preserve">Sulphur Dioxide (24 hr Average)  for Rose Hill Region
 (Roadside Fixed Station at the Rose Hill Sub Office of LEU)
</t>
  </si>
  <si>
    <t xml:space="preserve">Sulphur Dioxide (1 hr Average)  for Rose Hill Region
 (Roadside Fixed Station at the Rose Hill Sub Office of LEU)
</t>
  </si>
  <si>
    <t>24.6 - 30.1</t>
  </si>
  <si>
    <t>7.00 - 8.97</t>
  </si>
  <si>
    <t>6.4 - 8.3</t>
  </si>
  <si>
    <t>27.9 - 33.3</t>
  </si>
  <si>
    <t>19.9 - 25.8</t>
  </si>
  <si>
    <t>27.9 - 37.2</t>
  </si>
  <si>
    <t>15.5 - 54.0</t>
  </si>
  <si>
    <t>1.0 - 2.4</t>
  </si>
  <si>
    <t>24.8 - 29.0</t>
  </si>
  <si>
    <t>7.13 - 8.97</t>
  </si>
  <si>
    <t>6.0 - 7.7</t>
  </si>
  <si>
    <t xml:space="preserve">21.1 - 71.8 </t>
  </si>
  <si>
    <t>6.1 - 10.2</t>
  </si>
  <si>
    <t xml:space="preserve">11.1 - 18.9 </t>
  </si>
  <si>
    <t>19.4 - 88.0</t>
  </si>
  <si>
    <t>0.6 - 3.0</t>
  </si>
  <si>
    <t>21.4 - 24.7</t>
  </si>
  <si>
    <t>8.01 - 8.22</t>
  </si>
  <si>
    <t>7.8 - 9.3</t>
  </si>
  <si>
    <t>16.0 - 23.1</t>
  </si>
  <si>
    <t>9.2 - 12.7</t>
  </si>
  <si>
    <t>7.2 - 11.3</t>
  </si>
  <si>
    <t>15.3 - 19.7</t>
  </si>
  <si>
    <t>0.6 - 1.0</t>
  </si>
  <si>
    <t>21.6 -24.0</t>
  </si>
  <si>
    <t>7.16 - 7.78</t>
  </si>
  <si>
    <t>7.4 - 8.4</t>
  </si>
  <si>
    <t>15.1 - 15.7</t>
  </si>
  <si>
    <t>7.6 -10.5</t>
  </si>
  <si>
    <t>11.5 -12.8</t>
  </si>
  <si>
    <t>14.1 - 16.5</t>
  </si>
  <si>
    <t>0.8 -1.1</t>
  </si>
  <si>
    <t>23.2 - 28.6</t>
  </si>
  <si>
    <t>6.6 - 8.6</t>
  </si>
  <si>
    <t>14.5 - 18.0</t>
  </si>
  <si>
    <t>7.0 - 10.8</t>
  </si>
  <si>
    <t>8.9 - 13.2</t>
  </si>
  <si>
    <t>14.6 - 18.1</t>
  </si>
  <si>
    <t>0.7 - 1.2</t>
  </si>
  <si>
    <t>21.5 - 24.7</t>
  </si>
  <si>
    <t>6.70 - 7.61</t>
  </si>
  <si>
    <t>6.8 - 9.2</t>
  </si>
  <si>
    <t>15.0 - 18.1</t>
  </si>
  <si>
    <t>13.3 - 22.2</t>
  </si>
  <si>
    <t>5.9 - 13.6</t>
  </si>
  <si>
    <t>12.6 - 15.2</t>
  </si>
  <si>
    <t>22.1 - 26.9</t>
  </si>
  <si>
    <t>7.8-9.4</t>
  </si>
  <si>
    <t>26.3-39.5</t>
  </si>
  <si>
    <t>9.6-17.2</t>
  </si>
  <si>
    <t>14.1-18.5</t>
  </si>
  <si>
    <t>15.0 -30.0</t>
  </si>
  <si>
    <t>0.2-1.8</t>
  </si>
  <si>
    <t>23.6 - 26.3</t>
  </si>
  <si>
    <t>7.34 - 7.99</t>
  </si>
  <si>
    <t>7.0 - 8.6</t>
  </si>
  <si>
    <t>14.4 - 15.6</t>
  </si>
  <si>
    <t>7.1 - 10.1</t>
  </si>
  <si>
    <t>6.2 - 9.2</t>
  </si>
  <si>
    <t>12.1 - 15.6</t>
  </si>
  <si>
    <t>0.6 - 0.8</t>
  </si>
  <si>
    <t>22.3 - 24.0</t>
  </si>
  <si>
    <t>6.56 - 7.24</t>
  </si>
  <si>
    <t>6.8 - 7.4</t>
  </si>
  <si>
    <t>9.1 - 11.3</t>
  </si>
  <si>
    <t>1.7 - 2.6</t>
  </si>
  <si>
    <t>3.9 - 4.9</t>
  </si>
  <si>
    <t>8.4 - 10.7</t>
  </si>
  <si>
    <t>21.1 - 23.9</t>
  </si>
  <si>
    <t>7.20 - 8.24</t>
  </si>
  <si>
    <t>7.8 - 9.1</t>
  </si>
  <si>
    <t>14.1 - 16.9</t>
  </si>
  <si>
    <t xml:space="preserve">3.8 - 7.5 </t>
  </si>
  <si>
    <t>9.5 - 11.8</t>
  </si>
  <si>
    <t>11.0 - 14.0</t>
  </si>
  <si>
    <t>21.9  - 25.0</t>
  </si>
  <si>
    <t>6.90 - 7.94</t>
  </si>
  <si>
    <t>7.8 - 9.4</t>
  </si>
  <si>
    <t>8.2 - 12.4</t>
  </si>
  <si>
    <t>2.2 - 3.5</t>
  </si>
  <si>
    <t>4.4 - 5.9</t>
  </si>
  <si>
    <t>8.1 - 10.9</t>
  </si>
  <si>
    <t>21.6 - 25.0</t>
  </si>
  <si>
    <t>7.08 - 7.52</t>
  </si>
  <si>
    <t>6.7 - 8.6</t>
  </si>
  <si>
    <t>19.4 - 24.1</t>
  </si>
  <si>
    <t>&lt;0.4 - 3.1</t>
  </si>
  <si>
    <t>3.3 - 5.2</t>
  </si>
  <si>
    <t>15.8 -18.9</t>
  </si>
  <si>
    <t>7.81 - 9.27</t>
  </si>
  <si>
    <t>7.85-10.89</t>
  </si>
  <si>
    <t>24.1 - 29.7</t>
  </si>
  <si>
    <t>24.3 - 28.4</t>
  </si>
  <si>
    <t>7.1 - 8.4</t>
  </si>
  <si>
    <t>21.0 -25.0</t>
  </si>
  <si>
    <t>7.43 - 8.30</t>
  </si>
  <si>
    <t>7.8 - 8.9</t>
  </si>
  <si>
    <t>23.0 - 27.3</t>
  </si>
  <si>
    <t>6.28 - 8.05</t>
  </si>
  <si>
    <t>7.4 - 8.8</t>
  </si>
  <si>
    <t>20.8 - 24.9</t>
  </si>
  <si>
    <t>7.26 - 7.88</t>
  </si>
  <si>
    <t>7.1 - 8.9</t>
  </si>
  <si>
    <t>23.0 - 26.2</t>
  </si>
  <si>
    <t>7.24 - 7.72</t>
  </si>
  <si>
    <t>5.4 - 9.7</t>
  </si>
  <si>
    <t>21.4 - 26.4</t>
  </si>
  <si>
    <t>7.55 -8.03</t>
  </si>
  <si>
    <t>7.4 - 8.7</t>
  </si>
  <si>
    <t>22.8 - 27.1</t>
  </si>
  <si>
    <t>7.29 - 7.61</t>
  </si>
  <si>
    <t>7.7 - 9.1</t>
  </si>
  <si>
    <t>21.7 - 25.1</t>
  </si>
  <si>
    <t>7.12 - 7.79</t>
  </si>
  <si>
    <t>7.0 - 10.0</t>
  </si>
  <si>
    <t>7.37 - 10.42</t>
  </si>
  <si>
    <t>1.6 - 7.0</t>
  </si>
  <si>
    <t>7.45 - 10.08</t>
  </si>
  <si>
    <t>74.9 - 237.7</t>
  </si>
  <si>
    <t>4.9 - 18.6</t>
  </si>
  <si>
    <t>36.2 -83.6</t>
  </si>
  <si>
    <t>63.5 - 112.0</t>
  </si>
  <si>
    <t>0.8 - 3.3</t>
  </si>
  <si>
    <t>20.8 - 31.7</t>
  </si>
  <si>
    <t>8.9 - 13.1</t>
  </si>
  <si>
    <t>12.4 - 16.0</t>
  </si>
  <si>
    <t>20.0 - 33.5</t>
  </si>
  <si>
    <t>0.2 - 1.9</t>
  </si>
  <si>
    <t>16.0 -17.3</t>
  </si>
  <si>
    <t>7.3 -12.4</t>
  </si>
  <si>
    <t>10.6 -12.1</t>
  </si>
  <si>
    <t>14.1 - 15.7</t>
  </si>
  <si>
    <t>0.6 - 1.5</t>
  </si>
  <si>
    <t>12.4 - 15.7</t>
  </si>
  <si>
    <t>3.6 - 5.6</t>
  </si>
  <si>
    <t>5.7 - 7.5</t>
  </si>
  <si>
    <t>10.8 - 13.5</t>
  </si>
  <si>
    <t>0.5 - 1.2</t>
  </si>
  <si>
    <t>11.9 - 15.6</t>
  </si>
  <si>
    <t>0.5 - 2.6</t>
  </si>
  <si>
    <t>2.3 - 4.2</t>
  </si>
  <si>
    <t>8.9 - 11.3</t>
  </si>
  <si>
    <t>9.1 - 18.3</t>
  </si>
  <si>
    <t>2.9 - 5.9</t>
  </si>
  <si>
    <t>4.6 - 6.0</t>
  </si>
  <si>
    <t>9.1 - 11.0</t>
  </si>
  <si>
    <t>0.5 -0.6</t>
  </si>
  <si>
    <t>16.0 - 24.8</t>
  </si>
  <si>
    <t>2.2 - 5.3</t>
  </si>
  <si>
    <t>4.8 - 6.6</t>
  </si>
  <si>
    <t>10.3 - 21.0</t>
  </si>
  <si>
    <t>0.5 - 1.0</t>
  </si>
  <si>
    <t>11.8 - 21.1</t>
  </si>
  <si>
    <t>5.2 - 5.9</t>
  </si>
  <si>
    <t>4.8 - 10.1</t>
  </si>
  <si>
    <t>10.3 - 12.5</t>
  </si>
  <si>
    <t>16.5 - 17.6</t>
  </si>
  <si>
    <t>1.2 - 1.8</t>
  </si>
  <si>
    <t>3.6 - 4.7</t>
  </si>
  <si>
    <t>11.2 - 13.4</t>
  </si>
  <si>
    <t>0.8 - 0.9</t>
  </si>
  <si>
    <t>0.4 - 1.3</t>
  </si>
  <si>
    <t>&lt;0.1 - 1.3</t>
  </si>
  <si>
    <t>&lt;0.02 - 0.04</t>
  </si>
  <si>
    <t>0.4 - 1.0</t>
  </si>
  <si>
    <t>&lt;0.02 - 0.29</t>
  </si>
  <si>
    <t>0.3 - 1.0</t>
  </si>
  <si>
    <t>&lt;0.1 - 0.5</t>
  </si>
  <si>
    <t>7.98 - 8.25</t>
  </si>
  <si>
    <t>21.1 - 29.8</t>
  </si>
  <si>
    <t>26.7 - 35.5</t>
  </si>
  <si>
    <t>8.10 - 8.23</t>
  </si>
  <si>
    <t>26.5 - 29.3</t>
  </si>
  <si>
    <t>33.9 - 35.4</t>
  </si>
  <si>
    <t>7.94 - 8.21</t>
  </si>
  <si>
    <t>26.2 - 29.9</t>
  </si>
  <si>
    <t>34.1 - 35.5</t>
  </si>
  <si>
    <t>8.16 - 8.29</t>
  </si>
  <si>
    <t>31.9 - 35.3</t>
  </si>
  <si>
    <t>7.98 - 8.26</t>
  </si>
  <si>
    <t>25.0 - 28.3</t>
  </si>
  <si>
    <t>20.0 - 35.3</t>
  </si>
  <si>
    <t>8.03 - 8.37</t>
  </si>
  <si>
    <t>27.3 - 29.7</t>
  </si>
  <si>
    <t>31.9 - 34.8</t>
  </si>
  <si>
    <r>
      <t xml:space="preserve">2018 </t>
    </r>
    <r>
      <rPr>
        <b/>
        <vertAlign val="superscript"/>
        <sz val="12"/>
        <rFont val="Times New Roman"/>
        <family val="1"/>
      </rPr>
      <t>1</t>
    </r>
  </si>
  <si>
    <r>
      <t xml:space="preserve">2019 </t>
    </r>
    <r>
      <rPr>
        <b/>
        <vertAlign val="superscript"/>
        <sz val="12"/>
        <rFont val="Times New Roman"/>
        <family val="1"/>
      </rPr>
      <t>1</t>
    </r>
  </si>
  <si>
    <r>
      <t xml:space="preserve">2020 </t>
    </r>
    <r>
      <rPr>
        <b/>
        <vertAlign val="superscript"/>
        <sz val="12"/>
        <rFont val="Times New Roman"/>
        <family val="1"/>
      </rPr>
      <t>1</t>
    </r>
  </si>
  <si>
    <r>
      <rPr>
        <vertAlign val="superscript"/>
        <sz val="12"/>
        <rFont val="Times New Roman"/>
        <family val="1"/>
      </rPr>
      <t>1</t>
    </r>
    <r>
      <rPr>
        <sz val="12"/>
        <rFont val="Times New Roman"/>
        <family val="1"/>
      </rPr>
      <t xml:space="preserve"> Revised</t>
    </r>
  </si>
  <si>
    <r>
      <rPr>
        <vertAlign val="superscript"/>
        <sz val="12"/>
        <rFont val="Times New Roman"/>
        <family val="1"/>
      </rPr>
      <t>3</t>
    </r>
    <r>
      <rPr>
        <sz val="12"/>
        <rFont val="Times New Roman"/>
        <family val="1"/>
      </rPr>
      <t xml:space="preserve"> Rock refers to Rock Quarry</t>
    </r>
  </si>
  <si>
    <r>
      <rPr>
        <vertAlign val="superscript"/>
        <sz val="12"/>
        <rFont val="Times New Roman"/>
        <family val="1"/>
      </rPr>
      <t>4</t>
    </r>
    <r>
      <rPr>
        <sz val="12"/>
        <rFont val="Times New Roman"/>
        <family val="1"/>
      </rPr>
      <t xml:space="preserve"> Includes illegal construction, objections to projects, law and order, land conversion, land reclamations, landslides etc.</t>
    </r>
  </si>
  <si>
    <t>&lt;20</t>
  </si>
  <si>
    <t>na</t>
  </si>
  <si>
    <t>February 18-21</t>
  </si>
  <si>
    <t>Freddy</t>
  </si>
  <si>
    <t>120 km North Grand Bay</t>
  </si>
  <si>
    <r>
      <t xml:space="preserve">224 </t>
    </r>
    <r>
      <rPr>
        <vertAlign val="superscript"/>
        <sz val="12"/>
        <rFont val="Times New Roman"/>
        <family val="1"/>
      </rPr>
      <t>1</t>
    </r>
  </si>
  <si>
    <r>
      <t>No. of incidents</t>
    </r>
    <r>
      <rPr>
        <b/>
        <vertAlign val="superscript"/>
        <sz val="12"/>
        <color indexed="8"/>
        <rFont val="Times New Roman"/>
        <family val="1"/>
      </rPr>
      <t>1</t>
    </r>
    <r>
      <rPr>
        <b/>
        <sz val="12"/>
        <color indexed="8"/>
        <rFont val="Times New Roman"/>
        <family val="1"/>
      </rPr>
      <t xml:space="preserve">  </t>
    </r>
  </si>
  <si>
    <t>No. of persons evacuated/rescued</t>
  </si>
  <si>
    <t xml:space="preserve">Rose Belle </t>
  </si>
  <si>
    <t>2022/23</t>
  </si>
  <si>
    <r>
      <t xml:space="preserve">2021 </t>
    </r>
    <r>
      <rPr>
        <b/>
        <vertAlign val="superscript"/>
        <sz val="12"/>
        <rFont val="Times New Roman"/>
        <family val="1"/>
      </rPr>
      <t>1</t>
    </r>
  </si>
  <si>
    <r>
      <t xml:space="preserve">2023 </t>
    </r>
    <r>
      <rPr>
        <b/>
        <vertAlign val="superscript"/>
        <sz val="12"/>
        <rFont val="Times New Roman"/>
        <family val="1"/>
      </rPr>
      <t>1</t>
    </r>
  </si>
  <si>
    <r>
      <rPr>
        <vertAlign val="superscript"/>
        <sz val="11"/>
        <color theme="1"/>
        <rFont val="Times New Roman"/>
        <family val="1"/>
      </rPr>
      <t>1</t>
    </r>
    <r>
      <rPr>
        <sz val="11"/>
        <color theme="1"/>
        <rFont val="Times New Roman"/>
        <family val="1"/>
      </rPr>
      <t xml:space="preserve"> Revised</t>
    </r>
  </si>
  <si>
    <r>
      <t xml:space="preserve"> </t>
    </r>
    <r>
      <rPr>
        <vertAlign val="superscript"/>
        <sz val="12"/>
        <rFont val="Times New Roman"/>
        <family val="1"/>
      </rPr>
      <t>1</t>
    </r>
    <r>
      <rPr>
        <sz val="12"/>
        <rFont val="Times New Roman"/>
        <family val="1"/>
      </rPr>
      <t xml:space="preserve">Provisional         </t>
    </r>
    <r>
      <rPr>
        <vertAlign val="superscript"/>
        <sz val="12"/>
        <rFont val="Times New Roman"/>
        <family val="1"/>
      </rPr>
      <t>2</t>
    </r>
    <r>
      <rPr>
        <sz val="12"/>
        <rFont val="Times New Roman"/>
        <family val="1"/>
      </rPr>
      <t xml:space="preserve"> Source: Mauritius Environment Outlook, 2011</t>
    </r>
  </si>
  <si>
    <r>
      <t xml:space="preserve">24. Length of coastline </t>
    </r>
    <r>
      <rPr>
        <b/>
        <vertAlign val="superscript"/>
        <sz val="12"/>
        <rFont val="Times New Roman"/>
        <family val="1"/>
      </rPr>
      <t>2</t>
    </r>
  </si>
  <si>
    <r>
      <t xml:space="preserve">25. Length of coral reefs </t>
    </r>
    <r>
      <rPr>
        <b/>
        <vertAlign val="superscript"/>
        <sz val="12"/>
        <rFont val="Times New Roman"/>
        <family val="1"/>
      </rPr>
      <t>2</t>
    </r>
  </si>
  <si>
    <r>
      <t xml:space="preserve">26. Area of coral reefs </t>
    </r>
    <r>
      <rPr>
        <b/>
        <vertAlign val="superscript"/>
        <sz val="12"/>
        <rFont val="Times New Roman"/>
        <family val="1"/>
      </rPr>
      <t>2</t>
    </r>
  </si>
  <si>
    <r>
      <rPr>
        <vertAlign val="superscript"/>
        <sz val="12"/>
        <rFont val="Times New Roman"/>
        <family val="1"/>
      </rPr>
      <t>1</t>
    </r>
    <r>
      <rPr>
        <sz val="12"/>
        <rFont val="Times New Roman"/>
        <family val="1"/>
      </rPr>
      <t xml:space="preserve"> Provisional </t>
    </r>
  </si>
  <si>
    <r>
      <rPr>
        <vertAlign val="superscript"/>
        <sz val="12"/>
        <rFont val="Times New Roman"/>
        <family val="1"/>
      </rPr>
      <t>2</t>
    </r>
    <r>
      <rPr>
        <sz val="12"/>
        <rFont val="Times New Roman"/>
        <family val="1"/>
      </rPr>
      <t xml:space="preserve"> Provisional</t>
    </r>
  </si>
  <si>
    <r>
      <rPr>
        <vertAlign val="superscript"/>
        <sz val="12"/>
        <rFont val="Times New Roman"/>
        <family val="1"/>
      </rPr>
      <t>2</t>
    </r>
    <r>
      <rPr>
        <sz val="12"/>
        <rFont val="Times New Roman"/>
        <family val="1"/>
      </rPr>
      <t xml:space="preserve">  The volume of treated effluent in 2022 reflects to the amount supplied to Mont Choist Ltée only. During 2022, no treated effluent was supplied for irrigation by St. Martin Wastewater Treatment Plant due to ongoing refurbishment of sand filters.
</t>
    </r>
  </si>
  <si>
    <t>2022/2023</t>
  </si>
  <si>
    <r>
      <t>Rock</t>
    </r>
    <r>
      <rPr>
        <vertAlign val="superscript"/>
        <sz val="12"/>
        <color indexed="8"/>
        <rFont val="Times New Roman"/>
        <family val="1"/>
      </rPr>
      <t>3</t>
    </r>
  </si>
  <si>
    <r>
      <t>Backfilling</t>
    </r>
    <r>
      <rPr>
        <vertAlign val="superscript"/>
        <sz val="12"/>
        <color indexed="8"/>
        <rFont val="Times New Roman"/>
        <family val="1"/>
      </rPr>
      <t>2</t>
    </r>
  </si>
  <si>
    <r>
      <t>Other</t>
    </r>
    <r>
      <rPr>
        <vertAlign val="superscript"/>
        <sz val="12"/>
        <rFont val="Times New Roman"/>
        <family val="1"/>
      </rPr>
      <t xml:space="preserve"> 4</t>
    </r>
  </si>
  <si>
    <r>
      <rPr>
        <vertAlign val="superscript"/>
        <sz val="12"/>
        <rFont val="Times New Roman"/>
        <family val="1"/>
      </rPr>
      <t>2</t>
    </r>
    <r>
      <rPr>
        <sz val="12"/>
        <rFont val="Times New Roman"/>
        <family val="1"/>
      </rPr>
      <t xml:space="preserve"> Complaints regarding "Flooding/obstruction of rivers and drains", "Barelands","Backfilling" and "Rock" were recorded in "Other" prior to 2017. </t>
    </r>
  </si>
  <si>
    <t>https://localgovernment.govmu.org/MyDocument/Legislations/NDS%20EDITION%202015.PDF</t>
  </si>
  <si>
    <t xml:space="preserve"> Digest of Environment Statistics - A publication meant to bring together in a single volume all data pertaining to environment statistics</t>
  </si>
  <si>
    <t>4. Construction material wastes</t>
  </si>
  <si>
    <t>1. Mass media sensitisation &amp; awareness on  the drop off bins</t>
  </si>
  <si>
    <t>3. Ability to distinguish which garbage is recyclable</t>
  </si>
  <si>
    <t>4. Collection of segregated wastes by Local Authorities</t>
  </si>
  <si>
    <r>
      <t>Table 80 - Residential and partly residential buildings</t>
    </r>
    <r>
      <rPr>
        <b/>
        <sz val="12"/>
        <color theme="1"/>
        <rFont val="Times New Roman"/>
        <family val="1"/>
      </rPr>
      <t xml:space="preserve"> located next to a river/canal by distance separating them in metres - 2022 Housing Census</t>
    </r>
  </si>
  <si>
    <t>Table 81- Housing units occupied by private households, households and population by geographical location and availability of electricity through CEB, photovoltaic and other sources - 2022 Housing Census</t>
  </si>
  <si>
    <t>Table 80 - Residential and partly residential buildings located next to a river/canal by distance separating them in metres - 2022 Housing Census</t>
  </si>
  <si>
    <t>6. Food and Agricultural  Research and Extension Institute (FAREI), Minister of Agro-Industry, Food Security, Blue Economy and Fisheries</t>
  </si>
  <si>
    <t>Source: Forestry Services and National Parks and Conservation Service (NPCS), Minister of Agro-Industry, Food Security, Blue Economy and Fisheries</t>
  </si>
  <si>
    <t>Source : Forestry Service, Minister of Agro-Industry, Food Security, Blue Economy and Fisheries</t>
  </si>
  <si>
    <t>Source : Albion Fisheries Research Centre,  Minister of Agro-Industry, Food Security, Blue Economy and Fisheries</t>
  </si>
  <si>
    <r>
      <rPr>
        <b/>
        <sz val="12"/>
        <color indexed="8"/>
        <rFont val="Times New Roman"/>
        <family val="1"/>
      </rPr>
      <t>Source</t>
    </r>
    <r>
      <rPr>
        <sz val="12"/>
        <color indexed="8"/>
        <rFont val="Times New Roman"/>
        <family val="1"/>
      </rPr>
      <t>: Albion Fisheries Research Centre (AFRC), Minister of Agro-Industry, Food Security, Blue Economy and Fisheries</t>
    </r>
  </si>
  <si>
    <t>Source : Albion Fisheries Research Centre,Minister of Agro-Industry, Food Security, Blue Economy and Fisheries</t>
  </si>
  <si>
    <t>Source : Albion Fisheries Research Centre, Minister of Agro-Industry, Food Security, Blue Economy and Fisheries</t>
  </si>
  <si>
    <t>Source : Food and Agricultural Research and Extension Institute, Minister of Agro-Industry, Food Security, Blue Economy and Fisheries</t>
  </si>
  <si>
    <t>Source: Ministry of Finance</t>
  </si>
  <si>
    <t>Source : Forestry Service,Minister of Agro-Industry, Food Security, Blue Economy and Fisheries</t>
  </si>
  <si>
    <r>
      <t xml:space="preserve">3. Albion Fisheries Research Centre, </t>
    </r>
    <r>
      <rPr>
        <sz val="12"/>
        <color theme="1"/>
        <rFont val="Times New Roman"/>
        <family val="1"/>
      </rPr>
      <t>Ministry</t>
    </r>
    <r>
      <rPr>
        <sz val="12"/>
        <rFont val="Times New Roman"/>
        <family val="1"/>
      </rPr>
      <t xml:space="preserve"> of Agro-Industry, Food Security, Blue Economy and Fisheries</t>
    </r>
  </si>
  <si>
    <r>
      <t xml:space="preserve">5. Forestry Service, </t>
    </r>
    <r>
      <rPr>
        <sz val="12"/>
        <color theme="1"/>
        <rFont val="Times New Roman"/>
        <family val="1"/>
      </rPr>
      <t>Ministry</t>
    </r>
    <r>
      <rPr>
        <sz val="12"/>
        <rFont val="Times New Roman"/>
        <family val="1"/>
      </rPr>
      <t xml:space="preserve"> of Agro-Industry, Food Security, Blue Economy and Fisheries</t>
    </r>
  </si>
  <si>
    <t>DIGEST OF ENVIRONMENT STATISTICS - 2024</t>
  </si>
  <si>
    <t xml:space="preserve">The statistics provided in this publication are the latest available ones and cover the period 2015 to 2024, wherever possible. </t>
  </si>
  <si>
    <t>December 2025</t>
  </si>
  <si>
    <t>Table 1 -Main environment indicators, 2023 and 2024</t>
  </si>
  <si>
    <t>Table 2 -  Main islets by geographical district and area, 2024</t>
  </si>
  <si>
    <t>Table 3 -  Monthly Mean temperature, 2015 - 2024</t>
  </si>
  <si>
    <t>Table 4  -  Monthly Mean maximum  temperature, 2015 -2024</t>
  </si>
  <si>
    <t>Table 5 -  Monthly Mean minimum  temperature, 2015-2024</t>
  </si>
  <si>
    <t>Table 6 - Monthly (24-hourly maximum) rainfall by station, 2015-2024</t>
  </si>
  <si>
    <t>Table 7 - Monthly mean relative humidity (%) with extremes, 2024</t>
  </si>
  <si>
    <t>Table 9 - Monthly mean wind speed  and highest gusts  at Plaisance aeronautical station, 2015-2024</t>
  </si>
  <si>
    <t>Table 10 - Monthly total hours of sunshine by region and station, 2015-2024</t>
  </si>
  <si>
    <t>Table 14 - Number of mangroves planted and area covered, 2017 - 2024</t>
  </si>
  <si>
    <t>Table 20  - Terrestrial protected areas, Republic of Mauritius - 2024</t>
  </si>
  <si>
    <t>Table 21 - Marine  Protected Areas, Republic of Mauritius, 2024</t>
  </si>
  <si>
    <t>Table 22 - Forest area by category, 2015 - 2024</t>
  </si>
  <si>
    <t>Table 23 - Changes in forest-land cover, 2015 and 2024</t>
  </si>
  <si>
    <t>Table 24 - Forest plantations  by type of plants, 2015 - 2024</t>
  </si>
  <si>
    <t>Table 25- Forest fires and area affected, 2015 - 2024</t>
  </si>
  <si>
    <t>Table 26 - Monthly (24-hour average) ambient air quality monitoring by fixed station, 2024</t>
  </si>
  <si>
    <t>Table 27 - Monthly average measurements (average seasonal removed) of Global Carbon dioxide (CO2) concentration, 2015- 2024</t>
  </si>
  <si>
    <t>Table 28  - Monthly average measurements (average seasonal removed) of Global methane (CH4) concentration, 2015 - 2024</t>
  </si>
  <si>
    <t>Table 29 - Freshwater quality from selected boreholes by selected parameters, 2023- 2024</t>
  </si>
  <si>
    <t>Table 30  - River water quality by selected physico-chemical parameters, 2024</t>
  </si>
  <si>
    <t>Table 31 - Range of levels of Nitrate-Nitrogen, Phosphate and Chemical Oxygen Demand (COD) at established coastal sites, 2024</t>
  </si>
  <si>
    <t>Table 32 - Total Coliforms (TC) and Faecal Coliforms (FC) in coastal water at monitoring site and by station, 2018- 2024</t>
  </si>
  <si>
    <t>Table 33 - Physical and chemical characteristics of coastal water by level and monitoring site, 2018- 2024</t>
  </si>
  <si>
    <t>Table 34  - Sea water quality in the lagoon at Terre Rouge Rivulet Bird Sanctuary, 2015- 2024</t>
  </si>
  <si>
    <t>Table 36 - Mean sea surface temperature  around the Island of Mauritius, 2015 - 2024</t>
  </si>
  <si>
    <t>Table 37 - Number of noise complaints received by Ministry of Health and Wellness, 2015 - 2024</t>
  </si>
  <si>
    <t>Table 38  - Noise monitoring surveillance after office hours and during weekends by "Noise Flying Squad", Ministry of Health and Wellness, 2019 - 2024</t>
  </si>
  <si>
    <t>Table 40- Deforestation rate of forestland, 2015 - 2024</t>
  </si>
  <si>
    <t>Table 41- Local production of logs, poles and fuelwood, 2015 - 2024</t>
  </si>
  <si>
    <t>Table 43 - Imports and value (c.i.f) of forest products, 2015 - 2024</t>
  </si>
  <si>
    <t>Table 44  - Domestic exports and value (f.o.b) of forest products, 2015 - 2024</t>
  </si>
  <si>
    <t>Table 45 - Annual fish catch of the coastal (artisanal) fishery by gear - type, 2015 - 2024</t>
  </si>
  <si>
    <t>Table 46  - Annual catch by banks, 2015 - 2024</t>
  </si>
  <si>
    <t>Table 48 - Import, export and trade balance of fish and fish products, 2015 - 2024</t>
  </si>
  <si>
    <t>Table 49 - Livestock herd and poultry status by geographical district as at December 2024</t>
  </si>
  <si>
    <t>Table 50 - Imports of vaccines for veterinary medicines, 2021- 2024</t>
  </si>
  <si>
    <t>Table 51 - Imports of selected livestock, 2020 - 2024</t>
  </si>
  <si>
    <t>Table 52- Exports  of selected live animals, 2020- 2024</t>
  </si>
  <si>
    <t>Table 54  - Volume of treated effluent from wastewater treatment plants used for irrigation, 2015 - 2024</t>
  </si>
  <si>
    <t>Table 55  - Daily per capita domestic and potable water consumption, 2015- 2024</t>
  </si>
  <si>
    <t>Table 56 - Volume of water used by the Central Electricity Board for hydropower generation, 2015- 2024</t>
  </si>
  <si>
    <t>Table 57 - Water supply by economic activity, 2015 - 2024</t>
  </si>
  <si>
    <t>Table 59 (a) - National inventory of greenhouse gas emissions  (carbon dioxide) and removals by source categories, Republic of Mauritius, 2015 - 2024</t>
  </si>
  <si>
    <t>Table 59 (b)- National inventory of greenhouse gas emissions  (methane) by source categories, Republic of Mauritius, 2015 - 2024</t>
  </si>
  <si>
    <t>Table 59 (c) - National inventory of greenhouse gas emissions  (nitrous oxide) by source categories, Republic of Mauritius, 2015 - 2024</t>
  </si>
  <si>
    <t>Table 59 (d) - National inventory of greenhouse gas emissions  (hydrofluorocarbons) by source categories, Republic of Mauritius, 2015 - 2024</t>
  </si>
  <si>
    <t>Table 60 - Greenhouse gas emissions from energy sector (fuel combustion activities), Republic of Mauritius, 2020- 2024</t>
  </si>
  <si>
    <t>Table 61 - National inventory of greenhouse gas (GHG) emissions by source categories, Republic of Mauritius, 2015 - 2024</t>
  </si>
  <si>
    <t>Table 62 - Trend in Energy intensity index, Energy consumption per capita index, GHG Emission per capita index and GHG emission per GDP index, 2015 - 2024</t>
  </si>
  <si>
    <t>Table 63- Consumption of controlled ozone-depleting substances by sector, 2015 - 2024</t>
  </si>
  <si>
    <t>Table 64 - Consumption of controlled ozone-depleting substances by type of substances, 2015- 2024</t>
  </si>
  <si>
    <t>Table 65 - Volume of wastewater treated by public treatment stations and by type of treatment, 2015- 2024</t>
  </si>
  <si>
    <t>Table 66 -Volume of wastewater treated, number and capacity of treatment plants, 2015 - 2024</t>
  </si>
  <si>
    <t>Table 67- Discharge of treated wastewater to environment, 2015 - 2024</t>
  </si>
  <si>
    <t>Table 68- Average volume of wastewater treated by station, treatment level, final discharge point and monitoring of selected chemical parameters, 2024</t>
  </si>
  <si>
    <t>Table 69 - Disposal of solid waste at Mare Chicose landfill site by type, 2015 - 2024</t>
  </si>
  <si>
    <t>Table 70 - Disposal of solid waste at Mare Chicose landfill site by economic activity, 2015 - 2024</t>
  </si>
  <si>
    <t>Table 71 - Management of solid waste, 2015- 2024</t>
  </si>
  <si>
    <t>Table 72 - Number and capacity of solid waste transfer stations, 2024</t>
  </si>
  <si>
    <t>Table 73  - Exports of selected wastes, 2015 - 2024</t>
  </si>
  <si>
    <t>Table 74 - Tropical storms/cyclones when warnings were issued for Island of Mauritius, 1992 - 2024</t>
  </si>
  <si>
    <t>Table 75  Number of incidents related to flooding and hazardous material release  attended by Mauritius Fire and Rescue Service and number of persons evacuated by fire station - Island of Mauritius, 2022 - 2024</t>
  </si>
  <si>
    <t xml:space="preserve">Table 76  - Urban and rural area and population, Republic of Mauritius, 2024    </t>
  </si>
  <si>
    <t>Table 84 - Admissions due to certain respiratory diseases by sex  in government general hospitals, 2018 - 2024</t>
  </si>
  <si>
    <t>Table 85- Cases of asthma treated as in-patients in government hospitals, 2015 - 2024</t>
  </si>
  <si>
    <t>Table 86- Deaths registered  due to asthma, 2015 - 2024</t>
  </si>
  <si>
    <t>Table 87 - Cases of asthma treated as in-patients in government hospitals by age group and sex, 2023- 2024</t>
  </si>
  <si>
    <t>Table 88- Enteritis and other diarrhoeal diseases, 2015- 2024</t>
  </si>
  <si>
    <t>Table 89 - New cases of certain notifiable diseases reported to sanitary authorities, 2015 - 2024</t>
  </si>
  <si>
    <t>Table 90- Incidence rate of selected notifiable diseases reported to sanitary authorities, 2015 - 2024</t>
  </si>
  <si>
    <t>Table 91 - Death due to selected diseases , 2015 - 2024</t>
  </si>
  <si>
    <t>Table 92-First attendances for the treatment of gastro-enteritis at community hospitals, medi-clinics, area health centres and community health centres, by sex, 2015  - 2024</t>
  </si>
  <si>
    <t>Table 93 - Annual Government Expenditure on environmental protection (Budgetary Central Government) by Environment function, 2018, 2019/2020, 2020/2021, 2021/2022, 2022/23, 2023/24</t>
  </si>
  <si>
    <t>Table 94  - Annual budget of the Ministry of Environment, Solid Waste Management and Climate Change,  2018 -2023/24</t>
  </si>
  <si>
    <t>Table 95  - Amount collected on environment protection fee, 2015 - 2023/24</t>
  </si>
  <si>
    <t>Table 96 - Main environmental authority, 2024</t>
  </si>
  <si>
    <t>Table 98 - Licensing system to ensure compliance with environmental standards for businesses, 2024</t>
  </si>
  <si>
    <t>Table 99 - List, description and amount collected for green/environmental taxes, 2023/2024</t>
  </si>
  <si>
    <t>Table 100 - Quantity of polyethylane teraphthalate (PET) products exported, 2024</t>
  </si>
  <si>
    <t>Table 101 - Quantity of PET bottles on which excise duty has been collected from local manufacturers, 2024</t>
  </si>
  <si>
    <t>Table 102 - Multilateral Environmental Agreements (MEA's) and other Global Environmental Conventions, 2024</t>
  </si>
  <si>
    <t>Table 108- List of institutions/organisations providing data for the production of environment statistics, 2024</t>
  </si>
  <si>
    <t>Table 109  - Environmental  education programmes and number of participants, 2024</t>
  </si>
  <si>
    <t>Table 110 - Non-Government Organisations affiliated to the Ministry of Environment, Solid Waste Management and Climate Change, 2024</t>
  </si>
  <si>
    <t>Table 111 - Number of Environmental Impact Assessment (EIA) licences granted by type of project, 2015 - 2024</t>
  </si>
  <si>
    <t>Table 112- Number of Preliminary Environmental Report (PER) approvals granted by type of project, 2015 - 2024</t>
  </si>
  <si>
    <t>Table 113  - No. of complaints received at the Pollution Prevention and Control Division by category, 2015 - 2024</t>
  </si>
  <si>
    <t>Table 114 - Contraventions  established and notices issued by "Police De L'Environnement", 2015 - 2024</t>
  </si>
  <si>
    <t>Table 115- Number of offences detected against forest laws  by category, 2015 - 2024</t>
  </si>
  <si>
    <r>
      <t xml:space="preserve">6,256.8 </t>
    </r>
    <r>
      <rPr>
        <vertAlign val="superscript"/>
        <sz val="12"/>
        <rFont val="Times New Roman"/>
        <family val="1"/>
      </rPr>
      <t>2</t>
    </r>
  </si>
  <si>
    <r>
      <t xml:space="preserve">6,407.6 </t>
    </r>
    <r>
      <rPr>
        <vertAlign val="superscript"/>
        <sz val="12"/>
        <rFont val="Times New Roman"/>
        <family val="1"/>
      </rPr>
      <t>2</t>
    </r>
  </si>
  <si>
    <r>
      <t xml:space="preserve">4,684.7 </t>
    </r>
    <r>
      <rPr>
        <vertAlign val="superscript"/>
        <sz val="12"/>
        <rFont val="Times New Roman"/>
        <family val="1"/>
      </rPr>
      <t>2</t>
    </r>
  </si>
  <si>
    <r>
      <t xml:space="preserve">4,999.1 </t>
    </r>
    <r>
      <rPr>
        <vertAlign val="superscript"/>
        <sz val="12"/>
        <rFont val="Times New Roman"/>
        <family val="1"/>
      </rPr>
      <t>2</t>
    </r>
  </si>
  <si>
    <r>
      <t>3.72</t>
    </r>
    <r>
      <rPr>
        <vertAlign val="superscript"/>
        <sz val="12"/>
        <rFont val="Times New Roman"/>
        <family val="1"/>
      </rPr>
      <t xml:space="preserve"> 2</t>
    </r>
  </si>
  <si>
    <r>
      <t>4.02</t>
    </r>
    <r>
      <rPr>
        <vertAlign val="superscript"/>
        <sz val="12"/>
        <rFont val="Times New Roman"/>
        <family val="1"/>
      </rPr>
      <t xml:space="preserve"> 2</t>
    </r>
  </si>
  <si>
    <t>Table 1 - Main environment indicators, 2023 and 2024</t>
  </si>
  <si>
    <t>Table 3 -  Monthly mean temperature, 2015 - 2024</t>
  </si>
  <si>
    <t>Table 4 - Monthly mean maximum  temperature, 2015 - 2024</t>
  </si>
  <si>
    <t>Table 5 -  Monthly mean minimum  temperature, 2015- 2024</t>
  </si>
  <si>
    <t xml:space="preserve">Table 6 - Monthly (24-hourly maximum) rainfall by station, 2015-2024
                                                                                                                                                                                                                                                                             </t>
  </si>
  <si>
    <t>As at 2017</t>
  </si>
  <si>
    <t>Cumulative total number of mangroves planted and area covered  as at 2024</t>
  </si>
  <si>
    <t>Table 14 - Number of mangroves planted and area covered, 2017- 2024</t>
  </si>
  <si>
    <t xml:space="preserve"> Table 20 - Terrestrial protected areas, Republic of Mauritius - 2024</t>
  </si>
  <si>
    <t>Table 21 - Marine Protected Areas, Republic of Mauritius, 2024</t>
  </si>
  <si>
    <t>2024</t>
  </si>
  <si>
    <r>
      <t xml:space="preserve">Table 24 - Forest plantations </t>
    </r>
    <r>
      <rPr>
        <b/>
        <vertAlign val="superscript"/>
        <sz val="12"/>
        <rFont val="Times New Roman"/>
        <family val="1"/>
      </rPr>
      <t>1</t>
    </r>
    <r>
      <rPr>
        <b/>
        <sz val="12"/>
        <rFont val="Times New Roman"/>
        <family val="1"/>
      </rPr>
      <t xml:space="preserve"> by type of plants, 2015- 2024</t>
    </r>
  </si>
  <si>
    <t>Table 25 - Forest fires and area affected, 2015 - 2024</t>
  </si>
  <si>
    <t>0.2 - 0.5</t>
  </si>
  <si>
    <t>&lt;0.02 - 0.19</t>
  </si>
  <si>
    <t>0.2 - 1.7</t>
  </si>
  <si>
    <t>0.1 - 0.9</t>
  </si>
  <si>
    <t>&lt;0.1 - 1.9</t>
  </si>
  <si>
    <t>0.3 - 1.5</t>
  </si>
  <si>
    <t>&lt;0.02 - 0.13</t>
  </si>
  <si>
    <t>&lt;0.1 - 2.6</t>
  </si>
  <si>
    <t>&lt;0.02 - 0.03</t>
  </si>
  <si>
    <t>&lt;0.1 - 2.1</t>
  </si>
  <si>
    <t>0.1 - 0.7</t>
  </si>
  <si>
    <t>0.3 - 0.8</t>
  </si>
  <si>
    <t>0.2 - 0.7</t>
  </si>
  <si>
    <t>0.8 - 1.7</t>
  </si>
  <si>
    <t>0.3 - 1.4</t>
  </si>
  <si>
    <t>&lt;0.1 - 1.2</t>
  </si>
  <si>
    <t>&lt;0.02 - 0.43</t>
  </si>
  <si>
    <t>0.3 - 1.6</t>
  </si>
  <si>
    <t>&lt;0.02 - 0.02</t>
  </si>
  <si>
    <t>&lt;0.1 - 2.2</t>
  </si>
  <si>
    <t>0.2 - 2.8</t>
  </si>
  <si>
    <t>&lt;0.1 - 2.0</t>
  </si>
  <si>
    <t>0.2 - 1.5</t>
  </si>
  <si>
    <t>&lt;0.1 - 1.7</t>
  </si>
  <si>
    <t>0.3 - 2.4</t>
  </si>
  <si>
    <t>0.4 - 1.4</t>
  </si>
  <si>
    <t>&lt;0.02 - 0.06</t>
  </si>
  <si>
    <t>&lt;0.1 - 3.0</t>
  </si>
  <si>
    <t>0.3 - 1.9</t>
  </si>
  <si>
    <t>&lt;0.1 - 2.7</t>
  </si>
  <si>
    <t>Table 31  - Range of levels of Nitrate-Nitrogen, Phosphate and Chemical Oxygen Demand (COD) at established coastal sites, 2024</t>
  </si>
  <si>
    <t>Table 30 - River water quality by selected physico-chemical parameters, 2024</t>
  </si>
  <si>
    <r>
      <t xml:space="preserve">Table 115 - Number of offences detected against forest laws </t>
    </r>
    <r>
      <rPr>
        <b/>
        <vertAlign val="superscript"/>
        <sz val="12"/>
        <rFont val="Times New Roman"/>
        <family val="1"/>
      </rPr>
      <t>1</t>
    </r>
    <r>
      <rPr>
        <b/>
        <sz val="12"/>
        <rFont val="Times New Roman"/>
        <family val="1"/>
      </rPr>
      <t xml:space="preserve"> by category, 2015 - 2024</t>
    </r>
  </si>
  <si>
    <r>
      <t xml:space="preserve">Table 114 - Contraventions </t>
    </r>
    <r>
      <rPr>
        <b/>
        <vertAlign val="superscript"/>
        <sz val="12"/>
        <rFont val="Times New Roman"/>
        <family val="1"/>
      </rPr>
      <t>1</t>
    </r>
    <r>
      <rPr>
        <b/>
        <sz val="12"/>
        <rFont val="Times New Roman"/>
        <family val="1"/>
      </rPr>
      <t xml:space="preserve"> established and notices issued by "Police De L'Environnement", 2015 - 2024</t>
    </r>
  </si>
  <si>
    <r>
      <t xml:space="preserve">Table 113 - No. of complaints </t>
    </r>
    <r>
      <rPr>
        <b/>
        <vertAlign val="superscript"/>
        <sz val="12"/>
        <rFont val="Times New Roman"/>
        <family val="1"/>
      </rPr>
      <t>1</t>
    </r>
    <r>
      <rPr>
        <b/>
        <sz val="12"/>
        <color theme="1"/>
        <rFont val="Times New Roman"/>
        <family val="1"/>
      </rPr>
      <t xml:space="preserve"> received</t>
    </r>
    <r>
      <rPr>
        <b/>
        <sz val="12"/>
        <rFont val="Times New Roman"/>
        <family val="1"/>
      </rPr>
      <t xml:space="preserve"> at the Pollution Prevention and Control (PPC) Division by category, 2015- 2024</t>
    </r>
  </si>
  <si>
    <t>Table 112 - Number of Preliminary Environmental Report (PER) approvals granted by type of project, 2015 - 2024</t>
  </si>
  <si>
    <t>Table 110- Non-Government Organisations affiliated to the Ministry of Environment, Solid Waste Management and Climate Change, 2024</t>
  </si>
  <si>
    <t>Table 109- Environmental  education programmes and number of participants, 2024</t>
  </si>
  <si>
    <t>Table 108 -  List of institutions/organisations providing data for the production of environment statistics, 2024</t>
  </si>
  <si>
    <t>Table 102- Multilateral Environmental Agreements (MEA's) and other Global Environmental Conventions, 2024</t>
  </si>
  <si>
    <t>Table 99-List, description and amount collected for green/environmental taxes, 2023/24</t>
  </si>
  <si>
    <t>80 Km SW of Le Morne</t>
  </si>
  <si>
    <t>35 km East of Belle Mare</t>
  </si>
  <si>
    <t>70 km East of Mahebourg</t>
  </si>
  <si>
    <t>50 KM SE of Mahebourg</t>
  </si>
  <si>
    <t>January 13 to 16</t>
  </si>
  <si>
    <t>January 22 to 25</t>
  </si>
  <si>
    <t>February 20-22</t>
  </si>
  <si>
    <t>November 19 - 20</t>
  </si>
  <si>
    <t>Belal</t>
  </si>
  <si>
    <t>Candice</t>
  </si>
  <si>
    <t>Eleanor</t>
  </si>
  <si>
    <t>Bheki</t>
  </si>
  <si>
    <t>IntenseTropical Cyclone</t>
  </si>
  <si>
    <t>Table 73 -  Exports of selected wastes, 2015 - 2024</t>
  </si>
  <si>
    <t xml:space="preserve"> Table 70- Disposal of solid waste at Mare Chicose landfill site by economic activity, 2015- 2024</t>
  </si>
  <si>
    <t>Table 69- Disposal of solid waste at Mare Chicose landfill site by type, 2015 - 2024</t>
  </si>
  <si>
    <t>Table 75 - Number of incidents related to flooding and hazardous material release attended by Mauritius Fire and Rescue Service and number of persons evacuated by fire station - Island of Mauritius, 2022- 2024</t>
  </si>
  <si>
    <t>Table 10 - Monthly total hours of sunshine by region and station, 2015 - 2024</t>
  </si>
  <si>
    <r>
      <t xml:space="preserve">Table 9 - Monthly mean wind speed </t>
    </r>
    <r>
      <rPr>
        <b/>
        <vertAlign val="superscript"/>
        <sz val="12"/>
        <color indexed="8"/>
        <rFont val="Times New Roman"/>
        <family val="1"/>
      </rPr>
      <t xml:space="preserve">1 </t>
    </r>
    <r>
      <rPr>
        <b/>
        <sz val="12"/>
        <color indexed="8"/>
        <rFont val="Times New Roman"/>
        <family val="1"/>
      </rPr>
      <t xml:space="preserve">and highest gusts </t>
    </r>
    <r>
      <rPr>
        <b/>
        <vertAlign val="superscript"/>
        <sz val="12"/>
        <color indexed="8"/>
        <rFont val="Times New Roman"/>
        <family val="1"/>
      </rPr>
      <t>2</t>
    </r>
    <r>
      <rPr>
        <b/>
        <sz val="12"/>
        <color indexed="8"/>
        <rFont val="Times New Roman"/>
        <family val="1"/>
      </rPr>
      <t xml:space="preserve"> at Plaisance aeronautical station, 2015 - 2024</t>
    </r>
  </si>
  <si>
    <t>Table 8 - Mean (monthly) and extreme values of mean sea level atmospheric pressure at Plaisance aeronautical station, 2015 - 2024</t>
  </si>
  <si>
    <t>Table 26a - Monthly (24-hour average) ambient air quality monitoring by fixed station, 2024</t>
  </si>
  <si>
    <t>Table 29 - Freshwater quality from selected boreholes by selected parameters, 2023 - 2024</t>
  </si>
  <si>
    <t>Table 32 - Total Coliforms (TC) and Faecal Coliforms (FC) in coastal water at monitoring site and by station, 2018 - 2024</t>
  </si>
  <si>
    <t>8.00 - 8.38</t>
  </si>
  <si>
    <t>25.5 - 28.3</t>
  </si>
  <si>
    <t>28.5 - 36.6</t>
  </si>
  <si>
    <t>7.88 - 8.14</t>
  </si>
  <si>
    <t>26.6 - 28.4</t>
  </si>
  <si>
    <t>32.9 - 36.4</t>
  </si>
  <si>
    <t>7.63 - 8.28</t>
  </si>
  <si>
    <t>26.1 - 29.1</t>
  </si>
  <si>
    <t>27.6 - 36.1</t>
  </si>
  <si>
    <t>8.14 - 8.28</t>
  </si>
  <si>
    <t>25.3 - 29.1</t>
  </si>
  <si>
    <t>34.4 - 35.3</t>
  </si>
  <si>
    <t>8.04 - 8.48</t>
  </si>
  <si>
    <t>23.9 - 29.5</t>
  </si>
  <si>
    <t>28.4 - 35.4</t>
  </si>
  <si>
    <t>7.98 - 8.33</t>
  </si>
  <si>
    <t>25.7 - 30.7</t>
  </si>
  <si>
    <t>31.9 - 35.5</t>
  </si>
  <si>
    <t>0.6 - 1.7</t>
  </si>
  <si>
    <t>0.5 - 1.3</t>
  </si>
  <si>
    <t>Source : Albion Fisheries Research Centre,  Ministry of Agro-industry,Food Security,Blue Economy and Fisheries (Blue Economy and Fisheries Division)</t>
  </si>
  <si>
    <r>
      <t>Table 34 - Sea water quality in the lagoon at Terre Rouge Rivulet Bird Sanctuary</t>
    </r>
    <r>
      <rPr>
        <b/>
        <i/>
        <sz val="12"/>
        <rFont val="Times New Roman"/>
        <family val="1"/>
      </rPr>
      <t xml:space="preserve">, </t>
    </r>
    <r>
      <rPr>
        <b/>
        <sz val="12"/>
        <rFont val="Times New Roman"/>
        <family val="1"/>
      </rPr>
      <t>2015  - 2024</t>
    </r>
  </si>
  <si>
    <t>Table 36 - Mean sea surface temperature  around the Island of Mauritius, 2015  - 2024</t>
  </si>
  <si>
    <t>N/A</t>
  </si>
  <si>
    <t>Table 40 - Deforestation rate of forestland, 2015- 2024</t>
  </si>
  <si>
    <r>
      <t xml:space="preserve">Table 41 - Local production of logs, poles and fuelwood, 2015  </t>
    </r>
    <r>
      <rPr>
        <sz val="12"/>
        <rFont val="Times New Roman"/>
        <family val="1"/>
      </rPr>
      <t>-</t>
    </r>
    <r>
      <rPr>
        <b/>
        <sz val="12"/>
        <rFont val="Times New Roman"/>
        <family val="1"/>
      </rPr>
      <t xml:space="preserve"> 2024</t>
    </r>
  </si>
  <si>
    <t>Table 46 - Annual catch by banks, 2015  - 2024</t>
  </si>
  <si>
    <r>
      <t>Berri Rouge</t>
    </r>
    <r>
      <rPr>
        <vertAlign val="superscript"/>
        <sz val="12"/>
        <rFont val="Times New Roman"/>
        <family val="1"/>
      </rPr>
      <t xml:space="preserve"> </t>
    </r>
    <r>
      <rPr>
        <sz val="12"/>
        <rFont val="Times New Roman"/>
        <family val="1"/>
      </rPr>
      <t xml:space="preserve">
( Freshwater)</t>
    </r>
  </si>
  <si>
    <t>Oyster *</t>
  </si>
  <si>
    <r>
      <t xml:space="preserve">2024 </t>
    </r>
    <r>
      <rPr>
        <b/>
        <vertAlign val="superscript"/>
        <sz val="12"/>
        <color theme="1"/>
        <rFont val="Times New Roman"/>
        <family val="1"/>
      </rPr>
      <t>2</t>
    </r>
  </si>
  <si>
    <r>
      <rPr>
        <vertAlign val="superscript"/>
        <sz val="12"/>
        <rFont val="Times New Roman"/>
        <family val="1"/>
      </rPr>
      <t>*</t>
    </r>
    <r>
      <rPr>
        <sz val="12"/>
        <rFont val="Times New Roman"/>
        <family val="1"/>
      </rPr>
      <t xml:space="preserve">Estimates </t>
    </r>
    <r>
      <rPr>
        <vertAlign val="superscript"/>
        <sz val="12"/>
        <rFont val="Times New Roman"/>
        <family val="1"/>
      </rPr>
      <t xml:space="preserve"> </t>
    </r>
  </si>
  <si>
    <r>
      <t xml:space="preserve">2024 </t>
    </r>
    <r>
      <rPr>
        <vertAlign val="superscript"/>
        <sz val="11"/>
        <color theme="1"/>
        <rFont val="Calibri"/>
        <family val="2"/>
        <scheme val="minor"/>
      </rPr>
      <t>2</t>
    </r>
  </si>
  <si>
    <r>
      <t>Revised</t>
    </r>
    <r>
      <rPr>
        <vertAlign val="superscript"/>
        <sz val="12"/>
        <rFont val="Times New Roman"/>
        <family val="1"/>
      </rPr>
      <t>1</t>
    </r>
    <r>
      <rPr>
        <sz val="12"/>
        <rFont val="Times New Roman"/>
        <family val="1"/>
      </rPr>
      <t xml:space="preserve">          Provisional</t>
    </r>
    <r>
      <rPr>
        <vertAlign val="superscript"/>
        <sz val="12"/>
        <rFont val="Times New Roman"/>
        <family val="1"/>
      </rPr>
      <t>2</t>
    </r>
  </si>
  <si>
    <t xml:space="preserve">Table 49 - Livestock herd and poultry status by geographical district as at December 2024               </t>
  </si>
  <si>
    <t>Table 50- Imports of vaccines for veterinary medicines, 2021 - 2024</t>
  </si>
  <si>
    <t>Table 51- Imports of selected livestock, 2020 - 2024</t>
  </si>
  <si>
    <t>Table 52 - Exports of selected live animals, 2020 - 2024</t>
  </si>
  <si>
    <t>Table 55 – Daily per capita domestic and potable water consumption, 2015– 2024</t>
  </si>
  <si>
    <t>Table 63 - Consumption of controlled ozone-depleting substances by sector, 2015 - 2024</t>
  </si>
  <si>
    <t>Table 64- Consumption of controlled ozone-depleting substances by type of substances, 2015 - 2024</t>
  </si>
  <si>
    <r>
      <t>Table 65 - Volume of wastewater treated by public treatment stations and by type of treatment,</t>
    </r>
    <r>
      <rPr>
        <b/>
        <vertAlign val="superscript"/>
        <sz val="12"/>
        <rFont val="Times New Roman"/>
        <family val="1"/>
      </rPr>
      <t xml:space="preserve"> </t>
    </r>
    <r>
      <rPr>
        <b/>
        <sz val="12"/>
        <rFont val="Times New Roman"/>
        <family val="1"/>
      </rPr>
      <t xml:space="preserve">2015 - 2024
                                                                                                                                                                                                                         </t>
    </r>
  </si>
  <si>
    <t>Table 66 - Volume of wastewater treated, number and capacity of treatment plants, 2015 - 2024</t>
  </si>
  <si>
    <t>Decommissioned</t>
  </si>
  <si>
    <r>
      <t>Table 68 - Average volume of wastewater treated by station</t>
    </r>
    <r>
      <rPr>
        <b/>
        <vertAlign val="superscript"/>
        <sz val="12"/>
        <rFont val="Times New Roman"/>
        <family val="1"/>
      </rPr>
      <t>1</t>
    </r>
    <r>
      <rPr>
        <b/>
        <sz val="12"/>
        <rFont val="Times New Roman"/>
        <family val="1"/>
      </rPr>
      <t>, treatment level, final discharge point and monitoring of selected chemical parameters, 2024</t>
    </r>
  </si>
  <si>
    <r>
      <rPr>
        <b/>
        <vertAlign val="superscript"/>
        <sz val="11"/>
        <color theme="1"/>
        <rFont val="Calibri"/>
        <family val="2"/>
        <scheme val="minor"/>
      </rPr>
      <t>1</t>
    </r>
    <r>
      <rPr>
        <b/>
        <sz val="11"/>
        <color theme="1"/>
        <rFont val="Calibri"/>
        <family val="2"/>
        <scheme val="minor"/>
      </rPr>
      <t>All small TPs were under rehabilitation for most of 2024.
The mean values have been calculated for the period Jan -Dec 2024</t>
    </r>
  </si>
  <si>
    <r>
      <t>1.  Activities organised to mark major International Environmental Events</t>
    </r>
    <r>
      <rPr>
        <sz val="12"/>
        <color indexed="8"/>
        <rFont val="Times New Roman"/>
        <family val="1"/>
      </rPr>
      <t xml:space="preserve"> </t>
    </r>
  </si>
  <si>
    <t>• World Environment Day (5 June 2024)</t>
  </si>
  <si>
    <t>• Citizen Support Unit awareness campaigns at strategic places</t>
  </si>
  <si>
    <t>• Radio Talks (14) and TV Programme (1)</t>
  </si>
  <si>
    <t>Public at large 
(including teachers and around 3,500 students)</t>
  </si>
  <si>
    <t>4. Competitions in schools</t>
  </si>
  <si>
    <t>around 572 students</t>
  </si>
  <si>
    <t xml:space="preserve">  (By region)        2024</t>
  </si>
  <si>
    <t>Table 44 - Domestic exports and value (f.o.b) of forest products, 2015 - 2024</t>
  </si>
  <si>
    <r>
      <t xml:space="preserve">2023 </t>
    </r>
    <r>
      <rPr>
        <b/>
        <vertAlign val="superscript"/>
        <sz val="11"/>
        <rFont val="Times New Roman"/>
        <family val="1"/>
      </rPr>
      <t>1</t>
    </r>
  </si>
  <si>
    <r>
      <rPr>
        <vertAlign val="superscript"/>
        <sz val="11"/>
        <rFont val="Times New Roman"/>
        <family val="1"/>
      </rPr>
      <t>1</t>
    </r>
    <r>
      <rPr>
        <sz val="11"/>
        <rFont val="Times New Roman"/>
        <family val="1"/>
      </rPr>
      <t xml:space="preserve"> Revised         </t>
    </r>
    <r>
      <rPr>
        <vertAlign val="superscript"/>
        <sz val="11"/>
        <rFont val="Times New Roman"/>
        <family val="1"/>
      </rPr>
      <t xml:space="preserve">2 </t>
    </r>
    <r>
      <rPr>
        <sz val="11"/>
        <rFont val="Times New Roman"/>
        <family val="1"/>
      </rPr>
      <t xml:space="preserve">Provisional              </t>
    </r>
  </si>
  <si>
    <r>
      <rPr>
        <vertAlign val="superscript"/>
        <sz val="11"/>
        <color indexed="8"/>
        <rFont val="Times New Roman"/>
        <family val="1"/>
      </rPr>
      <t>1</t>
    </r>
    <r>
      <rPr>
        <sz val="11"/>
        <color indexed="8"/>
        <rFont val="Times New Roman"/>
        <family val="1"/>
      </rPr>
      <t xml:space="preserve"> Revised</t>
    </r>
  </si>
  <si>
    <t>2023/24</t>
  </si>
  <si>
    <t>Freshwater Fish</t>
  </si>
  <si>
    <t>Inland Aquaculture Marine Shrimp</t>
  </si>
  <si>
    <t>Clams(Barachois)</t>
  </si>
  <si>
    <t>NA: Not Available</t>
  </si>
  <si>
    <t>Table 37 - Number of noise complaints received by Ministry of Health and Wellness, 2015- 2024</t>
  </si>
  <si>
    <t>Table 38 - Noise monitoring surveillance after office hours and during weekends by "Noise Flying Squad" - Ministry of Health and Wellness, 2019- 2024</t>
  </si>
  <si>
    <r>
      <rPr>
        <vertAlign val="superscript"/>
        <sz val="11"/>
        <rFont val="Times New Roman"/>
        <family val="1"/>
      </rPr>
      <t>1</t>
    </r>
    <r>
      <rPr>
        <sz val="12"/>
        <rFont val="Times New Roman"/>
        <family val="1"/>
      </rPr>
      <t xml:space="preserve"> Revised</t>
    </r>
  </si>
  <si>
    <t>Table 83 - Respiratory diseases registered in government hospitals, 2015 - 2024</t>
  </si>
  <si>
    <r>
      <t>2023</t>
    </r>
    <r>
      <rPr>
        <b/>
        <vertAlign val="superscript"/>
        <sz val="12"/>
        <color indexed="8"/>
        <rFont val="Times New Roman"/>
        <family val="1"/>
      </rPr>
      <t xml:space="preserve"> 1</t>
    </r>
  </si>
  <si>
    <r>
      <rPr>
        <vertAlign val="superscript"/>
        <sz val="12"/>
        <color theme="1"/>
        <rFont val="Times New Roman"/>
        <family val="1"/>
      </rPr>
      <t>1</t>
    </r>
    <r>
      <rPr>
        <sz val="12"/>
        <color theme="1"/>
        <rFont val="Times New Roman"/>
        <family val="1"/>
      </rPr>
      <t xml:space="preserve"> Revised</t>
    </r>
  </si>
  <si>
    <t>Table 85- Cases of asthma treated as in-patients in government hospitals, 2015- 2024</t>
  </si>
  <si>
    <t>625(39.1%)</t>
  </si>
  <si>
    <t>972(60.9%)</t>
  </si>
  <si>
    <t>535(38.4%)</t>
  </si>
  <si>
    <t>860(61.6%</t>
  </si>
  <si>
    <t>Table 86 - Deaths registered  due to asthma, 2015 - 2024</t>
  </si>
  <si>
    <t>Table 87-  Cases of asthma treated as in-patients in government hospitals by age group and sex, 2023- 2024</t>
  </si>
  <si>
    <r>
      <t xml:space="preserve">Table 90- Incidence rate </t>
    </r>
    <r>
      <rPr>
        <b/>
        <vertAlign val="superscript"/>
        <sz val="12"/>
        <color indexed="8"/>
        <rFont val="Times New Roman"/>
        <family val="1"/>
      </rPr>
      <t>1</t>
    </r>
    <r>
      <rPr>
        <b/>
        <sz val="12"/>
        <color indexed="8"/>
        <rFont val="Times New Roman"/>
        <family val="1"/>
      </rPr>
      <t xml:space="preserve"> of selected notifiable diseases reported to sanitary authorities, 2015 - 2024</t>
    </r>
  </si>
  <si>
    <t>Gg CO2 - eq</t>
  </si>
  <si>
    <t xml:space="preserve"> Greenhouse gas emissions (GHG) 3 (Gg CO2 - eq)  excluding Forestry and Other Land Use (FOLU)</t>
  </si>
  <si>
    <t xml:space="preserve"> Carbon dioxide (CO2)</t>
  </si>
  <si>
    <t>Methane (CH4)</t>
  </si>
  <si>
    <t>Nitrous oxide (N2O)</t>
  </si>
  <si>
    <t>Hydrofluorocarbons (HFCs)</t>
  </si>
  <si>
    <r>
      <t>1. Energy</t>
    </r>
    <r>
      <rPr>
        <vertAlign val="superscript"/>
        <sz val="12"/>
        <rFont val="Times New Roman"/>
        <family val="1"/>
      </rPr>
      <t xml:space="preserve"> </t>
    </r>
  </si>
  <si>
    <t xml:space="preserve">3. Agriculture Forestry and Other Land Use (AFOLU) - Agriculture </t>
  </si>
  <si>
    <t>This is the twenty third issue of the Digest of Environment Statistics, an annual publication of Statistics Mauritius.</t>
  </si>
  <si>
    <t>Table 8 - Mean monthly and extreme values of mean sea level atmospheric pressure at Plaisance aeronautical station, 2015-2024</t>
  </si>
  <si>
    <t>Table 39- Land under irrigation, 2015 - 2024</t>
  </si>
  <si>
    <r>
      <t>Table 60 - Greenhouse gas emissions from energy sector (fuel combustion activities), Republic of  Mauritius, 2020 - 2023</t>
    </r>
    <r>
      <rPr>
        <b/>
        <vertAlign val="superscript"/>
        <sz val="12"/>
        <rFont val="Times New Roman"/>
        <family val="1"/>
      </rPr>
      <t>1</t>
    </r>
    <r>
      <rPr>
        <b/>
        <sz val="12"/>
        <rFont val="Times New Roman"/>
        <family val="1"/>
      </rPr>
      <t>/2024</t>
    </r>
  </si>
  <si>
    <t>Table 58 - National inventory of greenhouse gas emissions by sector, Republic of Mauritius, 2019 - 2024</t>
  </si>
  <si>
    <r>
      <t xml:space="preserve">Table 58 - National inventory of greenhouse gas emissions </t>
    </r>
    <r>
      <rPr>
        <b/>
        <vertAlign val="superscript"/>
        <sz val="12"/>
        <rFont val="Times New Roman"/>
        <family val="1"/>
      </rPr>
      <t>1</t>
    </r>
    <r>
      <rPr>
        <b/>
        <sz val="12"/>
        <rFont val="Times New Roman"/>
        <family val="1"/>
      </rPr>
      <t xml:space="preserve"> by sector, Republic of Mauritius, 2019 </t>
    </r>
    <r>
      <rPr>
        <b/>
        <vertAlign val="superscript"/>
        <sz val="12"/>
        <rFont val="Times New Roman"/>
        <family val="1"/>
      </rPr>
      <t>2</t>
    </r>
    <r>
      <rPr>
        <b/>
        <sz val="12"/>
        <rFont val="Times New Roman"/>
        <family val="1"/>
      </rPr>
      <t xml:space="preserve"> - 2024</t>
    </r>
    <r>
      <rPr>
        <b/>
        <vertAlign val="superscript"/>
        <sz val="12"/>
        <rFont val="Times New Roman"/>
        <family val="1"/>
      </rPr>
      <t>2</t>
    </r>
  </si>
  <si>
    <r>
      <t>Table 93 - Annual Government Expenditure on environmental protection (Budgetary Central Government</t>
    </r>
    <r>
      <rPr>
        <b/>
        <vertAlign val="superscript"/>
        <sz val="12"/>
        <color theme="1"/>
        <rFont val="Times New Roman"/>
        <family val="1"/>
      </rPr>
      <t>1</t>
    </r>
    <r>
      <rPr>
        <b/>
        <sz val="12"/>
        <color theme="1"/>
        <rFont val="Times New Roman"/>
        <family val="1"/>
      </rPr>
      <t xml:space="preserve">), 2018 </t>
    </r>
    <r>
      <rPr>
        <b/>
        <vertAlign val="superscript"/>
        <sz val="12"/>
        <color theme="1"/>
        <rFont val="Times New Roman"/>
        <family val="1"/>
      </rPr>
      <t>3</t>
    </r>
    <r>
      <rPr>
        <b/>
        <sz val="12"/>
        <color theme="1"/>
        <rFont val="Times New Roman"/>
        <family val="1"/>
      </rPr>
      <t xml:space="preserve">, 2019/20 </t>
    </r>
    <r>
      <rPr>
        <b/>
        <vertAlign val="superscript"/>
        <sz val="12"/>
        <color theme="1"/>
        <rFont val="Times New Roman"/>
        <family val="1"/>
      </rPr>
      <t>4</t>
    </r>
    <r>
      <rPr>
        <b/>
        <sz val="12"/>
        <color theme="1"/>
        <rFont val="Times New Roman"/>
        <family val="1"/>
      </rPr>
      <t>, 2020/21</t>
    </r>
    <r>
      <rPr>
        <b/>
        <vertAlign val="superscript"/>
        <sz val="12"/>
        <color theme="1"/>
        <rFont val="Times New Roman"/>
        <family val="1"/>
      </rPr>
      <t xml:space="preserve"> 5 </t>
    </r>
    <r>
      <rPr>
        <b/>
        <sz val="12"/>
        <color theme="1"/>
        <rFont val="Times New Roman"/>
        <family val="1"/>
      </rPr>
      <t xml:space="preserve">, 2021/22 </t>
    </r>
    <r>
      <rPr>
        <b/>
        <vertAlign val="superscript"/>
        <sz val="12"/>
        <color theme="1"/>
        <rFont val="Times New Roman"/>
        <family val="1"/>
      </rPr>
      <t xml:space="preserve">5  </t>
    </r>
    <r>
      <rPr>
        <b/>
        <sz val="12"/>
        <color theme="1"/>
        <rFont val="Times New Roman"/>
        <family val="1"/>
      </rPr>
      <t xml:space="preserve">, 2022/23 </t>
    </r>
    <r>
      <rPr>
        <b/>
        <vertAlign val="superscript"/>
        <sz val="12"/>
        <color theme="1"/>
        <rFont val="Times New Roman"/>
        <family val="1"/>
      </rPr>
      <t>6</t>
    </r>
    <r>
      <rPr>
        <b/>
        <sz val="12"/>
        <color theme="1"/>
        <rFont val="Times New Roman"/>
        <family val="1"/>
      </rPr>
      <t xml:space="preserve"> ,  and 2023/24 </t>
    </r>
    <r>
      <rPr>
        <b/>
        <vertAlign val="superscript"/>
        <sz val="12"/>
        <color theme="1"/>
        <rFont val="Times New Roman"/>
        <family val="1"/>
      </rPr>
      <t xml:space="preserve">7  </t>
    </r>
  </si>
  <si>
    <t>2023/2024</t>
  </si>
  <si>
    <t>Table 95- Amount collected on environment protection fee, 2015 - 2023/24</t>
  </si>
  <si>
    <r>
      <t>Table 59 (a) - National inventory of greenhouse gas emissions</t>
    </r>
    <r>
      <rPr>
        <b/>
        <vertAlign val="superscript"/>
        <sz val="12"/>
        <rFont val="Times New Roman"/>
        <family val="1"/>
      </rPr>
      <t>1</t>
    </r>
    <r>
      <rPr>
        <b/>
        <sz val="12"/>
        <rFont val="Times New Roman"/>
        <family val="1"/>
      </rPr>
      <t xml:space="preserve"> (carbon dioxide) and removals by source categories, Republic of Mauritius, 2015</t>
    </r>
    <r>
      <rPr>
        <b/>
        <vertAlign val="superscript"/>
        <sz val="12"/>
        <rFont val="Times New Roman"/>
        <family val="1"/>
      </rPr>
      <t>2</t>
    </r>
    <r>
      <rPr>
        <b/>
        <sz val="12"/>
        <rFont val="Times New Roman"/>
        <family val="1"/>
      </rPr>
      <t xml:space="preserve"> - 2023</t>
    </r>
    <r>
      <rPr>
        <b/>
        <vertAlign val="superscript"/>
        <sz val="12"/>
        <rFont val="Times New Roman"/>
        <family val="1"/>
      </rPr>
      <t>2</t>
    </r>
    <r>
      <rPr>
        <b/>
        <sz val="12"/>
        <rFont val="Times New Roman"/>
        <family val="1"/>
      </rPr>
      <t>/2024</t>
    </r>
  </si>
  <si>
    <r>
      <t xml:space="preserve">Table 59(b)- National inventory of greenhouse gas emissions </t>
    </r>
    <r>
      <rPr>
        <b/>
        <vertAlign val="superscript"/>
        <sz val="12"/>
        <rFont val="Times New Roman"/>
        <family val="1"/>
      </rPr>
      <t>1</t>
    </r>
    <r>
      <rPr>
        <b/>
        <sz val="12"/>
        <rFont val="Times New Roman"/>
        <family val="1"/>
      </rPr>
      <t xml:space="preserve"> (methane) by source categories, Republic of Mauritius, 2015</t>
    </r>
    <r>
      <rPr>
        <b/>
        <vertAlign val="superscript"/>
        <sz val="12"/>
        <rFont val="Times New Roman"/>
        <family val="1"/>
      </rPr>
      <t>2</t>
    </r>
    <r>
      <rPr>
        <b/>
        <sz val="12"/>
        <rFont val="Times New Roman"/>
        <family val="1"/>
      </rPr>
      <t xml:space="preserve"> - 2023</t>
    </r>
    <r>
      <rPr>
        <b/>
        <vertAlign val="superscript"/>
        <sz val="12"/>
        <rFont val="Times New Roman"/>
        <family val="1"/>
      </rPr>
      <t xml:space="preserve">2 </t>
    </r>
    <r>
      <rPr>
        <b/>
        <sz val="12"/>
        <rFont val="Times New Roman"/>
        <family val="1"/>
      </rPr>
      <t>/2024</t>
    </r>
  </si>
  <si>
    <r>
      <t xml:space="preserve">Table 59 (c) - National inventory of greenhouse gas emissions </t>
    </r>
    <r>
      <rPr>
        <b/>
        <vertAlign val="superscript"/>
        <sz val="12"/>
        <rFont val="Times New Roman"/>
        <family val="1"/>
      </rPr>
      <t>1</t>
    </r>
    <r>
      <rPr>
        <b/>
        <sz val="12"/>
        <rFont val="Times New Roman"/>
        <family val="1"/>
      </rPr>
      <t xml:space="preserve"> (nitrous oxide) by source categories, Republic of Mauritius, 2015</t>
    </r>
    <r>
      <rPr>
        <b/>
        <vertAlign val="superscript"/>
        <sz val="12"/>
        <rFont val="Times New Roman"/>
        <family val="1"/>
      </rPr>
      <t>2</t>
    </r>
    <r>
      <rPr>
        <b/>
        <sz val="12"/>
        <rFont val="Times New Roman"/>
        <family val="1"/>
      </rPr>
      <t xml:space="preserve"> - 2023</t>
    </r>
    <r>
      <rPr>
        <b/>
        <vertAlign val="superscript"/>
        <sz val="12"/>
        <rFont val="Times New Roman"/>
        <family val="1"/>
      </rPr>
      <t xml:space="preserve">2 </t>
    </r>
    <r>
      <rPr>
        <b/>
        <sz val="12"/>
        <rFont val="Times New Roman"/>
        <family val="1"/>
      </rPr>
      <t>/2024</t>
    </r>
  </si>
  <si>
    <r>
      <t xml:space="preserve">Table 59 (d) - National inventory of greenhouse gas emissions </t>
    </r>
    <r>
      <rPr>
        <b/>
        <vertAlign val="superscript"/>
        <sz val="12"/>
        <rFont val="Times New Roman"/>
        <family val="1"/>
      </rPr>
      <t>1</t>
    </r>
    <r>
      <rPr>
        <b/>
        <sz val="12"/>
        <rFont val="Times New Roman"/>
        <family val="1"/>
      </rPr>
      <t xml:space="preserve"> (hydrofluorocarbons) by source categories, Republic of Mauritius, 2015</t>
    </r>
    <r>
      <rPr>
        <b/>
        <vertAlign val="superscript"/>
        <sz val="12"/>
        <rFont val="Times New Roman"/>
        <family val="1"/>
      </rPr>
      <t>2</t>
    </r>
    <r>
      <rPr>
        <b/>
        <sz val="12"/>
        <rFont val="Times New Roman"/>
        <family val="1"/>
      </rPr>
      <t xml:space="preserve"> - 2023 </t>
    </r>
    <r>
      <rPr>
        <b/>
        <vertAlign val="superscript"/>
        <sz val="12"/>
        <rFont val="Times New Roman"/>
        <family val="1"/>
      </rPr>
      <t xml:space="preserve">2 </t>
    </r>
    <r>
      <rPr>
        <b/>
        <sz val="12"/>
        <rFont val="Times New Roman"/>
        <family val="1"/>
      </rPr>
      <t>/2024</t>
    </r>
  </si>
  <si>
    <r>
      <t>Table 61 - National inventory of greenhouse gas (GHG) emissions by source categories, Republic of Mauritius, 2015</t>
    </r>
    <r>
      <rPr>
        <b/>
        <vertAlign val="superscript"/>
        <sz val="12"/>
        <rFont val="Times New Roman"/>
        <family val="1"/>
      </rPr>
      <t>1</t>
    </r>
    <r>
      <rPr>
        <b/>
        <sz val="12"/>
        <rFont val="Times New Roman"/>
        <family val="1"/>
      </rPr>
      <t xml:space="preserve">  - 2023</t>
    </r>
    <r>
      <rPr>
        <b/>
        <vertAlign val="superscript"/>
        <sz val="12"/>
        <rFont val="Times New Roman"/>
        <family val="1"/>
      </rPr>
      <t>1</t>
    </r>
    <r>
      <rPr>
        <b/>
        <sz val="12"/>
        <rFont val="Times New Roman"/>
        <family val="1"/>
      </rPr>
      <t>/2024</t>
    </r>
  </si>
  <si>
    <t>Table 62- Trend in Energy intensity index, Energy consumption per capita index, GHG Emission per capita index and GHG emission per GDP index, 2015 - 2024</t>
  </si>
  <si>
    <r>
      <t>Table 27 - Monthly average measurements  (average seasonal removed) of Global Carbon dioxide (CO</t>
    </r>
    <r>
      <rPr>
        <b/>
        <vertAlign val="subscript"/>
        <sz val="12"/>
        <rFont val="Times New Roman"/>
        <family val="1"/>
      </rPr>
      <t>2</t>
    </r>
    <r>
      <rPr>
        <b/>
        <sz val="12"/>
        <rFont val="Times New Roman"/>
        <family val="1"/>
      </rPr>
      <t>) concentration, 2015</t>
    </r>
    <r>
      <rPr>
        <vertAlign val="superscript"/>
        <sz val="12"/>
        <rFont val="Times New Roman"/>
        <family val="1"/>
      </rPr>
      <t>1</t>
    </r>
    <r>
      <rPr>
        <b/>
        <sz val="12"/>
        <rFont val="Times New Roman"/>
        <family val="1"/>
      </rPr>
      <t xml:space="preserve"> - 2024</t>
    </r>
    <r>
      <rPr>
        <vertAlign val="superscript"/>
        <sz val="12"/>
        <rFont val="Times New Roman"/>
        <family val="1"/>
      </rPr>
      <t>1</t>
    </r>
  </si>
  <si>
    <r>
      <t>Table 28 - Monthly average measurements</t>
    </r>
    <r>
      <rPr>
        <b/>
        <vertAlign val="superscript"/>
        <sz val="12"/>
        <rFont val="Times New Roman"/>
        <family val="1"/>
      </rPr>
      <t>1</t>
    </r>
    <r>
      <rPr>
        <b/>
        <sz val="12"/>
        <rFont val="Times New Roman"/>
        <family val="1"/>
      </rPr>
      <t xml:space="preserve"> (average seasonal removed) of Global methane (CH</t>
    </r>
    <r>
      <rPr>
        <b/>
        <vertAlign val="subscript"/>
        <sz val="12"/>
        <rFont val="Times New Roman"/>
        <family val="1"/>
      </rPr>
      <t>4</t>
    </r>
    <r>
      <rPr>
        <b/>
        <sz val="12"/>
        <rFont val="Times New Roman"/>
        <family val="1"/>
      </rPr>
      <t>) concentration, 2015</t>
    </r>
    <r>
      <rPr>
        <b/>
        <vertAlign val="superscript"/>
        <sz val="12"/>
        <rFont val="Times New Roman"/>
        <family val="1"/>
      </rPr>
      <t>2</t>
    </r>
    <r>
      <rPr>
        <b/>
        <sz val="12"/>
        <rFont val="Times New Roman"/>
        <family val="1"/>
      </rPr>
      <t>- 2024</t>
    </r>
    <r>
      <rPr>
        <b/>
        <vertAlign val="superscript"/>
        <sz val="12"/>
        <rFont val="Times New Roman"/>
        <family val="1"/>
      </rPr>
      <t>2</t>
    </r>
  </si>
  <si>
    <t>Table 83- Respiratory diseases registered in government hospitals, 2015 - 2024</t>
  </si>
  <si>
    <r>
      <t xml:space="preserve">2024 </t>
    </r>
    <r>
      <rPr>
        <b/>
        <vertAlign val="superscript"/>
        <sz val="12"/>
        <rFont val="Times New Roman"/>
        <family val="1"/>
      </rPr>
      <t>1</t>
    </r>
  </si>
  <si>
    <t>Table 2 - Main islets by geographical district and area, 2024</t>
  </si>
  <si>
    <t>Table 26b - Monthly ambient air quality monitoring at fixed stations, 2024</t>
  </si>
  <si>
    <t>Table 26d - Monthly ambient air quality monitoring at fixed stations, 2024</t>
  </si>
  <si>
    <t>Table 26e - Monthly ambient air quality monitoring at fixed stations, 2024</t>
  </si>
  <si>
    <t>Table 39 - Land under irrigation, 2015  - 2024</t>
  </si>
  <si>
    <t xml:space="preserve">Table 54 - Volume of treated effluent from wastewater treatment plants used for irrigation, 2015- 2024
</t>
  </si>
  <si>
    <r>
      <t>Table 57- Water supply by economic activity,</t>
    </r>
    <r>
      <rPr>
        <b/>
        <vertAlign val="superscript"/>
        <sz val="12"/>
        <rFont val="Times New Roman"/>
        <family val="1"/>
      </rPr>
      <t>1</t>
    </r>
    <r>
      <rPr>
        <b/>
        <sz val="12"/>
        <rFont val="Times New Roman"/>
        <family val="1"/>
      </rPr>
      <t xml:space="preserve"> 2015 - 2024</t>
    </r>
  </si>
  <si>
    <t>18. Environment (Application Fee​) Regulations 2025</t>
  </si>
  <si>
    <t>19 of 2025</t>
  </si>
  <si>
    <t>21 of 2025</t>
  </si>
  <si>
    <t>19.  Environment Pro​tection (Banning of Plastic Bags) (Amendment) Regulations 2025​</t>
  </si>
  <si>
    <t>20. Environment (Control of Single Use of Plastic Products) (Amendment No. 2) Regulations 2025</t>
  </si>
  <si>
    <t>https://environment.govmu.org/Documents/Legislations/2025/Environment%20(Control%20of%20Single%20Use%20of%20Plastic%20Products)%20(Amendment%20No.%202)%20Regulations%202025.pdf</t>
  </si>
  <si>
    <t>https://environment.govmu.org/Documents/Legislations/2025/Environment%20Protection%20(Banning%20of%20Plastic%20Bags)%20(Amendment)%20Regulations%202025.pdf</t>
  </si>
  <si>
    <t>https://environment.govmu.org/Documents/Legislations/2025/Environment%20(Application%20Fee)%20Regulations%202025.pdf</t>
  </si>
  <si>
    <t>22 of 2025</t>
  </si>
  <si>
    <t>Table 47- Aquaculture production by species, 2021 - 2024</t>
  </si>
  <si>
    <t>Table 47  - Aquaculture production by species, 2021 - 2024</t>
  </si>
  <si>
    <t>Country</t>
  </si>
  <si>
    <t>Table 94 - Annual budget of the Ministry of Environment, Solid Waste Management and Climate Change - 2018 - 2023/24</t>
  </si>
  <si>
    <t>Table 26c - Monthly ambient air quality monitoring at fixed stations,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</si>
</sst>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5">
    <numFmt numFmtId="41" formatCode="_-* #,##0_-;\-* #,##0_-;_-* &quot;-&quot;_-;_-@_-"/>
    <numFmt numFmtId="43" formatCode="_-* #,##0.00_-;\-* #,##0.00_-;_-* &quot;-&quot;??_-;_-@_-"/>
    <numFmt numFmtId="164" formatCode="&quot;$&quot;#,##0.00_);[Red]\(&quot;$&quot;#,##0.00\)"/>
    <numFmt numFmtId="165" formatCode="_(* #,##0_);_(* \(#,##0\);_(* &quot;-&quot;_);_(@_)"/>
    <numFmt numFmtId="166" formatCode="_(&quot;$&quot;* #,##0.00_);_(&quot;$&quot;* \(#,##0.00\);_(&quot;$&quot;* &quot;-&quot;??_);_(@_)"/>
    <numFmt numFmtId="167" formatCode="_(* #,##0.00_);_(* \(#,##0.00\);_(* &quot;-&quot;??_);_(@_)"/>
    <numFmt numFmtId="168" formatCode="#,##0__"/>
    <numFmt numFmtId="169" formatCode="#,##0.0__"/>
    <numFmt numFmtId="170" formatCode="0.0"/>
    <numFmt numFmtId="171" formatCode="General__"/>
    <numFmt numFmtId="172" formatCode="#,##0________________"/>
    <numFmt numFmtId="173" formatCode="_(* #,##0_);_(* \(#,##0\);_(* \-_);_(@_)"/>
    <numFmt numFmtId="174" formatCode="#,##0\ "/>
    <numFmt numFmtId="175" formatCode="_(* #,##0.00_);_(* \(#,##0.00\);_(* \-??_);_(@_)"/>
    <numFmt numFmtId="176" formatCode="_-* #,##0.00_-;\-* #,##0.00_-;_-* \-??_-;_-@_-"/>
    <numFmt numFmtId="177" formatCode="_(* #,##0.0_);_(* \(#,##0.0\);_(* \-??_);_(@_)"/>
    <numFmt numFmtId="178" formatCode="_(* #,##0_);_(* \(#,##0\);_(* &quot;-&quot;??_);_(@_)"/>
    <numFmt numFmtId="179" formatCode="0.000"/>
    <numFmt numFmtId="180" formatCode="#,##0.0"/>
    <numFmt numFmtId="181" formatCode="\ \ \ \ \ \ \ \ \ \ \ \ \ \ \ \ \ \ \ \ 0.00"/>
    <numFmt numFmtId="182" formatCode="\ \ \ \ \ \ \ \ \ \ \ \ \ \ \ \ \ \ \ \ \ \ 0.0"/>
    <numFmt numFmtId="183" formatCode="\ \ \ \ \ \ \ \ \ \ \ \ \ \ \ \ \ \ \ \ \ \ \ \ \ \ \ \ \ 0.0"/>
    <numFmt numFmtId="184" formatCode="\ \ \ \ \ \ \ \ \ \ \ \ \ \ \ \ \ \ 0.000"/>
    <numFmt numFmtId="185" formatCode="\ \ \ \ \ \ \ \ \ \ \ \ \ \ \ \ \ \ \ \ 0.0"/>
    <numFmt numFmtId="186" formatCode="\ \ \ \ \ \ \ \ \ \ \ \ \ \ \ \ \ \ \ \ \ \ \ 0"/>
    <numFmt numFmtId="187" formatCode="\ \ \ \ \ \ \ \ \ \ \ \ \ \ \ \ \ \ \ \ \ \ 0"/>
    <numFmt numFmtId="188" formatCode="\ \ \ \ \ \ \ \ \ \ \ \ \ \ \ \ \ 0.0000"/>
    <numFmt numFmtId="189" formatCode="#,##0____"/>
    <numFmt numFmtId="190" formatCode="_(* #,##0_);_(* \(#,##0\);_(* \-??_);_(@_)"/>
    <numFmt numFmtId="191" formatCode="#,##0______"/>
    <numFmt numFmtId="192" formatCode="000"/>
    <numFmt numFmtId="193" formatCode="#,##0.0______"/>
    <numFmt numFmtId="194" formatCode="#,##0.00______"/>
    <numFmt numFmtId="195" formatCode="_(* #,##0.0_);_(* \(#,##0.0\);_(* &quot;-&quot;??_);_(@_)"/>
    <numFmt numFmtId="196" formatCode="#,##0.00__"/>
    <numFmt numFmtId="197" formatCode="#,##0.0_);\(#,##0.0\)"/>
    <numFmt numFmtId="198" formatCode="\ General"/>
    <numFmt numFmtId="199" formatCode="#,##0\ \ "/>
    <numFmt numFmtId="200" formatCode="#,##0.000"/>
    <numFmt numFmtId="201" formatCode="#,##0.00___'"/>
    <numFmt numFmtId="202" formatCode="\ \ General"/>
    <numFmt numFmtId="203" formatCode="&quot; &quot;#,##0.00&quot; &quot;;&quot; (&quot;#,##0.00&quot;)&quot;;&quot; -&quot;00&quot; &quot;;&quot; &quot;@&quot; &quot;"/>
    <numFmt numFmtId="204" formatCode="#,##0&quot;  &quot;"/>
    <numFmt numFmtId="205" formatCode="General&quot;  &quot;"/>
    <numFmt numFmtId="206" formatCode="#,##0_);\(#,##0\)"/>
  </numFmts>
  <fonts count="222" x14ac:knownFonts="1">
    <font>
      <sz val="11"/>
      <color theme="1"/>
      <name val="Calibri"/>
      <family val="2"/>
      <scheme val="minor"/>
    </font>
    <font>
      <sz val="11"/>
      <color indexed="8"/>
      <name val="Calibri"/>
      <family val="2"/>
    </font>
    <font>
      <sz val="11"/>
      <color indexed="8"/>
      <name val="Calibri"/>
      <family val="2"/>
    </font>
    <font>
      <sz val="10"/>
      <name val="Arial"/>
      <family val="2"/>
    </font>
    <font>
      <sz val="12"/>
      <name val="Times New Roman"/>
      <family val="1"/>
    </font>
    <font>
      <sz val="10"/>
      <name val="Times New Roman"/>
      <family val="1"/>
    </font>
    <font>
      <sz val="11"/>
      <color indexed="8"/>
      <name val="Calibri"/>
      <family val="2"/>
    </font>
    <font>
      <sz val="10"/>
      <name val="Arial"/>
      <family val="2"/>
    </font>
    <font>
      <sz val="10"/>
      <name val="Arial"/>
      <family val="2"/>
    </font>
    <font>
      <sz val="10"/>
      <name val="Helv"/>
    </font>
    <font>
      <u/>
      <sz val="10"/>
      <color indexed="12"/>
      <name val="Arial"/>
      <family val="2"/>
    </font>
    <font>
      <b/>
      <sz val="11"/>
      <name val="Times New Roman"/>
      <family val="1"/>
    </font>
    <font>
      <i/>
      <sz val="12"/>
      <name val="Times New Roman"/>
      <family val="1"/>
    </font>
    <font>
      <b/>
      <i/>
      <sz val="12"/>
      <name val="Times New Roman"/>
      <family val="1"/>
    </font>
    <font>
      <sz val="11"/>
      <name val="Times New Roman"/>
      <family val="1"/>
    </font>
    <font>
      <b/>
      <sz val="12"/>
      <name val="Times New Roman"/>
      <family val="1"/>
    </font>
    <font>
      <i/>
      <sz val="11"/>
      <name val="Times New Roman"/>
      <family val="1"/>
    </font>
    <font>
      <sz val="12"/>
      <color indexed="8"/>
      <name val="Times New Roman"/>
      <family val="1"/>
    </font>
    <font>
      <sz val="11"/>
      <color indexed="8"/>
      <name val="Times New Roman"/>
      <family val="1"/>
    </font>
    <font>
      <vertAlign val="superscript"/>
      <sz val="10"/>
      <name val="Times New Roman"/>
      <family val="1"/>
    </font>
    <font>
      <vertAlign val="superscript"/>
      <sz val="12"/>
      <name val="Times New Roman"/>
      <family val="1"/>
    </font>
    <font>
      <b/>
      <sz val="14"/>
      <name val="Times New Roman"/>
      <family val="1"/>
    </font>
    <font>
      <sz val="14"/>
      <name val="Times New Roman"/>
      <family val="1"/>
    </font>
    <font>
      <b/>
      <vertAlign val="superscript"/>
      <sz val="12"/>
      <name val="Times New Roman"/>
      <family val="1"/>
    </font>
    <font>
      <b/>
      <sz val="13"/>
      <name val="Times New Roman"/>
      <family val="1"/>
    </font>
    <font>
      <b/>
      <sz val="12"/>
      <color indexed="8"/>
      <name val="Times New Roman"/>
      <family val="1"/>
    </font>
    <font>
      <vertAlign val="superscript"/>
      <sz val="11"/>
      <name val="Times New Roman"/>
      <family val="1"/>
    </font>
    <font>
      <i/>
      <sz val="14"/>
      <name val="Times New Roman"/>
      <family val="1"/>
    </font>
    <font>
      <sz val="13"/>
      <name val="Times New Roman"/>
      <family val="1"/>
    </font>
    <font>
      <sz val="15"/>
      <name val="Times New Roman"/>
      <family val="1"/>
    </font>
    <font>
      <sz val="15"/>
      <color indexed="8"/>
      <name val="Times New Roman"/>
      <family val="1"/>
    </font>
    <font>
      <sz val="10.5"/>
      <name val="Times New Roman"/>
      <family val="1"/>
    </font>
    <font>
      <sz val="10"/>
      <name val="Arial"/>
      <family val="2"/>
    </font>
    <font>
      <b/>
      <u/>
      <sz val="12"/>
      <name val="Times New Roman"/>
      <family val="1"/>
    </font>
    <font>
      <b/>
      <vertAlign val="superscript"/>
      <sz val="12"/>
      <color indexed="8"/>
      <name val="Times New Roman"/>
      <family val="1"/>
    </font>
    <font>
      <sz val="10"/>
      <name val="Arial"/>
      <family val="2"/>
    </font>
    <font>
      <vertAlign val="superscript"/>
      <sz val="12"/>
      <color indexed="8"/>
      <name val="Times New Roman"/>
      <family val="1"/>
    </font>
    <font>
      <vertAlign val="superscript"/>
      <sz val="10"/>
      <color indexed="8"/>
      <name val="Times New Roman"/>
      <family val="1"/>
    </font>
    <font>
      <vertAlign val="superscript"/>
      <sz val="10.5"/>
      <name val="Times New Roman"/>
      <family val="1"/>
    </font>
    <font>
      <sz val="8"/>
      <name val="Times New Roman"/>
      <family val="1"/>
    </font>
    <font>
      <sz val="11"/>
      <name val="Times New Roman"/>
      <family val="1"/>
      <charset val="1"/>
    </font>
    <font>
      <b/>
      <sz val="12"/>
      <name val="Times New Roman"/>
      <family val="1"/>
      <charset val="1"/>
    </font>
    <font>
      <sz val="10"/>
      <name val="Times New Roman"/>
      <family val="1"/>
      <charset val="1"/>
    </font>
    <font>
      <sz val="12"/>
      <color indexed="8"/>
      <name val="Times New Roman"/>
      <family val="1"/>
      <charset val="1"/>
    </font>
    <font>
      <sz val="11"/>
      <color indexed="8"/>
      <name val="Times New Roman"/>
      <family val="1"/>
      <charset val="1"/>
    </font>
    <font>
      <b/>
      <sz val="11.5"/>
      <name val="Times New Roman"/>
      <family val="1"/>
    </font>
    <font>
      <sz val="11.5"/>
      <name val="Times New Roman"/>
      <family val="1"/>
    </font>
    <font>
      <sz val="9"/>
      <name val="Times New Roman"/>
      <family val="1"/>
    </font>
    <font>
      <sz val="16"/>
      <name val="Times New Roman"/>
      <family val="1"/>
    </font>
    <font>
      <sz val="14"/>
      <color indexed="8"/>
      <name val="Times New Roman"/>
      <family val="1"/>
    </font>
    <font>
      <sz val="16"/>
      <color indexed="8"/>
      <name val="Times New Roman"/>
      <family val="1"/>
    </font>
    <font>
      <sz val="18"/>
      <name val="Times New Roman"/>
      <family val="1"/>
    </font>
    <font>
      <sz val="9"/>
      <color indexed="8"/>
      <name val="Times New Roman"/>
      <family val="1"/>
    </font>
    <font>
      <b/>
      <i/>
      <sz val="11"/>
      <color indexed="8"/>
      <name val="Times New Roman"/>
      <family val="1"/>
    </font>
    <font>
      <sz val="10"/>
      <name val="MS Sans Serif"/>
      <family val="2"/>
    </font>
    <font>
      <b/>
      <sz val="11"/>
      <color indexed="16"/>
      <name val="Times New Roman"/>
      <family val="1"/>
    </font>
    <font>
      <vertAlign val="subscript"/>
      <sz val="12"/>
      <name val="Times New Roman"/>
      <family val="1"/>
    </font>
    <font>
      <sz val="11"/>
      <color indexed="8"/>
      <name val="Calibri"/>
      <family val="2"/>
    </font>
    <font>
      <sz val="11"/>
      <color indexed="8"/>
      <name val="Times New Roman"/>
      <family val="1"/>
    </font>
    <font>
      <sz val="10"/>
      <color indexed="8"/>
      <name val="Times New Roman"/>
      <family val="1"/>
    </font>
    <font>
      <sz val="12"/>
      <color indexed="9"/>
      <name val="Times New Roman"/>
      <family val="1"/>
    </font>
    <font>
      <sz val="12"/>
      <color indexed="8"/>
      <name val="Times New Roman"/>
      <family val="1"/>
    </font>
    <font>
      <sz val="9"/>
      <color indexed="8"/>
      <name val="Times New Roman"/>
      <family val="1"/>
    </font>
    <font>
      <sz val="11"/>
      <color indexed="10"/>
      <name val="Times New Roman"/>
      <family val="1"/>
    </font>
    <font>
      <sz val="12"/>
      <color indexed="10"/>
      <name val="Times New Roman"/>
      <family val="1"/>
    </font>
    <font>
      <sz val="16"/>
      <color indexed="8"/>
      <name val="Times New Roman"/>
      <family val="1"/>
    </font>
    <font>
      <sz val="18"/>
      <color indexed="8"/>
      <name val="Times New Roman"/>
      <family val="1"/>
    </font>
    <font>
      <sz val="17"/>
      <name val="Times New Roman"/>
      <family val="1"/>
    </font>
    <font>
      <u/>
      <sz val="12"/>
      <name val="Times New Roman"/>
      <family val="1"/>
    </font>
    <font>
      <i/>
      <sz val="11"/>
      <color indexed="8"/>
      <name val="Times New Roman"/>
      <family val="1"/>
    </font>
    <font>
      <i/>
      <vertAlign val="superscript"/>
      <sz val="12"/>
      <name val="Times New Roman"/>
      <family val="1"/>
    </font>
    <font>
      <sz val="11"/>
      <color indexed="8"/>
      <name val="Calibri"/>
      <family val="2"/>
    </font>
    <font>
      <sz val="11"/>
      <color indexed="8"/>
      <name val="Calibri"/>
      <family val="2"/>
    </font>
    <font>
      <sz val="11"/>
      <color indexed="8"/>
      <name val="Calibri"/>
      <family val="2"/>
    </font>
    <font>
      <sz val="12"/>
      <name val="Arial"/>
      <family val="2"/>
    </font>
    <font>
      <sz val="11"/>
      <name val="Arial"/>
      <family val="2"/>
    </font>
    <font>
      <b/>
      <i/>
      <sz val="12"/>
      <color indexed="8"/>
      <name val="Times New Roman"/>
      <family val="1"/>
    </font>
    <font>
      <b/>
      <sz val="12"/>
      <color indexed="10"/>
      <name val="Times New Roman"/>
      <family val="1"/>
    </font>
    <font>
      <sz val="12.5"/>
      <name val="Times New Roman"/>
      <family val="1"/>
    </font>
    <font>
      <sz val="11"/>
      <color theme="1"/>
      <name val="Calibri"/>
      <family val="2"/>
      <scheme val="minor"/>
    </font>
    <font>
      <u/>
      <sz val="11"/>
      <color theme="10"/>
      <name val="Calibri"/>
      <family val="2"/>
      <scheme val="minor"/>
    </font>
    <font>
      <u/>
      <sz val="10"/>
      <color theme="10"/>
      <name val="Helv"/>
    </font>
    <font>
      <u/>
      <sz val="11"/>
      <color theme="10"/>
      <name val="Calibri"/>
      <family val="2"/>
    </font>
    <font>
      <u/>
      <sz val="10"/>
      <color theme="10"/>
      <name val="Arial"/>
      <family val="2"/>
    </font>
    <font>
      <sz val="12"/>
      <color theme="1"/>
      <name val="Times New Roman"/>
      <family val="1"/>
    </font>
    <font>
      <b/>
      <sz val="12"/>
      <color theme="1"/>
      <name val="Times New Roman"/>
      <family val="1"/>
    </font>
    <font>
      <sz val="10"/>
      <color theme="1"/>
      <name val="Times New Roman"/>
      <family val="1"/>
    </font>
    <font>
      <b/>
      <sz val="11"/>
      <color theme="1"/>
      <name val="Times New Roman"/>
      <family val="1"/>
    </font>
    <font>
      <sz val="11"/>
      <color theme="1"/>
      <name val="Times New Roman"/>
      <family val="1"/>
    </font>
    <font>
      <sz val="13"/>
      <color theme="1"/>
      <name val="Times New Roman"/>
      <family val="1"/>
    </font>
    <font>
      <sz val="13"/>
      <color indexed="8"/>
      <name val="Times New Roman"/>
      <family val="1"/>
    </font>
    <font>
      <sz val="18"/>
      <color theme="1"/>
      <name val="Times New Roman"/>
      <family val="1"/>
    </font>
    <font>
      <sz val="14"/>
      <color theme="1"/>
      <name val="Times New Roman"/>
      <family val="1"/>
    </font>
    <font>
      <sz val="12.5"/>
      <color theme="1"/>
      <name val="Times New Roman"/>
      <family val="1"/>
    </font>
    <font>
      <sz val="11.5"/>
      <color theme="1"/>
      <name val="Times New Roman"/>
      <family val="1"/>
    </font>
    <font>
      <b/>
      <sz val="11.5"/>
      <color theme="1"/>
      <name val="Times New Roman"/>
      <family val="1"/>
    </font>
    <font>
      <b/>
      <sz val="17"/>
      <name val="Times New Roman"/>
      <family val="1"/>
    </font>
    <font>
      <sz val="9"/>
      <color theme="1"/>
      <name val="Times New Roman"/>
      <family val="1"/>
    </font>
    <font>
      <sz val="8"/>
      <color theme="1"/>
      <name val="Times New Roman"/>
      <family val="1"/>
    </font>
    <font>
      <u/>
      <sz val="12"/>
      <color theme="10"/>
      <name val="Times New Roman"/>
      <family val="1"/>
    </font>
    <font>
      <u/>
      <sz val="12"/>
      <color theme="10"/>
      <name val="Calibri"/>
      <family val="2"/>
      <scheme val="minor"/>
    </font>
    <font>
      <sz val="12"/>
      <color theme="1"/>
      <name val="Calibri"/>
      <family val="2"/>
      <scheme val="minor"/>
    </font>
    <font>
      <sz val="13"/>
      <color theme="1"/>
      <name val="Calibri"/>
      <family val="2"/>
      <scheme val="minor"/>
    </font>
    <font>
      <i/>
      <sz val="12"/>
      <color indexed="10"/>
      <name val="Times New Roman"/>
      <family val="1"/>
    </font>
    <font>
      <sz val="10"/>
      <color theme="1"/>
      <name val="Segoe UI"/>
      <family val="2"/>
    </font>
    <font>
      <sz val="10"/>
      <name val="MS Sans Serif"/>
      <family val="2"/>
    </font>
    <font>
      <sz val="11"/>
      <color indexed="9"/>
      <name val="Calibri"/>
      <family val="2"/>
    </font>
    <font>
      <sz val="11"/>
      <color indexed="20"/>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sz val="8"/>
      <name val="Arial"/>
      <family val="2"/>
    </font>
    <font>
      <b/>
      <sz val="11"/>
      <color indexed="63"/>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1"/>
      <color indexed="52"/>
      <name val="Calibri"/>
      <family val="2"/>
    </font>
    <font>
      <i/>
      <sz val="11"/>
      <color indexed="23"/>
      <name val="Calibri"/>
      <family val="2"/>
    </font>
    <font>
      <u/>
      <sz val="10"/>
      <color indexed="12"/>
      <name val="Helv"/>
    </font>
    <font>
      <sz val="11"/>
      <color indexed="62"/>
      <name val="Calibri"/>
      <family val="2"/>
    </font>
    <font>
      <sz val="11"/>
      <color indexed="52"/>
      <name val="Calibri"/>
      <family val="2"/>
    </font>
    <font>
      <sz val="11"/>
      <color indexed="60"/>
      <name val="Calibri"/>
      <family val="2"/>
    </font>
    <font>
      <b/>
      <sz val="10"/>
      <name val="Helv"/>
    </font>
    <font>
      <sz val="11"/>
      <color indexed="10"/>
      <name val="Calibri"/>
      <family val="2"/>
    </font>
    <font>
      <u/>
      <sz val="10"/>
      <color theme="10"/>
      <name val="MS Sans Serif"/>
      <family val="2"/>
    </font>
    <font>
      <sz val="11"/>
      <color theme="1"/>
      <name val="Calibri"/>
      <family val="2"/>
    </font>
    <font>
      <sz val="20"/>
      <color indexed="8"/>
      <name val="Times New Roman"/>
      <family val="1"/>
    </font>
    <font>
      <sz val="12"/>
      <color rgb="FF000000"/>
      <name val="Times New Roman"/>
      <family val="1"/>
    </font>
    <font>
      <vertAlign val="superscript"/>
      <sz val="12"/>
      <color rgb="FF000000"/>
      <name val="Times New Roman"/>
      <family val="1"/>
    </font>
    <font>
      <b/>
      <sz val="12"/>
      <color rgb="FF000000"/>
      <name val="Times New Roman"/>
      <family val="1"/>
    </font>
    <font>
      <sz val="16"/>
      <color indexed="8"/>
      <name val="Calibri"/>
      <family val="2"/>
    </font>
    <font>
      <sz val="12"/>
      <color theme="10"/>
      <name val="Times New Roman"/>
      <family val="1"/>
    </font>
    <font>
      <b/>
      <i/>
      <sz val="12"/>
      <color rgb="FF000000"/>
      <name val="Times New Roman"/>
      <family val="1"/>
    </font>
    <font>
      <i/>
      <sz val="12"/>
      <color rgb="FF000000"/>
      <name val="Times New Roman"/>
      <family val="1"/>
    </font>
    <font>
      <b/>
      <i/>
      <sz val="12"/>
      <color theme="1"/>
      <name val="Times New Roman"/>
      <family val="1"/>
    </font>
    <font>
      <sz val="12"/>
      <color rgb="FF000000"/>
      <name val="Arial"/>
      <family val="2"/>
    </font>
    <font>
      <i/>
      <sz val="12"/>
      <color rgb="FF000000"/>
      <name val="Calibri"/>
      <family val="2"/>
      <scheme val="minor"/>
    </font>
    <font>
      <sz val="12"/>
      <color rgb="FF000000"/>
      <name val="Calibri"/>
      <family val="2"/>
      <scheme val="minor"/>
    </font>
    <font>
      <vertAlign val="subscript"/>
      <sz val="12"/>
      <color rgb="FF000000"/>
      <name val="Times New Roman"/>
      <family val="1"/>
    </font>
    <font>
      <b/>
      <i/>
      <vertAlign val="subscript"/>
      <sz val="12"/>
      <color theme="1"/>
      <name val="Times New Roman"/>
      <family val="1"/>
    </font>
    <font>
      <i/>
      <sz val="12"/>
      <color theme="1"/>
      <name val="Times New Roman"/>
      <family val="1"/>
    </font>
    <font>
      <sz val="12"/>
      <name val="Times New Roman"/>
      <family val="1"/>
      <charset val="1"/>
    </font>
    <font>
      <sz val="12"/>
      <color indexed="8"/>
      <name val="Calibri"/>
      <family val="2"/>
    </font>
    <font>
      <b/>
      <sz val="12"/>
      <color indexed="8"/>
      <name val="Times New Roman"/>
      <family val="1"/>
      <charset val="1"/>
    </font>
    <font>
      <i/>
      <sz val="12"/>
      <color indexed="8"/>
      <name val="Times New Roman"/>
      <family val="1"/>
    </font>
    <font>
      <b/>
      <vertAlign val="subscript"/>
      <sz val="12"/>
      <name val="Times New Roman"/>
      <family val="1"/>
    </font>
    <font>
      <b/>
      <vertAlign val="subscript"/>
      <sz val="12"/>
      <color indexed="8"/>
      <name val="Times New Roman"/>
      <family val="1"/>
    </font>
    <font>
      <vertAlign val="subscript"/>
      <sz val="12"/>
      <color indexed="8"/>
      <name val="Times New Roman"/>
      <family val="1"/>
    </font>
    <font>
      <sz val="12"/>
      <color indexed="42"/>
      <name val="Times New Roman"/>
      <family val="1"/>
    </font>
    <font>
      <vertAlign val="superscript"/>
      <sz val="12"/>
      <color theme="1"/>
      <name val="Times New Roman"/>
      <family val="1"/>
    </font>
    <font>
      <u/>
      <sz val="11"/>
      <color theme="10"/>
      <name val="Times New Roman"/>
      <family val="1"/>
    </font>
    <font>
      <b/>
      <u/>
      <sz val="12"/>
      <color theme="1"/>
      <name val="Times New Roman"/>
      <family val="1"/>
    </font>
    <font>
      <sz val="12"/>
      <color indexed="8"/>
      <name val="Times New Roman"/>
      <family val="1"/>
    </font>
    <font>
      <b/>
      <sz val="14"/>
      <color theme="1"/>
      <name val="Times New Roman"/>
      <family val="1"/>
    </font>
    <font>
      <vertAlign val="superscript"/>
      <sz val="11"/>
      <color theme="1"/>
      <name val="Times New Roman"/>
      <family val="1"/>
    </font>
    <font>
      <sz val="11"/>
      <color rgb="FFFF0000"/>
      <name val="Times New Roman"/>
      <family val="1"/>
    </font>
    <font>
      <b/>
      <sz val="12"/>
      <color rgb="FFFF0000"/>
      <name val="Times New Roman"/>
      <family val="1"/>
    </font>
    <font>
      <b/>
      <sz val="11"/>
      <color rgb="FFFF0000"/>
      <name val="Times New Roman"/>
      <family val="1"/>
    </font>
    <font>
      <b/>
      <sz val="12"/>
      <color rgb="FFFF0000"/>
      <name val="Calibri"/>
      <family val="2"/>
      <scheme val="minor"/>
    </font>
    <font>
      <b/>
      <sz val="14"/>
      <color indexed="8"/>
      <name val="Times New Roman"/>
      <family val="1"/>
    </font>
    <font>
      <b/>
      <sz val="16"/>
      <name val="Times New Roman"/>
      <family val="1"/>
    </font>
    <font>
      <sz val="14"/>
      <color indexed="10"/>
      <name val="Times New Roman"/>
      <family val="1"/>
    </font>
    <font>
      <sz val="16"/>
      <color theme="1"/>
      <name val="Times New Roman"/>
      <family val="1"/>
    </font>
    <font>
      <i/>
      <sz val="10"/>
      <name val="Times New Roman"/>
      <family val="1"/>
    </font>
    <font>
      <b/>
      <vertAlign val="superscript"/>
      <sz val="12"/>
      <color theme="1"/>
      <name val="Times New Roman"/>
      <family val="1"/>
    </font>
    <font>
      <b/>
      <sz val="10"/>
      <color rgb="FFFF0000"/>
      <name val="Times New Roman"/>
      <family val="1"/>
    </font>
    <font>
      <b/>
      <vertAlign val="superscript"/>
      <sz val="12"/>
      <color rgb="FFFF0000"/>
      <name val="Times New Roman"/>
      <family val="1"/>
    </font>
    <font>
      <vertAlign val="subscript"/>
      <sz val="12"/>
      <color theme="1"/>
      <name val="Times New Roman"/>
      <family val="1"/>
    </font>
    <font>
      <sz val="12"/>
      <color indexed="8"/>
      <name val="Calibri"/>
      <family val="2"/>
      <scheme val="minor"/>
    </font>
    <font>
      <b/>
      <i/>
      <vertAlign val="superscript"/>
      <sz val="12"/>
      <name val="Times New Roman"/>
      <family val="1"/>
    </font>
    <font>
      <sz val="11"/>
      <color indexed="8"/>
      <name val="Calibri"/>
      <family val="2"/>
      <scheme val="minor"/>
    </font>
    <font>
      <u/>
      <sz val="12"/>
      <color indexed="12"/>
      <name val="Times New Roman"/>
      <family val="1"/>
    </font>
    <font>
      <sz val="11"/>
      <color rgb="FF000000"/>
      <name val="Calibri"/>
      <family val="2"/>
    </font>
    <font>
      <vertAlign val="subscript"/>
      <sz val="11"/>
      <name val="Times New Roman"/>
      <family val="1"/>
    </font>
    <font>
      <sz val="11"/>
      <color rgb="FF9C6500"/>
      <name val="Calibri"/>
      <family val="2"/>
      <scheme val="minor"/>
    </font>
    <font>
      <sz val="10"/>
      <name val="Arial"/>
      <family val="2"/>
    </font>
    <font>
      <sz val="11"/>
      <color rgb="FF000000"/>
      <name val="Calibri"/>
      <family val="2"/>
      <charset val="1"/>
    </font>
    <font>
      <b/>
      <sz val="10"/>
      <color rgb="FF000000"/>
      <name val="Calibri"/>
      <family val="2"/>
      <charset val="1"/>
    </font>
    <font>
      <b/>
      <sz val="11"/>
      <name val="Times New Roman"/>
      <family val="1"/>
      <charset val="1"/>
    </font>
    <font>
      <i/>
      <sz val="14"/>
      <color theme="1"/>
      <name val="Times New Roman"/>
      <family val="1"/>
    </font>
    <font>
      <sz val="12"/>
      <color theme="4" tint="-0.249977111117893"/>
      <name val="Times New Roman"/>
      <family val="1"/>
    </font>
    <font>
      <sz val="12"/>
      <color rgb="FFFF0000"/>
      <name val="Times New Roman"/>
      <family val="1"/>
    </font>
    <font>
      <b/>
      <i/>
      <sz val="12"/>
      <color rgb="FFFF0000"/>
      <name val="Times New Roman"/>
      <family val="1"/>
    </font>
    <font>
      <i/>
      <sz val="12"/>
      <color rgb="FFFF0000"/>
      <name val="Times New Roman"/>
      <family val="1"/>
    </font>
    <font>
      <b/>
      <sz val="11"/>
      <color rgb="FFFF0000"/>
      <name val="Calibri"/>
      <family val="2"/>
      <scheme val="minor"/>
    </font>
    <font>
      <b/>
      <sz val="14"/>
      <color rgb="FFFF0000"/>
      <name val="Times New Roman"/>
      <family val="1"/>
    </font>
    <font>
      <b/>
      <sz val="11"/>
      <name val="Calibri"/>
      <family val="2"/>
      <scheme val="minor"/>
    </font>
    <font>
      <sz val="20"/>
      <name val="Times New Roman"/>
      <family val="1"/>
    </font>
    <font>
      <sz val="12"/>
      <name val="Times New Roman"/>
    </font>
    <font>
      <sz val="12"/>
      <color rgb="FF000000"/>
      <name val="Times New Roman"/>
    </font>
    <font>
      <b/>
      <sz val="11"/>
      <color rgb="FF000000"/>
      <name val="Calibri"/>
      <family val="2"/>
    </font>
    <font>
      <b/>
      <sz val="11"/>
      <color rgb="FFFFFFFF"/>
      <name val="Calibri"/>
      <family val="2"/>
    </font>
    <font>
      <sz val="11"/>
      <color rgb="FFCC0000"/>
      <name val="Calibri"/>
      <family val="2"/>
    </font>
    <font>
      <u/>
      <sz val="11"/>
      <color rgb="FF0563C1"/>
      <name val="Calibri"/>
      <family val="2"/>
    </font>
    <font>
      <i/>
      <sz val="11"/>
      <color rgb="FF808080"/>
      <name val="Calibri"/>
      <family val="2"/>
    </font>
    <font>
      <sz val="11"/>
      <color rgb="FF006600"/>
      <name val="Calibri"/>
      <family val="2"/>
    </font>
    <font>
      <b/>
      <sz val="24"/>
      <color rgb="FF000000"/>
      <name val="Calibri"/>
      <family val="2"/>
    </font>
    <font>
      <b/>
      <sz val="18"/>
      <color rgb="FF000000"/>
      <name val="Calibri"/>
      <family val="2"/>
    </font>
    <font>
      <b/>
      <sz val="12"/>
      <color rgb="FF000000"/>
      <name val="Calibri"/>
      <family val="2"/>
    </font>
    <font>
      <u/>
      <sz val="11"/>
      <color rgb="FF0000EE"/>
      <name val="Calibri"/>
      <family val="2"/>
    </font>
    <font>
      <sz val="11"/>
      <color rgb="FF996600"/>
      <name val="Calibri"/>
      <family val="2"/>
    </font>
    <font>
      <sz val="10"/>
      <color rgb="FF000000"/>
      <name val="Arial"/>
      <family val="2"/>
    </font>
    <font>
      <sz val="10"/>
      <color rgb="FF000000"/>
      <name val="MS Sans Serif"/>
      <family val="2"/>
    </font>
    <font>
      <sz val="11"/>
      <color rgb="FF333333"/>
      <name val="Calibri"/>
      <family val="2"/>
    </font>
    <font>
      <b/>
      <i/>
      <u/>
      <sz val="11"/>
      <color rgb="FF000000"/>
      <name val="Calibri"/>
      <family val="2"/>
    </font>
    <font>
      <b/>
      <sz val="12"/>
      <color theme="1"/>
      <name val="Times New Roman"/>
    </font>
    <font>
      <vertAlign val="superscript"/>
      <sz val="11"/>
      <color theme="1"/>
      <name val="Calibri"/>
      <family val="2"/>
      <scheme val="minor"/>
    </font>
    <font>
      <b/>
      <sz val="11"/>
      <color theme="1"/>
      <name val="Calibri"/>
      <family val="2"/>
      <scheme val="minor"/>
    </font>
    <font>
      <b/>
      <vertAlign val="superscript"/>
      <sz val="11"/>
      <color theme="1"/>
      <name val="Calibri"/>
      <family val="2"/>
      <scheme val="minor"/>
    </font>
    <font>
      <b/>
      <vertAlign val="superscript"/>
      <sz val="11"/>
      <name val="Times New Roman"/>
      <family val="1"/>
    </font>
    <font>
      <vertAlign val="superscript"/>
      <sz val="11"/>
      <color indexed="8"/>
      <name val="Times New Roman"/>
      <family val="1"/>
    </font>
    <font>
      <sz val="10"/>
      <color rgb="FF000000"/>
      <name val="Courier New"/>
      <family val="3"/>
    </font>
  </fonts>
  <fills count="72">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9"/>
      </patternFill>
    </fill>
    <fill>
      <patternFill patternType="solid">
        <fgColor theme="0" tint="-0.499984740745262"/>
        <bgColor indexed="64"/>
      </patternFill>
    </fill>
    <fill>
      <patternFill patternType="solid">
        <fgColor theme="0"/>
        <bgColor indexed="64"/>
      </patternFill>
    </fill>
    <fill>
      <patternFill patternType="solid">
        <fgColor rgb="FFFFFFCC"/>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54"/>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0" tint="-0.249977111117893"/>
        <bgColor indexed="64"/>
      </patternFill>
    </fill>
    <fill>
      <patternFill patternType="solid">
        <fgColor rgb="FFFFEB9C"/>
      </patternFill>
    </fill>
    <fill>
      <patternFill patternType="solid">
        <fgColor rgb="FFDDDDDD"/>
        <bgColor rgb="FFFFCCCC"/>
      </patternFill>
    </fill>
    <fill>
      <patternFill patternType="solid">
        <fgColor theme="0" tint="-0.14999847407452621"/>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tint="-0.14996795556505021"/>
        <bgColor indexed="64"/>
      </patternFill>
    </fill>
  </fills>
  <borders count="215">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dashed">
        <color indexed="8"/>
      </bottom>
      <diagonal/>
    </border>
    <border>
      <left style="thin">
        <color indexed="8"/>
      </left>
      <right style="thin">
        <color indexed="8"/>
      </right>
      <top style="dashed">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dashed">
        <color indexed="8"/>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8"/>
      </right>
      <top/>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8"/>
      </left>
      <right/>
      <top/>
      <bottom/>
      <diagonal/>
    </border>
    <border>
      <left style="thin">
        <color indexed="63"/>
      </left>
      <right style="thin">
        <color indexed="63"/>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3"/>
      </left>
      <right style="thin">
        <color indexed="63"/>
      </right>
      <top/>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8"/>
      </right>
      <top style="dashed">
        <color indexed="8"/>
      </top>
      <bottom style="dashed">
        <color indexed="8"/>
      </bottom>
      <diagonal/>
    </border>
    <border>
      <left style="thin">
        <color indexed="8"/>
      </left>
      <right style="medium">
        <color indexed="64"/>
      </right>
      <top style="dashed">
        <color indexed="8"/>
      </top>
      <bottom style="dashed">
        <color indexed="8"/>
      </bottom>
      <diagonal/>
    </border>
    <border>
      <left style="medium">
        <color indexed="64"/>
      </left>
      <right style="thin">
        <color indexed="8"/>
      </right>
      <top style="dashed">
        <color indexed="8"/>
      </top>
      <bottom style="thin">
        <color indexed="8"/>
      </bottom>
      <diagonal/>
    </border>
    <border>
      <left style="thin">
        <color indexed="8"/>
      </left>
      <right style="medium">
        <color indexed="64"/>
      </right>
      <top style="dashed">
        <color indexed="8"/>
      </top>
      <bottom style="thin">
        <color indexed="8"/>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8"/>
      </left>
      <right style="thin">
        <color indexed="8"/>
      </right>
      <top/>
      <bottom style="thin">
        <color indexed="64"/>
      </bottom>
      <diagonal/>
    </border>
    <border>
      <left style="thin">
        <color indexed="8"/>
      </left>
      <right style="thin">
        <color indexed="64"/>
      </right>
      <top/>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style="thin">
        <color indexed="64"/>
      </right>
      <top/>
      <bottom style="thin">
        <color indexed="64"/>
      </bottom>
      <diagonal/>
    </border>
    <border>
      <left/>
      <right style="thin">
        <color indexed="64"/>
      </right>
      <top style="double">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double">
        <color indexed="64"/>
      </right>
      <top/>
      <bottom/>
      <diagonal/>
    </border>
    <border>
      <left style="thin">
        <color indexed="64"/>
      </left>
      <right style="thin">
        <color indexed="64"/>
      </right>
      <top style="thin">
        <color indexed="64"/>
      </top>
      <bottom style="dashed">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double">
        <color indexed="64"/>
      </top>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diagonal/>
    </border>
    <border>
      <left/>
      <right/>
      <top/>
      <bottom style="double">
        <color indexed="64"/>
      </bottom>
      <diagonal/>
    </border>
    <border>
      <left style="thin">
        <color indexed="64"/>
      </left>
      <right style="thin">
        <color rgb="FF000000"/>
      </right>
      <top/>
      <bottom/>
      <diagonal/>
    </border>
    <border>
      <left style="double">
        <color indexed="64"/>
      </left>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49"/>
      </bottom>
      <diagonal/>
    </border>
    <border>
      <left/>
      <right/>
      <top/>
      <bottom style="thick">
        <color indexed="22"/>
      </bottom>
      <diagonal/>
    </border>
    <border>
      <left/>
      <right/>
      <top/>
      <bottom style="thick">
        <color indexed="58"/>
      </bottom>
      <diagonal/>
    </border>
    <border>
      <left/>
      <right/>
      <top/>
      <bottom style="medium">
        <color indexed="58"/>
      </bottom>
      <diagonal/>
    </border>
    <border>
      <left/>
      <right/>
      <top/>
      <bottom style="medium">
        <color indexed="49"/>
      </bottom>
      <diagonal/>
    </border>
    <border>
      <left/>
      <right/>
      <top/>
      <bottom style="double">
        <color indexed="52"/>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right/>
      <top style="thin">
        <color indexed="49"/>
      </top>
      <bottom style="double">
        <color indexed="49"/>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dashed">
        <color indexed="8"/>
      </top>
      <bottom/>
      <diagonal/>
    </border>
    <border>
      <left/>
      <right style="thin">
        <color indexed="64"/>
      </right>
      <top style="dashed">
        <color indexed="8"/>
      </top>
      <bottom/>
      <diagonal/>
    </border>
    <border>
      <left style="thin">
        <color indexed="9"/>
      </left>
      <right style="thin">
        <color indexed="9"/>
      </right>
      <top style="thin">
        <color indexed="9"/>
      </top>
      <bottom style="thin">
        <color indexed="9"/>
      </bottom>
      <diagonal/>
    </border>
    <border>
      <left style="thin">
        <color indexed="64"/>
      </left>
      <right style="thin">
        <color rgb="FF000000"/>
      </right>
      <top style="thin">
        <color indexed="64"/>
      </top>
      <bottom style="thin">
        <color rgb="FF000000"/>
      </bottom>
      <diagonal/>
    </border>
    <border>
      <left/>
      <right style="thin">
        <color rgb="FF000000"/>
      </right>
      <top/>
      <bottom/>
      <diagonal/>
    </border>
    <border>
      <left/>
      <right style="thin">
        <color rgb="FF000000"/>
      </right>
      <top/>
      <bottom style="thin">
        <color indexed="64"/>
      </bottom>
      <diagonal/>
    </border>
    <border>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64"/>
      </top>
      <bottom style="thin">
        <color indexed="9"/>
      </bottom>
      <diagonal/>
    </border>
    <border>
      <left style="thin">
        <color indexed="64"/>
      </left>
      <right style="medium">
        <color indexed="64"/>
      </right>
      <top style="thin">
        <color indexed="64"/>
      </top>
      <bottom/>
      <diagonal/>
    </border>
    <border>
      <left style="thin">
        <color indexed="64"/>
      </left>
      <right style="medium">
        <color indexed="64"/>
      </right>
      <top/>
      <bottom style="dashed">
        <color indexed="64"/>
      </bottom>
      <diagonal/>
    </border>
    <border>
      <left style="thin">
        <color auto="1"/>
      </left>
      <right/>
      <top/>
      <bottom/>
      <diagonal/>
    </border>
    <border>
      <left style="thin">
        <color auto="1"/>
      </left>
      <right style="thin">
        <color auto="1"/>
      </right>
      <top/>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right style="thin">
        <color indexed="64"/>
      </right>
      <top style="dashed">
        <color indexed="64"/>
      </top>
      <bottom/>
      <diagonal/>
    </border>
    <border>
      <left/>
      <right style="thin">
        <color indexed="8"/>
      </right>
      <top style="dashed">
        <color indexed="8"/>
      </top>
      <bottom style="dashed">
        <color indexed="8"/>
      </bottom>
      <diagonal/>
    </border>
    <border>
      <left/>
      <right style="thin">
        <color indexed="64"/>
      </right>
      <top style="dashed">
        <color indexed="64"/>
      </top>
      <bottom style="dashed">
        <color indexed="64"/>
      </bottom>
      <diagonal/>
    </border>
    <border>
      <left/>
      <right style="thin">
        <color indexed="8"/>
      </right>
      <top style="dashed">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64"/>
      </left>
      <right/>
      <top style="dashed">
        <color indexed="64"/>
      </top>
      <bottom/>
      <diagonal/>
    </border>
    <border>
      <left style="thin">
        <color indexed="8"/>
      </left>
      <right style="medium">
        <color indexed="64"/>
      </right>
      <top style="dashed">
        <color indexed="8"/>
      </top>
      <bottom style="medium">
        <color indexed="64"/>
      </bottom>
      <diagonal/>
    </border>
    <border>
      <left style="medium">
        <color indexed="64"/>
      </left>
      <right style="thin">
        <color indexed="8"/>
      </right>
      <top style="dashed">
        <color indexed="8"/>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48"/>
      </top>
      <bottom style="double">
        <color indexed="48"/>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thin">
        <color indexed="8"/>
      </left>
      <right style="medium">
        <color indexed="64"/>
      </right>
      <top/>
      <bottom style="medium">
        <color indexed="64"/>
      </bottom>
      <diagonal/>
    </border>
    <border>
      <left style="medium">
        <color indexed="64"/>
      </left>
      <right style="thin">
        <color indexed="8"/>
      </right>
      <top/>
      <bottom style="medium">
        <color indexed="64"/>
      </bottom>
      <diagonal/>
    </border>
    <border>
      <left style="medium">
        <color indexed="64"/>
      </left>
      <right/>
      <top style="double">
        <color indexed="64"/>
      </top>
      <bottom style="dashed">
        <color indexed="8"/>
      </bottom>
      <diagonal/>
    </border>
    <border>
      <left style="thin">
        <color indexed="64"/>
      </left>
      <right style="medium">
        <color indexed="64"/>
      </right>
      <top style="double">
        <color indexed="64"/>
      </top>
      <bottom style="dashed">
        <color indexed="8"/>
      </bottom>
      <diagonal/>
    </border>
    <border>
      <left style="medium">
        <color indexed="64"/>
      </left>
      <right style="thin">
        <color indexed="64"/>
      </right>
      <top style="double">
        <color indexed="64"/>
      </top>
      <bottom style="dashed">
        <color indexed="8"/>
      </bottom>
      <diagonal/>
    </border>
    <border>
      <left style="thin">
        <color indexed="64"/>
      </left>
      <right style="thin">
        <color indexed="8"/>
      </right>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style="thin">
        <color indexed="64"/>
      </right>
      <top style="thin">
        <color indexed="64"/>
      </top>
      <bottom/>
      <diagonal/>
    </border>
    <border>
      <left style="thin">
        <color auto="1"/>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diagonal/>
    </border>
    <border>
      <left style="medium">
        <color indexed="64"/>
      </left>
      <right style="thin">
        <color indexed="64"/>
      </right>
      <top style="dashed">
        <color indexed="64"/>
      </top>
      <bottom style="dashed">
        <color indexed="8"/>
      </bottom>
      <diagonal/>
    </border>
    <border>
      <left style="thin">
        <color indexed="64"/>
      </left>
      <right style="medium">
        <color indexed="64"/>
      </right>
      <top style="dashed">
        <color indexed="64"/>
      </top>
      <bottom style="dashed">
        <color indexed="8"/>
      </bottom>
      <diagonal/>
    </border>
    <border>
      <left/>
      <right/>
      <top style="dashed">
        <color indexed="64"/>
      </top>
      <bottom/>
      <diagonal/>
    </border>
    <border>
      <left/>
      <right/>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dashed">
        <color indexed="64"/>
      </top>
      <bottom style="dotted">
        <color indexed="64"/>
      </bottom>
      <diagonal/>
    </border>
    <border>
      <left style="thin">
        <color indexed="64"/>
      </left>
      <right style="medium">
        <color indexed="64"/>
      </right>
      <top/>
      <bottom style="medium">
        <color indexed="64"/>
      </bottom>
      <diagonal/>
    </border>
    <border>
      <left style="medium">
        <color indexed="64"/>
      </left>
      <right style="thin">
        <color indexed="8"/>
      </right>
      <top style="dashed">
        <color indexed="8"/>
      </top>
      <bottom style="dashed">
        <color indexed="64"/>
      </bottom>
      <diagonal/>
    </border>
    <border>
      <left style="thin">
        <color indexed="8"/>
      </left>
      <right style="medium">
        <color indexed="64"/>
      </right>
      <top style="dashed">
        <color indexed="8"/>
      </top>
      <bottom style="dashed">
        <color indexed="64"/>
      </bottom>
      <diagonal/>
    </border>
    <border>
      <left style="thin">
        <color indexed="8"/>
      </left>
      <right style="medium">
        <color indexed="64"/>
      </right>
      <top/>
      <bottom style="dashed">
        <color indexed="64"/>
      </bottom>
      <diagonal/>
    </border>
    <border>
      <left style="medium">
        <color indexed="64"/>
      </left>
      <right style="thin">
        <color indexed="8"/>
      </right>
      <top/>
      <bottom style="dashed">
        <color indexed="64"/>
      </bottom>
      <diagonal/>
    </border>
    <border>
      <left/>
      <right style="thin">
        <color indexed="8"/>
      </right>
      <top/>
      <bottom style="thin">
        <color indexed="64"/>
      </bottom>
      <diagonal/>
    </border>
    <border>
      <left/>
      <right style="thin">
        <color indexed="8"/>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auto="1"/>
      </left>
      <right style="thin">
        <color auto="1"/>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diagonal/>
    </border>
  </borders>
  <cellStyleXfs count="1357">
    <xf numFmtId="0" fontId="0" fillId="0" borderId="0"/>
    <xf numFmtId="167" fontId="57" fillId="0" borderId="0" applyFont="0" applyFill="0" applyBorder="0" applyAlignment="0" applyProtection="0"/>
    <xf numFmtId="173" fontId="3" fillId="0" borderId="0" applyFill="0" applyBorder="0" applyAlignment="0" applyProtection="0"/>
    <xf numFmtId="173" fontId="3" fillId="0" borderId="0" applyFill="0" applyBorder="0" applyAlignment="0" applyProtection="0"/>
    <xf numFmtId="165" fontId="4" fillId="0" borderId="0" applyFont="0" applyFill="0" applyBorder="0" applyAlignment="0" applyProtection="0"/>
    <xf numFmtId="173" fontId="3" fillId="0" borderId="0" applyFill="0" applyBorder="0" applyAlignment="0" applyProtection="0"/>
    <xf numFmtId="165" fontId="4" fillId="0" borderId="0" applyFont="0" applyFill="0" applyBorder="0" applyAlignment="0" applyProtection="0"/>
    <xf numFmtId="167" fontId="6"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2" fillId="0" borderId="0" applyFont="0" applyFill="0" applyBorder="0" applyAlignment="0" applyProtection="0"/>
    <xf numFmtId="167" fontId="7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72" fillId="0" borderId="0" applyFont="0" applyFill="0" applyBorder="0" applyAlignment="0" applyProtection="0"/>
    <xf numFmtId="167" fontId="73" fillId="0" borderId="0" applyFont="0" applyFill="0" applyBorder="0" applyAlignment="0" applyProtection="0"/>
    <xf numFmtId="168" fontId="3" fillId="0" borderId="0" applyFont="0" applyFill="0" applyBorder="0" applyAlignment="0" applyProtection="0"/>
    <xf numFmtId="174" fontId="3" fillId="0" borderId="0" applyFill="0" applyBorder="0" applyAlignment="0" applyProtection="0"/>
    <xf numFmtId="175" fontId="3" fillId="0" borderId="0" applyFill="0" applyBorder="0" applyAlignment="0" applyProtection="0"/>
    <xf numFmtId="167" fontId="4" fillId="0" borderId="0" applyFont="0" applyFill="0" applyBorder="0" applyAlignment="0" applyProtection="0"/>
    <xf numFmtId="175" fontId="3" fillId="0" borderId="0" applyFill="0" applyBorder="0" applyAlignment="0" applyProtection="0"/>
    <xf numFmtId="4" fontId="9" fillId="0" borderId="0" applyFont="0" applyFill="0" applyBorder="0" applyAlignment="0" applyProtection="0"/>
    <xf numFmtId="167" fontId="4" fillId="0" borderId="0" applyFont="0" applyFill="0" applyBorder="0" applyAlignment="0" applyProtection="0"/>
    <xf numFmtId="167" fontId="3" fillId="0" borderId="0" applyFont="0" applyFill="0" applyBorder="0" applyAlignment="0" applyProtection="0"/>
    <xf numFmtId="175" fontId="3" fillId="0" borderId="0" applyFill="0" applyBorder="0" applyAlignment="0" applyProtection="0"/>
    <xf numFmtId="176" fontId="3" fillId="0" borderId="0" applyFill="0" applyBorder="0" applyAlignment="0" applyProtection="0"/>
    <xf numFmtId="189" fontId="3" fillId="0" borderId="0" applyFont="0" applyFill="0" applyBorder="0" applyAlignment="0" applyProtection="0"/>
    <xf numFmtId="175" fontId="3" fillId="0" borderId="0" applyFill="0" applyBorder="0" applyAlignment="0" applyProtection="0"/>
    <xf numFmtId="175" fontId="3" fillId="0" borderId="0" applyFill="0" applyBorder="0" applyAlignment="0" applyProtection="0"/>
    <xf numFmtId="167" fontId="4" fillId="0" borderId="0" applyFont="0" applyFill="0" applyBorder="0" applyAlignment="0" applyProtection="0"/>
    <xf numFmtId="167" fontId="3" fillId="0" borderId="0" applyFont="0" applyFill="0" applyBorder="0" applyAlignment="0" applyProtection="0"/>
    <xf numFmtId="175" fontId="3" fillId="0" borderId="0" applyFill="0" applyBorder="0" applyAlignment="0" applyProtection="0"/>
    <xf numFmtId="175" fontId="3" fillId="0" borderId="0" applyFill="0" applyBorder="0" applyAlignment="0" applyProtection="0"/>
    <xf numFmtId="167" fontId="4" fillId="0" borderId="0" applyFont="0" applyFill="0" applyBorder="0" applyAlignment="0" applyProtection="0"/>
    <xf numFmtId="175" fontId="3" fillId="0" borderId="0" applyFill="0" applyBorder="0" applyAlignment="0" applyProtection="0"/>
    <xf numFmtId="168" fontId="3" fillId="0" borderId="0" applyFont="0" applyFill="0" applyBorder="0" applyAlignment="0" applyProtection="0"/>
    <xf numFmtId="167" fontId="3" fillId="0" borderId="0" applyFont="0" applyFill="0" applyBorder="0" applyAlignment="0" applyProtection="0"/>
    <xf numFmtId="168" fontId="3" fillId="0" borderId="0" applyFont="0" applyFill="0" applyBorder="0" applyAlignment="0" applyProtection="0"/>
    <xf numFmtId="167" fontId="3" fillId="0" borderId="0" applyFont="0" applyFill="0" applyBorder="0" applyAlignment="0" applyProtection="0"/>
    <xf numFmtId="164" fontId="54" fillId="0" borderId="0" applyFont="0" applyFill="0" applyBorder="0" applyAlignment="0" applyProtection="0"/>
    <xf numFmtId="177" fontId="6" fillId="0" borderId="0"/>
    <xf numFmtId="0" fontId="5" fillId="0" borderId="0"/>
    <xf numFmtId="9" fontId="6" fillId="0" borderId="0"/>
    <xf numFmtId="0" fontId="80" fillId="0" borderId="0" applyNumberFormat="0" applyFill="0" applyBorder="0" applyAlignment="0" applyProtection="0"/>
    <xf numFmtId="0" fontId="10"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0" fillId="0" borderId="0" applyNumberFormat="0" applyFill="0" applyBorder="0" applyAlignment="0" applyProtection="0"/>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32" fillId="0" borderId="0"/>
    <xf numFmtId="0" fontId="3" fillId="0" borderId="0"/>
    <xf numFmtId="0" fontId="35" fillId="0" borderId="0"/>
    <xf numFmtId="0" fontId="3" fillId="0" borderId="0"/>
    <xf numFmtId="0" fontId="79" fillId="0" borderId="0"/>
    <xf numFmtId="0" fontId="3" fillId="0" borderId="0"/>
    <xf numFmtId="0" fontId="3" fillId="0" borderId="0"/>
    <xf numFmtId="0" fontId="3" fillId="0" borderId="0"/>
    <xf numFmtId="0" fontId="54" fillId="0" borderId="0"/>
    <xf numFmtId="0" fontId="3" fillId="0" borderId="0"/>
    <xf numFmtId="0" fontId="4" fillId="0" borderId="0"/>
    <xf numFmtId="0" fontId="3" fillId="0" borderId="0"/>
    <xf numFmtId="0" fontId="79" fillId="0" borderId="0"/>
    <xf numFmtId="0" fontId="4" fillId="0" borderId="0"/>
    <xf numFmtId="0" fontId="3" fillId="0" borderId="0"/>
    <xf numFmtId="0" fontId="3" fillId="0" borderId="0"/>
    <xf numFmtId="0" fontId="3" fillId="0" borderId="0"/>
    <xf numFmtId="0" fontId="5" fillId="0" borderId="0"/>
    <xf numFmtId="0" fontId="79" fillId="0" borderId="0"/>
    <xf numFmtId="0" fontId="79" fillId="0" borderId="0"/>
    <xf numFmtId="0" fontId="79" fillId="0" borderId="0"/>
    <xf numFmtId="0" fontId="54" fillId="0" borderId="0"/>
    <xf numFmtId="0" fontId="4" fillId="0" borderId="0"/>
    <xf numFmtId="0" fontId="5" fillId="0" borderId="0"/>
    <xf numFmtId="0" fontId="4" fillId="0" borderId="0"/>
    <xf numFmtId="0" fontId="3" fillId="0" borderId="0"/>
    <xf numFmtId="0" fontId="6" fillId="0" borderId="0"/>
    <xf numFmtId="0" fontId="3" fillId="0" borderId="0"/>
    <xf numFmtId="0" fontId="4" fillId="0" borderId="0"/>
    <xf numFmtId="0" fontId="3" fillId="0" borderId="0"/>
    <xf numFmtId="0" fontId="4" fillId="0" borderId="0"/>
    <xf numFmtId="0" fontId="79" fillId="0" borderId="0"/>
    <xf numFmtId="0" fontId="7" fillId="0" borderId="0"/>
    <xf numFmtId="0" fontId="3" fillId="0" borderId="0"/>
    <xf numFmtId="0" fontId="5" fillId="0" borderId="0"/>
    <xf numFmtId="0" fontId="4" fillId="0" borderId="0"/>
    <xf numFmtId="0" fontId="8" fillId="0" borderId="0"/>
    <xf numFmtId="0" fontId="5" fillId="0" borderId="0"/>
    <xf numFmtId="0" fontId="54" fillId="0" borderId="0"/>
    <xf numFmtId="0" fontId="3" fillId="0" borderId="0"/>
    <xf numFmtId="40" fontId="18" fillId="2" borderId="0">
      <alignment horizontal="right"/>
    </xf>
    <xf numFmtId="0" fontId="53" fillId="2" borderId="0">
      <alignment horizontal="right"/>
    </xf>
    <xf numFmtId="0" fontId="55" fillId="2" borderId="1"/>
    <xf numFmtId="9" fontId="3" fillId="0" borderId="0" applyFill="0" applyBorder="0" applyAlignment="0" applyProtection="0"/>
    <xf numFmtId="9" fontId="3" fillId="0" borderId="0" applyFill="0" applyBorder="0" applyAlignment="0" applyProtection="0"/>
    <xf numFmtId="9" fontId="3" fillId="0" borderId="0" applyFont="0" applyFill="0" applyBorder="0" applyAlignment="0" applyProtection="0"/>
    <xf numFmtId="168" fontId="79" fillId="0" borderId="0" applyFont="0" applyFill="0" applyBorder="0" applyAlignment="0" applyProtection="0"/>
    <xf numFmtId="167" fontId="7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9" fontId="79" fillId="0" borderId="0" applyFont="0" applyFill="0" applyBorder="0" applyAlignment="0" applyProtection="0"/>
    <xf numFmtId="0" fontId="105" fillId="0" borderId="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7"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06" fillId="19" borderId="0" applyNumberFormat="0" applyBorder="0" applyAlignment="0" applyProtection="0"/>
    <xf numFmtId="0" fontId="106" fillId="10" borderId="0" applyNumberFormat="0" applyBorder="0" applyAlignment="0" applyProtection="0"/>
    <xf numFmtId="0" fontId="106" fillId="17" borderId="0" applyNumberFormat="0" applyBorder="0" applyAlignment="0" applyProtection="0"/>
    <xf numFmtId="0" fontId="106" fillId="15" borderId="0" applyNumberFormat="0" applyBorder="0" applyAlignment="0" applyProtection="0"/>
    <xf numFmtId="0" fontId="106" fillId="19" borderId="0" applyNumberFormat="0" applyBorder="0" applyAlignment="0" applyProtection="0"/>
    <xf numFmtId="0" fontId="106" fillId="1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06" fillId="23" borderId="0" applyNumberFormat="0" applyBorder="0" applyAlignment="0" applyProtection="0"/>
    <xf numFmtId="0" fontId="106" fillId="24" borderId="0" applyNumberFormat="0" applyBorder="0" applyAlignment="0" applyProtection="0"/>
    <xf numFmtId="0" fontId="106" fillId="19"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06" fillId="28" borderId="0" applyNumberFormat="0" applyBorder="0" applyAlignment="0" applyProtection="0"/>
    <xf numFmtId="0" fontId="106" fillId="29" borderId="0" applyNumberFormat="0" applyBorder="0" applyAlignment="0" applyProtection="0"/>
    <xf numFmtId="0" fontId="106" fillId="25"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06" fillId="33" borderId="0" applyNumberFormat="0" applyBorder="0" applyAlignment="0" applyProtection="0"/>
    <xf numFmtId="0" fontId="106" fillId="34" borderId="0" applyNumberFormat="0" applyBorder="0" applyAlignment="0" applyProtection="0"/>
    <xf numFmtId="0" fontId="106" fillId="30" borderId="0" applyNumberFormat="0" applyBorder="0" applyAlignment="0" applyProtection="0"/>
    <xf numFmtId="0" fontId="1" fillId="26" borderId="0" applyNumberFormat="0" applyBorder="0" applyAlignment="0" applyProtection="0"/>
    <xf numFmtId="0" fontId="1" fillId="35" borderId="0" applyNumberFormat="0" applyBorder="0" applyAlignment="0" applyProtection="0"/>
    <xf numFmtId="0" fontId="106" fillId="27" borderId="0" applyNumberFormat="0" applyBorder="0" applyAlignment="0" applyProtection="0"/>
    <xf numFmtId="0" fontId="106" fillId="36" borderId="0" applyNumberFormat="0" applyBorder="0" applyAlignment="0" applyProtection="0"/>
    <xf numFmtId="0" fontId="106"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06" fillId="23" borderId="0" applyNumberFormat="0" applyBorder="0" applyAlignment="0" applyProtection="0"/>
    <xf numFmtId="0" fontId="106" fillId="23" borderId="0" applyNumberFormat="0" applyBorder="0" applyAlignment="0" applyProtection="0"/>
    <xf numFmtId="0" fontId="106" fillId="19"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06" fillId="43" borderId="0" applyNumberFormat="0" applyBorder="0" applyAlignment="0" applyProtection="0"/>
    <xf numFmtId="0" fontId="106" fillId="44" borderId="0" applyNumberFormat="0" applyBorder="0" applyAlignment="0" applyProtection="0"/>
    <xf numFmtId="0" fontId="106" fillId="40" borderId="0" applyNumberFormat="0" applyBorder="0" applyAlignment="0" applyProtection="0"/>
    <xf numFmtId="0" fontId="107" fillId="9" borderId="0" applyNumberFormat="0" applyBorder="0" applyAlignment="0" applyProtection="0"/>
    <xf numFmtId="0" fontId="108" fillId="45" borderId="85" applyNumberFormat="0" applyAlignment="0" applyProtection="0"/>
    <xf numFmtId="0" fontId="126" fillId="4" borderId="84" applyNumberFormat="0" applyAlignment="0" applyProtection="0"/>
    <xf numFmtId="0" fontId="109" fillId="36" borderId="86" applyNumberFormat="0" applyAlignment="0" applyProtection="0"/>
    <xf numFmtId="0" fontId="109" fillId="46" borderId="86" applyNumberFormat="0" applyAlignment="0" applyProtection="0"/>
    <xf numFmtId="167" fontId="3" fillId="0" borderId="0" applyFont="0" applyFill="0" applyBorder="0" applyAlignment="0" applyProtection="0"/>
    <xf numFmtId="43" fontId="3" fillId="0" borderId="0" applyFont="0" applyFill="0" applyBorder="0" applyAlignment="0" applyProtection="0"/>
    <xf numFmtId="167" fontId="54" fillId="0" borderId="0" applyFont="0" applyFill="0" applyBorder="0" applyAlignment="0" applyProtection="0"/>
    <xf numFmtId="43" fontId="3" fillId="0" borderId="0" applyFont="0" applyFill="0" applyBorder="0" applyAlignment="0" applyProtection="0"/>
    <xf numFmtId="40" fontId="54" fillId="0" borderId="0" applyFont="0" applyFill="0" applyBorder="0" applyAlignment="0" applyProtection="0"/>
    <xf numFmtId="167" fontId="1"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167" fontId="3" fillId="0" borderId="0" applyFont="0" applyFill="0" applyBorder="0" applyAlignment="0" applyProtection="0"/>
    <xf numFmtId="4" fontId="9" fillId="0" borderId="0" applyFont="0" applyFill="0" applyBorder="0" applyAlignment="0" applyProtection="0"/>
    <xf numFmtId="167" fontId="1" fillId="0" borderId="0" applyFont="0" applyFill="0" applyBorder="0" applyAlignment="0" applyProtection="0"/>
    <xf numFmtId="167" fontId="79" fillId="0" borderId="0" applyFont="0" applyFill="0" applyBorder="0" applyAlignment="0" applyProtection="0"/>
    <xf numFmtId="167" fontId="1"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4" fontId="9" fillId="0" borderId="0" applyFont="0" applyFill="0" applyBorder="0" applyAlignment="0" applyProtection="0"/>
    <xf numFmtId="167" fontId="1" fillId="0" borderId="0" applyFont="0" applyFill="0" applyBorder="0" applyAlignment="0" applyProtection="0"/>
    <xf numFmtId="43" fontId="3" fillId="0" borderId="0" applyFont="0" applyFill="0" applyBorder="0" applyAlignment="0" applyProtection="0"/>
    <xf numFmtId="167" fontId="1" fillId="0" borderId="0" applyFont="0" applyFill="0" applyBorder="0" applyAlignment="0" applyProtection="0"/>
    <xf numFmtId="167" fontId="79"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40" fontId="54"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167" fontId="5" fillId="0" borderId="0" applyFont="0" applyFill="0" applyBorder="0" applyAlignment="0" applyProtection="0"/>
    <xf numFmtId="40" fontId="54" fillId="0" borderId="0" applyFont="0" applyFill="0" applyBorder="0" applyAlignment="0" applyProtection="0"/>
    <xf numFmtId="167" fontId="5" fillId="0" borderId="0" applyFont="0" applyFill="0" applyBorder="0" applyAlignment="0" applyProtection="0"/>
    <xf numFmtId="167" fontId="79" fillId="0" borderId="0" applyFont="0" applyFill="0" applyBorder="0" applyAlignment="0" applyProtection="0"/>
    <xf numFmtId="167" fontId="3" fillId="0" borderId="0" applyFont="0" applyFill="0" applyBorder="0" applyAlignment="0" applyProtection="0"/>
    <xf numFmtId="167" fontId="5" fillId="0" borderId="0" applyFont="0" applyFill="0" applyBorder="0" applyAlignment="0" applyProtection="0"/>
    <xf numFmtId="43" fontId="3" fillId="0" borderId="0" applyFont="0" applyFill="0" applyBorder="0" applyAlignment="0" applyProtection="0"/>
    <xf numFmtId="167" fontId="1" fillId="0" borderId="0" applyFont="0" applyFill="0" applyBorder="0" applyAlignment="0" applyProtection="0"/>
    <xf numFmtId="167" fontId="3" fillId="0" borderId="0" applyFont="0" applyFill="0" applyBorder="0" applyAlignment="0" applyProtection="0"/>
    <xf numFmtId="167" fontId="104"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5" fillId="0" borderId="0" applyFont="0" applyFill="0" applyBorder="0" applyAlignment="0" applyProtection="0"/>
    <xf numFmtId="0" fontId="110" fillId="47" borderId="0" applyNumberFormat="0" applyBorder="0" applyAlignment="0" applyProtection="0"/>
    <xf numFmtId="0" fontId="110" fillId="48" borderId="0" applyNumberFormat="0" applyBorder="0" applyAlignment="0" applyProtection="0"/>
    <xf numFmtId="0" fontId="110" fillId="49" borderId="0" applyNumberFormat="0" applyBorder="0" applyAlignment="0" applyProtection="0"/>
    <xf numFmtId="0" fontId="127" fillId="0" borderId="0" applyNumberFormat="0" applyFill="0" applyBorder="0" applyAlignment="0" applyProtection="0"/>
    <xf numFmtId="0" fontId="1" fillId="32" borderId="0" applyNumberFormat="0" applyBorder="0" applyAlignment="0" applyProtection="0"/>
    <xf numFmtId="0" fontId="115" fillId="11" borderId="0" applyNumberFormat="0" applyBorder="0" applyAlignment="0" applyProtection="0"/>
    <xf numFmtId="0" fontId="111" fillId="0" borderId="87" applyNumberFormat="0" applyFill="0" applyAlignment="0" applyProtection="0"/>
    <xf numFmtId="0" fontId="111" fillId="0" borderId="88" applyNumberFormat="0" applyFill="0" applyAlignment="0" applyProtection="0"/>
    <xf numFmtId="0" fontId="112" fillId="0" borderId="90" applyNumberFormat="0" applyFill="0" applyAlignment="0" applyProtection="0"/>
    <xf numFmtId="0" fontId="112" fillId="0" borderId="89" applyNumberFormat="0" applyFill="0" applyAlignment="0" applyProtection="0"/>
    <xf numFmtId="0" fontId="113" fillId="0" borderId="91" applyNumberFormat="0" applyFill="0" applyAlignment="0" applyProtection="0"/>
    <xf numFmtId="0" fontId="113" fillId="0" borderId="92" applyNumberFormat="0" applyFill="0" applyAlignment="0" applyProtection="0"/>
    <xf numFmtId="0" fontId="113" fillId="0" borderId="0" applyNumberFormat="0" applyFill="0" applyBorder="0" applyAlignment="0" applyProtection="0"/>
    <xf numFmtId="0" fontId="134"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14" fillId="42" borderId="85" applyNumberFormat="0" applyAlignment="0" applyProtection="0"/>
    <xf numFmtId="0" fontId="129" fillId="17" borderId="84" applyNumberFormat="0" applyAlignment="0" applyProtection="0"/>
    <xf numFmtId="0" fontId="115" fillId="0" borderId="94" applyNumberFormat="0" applyFill="0" applyAlignment="0" applyProtection="0"/>
    <xf numFmtId="0" fontId="130" fillId="0" borderId="93" applyNumberFormat="0" applyFill="0" applyAlignment="0" applyProtection="0"/>
    <xf numFmtId="0" fontId="115" fillId="42" borderId="0" applyNumberFormat="0" applyBorder="0" applyAlignment="0" applyProtection="0"/>
    <xf numFmtId="0" fontId="131" fillId="17" borderId="0" applyNumberFormat="0" applyBorder="0" applyAlignment="0" applyProtection="0"/>
    <xf numFmtId="0" fontId="79" fillId="0" borderId="0"/>
    <xf numFmtId="0" fontId="79" fillId="0" borderId="0"/>
    <xf numFmtId="0" fontId="79" fillId="0" borderId="0"/>
    <xf numFmtId="0" fontId="9" fillId="0" borderId="0">
      <alignment horizontal="left" vertical="top" wrapText="1"/>
    </xf>
    <xf numFmtId="0" fontId="79" fillId="0" borderId="0"/>
    <xf numFmtId="0" fontId="79" fillId="0" borderId="0"/>
    <xf numFmtId="0" fontId="9" fillId="0" borderId="0">
      <alignment horizontal="left" vertical="top" wrapText="1"/>
    </xf>
    <xf numFmtId="0" fontId="79" fillId="0" borderId="0"/>
    <xf numFmtId="0" fontId="3" fillId="0" borderId="0"/>
    <xf numFmtId="0" fontId="3" fillId="0" borderId="0"/>
    <xf numFmtId="0" fontId="3" fillId="0" borderId="0"/>
    <xf numFmtId="0" fontId="54" fillId="0" borderId="0"/>
    <xf numFmtId="0" fontId="3" fillId="0" borderId="0"/>
    <xf numFmtId="0" fontId="79" fillId="0" borderId="0"/>
    <xf numFmtId="0" fontId="79" fillId="0" borderId="0"/>
    <xf numFmtId="3" fontId="132" fillId="0" borderId="0" applyBorder="0" applyProtection="0">
      <alignment horizontal="right"/>
    </xf>
    <xf numFmtId="0" fontId="3" fillId="0" borderId="0"/>
    <xf numFmtId="0" fontId="9" fillId="0" borderId="0"/>
    <xf numFmtId="0" fontId="3" fillId="0" borderId="0"/>
    <xf numFmtId="0" fontId="1" fillId="0" borderId="0"/>
    <xf numFmtId="0" fontId="79" fillId="0" borderId="0"/>
    <xf numFmtId="0" fontId="1" fillId="0" borderId="0"/>
    <xf numFmtId="0" fontId="1" fillId="0" borderId="0"/>
    <xf numFmtId="0" fontId="9" fillId="0" borderId="0">
      <alignment horizontal="left" vertical="top" wrapText="1"/>
    </xf>
    <xf numFmtId="0" fontId="1" fillId="0" borderId="0"/>
    <xf numFmtId="0" fontId="9" fillId="0" borderId="0"/>
    <xf numFmtId="0" fontId="3" fillId="0" borderId="0"/>
    <xf numFmtId="0" fontId="3" fillId="0" borderId="0"/>
    <xf numFmtId="0" fontId="9" fillId="0" borderId="0"/>
    <xf numFmtId="0" fontId="3" fillId="0" borderId="0"/>
    <xf numFmtId="0" fontId="54" fillId="0" borderId="0"/>
    <xf numFmtId="0" fontId="3" fillId="0" borderId="0"/>
    <xf numFmtId="0" fontId="3" fillId="0" borderId="0"/>
    <xf numFmtId="0" fontId="54" fillId="0" borderId="0">
      <alignment horizontal="center" vertical="center"/>
    </xf>
    <xf numFmtId="0" fontId="3" fillId="0" borderId="0"/>
    <xf numFmtId="0" fontId="3" fillId="0" borderId="0"/>
    <xf numFmtId="0" fontId="1" fillId="0" borderId="0"/>
    <xf numFmtId="0" fontId="79" fillId="0" borderId="0"/>
    <xf numFmtId="0" fontId="79" fillId="0" borderId="0"/>
    <xf numFmtId="0" fontId="79" fillId="0" borderId="0"/>
    <xf numFmtId="0" fontId="4" fillId="0" borderId="0"/>
    <xf numFmtId="0" fontId="5" fillId="0" borderId="0"/>
    <xf numFmtId="0" fontId="79" fillId="0" borderId="0"/>
    <xf numFmtId="0" fontId="3" fillId="0" borderId="0"/>
    <xf numFmtId="0" fontId="3" fillId="0" borderId="0"/>
    <xf numFmtId="0" fontId="3" fillId="0" borderId="0"/>
    <xf numFmtId="0" fontId="79" fillId="0" borderId="0"/>
    <xf numFmtId="0" fontId="1" fillId="0" borderId="0"/>
    <xf numFmtId="0" fontId="54" fillId="0" borderId="0"/>
    <xf numFmtId="0" fontId="3" fillId="0" borderId="0"/>
    <xf numFmtId="0" fontId="3" fillId="0" borderId="0"/>
    <xf numFmtId="0" fontId="5" fillId="0" borderId="0"/>
    <xf numFmtId="0" fontId="135" fillId="0" borderId="0"/>
    <xf numFmtId="0" fontId="3" fillId="0" borderId="0"/>
    <xf numFmtId="0" fontId="79" fillId="0" borderId="0"/>
    <xf numFmtId="0" fontId="135" fillId="0" borderId="0"/>
    <xf numFmtId="0" fontId="104" fillId="0" borderId="0"/>
    <xf numFmtId="0" fontId="9" fillId="0" borderId="0"/>
    <xf numFmtId="0" fontId="54" fillId="0" borderId="0"/>
    <xf numFmtId="0" fontId="79" fillId="0" borderId="0"/>
    <xf numFmtId="0" fontId="54" fillId="0" borderId="0"/>
    <xf numFmtId="0" fontId="3" fillId="0" borderId="0"/>
    <xf numFmtId="0" fontId="79" fillId="0" borderId="0"/>
    <xf numFmtId="0" fontId="79" fillId="0" borderId="0"/>
    <xf numFmtId="0" fontId="79" fillId="0" borderId="0"/>
    <xf numFmtId="0" fontId="3" fillId="0" borderId="0"/>
    <xf numFmtId="0" fontId="3" fillId="0" borderId="0"/>
    <xf numFmtId="0" fontId="116" fillId="41" borderId="85" applyNumberFormat="0" applyFont="0" applyAlignment="0" applyProtection="0"/>
    <xf numFmtId="0" fontId="79" fillId="7" borderId="83" applyNumberFormat="0" applyFont="0" applyAlignment="0" applyProtection="0"/>
    <xf numFmtId="0" fontId="9" fillId="12" borderId="95" applyNumberFormat="0" applyFont="0" applyAlignment="0" applyProtection="0"/>
    <xf numFmtId="0" fontId="117" fillId="45" borderId="96" applyNumberFormat="0" applyAlignment="0" applyProtection="0"/>
    <xf numFmtId="0" fontId="117" fillId="4" borderId="96" applyNumberFormat="0" applyAlignment="0" applyProtection="0"/>
    <xf numFmtId="9" fontId="79" fillId="0" borderId="0" applyFont="0" applyFill="0" applyBorder="0" applyAlignment="0" applyProtection="0"/>
    <xf numFmtId="9" fontId="3" fillId="0" borderId="0" applyFont="0" applyFill="0" applyBorder="0" applyAlignment="0" applyProtection="0"/>
    <xf numFmtId="4" fontId="116" fillId="17" borderId="85" applyNumberFormat="0" applyProtection="0">
      <alignment vertical="center"/>
    </xf>
    <xf numFmtId="4" fontId="118" fillId="50" borderId="85" applyNumberFormat="0" applyProtection="0">
      <alignment vertical="center"/>
    </xf>
    <xf numFmtId="4" fontId="116" fillId="50" borderId="85" applyNumberFormat="0" applyProtection="0">
      <alignment horizontal="left" vertical="center" indent="1"/>
    </xf>
    <xf numFmtId="0" fontId="119" fillId="17" borderId="97" applyNumberFormat="0" applyProtection="0">
      <alignment horizontal="left" vertical="top"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9" borderId="85" applyNumberFormat="0" applyProtection="0">
      <alignment horizontal="right" vertical="center"/>
    </xf>
    <xf numFmtId="4" fontId="116" fillId="51" borderId="85" applyNumberFormat="0" applyProtection="0">
      <alignment horizontal="right" vertical="center"/>
    </xf>
    <xf numFmtId="4" fontId="116" fillId="25" borderId="7" applyNumberFormat="0" applyProtection="0">
      <alignment horizontal="right" vertical="center"/>
    </xf>
    <xf numFmtId="4" fontId="116" fillId="18" borderId="85" applyNumberFormat="0" applyProtection="0">
      <alignment horizontal="right" vertical="center"/>
    </xf>
    <xf numFmtId="4" fontId="116" fillId="20" borderId="85" applyNumberFormat="0" applyProtection="0">
      <alignment horizontal="right" vertical="center"/>
    </xf>
    <xf numFmtId="4" fontId="116" fillId="40" borderId="85" applyNumberFormat="0" applyProtection="0">
      <alignment horizontal="right" vertical="center"/>
    </xf>
    <xf numFmtId="4" fontId="116" fillId="30" borderId="85" applyNumberFormat="0" applyProtection="0">
      <alignment horizontal="right" vertical="center"/>
    </xf>
    <xf numFmtId="4" fontId="116" fillId="52" borderId="85" applyNumberFormat="0" applyProtection="0">
      <alignment horizontal="right" vertical="center"/>
    </xf>
    <xf numFmtId="4" fontId="116" fillId="16" borderId="85" applyNumberFormat="0" applyProtection="0">
      <alignment horizontal="right" vertical="center"/>
    </xf>
    <xf numFmtId="4" fontId="116" fillId="53" borderId="7" applyNumberFormat="0" applyProtection="0">
      <alignment horizontal="left" vertical="center" indent="1"/>
    </xf>
    <xf numFmtId="4" fontId="3" fillId="37" borderId="7" applyNumberFormat="0" applyProtection="0">
      <alignment horizontal="left" vertical="center" indent="1"/>
    </xf>
    <xf numFmtId="4" fontId="3" fillId="37" borderId="7" applyNumberFormat="0" applyProtection="0">
      <alignment horizontal="left" vertical="center" indent="1"/>
    </xf>
    <xf numFmtId="4" fontId="116" fillId="54" borderId="85" applyNumberFormat="0" applyProtection="0">
      <alignment horizontal="right" vertical="center"/>
    </xf>
    <xf numFmtId="4" fontId="116" fillId="55" borderId="7" applyNumberFormat="0" applyProtection="0">
      <alignment horizontal="left" vertical="center" indent="1"/>
    </xf>
    <xf numFmtId="4" fontId="116" fillId="54" borderId="7" applyNumberFormat="0" applyProtection="0">
      <alignment horizontal="left" vertical="center" indent="1"/>
    </xf>
    <xf numFmtId="0" fontId="116" fillId="15" borderId="85" applyNumberFormat="0" applyProtection="0">
      <alignment horizontal="left" vertical="center" indent="1"/>
    </xf>
    <xf numFmtId="0" fontId="116" fillId="37" borderId="97" applyNumberFormat="0" applyProtection="0">
      <alignment horizontal="left" vertical="top" indent="1"/>
    </xf>
    <xf numFmtId="0" fontId="116" fillId="56" borderId="85" applyNumberFormat="0" applyProtection="0">
      <alignment horizontal="left" vertical="center" indent="1"/>
    </xf>
    <xf numFmtId="0" fontId="116" fillId="54" borderId="97" applyNumberFormat="0" applyProtection="0">
      <alignment horizontal="left" vertical="top" indent="1"/>
    </xf>
    <xf numFmtId="0" fontId="116" fillId="14" borderId="85" applyNumberFormat="0" applyProtection="0">
      <alignment horizontal="left" vertical="center" indent="1"/>
    </xf>
    <xf numFmtId="0" fontId="116" fillId="14" borderId="97" applyNumberFormat="0" applyProtection="0">
      <alignment horizontal="left" vertical="top" indent="1"/>
    </xf>
    <xf numFmtId="0" fontId="116" fillId="55" borderId="85" applyNumberFormat="0" applyProtection="0">
      <alignment horizontal="left" vertical="center" indent="1"/>
    </xf>
    <xf numFmtId="0" fontId="116" fillId="55" borderId="97" applyNumberFormat="0" applyProtection="0">
      <alignment horizontal="left" vertical="top" indent="1"/>
    </xf>
    <xf numFmtId="0" fontId="116" fillId="4" borderId="98" applyNumberFormat="0">
      <protection locked="0"/>
    </xf>
    <xf numFmtId="0" fontId="120" fillId="37" borderId="99" applyBorder="0"/>
    <xf numFmtId="4" fontId="121" fillId="12" borderId="97" applyNumberFormat="0" applyProtection="0">
      <alignment vertical="center"/>
    </xf>
    <xf numFmtId="4" fontId="118" fillId="57" borderId="3" applyNumberFormat="0" applyProtection="0">
      <alignment vertical="center"/>
    </xf>
    <xf numFmtId="4" fontId="121" fillId="15" borderId="97" applyNumberFormat="0" applyProtection="0">
      <alignment horizontal="left" vertical="center" indent="1"/>
    </xf>
    <xf numFmtId="0" fontId="121" fillId="12" borderId="97" applyNumberFormat="0" applyProtection="0">
      <alignment horizontal="left" vertical="top" indent="1"/>
    </xf>
    <xf numFmtId="4" fontId="116" fillId="0" borderId="85" applyNumberFormat="0" applyProtection="0">
      <alignment horizontal="right" vertical="center"/>
    </xf>
    <xf numFmtId="4" fontId="118" fillId="2" borderId="85" applyNumberFormat="0" applyProtection="0">
      <alignment horizontal="right" vertical="center"/>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0" fontId="121" fillId="54" borderId="97" applyNumberFormat="0" applyProtection="0">
      <alignment horizontal="left" vertical="top" indent="1"/>
    </xf>
    <xf numFmtId="4" fontId="122" fillId="58" borderId="7" applyNumberFormat="0" applyProtection="0">
      <alignment horizontal="left" vertical="center" indent="1"/>
    </xf>
    <xf numFmtId="0" fontId="116" fillId="59" borderId="3"/>
    <xf numFmtId="4" fontId="123" fillId="4" borderId="85" applyNumberFormat="0" applyProtection="0">
      <alignment horizontal="right" vertical="center"/>
    </xf>
    <xf numFmtId="0" fontId="124" fillId="0" borderId="0" applyNumberFormat="0" applyFill="0" applyBorder="0" applyAlignment="0" applyProtection="0"/>
    <xf numFmtId="0" fontId="124" fillId="0" borderId="0" applyNumberFormat="0" applyFill="0" applyBorder="0" applyAlignment="0" applyProtection="0"/>
    <xf numFmtId="0" fontId="110" fillId="0" borderId="100" applyNumberFormat="0" applyFill="0" applyAlignment="0" applyProtection="0"/>
    <xf numFmtId="0" fontId="110" fillId="0" borderId="101" applyNumberFormat="0" applyFill="0" applyAlignment="0" applyProtection="0"/>
    <xf numFmtId="0" fontId="125" fillId="0" borderId="0" applyNumberFormat="0" applyFill="0" applyBorder="0" applyAlignment="0" applyProtection="0"/>
    <xf numFmtId="0" fontId="133" fillId="0" borderId="0" applyNumberFormat="0" applyFill="0" applyBorder="0" applyAlignment="0" applyProtection="0"/>
    <xf numFmtId="0" fontId="9" fillId="0" borderId="0"/>
    <xf numFmtId="16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7" fontId="1" fillId="0" borderId="0"/>
    <xf numFmtId="9" fontId="1" fillId="0" borderId="0"/>
    <xf numFmtId="0" fontId="54"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79" fillId="0" borderId="0" applyFont="0" applyFill="0" applyBorder="0" applyAlignment="0" applyProtection="0"/>
    <xf numFmtId="173" fontId="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203" fontId="182"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1"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167" fontId="79" fillId="0" borderId="0" applyFont="0" applyFill="0" applyBorder="0" applyAlignment="0" applyProtection="0"/>
    <xf numFmtId="0" fontId="184" fillId="61" borderId="0" applyNumberFormat="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79" fillId="0" borderId="0" applyFont="0" applyFill="0" applyBorder="0" applyAlignment="0" applyProtection="0"/>
    <xf numFmtId="0" fontId="185" fillId="0" borderId="0"/>
    <xf numFmtId="167" fontId="4" fillId="0" borderId="0" applyFont="0" applyFill="0" applyBorder="0" applyAlignment="0" applyProtection="0"/>
    <xf numFmtId="167" fontId="4" fillId="0" borderId="0" applyFont="0" applyFill="0" applyBorder="0" applyAlignment="0" applyProtection="0"/>
    <xf numFmtId="170" fontId="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79" fillId="0" borderId="0"/>
    <xf numFmtId="9" fontId="4" fillId="0" borderId="0" applyFont="0" applyFill="0" applyBorder="0" applyAlignment="0" applyProtection="0"/>
    <xf numFmtId="9" fontId="4" fillId="0" borderId="0" applyFont="0" applyFill="0" applyBorder="0" applyAlignment="0" applyProtection="0"/>
    <xf numFmtId="0" fontId="79" fillId="0" borderId="0"/>
    <xf numFmtId="0" fontId="185" fillId="0" borderId="0"/>
    <xf numFmtId="0" fontId="185" fillId="0" borderId="0"/>
    <xf numFmtId="0" fontId="186" fillId="0" borderId="0"/>
    <xf numFmtId="0" fontId="187" fillId="62" borderId="0" applyBorder="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3" fillId="0" borderId="0"/>
    <xf numFmtId="0" fontId="3" fillId="0" borderId="0"/>
    <xf numFmtId="0" fontId="3" fillId="0" borderId="0"/>
    <xf numFmtId="167" fontId="1" fillId="0" borderId="0" applyFont="0" applyFill="0" applyBorder="0" applyAlignment="0" applyProtection="0"/>
    <xf numFmtId="167" fontId="1" fillId="0" borderId="0" applyFont="0" applyFill="0" applyBorder="0" applyAlignment="0" applyProtection="0"/>
    <xf numFmtId="4" fontId="116" fillId="51" borderId="85" applyNumberFormat="0" applyProtection="0">
      <alignment horizontal="right" vertical="center"/>
    </xf>
    <xf numFmtId="4" fontId="116" fillId="20" borderId="85" applyNumberFormat="0" applyProtection="0">
      <alignment horizontal="right" vertical="center"/>
    </xf>
    <xf numFmtId="0" fontId="117" fillId="45" borderId="96" applyNumberFormat="0" applyAlignment="0" applyProtection="0"/>
    <xf numFmtId="0" fontId="129" fillId="17" borderId="84" applyNumberFormat="0" applyAlignment="0" applyProtection="0"/>
    <xf numFmtId="0" fontId="119" fillId="17" borderId="97" applyNumberFormat="0" applyProtection="0">
      <alignment horizontal="left" vertical="top" indent="1"/>
    </xf>
    <xf numFmtId="0" fontId="121" fillId="54" borderId="97" applyNumberFormat="0" applyProtection="0">
      <alignment horizontal="left" vertical="top"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0" fontId="121" fillId="12" borderId="97" applyNumberFormat="0" applyProtection="0">
      <alignment horizontal="left" vertical="top" indent="1"/>
    </xf>
    <xf numFmtId="0" fontId="120" fillId="37" borderId="99" applyBorder="0"/>
    <xf numFmtId="0" fontId="116" fillId="55" borderId="85" applyNumberFormat="0" applyProtection="0">
      <alignment horizontal="left" vertical="center" indent="1"/>
    </xf>
    <xf numFmtId="0" fontId="116" fillId="14" borderId="85" applyNumberFormat="0" applyProtection="0">
      <alignment horizontal="left" vertical="center" indent="1"/>
    </xf>
    <xf numFmtId="0" fontId="116" fillId="15" borderId="85" applyNumberFormat="0" applyProtection="0">
      <alignment horizontal="left" vertical="center" indent="1"/>
    </xf>
    <xf numFmtId="4" fontId="116" fillId="51" borderId="85" applyNumberFormat="0" applyProtection="0">
      <alignment horizontal="right" vertical="center"/>
    </xf>
    <xf numFmtId="4" fontId="116" fillId="9" borderId="85" applyNumberFormat="0" applyProtection="0">
      <alignment horizontal="right" vertical="center"/>
    </xf>
    <xf numFmtId="4" fontId="116" fillId="19" borderId="85" applyNumberFormat="0" applyProtection="0">
      <alignment horizontal="left" vertical="center" indent="1"/>
    </xf>
    <xf numFmtId="0" fontId="116" fillId="56" borderId="85" applyNumberFormat="0" applyProtection="0">
      <alignment horizontal="left" vertical="center" indent="1"/>
    </xf>
    <xf numFmtId="4" fontId="116" fillId="9" borderId="85" applyNumberFormat="0" applyProtection="0">
      <alignment horizontal="right" vertical="center"/>
    </xf>
    <xf numFmtId="0" fontId="114" fillId="42" borderId="85" applyNumberFormat="0" applyAlignment="0" applyProtection="0"/>
    <xf numFmtId="0" fontId="110" fillId="0" borderId="100" applyNumberFormat="0" applyFill="0" applyAlignment="0" applyProtection="0"/>
    <xf numFmtId="4" fontId="116" fillId="30" borderId="85" applyNumberFormat="0" applyProtection="0">
      <alignment horizontal="right" vertical="center"/>
    </xf>
    <xf numFmtId="4" fontId="116" fillId="19" borderId="85" applyNumberFormat="0" applyProtection="0">
      <alignment horizontal="left" vertical="center" indent="1"/>
    </xf>
    <xf numFmtId="0" fontId="121" fillId="12" borderId="97" applyNumberFormat="0" applyProtection="0">
      <alignment horizontal="left" vertical="top" indent="1"/>
    </xf>
    <xf numFmtId="4" fontId="116" fillId="9" borderId="85" applyNumberFormat="0" applyProtection="0">
      <alignment horizontal="right" vertical="center"/>
    </xf>
    <xf numFmtId="4" fontId="116" fillId="20" borderId="85" applyNumberFormat="0" applyProtection="0">
      <alignment horizontal="right" vertical="center"/>
    </xf>
    <xf numFmtId="4" fontId="116" fillId="55" borderId="7" applyNumberFormat="0" applyProtection="0">
      <alignment horizontal="left" vertical="center" indent="1"/>
    </xf>
    <xf numFmtId="4" fontId="123" fillId="4" borderId="85" applyNumberFormat="0" applyProtection="0">
      <alignment horizontal="right" vertical="center"/>
    </xf>
    <xf numFmtId="0" fontId="116" fillId="41" borderId="85" applyNumberFormat="0" applyFont="0" applyAlignment="0" applyProtection="0"/>
    <xf numFmtId="4" fontId="121" fillId="15" borderId="97" applyNumberFormat="0" applyProtection="0">
      <alignment horizontal="left" vertical="center" indent="1"/>
    </xf>
    <xf numFmtId="4" fontId="116" fillId="50" borderId="85" applyNumberFormat="0" applyProtection="0">
      <alignment horizontal="left" vertical="center" indent="1"/>
    </xf>
    <xf numFmtId="0" fontId="108" fillId="45" borderId="85" applyNumberFormat="0" applyAlignment="0" applyProtection="0"/>
    <xf numFmtId="4" fontId="116" fillId="54" borderId="7" applyNumberFormat="0" applyProtection="0">
      <alignment horizontal="left" vertical="center" indent="1"/>
    </xf>
    <xf numFmtId="0" fontId="116" fillId="54" borderId="97" applyNumberFormat="0" applyProtection="0">
      <alignment horizontal="left" vertical="top" indent="1"/>
    </xf>
    <xf numFmtId="4" fontId="116" fillId="52" borderId="85" applyNumberFormat="0" applyProtection="0">
      <alignment horizontal="right" vertical="center"/>
    </xf>
    <xf numFmtId="4" fontId="3" fillId="37" borderId="7" applyNumberFormat="0" applyProtection="0">
      <alignment horizontal="left" vertical="center" indent="1"/>
    </xf>
    <xf numFmtId="0" fontId="121" fillId="54" borderId="97" applyNumberFormat="0" applyProtection="0">
      <alignment horizontal="left" vertical="top" indent="1"/>
    </xf>
    <xf numFmtId="4" fontId="116" fillId="17" borderId="85" applyNumberFormat="0" applyProtection="0">
      <alignment vertical="center"/>
    </xf>
    <xf numFmtId="0" fontId="116" fillId="55" borderId="85" applyNumberFormat="0" applyProtection="0">
      <alignment horizontal="left" vertical="center" indent="1"/>
    </xf>
    <xf numFmtId="4" fontId="116" fillId="51" borderId="85" applyNumberFormat="0" applyProtection="0">
      <alignment horizontal="right" vertical="center"/>
    </xf>
    <xf numFmtId="4" fontId="116" fillId="51" borderId="85" applyNumberFormat="0" applyProtection="0">
      <alignment horizontal="right" vertical="center"/>
    </xf>
    <xf numFmtId="4" fontId="116" fillId="20" borderId="85" applyNumberFormat="0" applyProtection="0">
      <alignment horizontal="right" vertical="center"/>
    </xf>
    <xf numFmtId="0" fontId="116" fillId="14" borderId="97" applyNumberFormat="0" applyProtection="0">
      <alignment horizontal="left" vertical="top" indent="1"/>
    </xf>
    <xf numFmtId="0" fontId="114" fillId="42" borderId="85" applyNumberFormat="0" applyAlignment="0" applyProtection="0"/>
    <xf numFmtId="4" fontId="116" fillId="19" borderId="85" applyNumberFormat="0" applyProtection="0">
      <alignment horizontal="left" vertical="center" indent="1"/>
    </xf>
    <xf numFmtId="4" fontId="116" fillId="19" borderId="85" applyNumberFormat="0" applyProtection="0">
      <alignment horizontal="left" vertical="center" indent="1"/>
    </xf>
    <xf numFmtId="0" fontId="110" fillId="0" borderId="101" applyNumberFormat="0" applyFill="0" applyAlignment="0" applyProtection="0"/>
    <xf numFmtId="0" fontId="110" fillId="0" borderId="100" applyNumberFormat="0" applyFill="0" applyAlignment="0" applyProtection="0"/>
    <xf numFmtId="4" fontId="116" fillId="9" borderId="85" applyNumberFormat="0" applyProtection="0">
      <alignment horizontal="right" vertical="center"/>
    </xf>
    <xf numFmtId="0" fontId="116" fillId="14" borderId="97" applyNumberFormat="0" applyProtection="0">
      <alignment horizontal="left" vertical="top" indent="1"/>
    </xf>
    <xf numFmtId="4" fontId="116" fillId="0" borderId="85" applyNumberFormat="0" applyProtection="0">
      <alignment horizontal="right" vertical="center"/>
    </xf>
    <xf numFmtId="4" fontId="118" fillId="50" borderId="85" applyNumberFormat="0" applyProtection="0">
      <alignment vertical="center"/>
    </xf>
    <xf numFmtId="4" fontId="116" fillId="30" borderId="85" applyNumberFormat="0" applyProtection="0">
      <alignment horizontal="right" vertical="center"/>
    </xf>
    <xf numFmtId="4" fontId="116" fillId="19" borderId="85" applyNumberFormat="0" applyProtection="0">
      <alignment horizontal="left" vertical="center" indent="1"/>
    </xf>
    <xf numFmtId="0" fontId="108" fillId="45" borderId="85" applyNumberFormat="0" applyAlignment="0" applyProtection="0"/>
    <xf numFmtId="4" fontId="116" fillId="40" borderId="85" applyNumberFormat="0" applyProtection="0">
      <alignment horizontal="right" vertical="center"/>
    </xf>
    <xf numFmtId="4" fontId="116" fillId="40" borderId="85" applyNumberFormat="0" applyProtection="0">
      <alignment horizontal="right" vertical="center"/>
    </xf>
    <xf numFmtId="167" fontId="1" fillId="0" borderId="0" applyFont="0" applyFill="0" applyBorder="0" applyAlignment="0" applyProtection="0"/>
    <xf numFmtId="4" fontId="116" fillId="19" borderId="85" applyNumberFormat="0" applyProtection="0">
      <alignment horizontal="left" vertical="center" indent="1"/>
    </xf>
    <xf numFmtId="0" fontId="116" fillId="55" borderId="97" applyNumberFormat="0" applyProtection="0">
      <alignment horizontal="left" vertical="top" indent="1"/>
    </xf>
    <xf numFmtId="4" fontId="116" fillId="18" borderId="85" applyNumberFormat="0" applyProtection="0">
      <alignment horizontal="right" vertical="center"/>
    </xf>
    <xf numFmtId="0" fontId="116" fillId="14" borderId="97" applyNumberFormat="0" applyProtection="0">
      <alignment horizontal="left" vertical="top" indent="1"/>
    </xf>
    <xf numFmtId="4" fontId="123" fillId="4" borderId="85" applyNumberFormat="0" applyProtection="0">
      <alignment horizontal="right" vertical="center"/>
    </xf>
    <xf numFmtId="4" fontId="116" fillId="19" borderId="85" applyNumberFormat="0" applyProtection="0">
      <alignment horizontal="left" vertical="center" indent="1"/>
    </xf>
    <xf numFmtId="4" fontId="116" fillId="19" borderId="85" applyNumberFormat="0" applyProtection="0">
      <alignment horizontal="left" vertical="center" indent="1"/>
    </xf>
    <xf numFmtId="0" fontId="116" fillId="37" borderId="97" applyNumberFormat="0" applyProtection="0">
      <alignment horizontal="left" vertical="top"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6" borderId="85" applyNumberFormat="0" applyProtection="0">
      <alignment horizontal="right" vertical="center"/>
    </xf>
    <xf numFmtId="4" fontId="116" fillId="17" borderId="85" applyNumberFormat="0" applyProtection="0">
      <alignment vertical="center"/>
    </xf>
    <xf numFmtId="4" fontId="116" fillId="17" borderId="85" applyNumberFormat="0" applyProtection="0">
      <alignment vertical="center"/>
    </xf>
    <xf numFmtId="0" fontId="116" fillId="56"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0" borderId="85" applyNumberFormat="0" applyProtection="0">
      <alignment horizontal="right" vertical="center"/>
    </xf>
    <xf numFmtId="4" fontId="116" fillId="19" borderId="85" applyNumberFormat="0" applyProtection="0">
      <alignment horizontal="left" vertical="center" indent="1"/>
    </xf>
    <xf numFmtId="4" fontId="118" fillId="2" borderId="85" applyNumberFormat="0" applyProtection="0">
      <alignment horizontal="right" vertical="center"/>
    </xf>
    <xf numFmtId="4" fontId="118" fillId="57" borderId="134" applyNumberFormat="0" applyProtection="0">
      <alignment vertical="center"/>
    </xf>
    <xf numFmtId="4" fontId="121" fillId="15" borderId="97" applyNumberFormat="0" applyProtection="0">
      <alignment horizontal="left" vertical="center" indent="1"/>
    </xf>
    <xf numFmtId="0" fontId="116" fillId="55" borderId="97" applyNumberFormat="0" applyProtection="0">
      <alignment horizontal="left" vertical="top" indent="1"/>
    </xf>
    <xf numFmtId="0" fontId="116" fillId="14" borderId="97" applyNumberFormat="0" applyProtection="0">
      <alignment horizontal="left" vertical="top" indent="1"/>
    </xf>
    <xf numFmtId="4" fontId="116" fillId="40" borderId="85" applyNumberFormat="0" applyProtection="0">
      <alignment horizontal="right" vertical="center"/>
    </xf>
    <xf numFmtId="4" fontId="116" fillId="20" borderId="85" applyNumberFormat="0" applyProtection="0">
      <alignment horizontal="right" vertical="center"/>
    </xf>
    <xf numFmtId="4" fontId="116" fillId="18" borderId="85" applyNumberFormat="0" applyProtection="0">
      <alignment horizontal="right" vertical="center"/>
    </xf>
    <xf numFmtId="0" fontId="117" fillId="4" borderId="96" applyNumberFormat="0" applyAlignment="0" applyProtection="0"/>
    <xf numFmtId="4" fontId="116" fillId="19" borderId="85" applyNumberFormat="0" applyProtection="0">
      <alignment horizontal="left" vertical="center" indent="1"/>
    </xf>
    <xf numFmtId="4" fontId="116" fillId="19" borderId="85" applyNumberFormat="0" applyProtection="0">
      <alignment horizontal="left" vertical="center" indent="1"/>
    </xf>
    <xf numFmtId="0" fontId="119" fillId="17" borderId="97" applyNumberFormat="0" applyProtection="0">
      <alignment horizontal="left" vertical="top" indent="1"/>
    </xf>
    <xf numFmtId="4" fontId="116" fillId="50" borderId="85" applyNumberFormat="0" applyProtection="0">
      <alignment horizontal="left" vertical="center" indent="1"/>
    </xf>
    <xf numFmtId="4" fontId="118" fillId="50" borderId="85" applyNumberFormat="0" applyProtection="0">
      <alignment vertical="center"/>
    </xf>
    <xf numFmtId="4" fontId="116" fillId="17" borderId="85" applyNumberFormat="0" applyProtection="0">
      <alignment vertical="center"/>
    </xf>
    <xf numFmtId="0" fontId="119" fillId="17" borderId="97" applyNumberFormat="0" applyProtection="0">
      <alignment horizontal="left" vertical="top" indent="1"/>
    </xf>
    <xf numFmtId="0" fontId="116" fillId="54" borderId="97" applyNumberFormat="0" applyProtection="0">
      <alignment horizontal="left" vertical="top" indent="1"/>
    </xf>
    <xf numFmtId="4" fontId="116" fillId="40" borderId="85" applyNumberFormat="0" applyProtection="0">
      <alignment horizontal="right" vertical="center"/>
    </xf>
    <xf numFmtId="167" fontId="1" fillId="0" borderId="0" applyFont="0" applyFill="0" applyBorder="0" applyAlignment="0" applyProtection="0"/>
    <xf numFmtId="0" fontId="120" fillId="37" borderId="99" applyBorder="0"/>
    <xf numFmtId="4" fontId="116" fillId="9" borderId="85" applyNumberFormat="0" applyProtection="0">
      <alignment horizontal="right" vertical="center"/>
    </xf>
    <xf numFmtId="4" fontId="118" fillId="2" borderId="85" applyNumberFormat="0" applyProtection="0">
      <alignment horizontal="right" vertical="center"/>
    </xf>
    <xf numFmtId="0" fontId="110" fillId="0" borderId="101" applyNumberFormat="0" applyFill="0" applyAlignment="0" applyProtection="0"/>
    <xf numFmtId="0" fontId="116" fillId="56" borderId="85" applyNumberFormat="0" applyProtection="0">
      <alignment horizontal="left" vertical="center" indent="1"/>
    </xf>
    <xf numFmtId="0" fontId="129" fillId="17" borderId="84" applyNumberFormat="0" applyAlignment="0" applyProtection="0"/>
    <xf numFmtId="0" fontId="120" fillId="37" borderId="99" applyBorder="0"/>
    <xf numFmtId="0" fontId="121" fillId="12" borderId="97" applyNumberFormat="0" applyProtection="0">
      <alignment horizontal="left" vertical="top" indent="1"/>
    </xf>
    <xf numFmtId="0" fontId="110" fillId="0" borderId="101" applyNumberFormat="0" applyFill="0" applyAlignment="0" applyProtection="0"/>
    <xf numFmtId="4" fontId="116" fillId="19" borderId="85" applyNumberFormat="0" applyProtection="0">
      <alignment horizontal="left" vertical="center" indent="1"/>
    </xf>
    <xf numFmtId="0" fontId="116" fillId="14" borderId="85" applyNumberFormat="0" applyProtection="0">
      <alignment horizontal="left" vertical="center" indent="1"/>
    </xf>
    <xf numFmtId="4" fontId="118" fillId="50" borderId="85" applyNumberFormat="0" applyProtection="0">
      <alignment vertical="center"/>
    </xf>
    <xf numFmtId="0" fontId="108" fillId="45" borderId="85" applyNumberFormat="0" applyAlignment="0" applyProtection="0"/>
    <xf numFmtId="0" fontId="114" fillId="42" borderId="85" applyNumberFormat="0" applyAlignment="0" applyProtection="0"/>
    <xf numFmtId="4" fontId="116" fillId="19" borderId="85" applyNumberFormat="0" applyProtection="0">
      <alignment horizontal="left" vertical="center" indent="1"/>
    </xf>
    <xf numFmtId="0" fontId="126" fillId="4" borderId="84" applyNumberFormat="0" applyAlignment="0" applyProtection="0"/>
    <xf numFmtId="0" fontId="116" fillId="54" borderId="97" applyNumberFormat="0" applyProtection="0">
      <alignment horizontal="left" vertical="top" indent="1"/>
    </xf>
    <xf numFmtId="167" fontId="1" fillId="0" borderId="0" applyFont="0" applyFill="0" applyBorder="0" applyAlignment="0" applyProtection="0"/>
    <xf numFmtId="167" fontId="1" fillId="0" borderId="0" applyFont="0" applyFill="0" applyBorder="0" applyAlignment="0" applyProtection="0"/>
    <xf numFmtId="4" fontId="116" fillId="25" borderId="7" applyNumberFormat="0" applyProtection="0">
      <alignment horizontal="right" vertical="center"/>
    </xf>
    <xf numFmtId="4" fontId="116" fillId="54" borderId="7" applyNumberFormat="0" applyProtection="0">
      <alignment horizontal="left" vertical="center" indent="1"/>
    </xf>
    <xf numFmtId="167" fontId="1" fillId="0" borderId="0" applyFont="0" applyFill="0" applyBorder="0" applyAlignment="0" applyProtection="0"/>
    <xf numFmtId="0" fontId="119" fillId="17" borderId="97" applyNumberFormat="0" applyProtection="0">
      <alignment horizontal="left" vertical="top" indent="1"/>
    </xf>
    <xf numFmtId="4" fontId="3" fillId="37" borderId="7" applyNumberFormat="0" applyProtection="0">
      <alignment horizontal="left" vertical="center" indent="1"/>
    </xf>
    <xf numFmtId="4" fontId="116" fillId="54" borderId="7" applyNumberFormat="0" applyProtection="0">
      <alignment horizontal="left" vertical="center" indent="1"/>
    </xf>
    <xf numFmtId="4" fontId="122" fillId="58" borderId="7" applyNumberFormat="0" applyProtection="0">
      <alignment horizontal="left" vertical="center" indent="1"/>
    </xf>
    <xf numFmtId="4" fontId="116" fillId="53" borderId="7" applyNumberFormat="0" applyProtection="0">
      <alignment horizontal="left" vertical="center" indent="1"/>
    </xf>
    <xf numFmtId="4" fontId="116" fillId="16" borderId="85" applyNumberFormat="0" applyProtection="0">
      <alignment horizontal="right" vertical="center"/>
    </xf>
    <xf numFmtId="0" fontId="129" fillId="17" borderId="84" applyNumberFormat="0" applyAlignment="0" applyProtection="0"/>
    <xf numFmtId="4" fontId="116" fillId="54" borderId="85" applyNumberFormat="0" applyProtection="0">
      <alignment horizontal="right" vertical="center"/>
    </xf>
    <xf numFmtId="4" fontId="116" fillId="19" borderId="85" applyNumberFormat="0" applyProtection="0">
      <alignment horizontal="left" vertical="center" indent="1"/>
    </xf>
    <xf numFmtId="167" fontId="1" fillId="0" borderId="0" applyFont="0" applyFill="0" applyBorder="0" applyAlignment="0" applyProtection="0"/>
    <xf numFmtId="167" fontId="1" fillId="0" borderId="0" applyFont="0" applyFill="0" applyBorder="0" applyAlignment="0" applyProtection="0"/>
    <xf numFmtId="4" fontId="118" fillId="2" borderId="85" applyNumberFormat="0" applyProtection="0">
      <alignment horizontal="right" vertical="center"/>
    </xf>
    <xf numFmtId="4" fontId="116" fillId="19" borderId="85" applyNumberFormat="0" applyProtection="0">
      <alignment horizontal="left" vertical="center" indent="1"/>
    </xf>
    <xf numFmtId="0" fontId="116" fillId="55" borderId="85" applyNumberFormat="0" applyProtection="0">
      <alignment horizontal="left" vertical="center" indent="1"/>
    </xf>
    <xf numFmtId="4" fontId="116" fillId="40" borderId="85" applyNumberFormat="0" applyProtection="0">
      <alignment horizontal="right" vertical="center"/>
    </xf>
    <xf numFmtId="4" fontId="116" fillId="19" borderId="85" applyNumberFormat="0" applyProtection="0">
      <alignment horizontal="left" vertical="center" indent="1"/>
    </xf>
    <xf numFmtId="0" fontId="121" fillId="54" borderId="97" applyNumberFormat="0" applyProtection="0">
      <alignment horizontal="left" vertical="top" indent="1"/>
    </xf>
    <xf numFmtId="0" fontId="116" fillId="55" borderId="97" applyNumberFormat="0" applyProtection="0">
      <alignment horizontal="left" vertical="top" indent="1"/>
    </xf>
    <xf numFmtId="4" fontId="116" fillId="51" borderId="85" applyNumberFormat="0" applyProtection="0">
      <alignment horizontal="right" vertical="center"/>
    </xf>
    <xf numFmtId="4" fontId="116" fillId="55" borderId="7" applyNumberFormat="0" applyProtection="0">
      <alignment horizontal="left" vertical="center" indent="1"/>
    </xf>
    <xf numFmtId="0" fontId="110" fillId="0" borderId="100" applyNumberFormat="0" applyFill="0" applyAlignment="0" applyProtection="0"/>
    <xf numFmtId="4" fontId="116" fillId="19" borderId="85" applyNumberFormat="0" applyProtection="0">
      <alignment horizontal="left" vertical="center" indent="1"/>
    </xf>
    <xf numFmtId="4" fontId="116" fillId="19" borderId="85" applyNumberFormat="0" applyProtection="0">
      <alignment horizontal="left" vertical="center" indent="1"/>
    </xf>
    <xf numFmtId="0" fontId="121" fillId="54" borderId="97" applyNumberFormat="0" applyProtection="0">
      <alignment horizontal="left" vertical="top" indent="1"/>
    </xf>
    <xf numFmtId="0" fontId="116" fillId="15" borderId="85" applyNumberFormat="0" applyProtection="0">
      <alignment horizontal="left" vertical="center" indent="1"/>
    </xf>
    <xf numFmtId="4" fontId="116" fillId="19" borderId="85" applyNumberFormat="0" applyProtection="0">
      <alignment horizontal="left" vertical="center" indent="1"/>
    </xf>
    <xf numFmtId="0" fontId="114" fillId="42" borderId="85" applyNumberFormat="0" applyAlignment="0" applyProtection="0"/>
    <xf numFmtId="4" fontId="3" fillId="37" borderId="7" applyNumberFormat="0" applyProtection="0">
      <alignment horizontal="left" vertical="center" indent="1"/>
    </xf>
    <xf numFmtId="4" fontId="116" fillId="0" borderId="85" applyNumberFormat="0" applyProtection="0">
      <alignment horizontal="right" vertical="center"/>
    </xf>
    <xf numFmtId="4" fontId="116" fillId="25" borderId="7" applyNumberFormat="0" applyProtection="0">
      <alignment horizontal="right" vertical="center"/>
    </xf>
    <xf numFmtId="4" fontId="121" fillId="12" borderId="97" applyNumberFormat="0" applyProtection="0">
      <alignment vertical="center"/>
    </xf>
    <xf numFmtId="4" fontId="116" fillId="19" borderId="85" applyNumberFormat="0" applyProtection="0">
      <alignment horizontal="left" vertical="center" indent="1"/>
    </xf>
    <xf numFmtId="4" fontId="116" fillId="19" borderId="85" applyNumberFormat="0" applyProtection="0">
      <alignment horizontal="left" vertical="center" indent="1"/>
    </xf>
    <xf numFmtId="0" fontId="110" fillId="0" borderId="100" applyNumberFormat="0" applyFill="0" applyAlignment="0" applyProtection="0"/>
    <xf numFmtId="0" fontId="108" fillId="45" borderId="85" applyNumberFormat="0" applyAlignment="0" applyProtection="0"/>
    <xf numFmtId="4" fontId="122" fillId="58" borderId="7" applyNumberFormat="0" applyProtection="0">
      <alignment horizontal="left" vertical="center" indent="1"/>
    </xf>
    <xf numFmtId="4" fontId="116" fillId="20" borderId="85" applyNumberFormat="0" applyProtection="0">
      <alignment horizontal="right" vertical="center"/>
    </xf>
    <xf numFmtId="4" fontId="116" fillId="19" borderId="85" applyNumberFormat="0" applyProtection="0">
      <alignment horizontal="left" vertical="center" indent="1"/>
    </xf>
    <xf numFmtId="0" fontId="121" fillId="12" borderId="97" applyNumberFormat="0" applyProtection="0">
      <alignment horizontal="left" vertical="top" indent="1"/>
    </xf>
    <xf numFmtId="4" fontId="116" fillId="16" borderId="85" applyNumberFormat="0" applyProtection="0">
      <alignment horizontal="right" vertical="center"/>
    </xf>
    <xf numFmtId="4" fontId="116" fillId="54" borderId="7"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167" fontId="1" fillId="0" borderId="0" applyFont="0" applyFill="0" applyBorder="0" applyAlignment="0" applyProtection="0"/>
    <xf numFmtId="4" fontId="116" fillId="30" borderId="85" applyNumberFormat="0" applyProtection="0">
      <alignment horizontal="right" vertical="center"/>
    </xf>
    <xf numFmtId="4" fontId="116" fillId="30" borderId="85" applyNumberFormat="0" applyProtection="0">
      <alignment horizontal="right" vertical="center"/>
    </xf>
    <xf numFmtId="4" fontId="116" fillId="54" borderId="85" applyNumberFormat="0" applyProtection="0">
      <alignment horizontal="right" vertical="center"/>
    </xf>
    <xf numFmtId="4" fontId="116" fillId="19" borderId="85" applyNumberFormat="0" applyProtection="0">
      <alignment horizontal="left" vertical="center" indent="1"/>
    </xf>
    <xf numFmtId="0" fontId="110" fillId="0" borderId="101" applyNumberFormat="0" applyFill="0" applyAlignment="0" applyProtection="0"/>
    <xf numFmtId="4" fontId="123" fillId="4" borderId="85" applyNumberFormat="0" applyProtection="0">
      <alignment horizontal="right" vertical="center"/>
    </xf>
    <xf numFmtId="4" fontId="3" fillId="37" borderId="7" applyNumberFormat="0" applyProtection="0">
      <alignment horizontal="left" vertical="center" indent="1"/>
    </xf>
    <xf numFmtId="4" fontId="122" fillId="58" borderId="7" applyNumberFormat="0" applyProtection="0">
      <alignment horizontal="left" vertical="center" indent="1"/>
    </xf>
    <xf numFmtId="0" fontId="116" fillId="59" borderId="134"/>
    <xf numFmtId="4" fontId="122" fillId="58" borderId="7" applyNumberFormat="0" applyProtection="0">
      <alignment horizontal="left" vertical="center" indent="1"/>
    </xf>
    <xf numFmtId="4" fontId="3" fillId="37" borderId="7" applyNumberFormat="0" applyProtection="0">
      <alignment horizontal="left" vertical="center" indent="1"/>
    </xf>
    <xf numFmtId="0" fontId="116" fillId="37" borderId="97" applyNumberFormat="0" applyProtection="0">
      <alignment horizontal="left" vertical="top" indent="1"/>
    </xf>
    <xf numFmtId="4" fontId="116" fillId="54" borderId="7" applyNumberFormat="0" applyProtection="0">
      <alignment horizontal="left" vertical="center" indent="1"/>
    </xf>
    <xf numFmtId="4" fontId="3" fillId="37" borderId="7" applyNumberFormat="0" applyProtection="0">
      <alignment horizontal="left" vertical="center" indent="1"/>
    </xf>
    <xf numFmtId="4" fontId="116" fillId="55" borderId="7" applyNumberFormat="0" applyProtection="0">
      <alignment horizontal="left" vertical="center" indent="1"/>
    </xf>
    <xf numFmtId="4" fontId="116" fillId="54" borderId="85" applyNumberFormat="0" applyProtection="0">
      <alignment horizontal="right" vertical="center"/>
    </xf>
    <xf numFmtId="4" fontId="116" fillId="53" borderId="7" applyNumberFormat="0" applyProtection="0">
      <alignment horizontal="left" vertical="center" indent="1"/>
    </xf>
    <xf numFmtId="4" fontId="116" fillId="52" borderId="85" applyNumberFormat="0" applyProtection="0">
      <alignment horizontal="right" vertical="center"/>
    </xf>
    <xf numFmtId="4" fontId="116" fillId="25" borderId="7" applyNumberFormat="0" applyProtection="0">
      <alignment horizontal="right" vertical="center"/>
    </xf>
    <xf numFmtId="0" fontId="9" fillId="12" borderId="95" applyNumberFormat="0" applyFont="0" applyAlignment="0" applyProtection="0"/>
    <xf numFmtId="4" fontId="116" fillId="30" borderId="85" applyNumberFormat="0" applyProtection="0">
      <alignment horizontal="right" vertical="center"/>
    </xf>
    <xf numFmtId="4" fontId="116" fillId="16" borderId="85" applyNumberFormat="0" applyProtection="0">
      <alignment horizontal="right" vertical="center"/>
    </xf>
    <xf numFmtId="0" fontId="116" fillId="41" borderId="85" applyNumberFormat="0" applyFont="0" applyAlignment="0" applyProtection="0"/>
    <xf numFmtId="167" fontId="1" fillId="0" borderId="0" applyFont="0" applyFill="0" applyBorder="0" applyAlignment="0" applyProtection="0"/>
    <xf numFmtId="167" fontId="1" fillId="0" borderId="0" applyFont="0" applyFill="0" applyBorder="0" applyAlignment="0" applyProtection="0"/>
    <xf numFmtId="0" fontId="116" fillId="55" borderId="85" applyNumberFormat="0" applyProtection="0">
      <alignment horizontal="left" vertical="center" indent="1"/>
    </xf>
    <xf numFmtId="0" fontId="117" fillId="4" borderId="96" applyNumberFormat="0" applyAlignment="0" applyProtection="0"/>
    <xf numFmtId="4" fontId="121" fillId="15" borderId="97" applyNumberFormat="0" applyProtection="0">
      <alignment horizontal="left" vertical="center" indent="1"/>
    </xf>
    <xf numFmtId="4" fontId="116" fillId="55" borderId="7" applyNumberFormat="0" applyProtection="0">
      <alignment horizontal="left" vertical="center" indent="1"/>
    </xf>
    <xf numFmtId="4" fontId="121" fillId="12" borderId="97" applyNumberFormat="0" applyProtection="0">
      <alignment vertical="center"/>
    </xf>
    <xf numFmtId="4" fontId="3" fillId="37" borderId="7" applyNumberFormat="0" applyProtection="0">
      <alignment horizontal="left" vertical="center" indent="1"/>
    </xf>
    <xf numFmtId="4" fontId="116" fillId="55" borderId="7" applyNumberFormat="0" applyProtection="0">
      <alignment horizontal="left" vertical="center" indent="1"/>
    </xf>
    <xf numFmtId="0" fontId="121" fillId="54" borderId="97" applyNumberFormat="0" applyProtection="0">
      <alignment horizontal="left" vertical="top" indent="1"/>
    </xf>
    <xf numFmtId="4" fontId="116" fillId="19" borderId="85" applyNumberFormat="0" applyProtection="0">
      <alignment horizontal="left" vertical="center" indent="1"/>
    </xf>
    <xf numFmtId="4" fontId="116" fillId="25" borderId="7" applyNumberFormat="0" applyProtection="0">
      <alignment horizontal="right" vertical="center"/>
    </xf>
    <xf numFmtId="0" fontId="116" fillId="37" borderId="97" applyNumberFormat="0" applyProtection="0">
      <alignment horizontal="left" vertical="top" indent="1"/>
    </xf>
    <xf numFmtId="167" fontId="1" fillId="0" borderId="0" applyFont="0" applyFill="0" applyBorder="0" applyAlignment="0" applyProtection="0"/>
    <xf numFmtId="4" fontId="116" fillId="19" borderId="85" applyNumberFormat="0" applyProtection="0">
      <alignment horizontal="left" vertical="center" indent="1"/>
    </xf>
    <xf numFmtId="4" fontId="121" fillId="12" borderId="97" applyNumberFormat="0" applyProtection="0">
      <alignment vertical="center"/>
    </xf>
    <xf numFmtId="0" fontId="116" fillId="54" borderId="97" applyNumberFormat="0" applyProtection="0">
      <alignment horizontal="left" vertical="top" indent="1"/>
    </xf>
    <xf numFmtId="0" fontId="117" fillId="45" borderId="96" applyNumberFormat="0" applyAlignment="0" applyProtection="0"/>
    <xf numFmtId="0" fontId="9" fillId="12" borderId="95" applyNumberFormat="0" applyFont="0" applyAlignment="0" applyProtection="0"/>
    <xf numFmtId="0" fontId="116" fillId="15" borderId="85" applyNumberFormat="0" applyProtection="0">
      <alignment horizontal="left" vertical="center" indent="1"/>
    </xf>
    <xf numFmtId="4" fontId="116" fillId="17" borderId="85" applyNumberFormat="0" applyProtection="0">
      <alignment vertical="center"/>
    </xf>
    <xf numFmtId="0" fontId="126" fillId="4" borderId="84" applyNumberFormat="0" applyAlignment="0" applyProtection="0"/>
    <xf numFmtId="0" fontId="120" fillId="37" borderId="99" applyBorder="0"/>
    <xf numFmtId="4" fontId="118" fillId="2" borderId="85" applyNumberFormat="0" applyProtection="0">
      <alignment horizontal="right" vertical="center"/>
    </xf>
    <xf numFmtId="0" fontId="116" fillId="56" borderId="85" applyNumberFormat="0" applyProtection="0">
      <alignment horizontal="left" vertical="center" indent="1"/>
    </xf>
    <xf numFmtId="0" fontId="126" fillId="4" borderId="84" applyNumberFormat="0" applyAlignment="0" applyProtection="0"/>
    <xf numFmtId="4" fontId="121" fillId="15" borderId="97" applyNumberFormat="0" applyProtection="0">
      <alignment horizontal="left" vertical="center" indent="1"/>
    </xf>
    <xf numFmtId="4" fontId="116" fillId="54" borderId="85" applyNumberFormat="0" applyProtection="0">
      <alignment horizontal="right" vertical="center"/>
    </xf>
    <xf numFmtId="0" fontId="126" fillId="4" borderId="84" applyNumberFormat="0" applyAlignment="0" applyProtection="0"/>
    <xf numFmtId="0" fontId="110" fillId="0" borderId="101" applyNumberFormat="0" applyFill="0" applyAlignment="0" applyProtection="0"/>
    <xf numFmtId="4" fontId="3" fillId="37" borderId="7" applyNumberFormat="0" applyProtection="0">
      <alignment horizontal="left" vertical="center" indent="1"/>
    </xf>
    <xf numFmtId="4" fontId="116" fillId="19" borderId="85" applyNumberFormat="0" applyProtection="0">
      <alignment horizontal="left" vertical="center" indent="1"/>
    </xf>
    <xf numFmtId="0" fontId="114" fillId="42" borderId="85" applyNumberFormat="0" applyAlignment="0" applyProtection="0"/>
    <xf numFmtId="4" fontId="3" fillId="37" borderId="7" applyNumberFormat="0" applyProtection="0">
      <alignment horizontal="left" vertical="center" indent="1"/>
    </xf>
    <xf numFmtId="0" fontId="116" fillId="15" borderId="85" applyNumberFormat="0" applyProtection="0">
      <alignment horizontal="left" vertical="center" indent="1"/>
    </xf>
    <xf numFmtId="4" fontId="116" fillId="54" borderId="85" applyNumberFormat="0" applyProtection="0">
      <alignment horizontal="right" vertical="center"/>
    </xf>
    <xf numFmtId="4" fontId="123" fillId="4" borderId="85" applyNumberFormat="0" applyProtection="0">
      <alignment horizontal="right" vertical="center"/>
    </xf>
    <xf numFmtId="4" fontId="122" fillId="58" borderId="7" applyNumberFormat="0" applyProtection="0">
      <alignment horizontal="left" vertical="center" indent="1"/>
    </xf>
    <xf numFmtId="0" fontId="108" fillId="45" borderId="85" applyNumberFormat="0" applyAlignment="0" applyProtection="0"/>
    <xf numFmtId="0" fontId="119" fillId="17" borderId="97" applyNumberFormat="0" applyProtection="0">
      <alignment horizontal="left" vertical="top" indent="1"/>
    </xf>
    <xf numFmtId="0" fontId="110" fillId="0" borderId="100" applyNumberFormat="0" applyFill="0" applyAlignment="0" applyProtection="0"/>
    <xf numFmtId="4" fontId="116" fillId="19" borderId="85" applyNumberFormat="0" applyProtection="0">
      <alignment horizontal="left" vertical="center" indent="1"/>
    </xf>
    <xf numFmtId="4" fontId="123" fillId="4" borderId="85" applyNumberFormat="0" applyProtection="0">
      <alignment horizontal="right" vertical="center"/>
    </xf>
    <xf numFmtId="4" fontId="116" fillId="19" borderId="85" applyNumberFormat="0" applyProtection="0">
      <alignment horizontal="left" vertical="center" indent="1"/>
    </xf>
    <xf numFmtId="4" fontId="116" fillId="19" borderId="85" applyNumberFormat="0" applyProtection="0">
      <alignment horizontal="left" vertical="center" indent="1"/>
    </xf>
    <xf numFmtId="0" fontId="121" fillId="12" borderId="97" applyNumberFormat="0" applyProtection="0">
      <alignment horizontal="left" vertical="top" indent="1"/>
    </xf>
    <xf numFmtId="4" fontId="116" fillId="19" borderId="85" applyNumberFormat="0" applyProtection="0">
      <alignment horizontal="left" vertical="center" indent="1"/>
    </xf>
    <xf numFmtId="0" fontId="116" fillId="54" borderId="97" applyNumberFormat="0" applyProtection="0">
      <alignment horizontal="left" vertical="top"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0" fontId="120" fillId="37" borderId="99" applyBorder="0"/>
    <xf numFmtId="4" fontId="116" fillId="50"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0" fontId="116" fillId="56" borderId="85" applyNumberFormat="0" applyProtection="0">
      <alignment horizontal="left" vertical="center" indent="1"/>
    </xf>
    <xf numFmtId="4" fontId="116" fillId="19" borderId="85" applyNumberFormat="0" applyProtection="0">
      <alignment horizontal="left" vertical="center" indent="1"/>
    </xf>
    <xf numFmtId="4" fontId="118" fillId="2" borderId="85" applyNumberFormat="0" applyProtection="0">
      <alignment horizontal="right" vertical="center"/>
    </xf>
    <xf numFmtId="4" fontId="116" fillId="19" borderId="85" applyNumberFormat="0" applyProtection="0">
      <alignment horizontal="left" vertical="center" indent="1"/>
    </xf>
    <xf numFmtId="0" fontId="126" fillId="4" borderId="84" applyNumberFormat="0" applyAlignment="0" applyProtection="0"/>
    <xf numFmtId="4" fontId="116" fillId="50" borderId="85" applyNumberFormat="0" applyProtection="0">
      <alignment horizontal="left" vertical="center" indent="1"/>
    </xf>
    <xf numFmtId="4" fontId="118" fillId="50" borderId="85" applyNumberFormat="0" applyProtection="0">
      <alignment vertical="center"/>
    </xf>
    <xf numFmtId="4" fontId="116" fillId="18" borderId="85" applyNumberFormat="0" applyProtection="0">
      <alignment horizontal="right" vertical="center"/>
    </xf>
    <xf numFmtId="0" fontId="117" fillId="45" borderId="96" applyNumberFormat="0" applyAlignment="0" applyProtection="0"/>
    <xf numFmtId="4" fontId="116" fillId="52" borderId="85" applyNumberFormat="0" applyProtection="0">
      <alignment horizontal="right" vertical="center"/>
    </xf>
    <xf numFmtId="4" fontId="116" fillId="53" borderId="7" applyNumberFormat="0" applyProtection="0">
      <alignment horizontal="left" vertical="center" indent="1"/>
    </xf>
    <xf numFmtId="0" fontId="9" fillId="12" borderId="95" applyNumberFormat="0" applyFont="0" applyAlignment="0" applyProtection="0"/>
    <xf numFmtId="0" fontId="116" fillId="41" borderId="85" applyNumberFormat="0" applyFont="0" applyAlignment="0" applyProtection="0"/>
    <xf numFmtId="4" fontId="116" fillId="19" borderId="85" applyNumberFormat="0" applyProtection="0">
      <alignment horizontal="left" vertical="center" indent="1"/>
    </xf>
    <xf numFmtId="4" fontId="116" fillId="0" borderId="85" applyNumberFormat="0" applyProtection="0">
      <alignment horizontal="right" vertical="center"/>
    </xf>
    <xf numFmtId="4" fontId="121" fillId="12" borderId="97" applyNumberFormat="0" applyProtection="0">
      <alignment vertical="center"/>
    </xf>
    <xf numFmtId="0" fontId="116" fillId="55" borderId="97" applyNumberFormat="0" applyProtection="0">
      <alignment horizontal="left" vertical="top" indent="1"/>
    </xf>
    <xf numFmtId="4" fontId="116" fillId="19" borderId="85" applyNumberFormat="0" applyProtection="0">
      <alignment horizontal="left" vertical="center" indent="1"/>
    </xf>
    <xf numFmtId="0" fontId="116" fillId="37" borderId="97" applyNumberFormat="0" applyProtection="0">
      <alignment horizontal="left" vertical="top" indent="1"/>
    </xf>
    <xf numFmtId="4" fontId="121" fillId="15" borderId="97" applyNumberFormat="0" applyProtection="0">
      <alignment horizontal="left" vertical="center" indent="1"/>
    </xf>
    <xf numFmtId="4" fontId="116" fillId="19" borderId="85" applyNumberFormat="0" applyProtection="0">
      <alignment horizontal="left" vertical="center" indent="1"/>
    </xf>
    <xf numFmtId="0" fontId="129" fillId="17" borderId="84" applyNumberFormat="0" applyAlignment="0" applyProtection="0"/>
    <xf numFmtId="0" fontId="116" fillId="55" borderId="85" applyNumberFormat="0" applyProtection="0">
      <alignment horizontal="left" vertical="center" indent="1"/>
    </xf>
    <xf numFmtId="0" fontId="116" fillId="15" borderId="85" applyNumberFormat="0" applyProtection="0">
      <alignment horizontal="left" vertical="center" indent="1"/>
    </xf>
    <xf numFmtId="0" fontId="116" fillId="37" borderId="97" applyNumberFormat="0" applyProtection="0">
      <alignment horizontal="left" vertical="top" indent="1"/>
    </xf>
    <xf numFmtId="4" fontId="116" fillId="19" borderId="85" applyNumberFormat="0" applyProtection="0">
      <alignment horizontal="left" vertical="center" indent="1"/>
    </xf>
    <xf numFmtId="0" fontId="116" fillId="14" borderId="85" applyNumberFormat="0" applyProtection="0">
      <alignment horizontal="left" vertical="center" indent="1"/>
    </xf>
    <xf numFmtId="0" fontId="117" fillId="4" borderId="96" applyNumberFormat="0" applyAlignment="0" applyProtection="0"/>
    <xf numFmtId="167" fontId="1" fillId="0" borderId="0" applyFont="0" applyFill="0" applyBorder="0" applyAlignment="0" applyProtection="0"/>
    <xf numFmtId="4" fontId="3" fillId="37" borderId="7" applyNumberFormat="0" applyProtection="0">
      <alignment horizontal="left" vertical="center" indent="1"/>
    </xf>
    <xf numFmtId="4" fontId="116" fillId="50" borderId="85" applyNumberFormat="0" applyProtection="0">
      <alignment horizontal="left" vertical="center" indent="1"/>
    </xf>
    <xf numFmtId="4" fontId="116" fillId="16" borderId="85" applyNumberFormat="0" applyProtection="0">
      <alignment horizontal="right" vertical="center"/>
    </xf>
    <xf numFmtId="4" fontId="116" fillId="18" borderId="85" applyNumberFormat="0" applyProtection="0">
      <alignment horizontal="right" vertical="center"/>
    </xf>
    <xf numFmtId="0" fontId="117" fillId="45" borderId="96" applyNumberFormat="0" applyAlignment="0" applyProtection="0"/>
    <xf numFmtId="4" fontId="116" fillId="52" borderId="85" applyNumberFormat="0" applyProtection="0">
      <alignment horizontal="right" vertical="center"/>
    </xf>
    <xf numFmtId="4" fontId="116" fillId="53" borderId="7" applyNumberFormat="0" applyProtection="0">
      <alignment horizontal="left" vertical="center" indent="1"/>
    </xf>
    <xf numFmtId="0" fontId="9" fillId="12" borderId="95" applyNumberFormat="0" applyFont="0" applyAlignment="0" applyProtection="0"/>
    <xf numFmtId="0" fontId="116" fillId="41" borderId="85" applyNumberFormat="0" applyFont="0" applyAlignment="0" applyProtection="0"/>
    <xf numFmtId="4" fontId="116" fillId="19" borderId="85" applyNumberFormat="0" applyProtection="0">
      <alignment horizontal="left" vertical="center" indent="1"/>
    </xf>
    <xf numFmtId="4" fontId="121" fillId="12" borderId="97" applyNumberFormat="0" applyProtection="0">
      <alignment vertical="center"/>
    </xf>
    <xf numFmtId="0" fontId="116" fillId="55" borderId="97" applyNumberFormat="0" applyProtection="0">
      <alignment horizontal="left" vertical="top" indent="1"/>
    </xf>
    <xf numFmtId="0" fontId="116" fillId="14" borderId="97" applyNumberFormat="0" applyProtection="0">
      <alignment horizontal="left" vertical="top" indent="1"/>
    </xf>
    <xf numFmtId="4" fontId="116" fillId="0" borderId="85" applyNumberFormat="0" applyProtection="0">
      <alignment horizontal="right" vertical="center"/>
    </xf>
    <xf numFmtId="4" fontId="116" fillId="25" borderId="7" applyNumberFormat="0" applyProtection="0">
      <alignment horizontal="right" vertical="center"/>
    </xf>
    <xf numFmtId="0" fontId="129" fillId="17" borderId="84" applyNumberFormat="0" applyAlignment="0" applyProtection="0"/>
    <xf numFmtId="4" fontId="116" fillId="19" borderId="85" applyNumberFormat="0" applyProtection="0">
      <alignment horizontal="left" vertical="center" indent="1"/>
    </xf>
    <xf numFmtId="0" fontId="116" fillId="14" borderId="85" applyNumberFormat="0" applyProtection="0">
      <alignment horizontal="left" vertical="center" indent="1"/>
    </xf>
    <xf numFmtId="0" fontId="117" fillId="4" borderId="96" applyNumberFormat="0" applyAlignment="0" applyProtection="0"/>
    <xf numFmtId="4" fontId="118" fillId="50" borderId="85" applyNumberFormat="0" applyProtection="0">
      <alignment vertical="center"/>
    </xf>
    <xf numFmtId="4" fontId="116" fillId="18" borderId="85" applyNumberFormat="0" applyProtection="0">
      <alignment horizontal="right" vertical="center"/>
    </xf>
    <xf numFmtId="0" fontId="117" fillId="45" borderId="96" applyNumberFormat="0" applyAlignment="0" applyProtection="0"/>
    <xf numFmtId="4" fontId="116" fillId="52" borderId="85" applyNumberFormat="0" applyProtection="0">
      <alignment horizontal="right" vertical="center"/>
    </xf>
    <xf numFmtId="4" fontId="116" fillId="53" borderId="7" applyNumberFormat="0" applyProtection="0">
      <alignment horizontal="left" vertical="center" indent="1"/>
    </xf>
    <xf numFmtId="0" fontId="9" fillId="12" borderId="95" applyNumberFormat="0" applyFont="0" applyAlignment="0" applyProtection="0"/>
    <xf numFmtId="0" fontId="116" fillId="41" borderId="85" applyNumberFormat="0" applyFont="0" applyAlignment="0" applyProtection="0"/>
    <xf numFmtId="4" fontId="116" fillId="19" borderId="85" applyNumberFormat="0" applyProtection="0">
      <alignment horizontal="left" vertical="center" indent="1"/>
    </xf>
    <xf numFmtId="0" fontId="116" fillId="14" borderId="85" applyNumberFormat="0" applyProtection="0">
      <alignment horizontal="left" vertical="center" indent="1"/>
    </xf>
    <xf numFmtId="0" fontId="117" fillId="4" borderId="96" applyNumberFormat="0" applyAlignment="0" applyProtection="0"/>
    <xf numFmtId="0" fontId="108" fillId="45" borderId="135" applyNumberFormat="0" applyAlignment="0" applyProtection="0"/>
    <xf numFmtId="0" fontId="126" fillId="4" borderId="136" applyNumberFormat="0" applyAlignment="0" applyProtection="0"/>
    <xf numFmtId="0" fontId="114" fillId="42" borderId="135" applyNumberFormat="0" applyAlignment="0" applyProtection="0"/>
    <xf numFmtId="0" fontId="129" fillId="17" borderId="136" applyNumberFormat="0" applyAlignment="0" applyProtection="0"/>
    <xf numFmtId="0" fontId="116" fillId="41" borderId="135" applyNumberFormat="0" applyFont="0" applyAlignment="0" applyProtection="0"/>
    <xf numFmtId="4" fontId="116" fillId="17" borderId="135" applyNumberFormat="0" applyProtection="0">
      <alignment vertical="center"/>
    </xf>
    <xf numFmtId="4" fontId="118" fillId="50" borderId="135" applyNumberFormat="0" applyProtection="0">
      <alignment vertical="center"/>
    </xf>
    <xf numFmtId="4" fontId="116" fillId="50" borderId="135" applyNumberFormat="0" applyProtection="0">
      <alignment horizontal="left" vertical="center" indent="1"/>
    </xf>
    <xf numFmtId="4" fontId="116" fillId="19" borderId="135" applyNumberFormat="0" applyProtection="0">
      <alignment horizontal="left" vertical="center" indent="1"/>
    </xf>
    <xf numFmtId="4" fontId="116" fillId="19" borderId="135" applyNumberFormat="0" applyProtection="0">
      <alignment horizontal="left" vertical="center" indent="1"/>
    </xf>
    <xf numFmtId="4" fontId="116" fillId="9" borderId="135" applyNumberFormat="0" applyProtection="0">
      <alignment horizontal="right" vertical="center"/>
    </xf>
    <xf numFmtId="4" fontId="116" fillId="51" borderId="135" applyNumberFormat="0" applyProtection="0">
      <alignment horizontal="right" vertical="center"/>
    </xf>
    <xf numFmtId="4" fontId="116" fillId="18" borderId="135" applyNumberFormat="0" applyProtection="0">
      <alignment horizontal="right" vertical="center"/>
    </xf>
    <xf numFmtId="4" fontId="116" fillId="20" borderId="135" applyNumberFormat="0" applyProtection="0">
      <alignment horizontal="right" vertical="center"/>
    </xf>
    <xf numFmtId="4" fontId="116" fillId="40" borderId="135" applyNumberFormat="0" applyProtection="0">
      <alignment horizontal="right" vertical="center"/>
    </xf>
    <xf numFmtId="4" fontId="116" fillId="30" borderId="135" applyNumberFormat="0" applyProtection="0">
      <alignment horizontal="right" vertical="center"/>
    </xf>
    <xf numFmtId="4" fontId="116" fillId="52" borderId="135" applyNumberFormat="0" applyProtection="0">
      <alignment horizontal="right" vertical="center"/>
    </xf>
    <xf numFmtId="4" fontId="116" fillId="16" borderId="135" applyNumberFormat="0" applyProtection="0">
      <alignment horizontal="right" vertical="center"/>
    </xf>
    <xf numFmtId="4" fontId="116" fillId="54" borderId="135" applyNumberFormat="0" applyProtection="0">
      <alignment horizontal="right" vertical="center"/>
    </xf>
    <xf numFmtId="0" fontId="116" fillId="15" borderId="135" applyNumberFormat="0" applyProtection="0">
      <alignment horizontal="left" vertical="center" indent="1"/>
    </xf>
    <xf numFmtId="0" fontId="116" fillId="56" borderId="135" applyNumberFormat="0" applyProtection="0">
      <alignment horizontal="left" vertical="center" indent="1"/>
    </xf>
    <xf numFmtId="0" fontId="116" fillId="14" borderId="135" applyNumberFormat="0" applyProtection="0">
      <alignment horizontal="left" vertical="center" indent="1"/>
    </xf>
    <xf numFmtId="0" fontId="116" fillId="55" borderId="135" applyNumberFormat="0" applyProtection="0">
      <alignment horizontal="left" vertical="center" indent="1"/>
    </xf>
    <xf numFmtId="4" fontId="116" fillId="0" borderId="135" applyNumberFormat="0" applyProtection="0">
      <alignment horizontal="right" vertical="center"/>
    </xf>
    <xf numFmtId="4" fontId="118" fillId="2" borderId="135" applyNumberFormat="0" applyProtection="0">
      <alignment horizontal="right" vertical="center"/>
    </xf>
    <xf numFmtId="4" fontId="116" fillId="19" borderId="135" applyNumberFormat="0" applyProtection="0">
      <alignment horizontal="left" vertical="center" indent="1"/>
    </xf>
    <xf numFmtId="4" fontId="116" fillId="19" borderId="135" applyNumberFormat="0" applyProtection="0">
      <alignment horizontal="left" vertical="center" indent="1"/>
    </xf>
    <xf numFmtId="4" fontId="116" fillId="19" borderId="135" applyNumberFormat="0" applyProtection="0">
      <alignment horizontal="left" vertical="center" indent="1"/>
    </xf>
    <xf numFmtId="4" fontId="116" fillId="19" borderId="135" applyNumberFormat="0" applyProtection="0">
      <alignment horizontal="left" vertical="center" indent="1"/>
    </xf>
    <xf numFmtId="4" fontId="116" fillId="19" borderId="135" applyNumberFormat="0" applyProtection="0">
      <alignment horizontal="left" vertical="center" indent="1"/>
    </xf>
    <xf numFmtId="4" fontId="116" fillId="19" borderId="135" applyNumberFormat="0" applyProtection="0">
      <alignment horizontal="left" vertical="center" indent="1"/>
    </xf>
    <xf numFmtId="4" fontId="116" fillId="19" borderId="135" applyNumberFormat="0" applyProtection="0">
      <alignment horizontal="left" vertical="center" indent="1"/>
    </xf>
    <xf numFmtId="4" fontId="116" fillId="19" borderId="135" applyNumberFormat="0" applyProtection="0">
      <alignment horizontal="left" vertical="center" indent="1"/>
    </xf>
    <xf numFmtId="4" fontId="116" fillId="19" borderId="135" applyNumberFormat="0" applyProtection="0">
      <alignment horizontal="left" vertical="center" indent="1"/>
    </xf>
    <xf numFmtId="4" fontId="123" fillId="4" borderId="135" applyNumberFormat="0" applyProtection="0">
      <alignment horizontal="right" vertical="center"/>
    </xf>
    <xf numFmtId="0" fontId="9" fillId="12" borderId="152" applyNumberFormat="0" applyFont="0" applyAlignment="0" applyProtection="0"/>
    <xf numFmtId="0" fontId="117" fillId="45" borderId="153" applyNumberFormat="0" applyAlignment="0" applyProtection="0"/>
    <xf numFmtId="0" fontId="117" fillId="4" borderId="153" applyNumberFormat="0" applyAlignment="0" applyProtection="0"/>
    <xf numFmtId="0" fontId="119" fillId="17" borderId="154" applyNumberFormat="0" applyProtection="0">
      <alignment horizontal="left" vertical="top" indent="1"/>
    </xf>
    <xf numFmtId="4" fontId="116" fillId="25" borderId="148" applyNumberFormat="0" applyProtection="0">
      <alignment horizontal="right" vertical="center"/>
    </xf>
    <xf numFmtId="4" fontId="116" fillId="53" borderId="148" applyNumberFormat="0" applyProtection="0">
      <alignment horizontal="left" vertical="center" indent="1"/>
    </xf>
    <xf numFmtId="4" fontId="3" fillId="37" borderId="148" applyNumberFormat="0" applyProtection="0">
      <alignment horizontal="left" vertical="center" indent="1"/>
    </xf>
    <xf numFmtId="4" fontId="3" fillId="37" borderId="148" applyNumberFormat="0" applyProtection="0">
      <alignment horizontal="left" vertical="center" indent="1"/>
    </xf>
    <xf numFmtId="4" fontId="116" fillId="55" borderId="148" applyNumberFormat="0" applyProtection="0">
      <alignment horizontal="left" vertical="center" indent="1"/>
    </xf>
    <xf numFmtId="4" fontId="116" fillId="54" borderId="148" applyNumberFormat="0" applyProtection="0">
      <alignment horizontal="left" vertical="center" indent="1"/>
    </xf>
    <xf numFmtId="0" fontId="116" fillId="37" borderId="154" applyNumberFormat="0" applyProtection="0">
      <alignment horizontal="left" vertical="top" indent="1"/>
    </xf>
    <xf numFmtId="0" fontId="116" fillId="54" borderId="154" applyNumberFormat="0" applyProtection="0">
      <alignment horizontal="left" vertical="top" indent="1"/>
    </xf>
    <xf numFmtId="0" fontId="116" fillId="14" borderId="154" applyNumberFormat="0" applyProtection="0">
      <alignment horizontal="left" vertical="top" indent="1"/>
    </xf>
    <xf numFmtId="0" fontId="116" fillId="55" borderId="154" applyNumberFormat="0" applyProtection="0">
      <alignment horizontal="left" vertical="top" indent="1"/>
    </xf>
    <xf numFmtId="0" fontId="120" fillId="37" borderId="155" applyBorder="0"/>
    <xf numFmtId="4" fontId="121" fillId="12" borderId="154" applyNumberFormat="0" applyProtection="0">
      <alignment vertical="center"/>
    </xf>
    <xf numFmtId="4" fontId="121" fillId="15" borderId="154" applyNumberFormat="0" applyProtection="0">
      <alignment horizontal="left" vertical="center" indent="1"/>
    </xf>
    <xf numFmtId="0" fontId="121" fillId="12" borderId="154" applyNumberFormat="0" applyProtection="0">
      <alignment horizontal="left" vertical="top" indent="1"/>
    </xf>
    <xf numFmtId="0" fontId="121" fillId="54" borderId="154" applyNumberFormat="0" applyProtection="0">
      <alignment horizontal="left" vertical="top" indent="1"/>
    </xf>
    <xf numFmtId="4" fontId="122" fillId="58" borderId="148" applyNumberFormat="0" applyProtection="0">
      <alignment horizontal="left" vertical="center" indent="1"/>
    </xf>
    <xf numFmtId="0" fontId="110" fillId="0" borderId="156" applyNumberFormat="0" applyFill="0" applyAlignment="0" applyProtection="0"/>
    <xf numFmtId="0" fontId="110" fillId="0" borderId="157" applyNumberFormat="0" applyFill="0" applyAlignment="0" applyProtection="0"/>
    <xf numFmtId="167" fontId="1" fillId="0" borderId="0" applyFont="0" applyFill="0" applyBorder="0" applyAlignment="0" applyProtection="0"/>
    <xf numFmtId="167" fontId="1"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0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4" fontId="182" fillId="0" borderId="0"/>
    <xf numFmtId="0" fontId="182" fillId="0" borderId="0"/>
    <xf numFmtId="9" fontId="3" fillId="0" borderId="0" applyFont="0" applyFill="0" applyBorder="0" applyAlignment="0" applyProtection="0"/>
    <xf numFmtId="0" fontId="79" fillId="0" borderId="0"/>
    <xf numFmtId="0" fontId="207" fillId="0" borderId="0"/>
    <xf numFmtId="0" fontId="208" fillId="0" borderId="0"/>
    <xf numFmtId="0" fontId="205" fillId="69" borderId="0"/>
    <xf numFmtId="0" fontId="202" fillId="67" borderId="0"/>
    <xf numFmtId="0" fontId="210" fillId="70" borderId="0"/>
    <xf numFmtId="0" fontId="213" fillId="70" borderId="198"/>
    <xf numFmtId="0" fontId="200" fillId="0" borderId="0"/>
    <xf numFmtId="0" fontId="201" fillId="68" borderId="0"/>
    <xf numFmtId="0" fontId="203" fillId="0" borderId="0"/>
    <xf numFmtId="0" fontId="204" fillId="0" borderId="0"/>
    <xf numFmtId="0" fontId="206" fillId="0" borderId="0"/>
    <xf numFmtId="0" fontId="209" fillId="0" borderId="0"/>
    <xf numFmtId="0" fontId="211" fillId="0" borderId="0"/>
    <xf numFmtId="0" fontId="212" fillId="0" borderId="0"/>
    <xf numFmtId="0" fontId="214" fillId="0" borderId="0"/>
    <xf numFmtId="0" fontId="182" fillId="0" borderId="0"/>
    <xf numFmtId="0" fontId="182"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 fontId="118" fillId="57" borderId="177" applyNumberFormat="0" applyProtection="0">
      <alignment vertical="center"/>
    </xf>
    <xf numFmtId="43" fontId="3" fillId="0" borderId="0" applyFont="0" applyFill="0" applyBorder="0" applyAlignment="0" applyProtection="0"/>
    <xf numFmtId="0" fontId="3" fillId="0" borderId="0"/>
    <xf numFmtId="0" fontId="211" fillId="0" borderId="0"/>
    <xf numFmtId="0" fontId="116" fillId="59" borderId="177"/>
    <xf numFmtId="0" fontId="202" fillId="0" borderId="0"/>
    <xf numFmtId="0" fontId="201" fillId="64" borderId="0"/>
    <xf numFmtId="0" fontId="201" fillId="65" borderId="0"/>
    <xf numFmtId="43" fontId="1" fillId="0" borderId="0" applyFont="0" applyFill="0" applyBorder="0" applyAlignment="0" applyProtection="0"/>
    <xf numFmtId="0" fontId="200" fillId="66" borderId="0"/>
    <xf numFmtId="0" fontId="182" fillId="0" borderId="0"/>
    <xf numFmtId="0" fontId="182" fillId="0" borderId="0"/>
    <xf numFmtId="0" fontId="182" fillId="0" borderId="0"/>
    <xf numFmtId="0" fontId="182" fillId="0" borderId="0"/>
    <xf numFmtId="0" fontId="182" fillId="0" borderId="0"/>
    <xf numFmtId="0" fontId="182" fillId="0" borderId="0"/>
    <xf numFmtId="0" fontId="182" fillId="0" borderId="0"/>
    <xf numFmtId="43" fontId="7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0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17" fillId="45" borderId="153" applyNumberFormat="0" applyAlignment="0" applyProtection="0"/>
    <xf numFmtId="0" fontId="129" fillId="17" borderId="136" applyNumberFormat="0" applyAlignment="0" applyProtection="0"/>
    <xf numFmtId="0" fontId="119" fillId="17" borderId="154" applyNumberFormat="0" applyProtection="0">
      <alignment horizontal="left" vertical="top" indent="1"/>
    </xf>
    <xf numFmtId="0" fontId="121" fillId="54" borderId="154" applyNumberFormat="0" applyProtection="0">
      <alignment horizontal="left" vertical="top" indent="1"/>
    </xf>
    <xf numFmtId="0" fontId="121" fillId="12" borderId="154" applyNumberFormat="0" applyProtection="0">
      <alignment horizontal="left" vertical="top" indent="1"/>
    </xf>
    <xf numFmtId="0" fontId="120" fillId="37" borderId="155" applyBorder="0"/>
    <xf numFmtId="0" fontId="110" fillId="0" borderId="156" applyNumberFormat="0" applyFill="0" applyAlignment="0" applyProtection="0"/>
    <xf numFmtId="0" fontId="121" fillId="12" borderId="154" applyNumberFormat="0" applyProtection="0">
      <alignment horizontal="left" vertical="top" indent="1"/>
    </xf>
    <xf numFmtId="4" fontId="121" fillId="15" borderId="154" applyNumberFormat="0" applyProtection="0">
      <alignment horizontal="left" vertical="center" indent="1"/>
    </xf>
    <xf numFmtId="0" fontId="116" fillId="54" borderId="154" applyNumberFormat="0" applyProtection="0">
      <alignment horizontal="left" vertical="top" indent="1"/>
    </xf>
    <xf numFmtId="0" fontId="121" fillId="54" borderId="154" applyNumberFormat="0" applyProtection="0">
      <alignment horizontal="left" vertical="top" indent="1"/>
    </xf>
    <xf numFmtId="0" fontId="116" fillId="14" borderId="154" applyNumberFormat="0" applyProtection="0">
      <alignment horizontal="left" vertical="top" indent="1"/>
    </xf>
    <xf numFmtId="0" fontId="110" fillId="0" borderId="157" applyNumberFormat="0" applyFill="0" applyAlignment="0" applyProtection="0"/>
    <xf numFmtId="0" fontId="110" fillId="0" borderId="156" applyNumberFormat="0" applyFill="0" applyAlignment="0" applyProtection="0"/>
    <xf numFmtId="0" fontId="116" fillId="14" borderId="154" applyNumberFormat="0" applyProtection="0">
      <alignment horizontal="left" vertical="top" indent="1"/>
    </xf>
    <xf numFmtId="43" fontId="1" fillId="0" borderId="0" applyFont="0" applyFill="0" applyBorder="0" applyAlignment="0" applyProtection="0"/>
    <xf numFmtId="0" fontId="116" fillId="55" borderId="154" applyNumberFormat="0" applyProtection="0">
      <alignment horizontal="left" vertical="top" indent="1"/>
    </xf>
    <xf numFmtId="0" fontId="116" fillId="14" borderId="154" applyNumberFormat="0" applyProtection="0">
      <alignment horizontal="left" vertical="top" indent="1"/>
    </xf>
    <xf numFmtId="0" fontId="116" fillId="37" borderId="154" applyNumberFormat="0" applyProtection="0">
      <alignment horizontal="left" vertical="top" indent="1"/>
    </xf>
    <xf numFmtId="4" fontId="118" fillId="57" borderId="177" applyNumberFormat="0" applyProtection="0">
      <alignment vertical="center"/>
    </xf>
    <xf numFmtId="4" fontId="121" fillId="15" borderId="154" applyNumberFormat="0" applyProtection="0">
      <alignment horizontal="left" vertical="center" indent="1"/>
    </xf>
    <xf numFmtId="0" fontId="116" fillId="55" borderId="154" applyNumberFormat="0" applyProtection="0">
      <alignment horizontal="left" vertical="top" indent="1"/>
    </xf>
    <xf numFmtId="0" fontId="116" fillId="14" borderId="154" applyNumberFormat="0" applyProtection="0">
      <alignment horizontal="left" vertical="top" indent="1"/>
    </xf>
    <xf numFmtId="0" fontId="117" fillId="4" borderId="153" applyNumberFormat="0" applyAlignment="0" applyProtection="0"/>
    <xf numFmtId="0" fontId="119" fillId="17" borderId="154" applyNumberFormat="0" applyProtection="0">
      <alignment horizontal="left" vertical="top" indent="1"/>
    </xf>
    <xf numFmtId="0" fontId="119" fillId="17" borderId="154" applyNumberFormat="0" applyProtection="0">
      <alignment horizontal="left" vertical="top" indent="1"/>
    </xf>
    <xf numFmtId="0" fontId="116" fillId="54" borderId="154" applyNumberFormat="0" applyProtection="0">
      <alignment horizontal="left" vertical="top" indent="1"/>
    </xf>
    <xf numFmtId="43" fontId="1" fillId="0" borderId="0" applyFont="0" applyFill="0" applyBorder="0" applyAlignment="0" applyProtection="0"/>
    <xf numFmtId="0" fontId="120" fillId="37" borderId="155" applyBorder="0"/>
    <xf numFmtId="0" fontId="110" fillId="0" borderId="157" applyNumberFormat="0" applyFill="0" applyAlignment="0" applyProtection="0"/>
    <xf numFmtId="0" fontId="129" fillId="17" borderId="136" applyNumberFormat="0" applyAlignment="0" applyProtection="0"/>
    <xf numFmtId="0" fontId="120" fillId="37" borderId="155" applyBorder="0"/>
    <xf numFmtId="0" fontId="121" fillId="12" borderId="154" applyNumberFormat="0" applyProtection="0">
      <alignment horizontal="left" vertical="top" indent="1"/>
    </xf>
    <xf numFmtId="0" fontId="110" fillId="0" borderId="157" applyNumberFormat="0" applyFill="0" applyAlignment="0" applyProtection="0"/>
    <xf numFmtId="0" fontId="126" fillId="4" borderId="136" applyNumberFormat="0" applyAlignment="0" applyProtection="0"/>
    <xf numFmtId="0" fontId="116" fillId="54" borderId="154" applyNumberFormat="0" applyProtection="0">
      <alignment horizontal="left" vertical="top" inden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19" fillId="17" borderId="154" applyNumberFormat="0" applyProtection="0">
      <alignment horizontal="left" vertical="top" indent="1"/>
    </xf>
    <xf numFmtId="0" fontId="129" fillId="17" borderId="136"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21" fillId="54" borderId="154" applyNumberFormat="0" applyProtection="0">
      <alignment horizontal="left" vertical="top" indent="1"/>
    </xf>
    <xf numFmtId="0" fontId="116" fillId="55" borderId="154" applyNumberFormat="0" applyProtection="0">
      <alignment horizontal="left" vertical="top" indent="1"/>
    </xf>
    <xf numFmtId="0" fontId="110" fillId="0" borderId="156" applyNumberFormat="0" applyFill="0" applyAlignment="0" applyProtection="0"/>
    <xf numFmtId="0" fontId="121" fillId="54" borderId="154" applyNumberFormat="0" applyProtection="0">
      <alignment horizontal="left" vertical="top" indent="1"/>
    </xf>
    <xf numFmtId="4" fontId="121" fillId="12" borderId="154" applyNumberFormat="0" applyProtection="0">
      <alignment vertical="center"/>
    </xf>
    <xf numFmtId="0" fontId="110" fillId="0" borderId="156" applyNumberFormat="0" applyFill="0" applyAlignment="0" applyProtection="0"/>
    <xf numFmtId="0" fontId="121" fillId="12" borderId="154" applyNumberFormat="0" applyProtection="0">
      <alignment horizontal="left" vertical="top" indent="1"/>
    </xf>
    <xf numFmtId="43" fontId="1" fillId="0" borderId="0" applyFont="0" applyFill="0" applyBorder="0" applyAlignment="0" applyProtection="0"/>
    <xf numFmtId="0" fontId="110" fillId="0" borderId="157" applyNumberFormat="0" applyFill="0" applyAlignment="0" applyProtection="0"/>
    <xf numFmtId="0" fontId="116" fillId="59" borderId="177"/>
    <xf numFmtId="0" fontId="116" fillId="37" borderId="154" applyNumberFormat="0" applyProtection="0">
      <alignment horizontal="left" vertical="top" indent="1"/>
    </xf>
    <xf numFmtId="43" fontId="1" fillId="0" borderId="0" applyFont="0" applyFill="0" applyBorder="0" applyAlignment="0" applyProtection="0"/>
    <xf numFmtId="43" fontId="1" fillId="0" borderId="0" applyFont="0" applyFill="0" applyBorder="0" applyAlignment="0" applyProtection="0"/>
    <xf numFmtId="0" fontId="117" fillId="4" borderId="153" applyNumberFormat="0" applyAlignment="0" applyProtection="0"/>
    <xf numFmtId="4" fontId="121" fillId="15" borderId="154" applyNumberFormat="0" applyProtection="0">
      <alignment horizontal="left" vertical="center" indent="1"/>
    </xf>
    <xf numFmtId="4" fontId="121" fillId="12" borderId="154" applyNumberFormat="0" applyProtection="0">
      <alignment vertical="center"/>
    </xf>
    <xf numFmtId="0" fontId="121" fillId="54" borderId="154" applyNumberFormat="0" applyProtection="0">
      <alignment horizontal="left" vertical="top" indent="1"/>
    </xf>
    <xf numFmtId="0" fontId="116" fillId="37" borderId="154" applyNumberFormat="0" applyProtection="0">
      <alignment horizontal="left" vertical="top" indent="1"/>
    </xf>
    <xf numFmtId="43" fontId="1" fillId="0" borderId="0" applyFont="0" applyFill="0" applyBorder="0" applyAlignment="0" applyProtection="0"/>
    <xf numFmtId="4" fontId="121" fillId="12" borderId="154" applyNumberFormat="0" applyProtection="0">
      <alignment vertical="center"/>
    </xf>
    <xf numFmtId="0" fontId="116" fillId="54" borderId="154" applyNumberFormat="0" applyProtection="0">
      <alignment horizontal="left" vertical="top" indent="1"/>
    </xf>
    <xf numFmtId="0" fontId="117" fillId="45" borderId="153" applyNumberFormat="0" applyAlignment="0" applyProtection="0"/>
    <xf numFmtId="0" fontId="126" fillId="4" borderId="136" applyNumberFormat="0" applyAlignment="0" applyProtection="0"/>
    <xf numFmtId="0" fontId="120" fillId="37" borderId="155" applyBorder="0"/>
    <xf numFmtId="0" fontId="126" fillId="4" borderId="136" applyNumberFormat="0" applyAlignment="0" applyProtection="0"/>
    <xf numFmtId="4" fontId="121" fillId="15" borderId="154" applyNumberFormat="0" applyProtection="0">
      <alignment horizontal="left" vertical="center" indent="1"/>
    </xf>
    <xf numFmtId="0" fontId="126" fillId="4" borderId="136" applyNumberFormat="0" applyAlignment="0" applyProtection="0"/>
    <xf numFmtId="0" fontId="110" fillId="0" borderId="157" applyNumberFormat="0" applyFill="0" applyAlignment="0" applyProtection="0"/>
    <xf numFmtId="0" fontId="119" fillId="17" borderId="154" applyNumberFormat="0" applyProtection="0">
      <alignment horizontal="left" vertical="top" indent="1"/>
    </xf>
    <xf numFmtId="0" fontId="110" fillId="0" borderId="156" applyNumberFormat="0" applyFill="0" applyAlignment="0" applyProtection="0"/>
    <xf numFmtId="0" fontId="121" fillId="12" borderId="154" applyNumberFormat="0" applyProtection="0">
      <alignment horizontal="left" vertical="top" indent="1"/>
    </xf>
    <xf numFmtId="0" fontId="116" fillId="54" borderId="154" applyNumberFormat="0" applyProtection="0">
      <alignment horizontal="left" vertical="top" indent="1"/>
    </xf>
    <xf numFmtId="0" fontId="120" fillId="37" borderId="155" applyBorder="0"/>
    <xf numFmtId="0" fontId="126" fillId="4" borderId="136" applyNumberFormat="0" applyAlignment="0" applyProtection="0"/>
    <xf numFmtId="0" fontId="117" fillId="45" borderId="153" applyNumberFormat="0" applyAlignment="0" applyProtection="0"/>
    <xf numFmtId="4" fontId="121" fillId="12" borderId="154" applyNumberFormat="0" applyProtection="0">
      <alignment vertical="center"/>
    </xf>
    <xf numFmtId="0" fontId="116" fillId="55" borderId="154" applyNumberFormat="0" applyProtection="0">
      <alignment horizontal="left" vertical="top" indent="1"/>
    </xf>
    <xf numFmtId="0" fontId="116" fillId="37" borderId="154" applyNumberFormat="0" applyProtection="0">
      <alignment horizontal="left" vertical="top" indent="1"/>
    </xf>
    <xf numFmtId="4" fontId="121" fillId="15" borderId="154" applyNumberFormat="0" applyProtection="0">
      <alignment horizontal="left" vertical="center" indent="1"/>
    </xf>
    <xf numFmtId="0" fontId="129" fillId="17" borderId="136" applyNumberFormat="0" applyAlignment="0" applyProtection="0"/>
    <xf numFmtId="0" fontId="116" fillId="37" borderId="154" applyNumberFormat="0" applyProtection="0">
      <alignment horizontal="left" vertical="top" indent="1"/>
    </xf>
    <xf numFmtId="0" fontId="117" fillId="4" borderId="153" applyNumberFormat="0" applyAlignment="0" applyProtection="0"/>
    <xf numFmtId="43" fontId="1" fillId="0" borderId="0" applyFont="0" applyFill="0" applyBorder="0" applyAlignment="0" applyProtection="0"/>
    <xf numFmtId="0" fontId="117" fillId="45" borderId="153" applyNumberFormat="0" applyAlignment="0" applyProtection="0"/>
    <xf numFmtId="4" fontId="121" fillId="12" borderId="154" applyNumberFormat="0" applyProtection="0">
      <alignment vertical="center"/>
    </xf>
    <xf numFmtId="0" fontId="116" fillId="55" borderId="154" applyNumberFormat="0" applyProtection="0">
      <alignment horizontal="left" vertical="top" indent="1"/>
    </xf>
    <xf numFmtId="0" fontId="116" fillId="14" borderId="154" applyNumberFormat="0" applyProtection="0">
      <alignment horizontal="left" vertical="top" indent="1"/>
    </xf>
    <xf numFmtId="0" fontId="129" fillId="17" borderId="136" applyNumberFormat="0" applyAlignment="0" applyProtection="0"/>
    <xf numFmtId="0" fontId="117" fillId="4" borderId="153" applyNumberFormat="0" applyAlignment="0" applyProtection="0"/>
    <xf numFmtId="0" fontId="117" fillId="45" borderId="153" applyNumberFormat="0" applyAlignment="0" applyProtection="0"/>
    <xf numFmtId="0" fontId="117" fillId="4" borderId="153" applyNumberFormat="0" applyAlignment="0" applyProtection="0"/>
    <xf numFmtId="0" fontId="108" fillId="45" borderId="85" applyNumberFormat="0" applyAlignment="0" applyProtection="0"/>
    <xf numFmtId="0" fontId="114" fillId="42" borderId="85" applyNumberFormat="0" applyAlignment="0" applyProtection="0"/>
    <xf numFmtId="0" fontId="116" fillId="41" borderId="85" applyNumberFormat="0" applyFont="0" applyAlignment="0" applyProtection="0"/>
    <xf numFmtId="4" fontId="116" fillId="17" borderId="85" applyNumberFormat="0" applyProtection="0">
      <alignment vertical="center"/>
    </xf>
    <xf numFmtId="4" fontId="118" fillId="50" borderId="85" applyNumberFormat="0" applyProtection="0">
      <alignment vertical="center"/>
    </xf>
    <xf numFmtId="4" fontId="116" fillId="50"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9" borderId="85" applyNumberFormat="0" applyProtection="0">
      <alignment horizontal="right" vertical="center"/>
    </xf>
    <xf numFmtId="4" fontId="116" fillId="51" borderId="85" applyNumberFormat="0" applyProtection="0">
      <alignment horizontal="right" vertical="center"/>
    </xf>
    <xf numFmtId="4" fontId="116" fillId="18" borderId="85" applyNumberFormat="0" applyProtection="0">
      <alignment horizontal="right" vertical="center"/>
    </xf>
    <xf numFmtId="4" fontId="116" fillId="20" borderId="85" applyNumberFormat="0" applyProtection="0">
      <alignment horizontal="right" vertical="center"/>
    </xf>
    <xf numFmtId="4" fontId="116" fillId="40" borderId="85" applyNumberFormat="0" applyProtection="0">
      <alignment horizontal="right" vertical="center"/>
    </xf>
    <xf numFmtId="4" fontId="116" fillId="30" borderId="85" applyNumberFormat="0" applyProtection="0">
      <alignment horizontal="right" vertical="center"/>
    </xf>
    <xf numFmtId="4" fontId="116" fillId="52" borderId="85" applyNumberFormat="0" applyProtection="0">
      <alignment horizontal="right" vertical="center"/>
    </xf>
    <xf numFmtId="4" fontId="116" fillId="16" borderId="85" applyNumberFormat="0" applyProtection="0">
      <alignment horizontal="right" vertical="center"/>
    </xf>
    <xf numFmtId="4" fontId="116" fillId="54" borderId="85" applyNumberFormat="0" applyProtection="0">
      <alignment horizontal="right" vertical="center"/>
    </xf>
    <xf numFmtId="0" fontId="116" fillId="15" borderId="85" applyNumberFormat="0" applyProtection="0">
      <alignment horizontal="left" vertical="center" indent="1"/>
    </xf>
    <xf numFmtId="0" fontId="116" fillId="56" borderId="85" applyNumberFormat="0" applyProtection="0">
      <alignment horizontal="left" vertical="center" indent="1"/>
    </xf>
    <xf numFmtId="0" fontId="116" fillId="14" borderId="85" applyNumberFormat="0" applyProtection="0">
      <alignment horizontal="left" vertical="center" indent="1"/>
    </xf>
    <xf numFmtId="0" fontId="116" fillId="55" borderId="85" applyNumberFormat="0" applyProtection="0">
      <alignment horizontal="left" vertical="center" indent="1"/>
    </xf>
    <xf numFmtId="4" fontId="116" fillId="0" borderId="85" applyNumberFormat="0" applyProtection="0">
      <alignment horizontal="right" vertical="center"/>
    </xf>
    <xf numFmtId="4" fontId="118" fillId="2" borderId="85" applyNumberFormat="0" applyProtection="0">
      <alignment horizontal="right" vertical="center"/>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16" fillId="19" borderId="85" applyNumberFormat="0" applyProtection="0">
      <alignment horizontal="left" vertical="center" indent="1"/>
    </xf>
    <xf numFmtId="4" fontId="123" fillId="4" borderId="85" applyNumberFormat="0" applyProtection="0">
      <alignment horizontal="right" vertical="center"/>
    </xf>
    <xf numFmtId="0" fontId="9" fillId="12" borderId="95" applyNumberFormat="0" applyFont="0" applyAlignment="0" applyProtection="0"/>
    <xf numFmtId="4" fontId="116" fillId="25" borderId="7" applyNumberFormat="0" applyProtection="0">
      <alignment horizontal="right" vertical="center"/>
    </xf>
    <xf numFmtId="4" fontId="116" fillId="53" borderId="7" applyNumberFormat="0" applyProtection="0">
      <alignment horizontal="left" vertical="center" indent="1"/>
    </xf>
    <xf numFmtId="4" fontId="3" fillId="37" borderId="7" applyNumberFormat="0" applyProtection="0">
      <alignment horizontal="left" vertical="center" indent="1"/>
    </xf>
    <xf numFmtId="4" fontId="3" fillId="37" borderId="7" applyNumberFormat="0" applyProtection="0">
      <alignment horizontal="left" vertical="center" indent="1"/>
    </xf>
    <xf numFmtId="4" fontId="116" fillId="55" borderId="7" applyNumberFormat="0" applyProtection="0">
      <alignment horizontal="left" vertical="center" indent="1"/>
    </xf>
    <xf numFmtId="4" fontId="116" fillId="54" borderId="7" applyNumberFormat="0" applyProtection="0">
      <alignment horizontal="left" vertical="center" indent="1"/>
    </xf>
    <xf numFmtId="4" fontId="122" fillId="58" borderId="7" applyNumberFormat="0" applyProtection="0">
      <alignment horizontal="left" vertical="center" inden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9"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0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 fillId="12" borderId="152"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 fillId="12" borderId="152" applyNumberFormat="0" applyFont="0" applyAlignment="0" applyProtection="0"/>
    <xf numFmtId="0" fontId="9" fillId="12" borderId="152" applyNumberFormat="0" applyFont="0" applyAlignment="0" applyProtection="0"/>
    <xf numFmtId="43" fontId="1" fillId="0" borderId="0" applyFont="0" applyFill="0" applyBorder="0" applyAlignment="0" applyProtection="0"/>
    <xf numFmtId="0" fontId="9" fillId="12" borderId="152" applyNumberFormat="0" applyFont="0" applyAlignment="0" applyProtection="0"/>
    <xf numFmtId="0" fontId="9" fillId="12" borderId="152" applyNumberFormat="0" applyFont="0" applyAlignment="0" applyProtection="0"/>
    <xf numFmtId="0" fontId="126" fillId="4" borderId="84" applyNumberFormat="0" applyAlignment="0" applyProtection="0"/>
    <xf numFmtId="0" fontId="129" fillId="17" borderId="84" applyNumberFormat="0" applyAlignment="0" applyProtection="0"/>
    <xf numFmtId="43" fontId="1" fillId="0" borderId="0" applyFont="0" applyFill="0" applyBorder="0" applyAlignment="0" applyProtection="0"/>
    <xf numFmtId="43" fontId="1" fillId="0" borderId="0" applyFont="0" applyFill="0" applyBorder="0" applyAlignment="0" applyProtection="0"/>
  </cellStyleXfs>
  <cellXfs count="2754">
    <xf numFmtId="0" fontId="0" fillId="0" borderId="0" xfId="0"/>
    <xf numFmtId="0" fontId="11" fillId="0" borderId="0" xfId="63" applyFont="1"/>
    <xf numFmtId="0" fontId="4" fillId="0" borderId="0" xfId="63" applyFont="1"/>
    <xf numFmtId="0" fontId="13" fillId="0" borderId="0" xfId="63" applyFont="1"/>
    <xf numFmtId="0" fontId="14" fillId="0" borderId="0" xfId="63" applyFont="1"/>
    <xf numFmtId="0" fontId="5" fillId="0" borderId="0" xfId="63" applyFont="1"/>
    <xf numFmtId="0" fontId="15" fillId="0" borderId="0" xfId="63" applyFont="1"/>
    <xf numFmtId="0" fontId="4" fillId="0" borderId="0" xfId="63" applyFont="1" applyAlignment="1">
      <alignment horizontal="center"/>
    </xf>
    <xf numFmtId="0" fontId="21" fillId="0" borderId="0" xfId="63" applyFont="1"/>
    <xf numFmtId="0" fontId="22" fillId="0" borderId="0" xfId="63" applyFont="1"/>
    <xf numFmtId="0" fontId="4" fillId="0" borderId="0" xfId="63" applyFont="1" applyAlignment="1">
      <alignment horizontal="right"/>
    </xf>
    <xf numFmtId="0" fontId="4" fillId="0" borderId="4" xfId="63" applyFont="1" applyBorder="1"/>
    <xf numFmtId="0" fontId="19" fillId="0" borderId="0" xfId="63" applyFont="1"/>
    <xf numFmtId="0" fontId="15" fillId="0" borderId="0" xfId="63" applyFont="1" applyAlignment="1">
      <alignment vertical="center"/>
    </xf>
    <xf numFmtId="0" fontId="16" fillId="0" borderId="0" xfId="63" applyFont="1"/>
    <xf numFmtId="0" fontId="14" fillId="0" borderId="0" xfId="63" applyFont="1" applyAlignment="1">
      <alignment vertical="center"/>
    </xf>
    <xf numFmtId="170" fontId="14" fillId="0" borderId="0" xfId="63" applyNumberFormat="1" applyFont="1" applyAlignment="1">
      <alignment vertical="center"/>
    </xf>
    <xf numFmtId="0" fontId="58" fillId="0" borderId="0" xfId="0" applyFont="1" applyAlignment="1">
      <alignment horizontal="left" indent="2"/>
    </xf>
    <xf numFmtId="0" fontId="58" fillId="0" borderId="0" xfId="0" applyFont="1" applyAlignment="1">
      <alignment horizontal="center"/>
    </xf>
    <xf numFmtId="0" fontId="4" fillId="0" borderId="0" xfId="52" applyFont="1"/>
    <xf numFmtId="0" fontId="59" fillId="0" borderId="0" xfId="0" applyFont="1"/>
    <xf numFmtId="0" fontId="15" fillId="0" borderId="0" xfId="0" applyFont="1"/>
    <xf numFmtId="0" fontId="5" fillId="0" borderId="0" xfId="0" applyFont="1"/>
    <xf numFmtId="0" fontId="58" fillId="0" borderId="0" xfId="0" applyFont="1"/>
    <xf numFmtId="0" fontId="15" fillId="0" borderId="0" xfId="54" applyFont="1"/>
    <xf numFmtId="0" fontId="4" fillId="0" borderId="0" xfId="54" applyFont="1"/>
    <xf numFmtId="0" fontId="4" fillId="0" borderId="0" xfId="54" applyFont="1" applyAlignment="1">
      <alignment horizontal="right"/>
    </xf>
    <xf numFmtId="0" fontId="15" fillId="0" borderId="3" xfId="54" applyFont="1" applyBorder="1" applyAlignment="1">
      <alignment horizontal="center" vertical="center"/>
    </xf>
    <xf numFmtId="0" fontId="15" fillId="0" borderId="3" xfId="54" applyFont="1" applyBorder="1" applyAlignment="1">
      <alignment horizontal="center" vertical="center" wrapText="1"/>
    </xf>
    <xf numFmtId="0" fontId="15" fillId="0" borderId="16" xfId="54" applyFont="1" applyBorder="1" applyAlignment="1">
      <alignment horizontal="center" vertical="center" wrapText="1"/>
    </xf>
    <xf numFmtId="0" fontId="15" fillId="0" borderId="3" xfId="54" applyFont="1" applyBorder="1" applyAlignment="1">
      <alignment horizontal="left" vertical="center" wrapText="1" indent="1"/>
    </xf>
    <xf numFmtId="0" fontId="15" fillId="0" borderId="0" xfId="54" applyFont="1" applyAlignment="1">
      <alignment horizontal="center" vertical="center"/>
    </xf>
    <xf numFmtId="4" fontId="15" fillId="0" borderId="0" xfId="54" applyNumberFormat="1" applyFont="1" applyAlignment="1">
      <alignment horizontal="center" vertical="center"/>
    </xf>
    <xf numFmtId="180" fontId="15" fillId="0" borderId="0" xfId="54" applyNumberFormat="1" applyFont="1" applyAlignment="1">
      <alignment horizontal="right" vertical="center" indent="3"/>
    </xf>
    <xf numFmtId="0" fontId="27" fillId="0" borderId="0" xfId="63" applyFont="1"/>
    <xf numFmtId="0" fontId="60" fillId="0" borderId="0" xfId="63" applyFont="1"/>
    <xf numFmtId="0" fontId="14" fillId="0" borderId="0" xfId="0" applyFont="1"/>
    <xf numFmtId="0" fontId="4" fillId="0" borderId="2" xfId="0" applyFont="1" applyBorder="1" applyAlignment="1">
      <alignment horizontal="left" vertical="top" wrapText="1" indent="2"/>
    </xf>
    <xf numFmtId="0" fontId="4" fillId="0" borderId="2" xfId="0" applyFont="1" applyBorder="1" applyAlignment="1">
      <alignment horizontal="center" vertical="top" wrapText="1"/>
    </xf>
    <xf numFmtId="0" fontId="4" fillId="0" borderId="19" xfId="0" applyFont="1" applyBorder="1" applyAlignment="1">
      <alignment horizontal="left" vertical="top" wrapText="1" indent="2"/>
    </xf>
    <xf numFmtId="0" fontId="4" fillId="0" borderId="19" xfId="0" applyFont="1" applyBorder="1" applyAlignment="1">
      <alignment horizontal="center" vertical="top" wrapText="1"/>
    </xf>
    <xf numFmtId="0" fontId="4" fillId="0" borderId="20" xfId="0" applyFont="1" applyBorder="1" applyAlignment="1">
      <alignment horizontal="center" vertical="top" wrapText="1"/>
    </xf>
    <xf numFmtId="0" fontId="4" fillId="0" borderId="20" xfId="0" applyFont="1" applyBorder="1" applyAlignment="1">
      <alignment horizontal="left" vertical="top" wrapText="1" indent="2"/>
    </xf>
    <xf numFmtId="0" fontId="4" fillId="0" borderId="20" xfId="0" applyFont="1" applyBorder="1" applyAlignment="1">
      <alignment horizontal="left" wrapText="1" indent="2"/>
    </xf>
    <xf numFmtId="0" fontId="31" fillId="0" borderId="0" xfId="0" applyFont="1"/>
    <xf numFmtId="2" fontId="31" fillId="0" borderId="0" xfId="0" applyNumberFormat="1" applyFont="1" applyAlignment="1">
      <alignment horizontal="center"/>
    </xf>
    <xf numFmtId="0" fontId="38" fillId="0" borderId="0" xfId="0" applyFont="1"/>
    <xf numFmtId="0" fontId="24" fillId="0" borderId="0" xfId="63" applyFont="1"/>
    <xf numFmtId="0" fontId="28" fillId="0" borderId="0" xfId="63" applyFont="1"/>
    <xf numFmtId="0" fontId="29" fillId="0" borderId="0" xfId="89" applyFont="1"/>
    <xf numFmtId="0" fontId="29" fillId="0" borderId="0" xfId="89" applyFont="1" applyAlignment="1">
      <alignment vertical="center"/>
    </xf>
    <xf numFmtId="0" fontId="28" fillId="0" borderId="0" xfId="63" applyFont="1" applyAlignment="1">
      <alignment horizontal="center"/>
    </xf>
    <xf numFmtId="0" fontId="62" fillId="0" borderId="0" xfId="0" applyFont="1"/>
    <xf numFmtId="0" fontId="40" fillId="0" borderId="0" xfId="63" applyFont="1"/>
    <xf numFmtId="0" fontId="37" fillId="0" borderId="0" xfId="0" applyFont="1"/>
    <xf numFmtId="0" fontId="42" fillId="0" borderId="0" xfId="0" applyFont="1"/>
    <xf numFmtId="0" fontId="44" fillId="0" borderId="0" xfId="0" applyFont="1"/>
    <xf numFmtId="0" fontId="15" fillId="0" borderId="3" xfId="63" applyFont="1" applyBorder="1" applyAlignment="1">
      <alignment horizontal="center" vertical="center"/>
    </xf>
    <xf numFmtId="0" fontId="4" fillId="0" borderId="1" xfId="63" applyFont="1" applyBorder="1"/>
    <xf numFmtId="0" fontId="58" fillId="0" borderId="0" xfId="0" applyFont="1" applyAlignment="1">
      <alignment horizontal="center" vertical="center"/>
    </xf>
    <xf numFmtId="0" fontId="15" fillId="0" borderId="0" xfId="53" applyFont="1"/>
    <xf numFmtId="0" fontId="4" fillId="0" borderId="0" xfId="53" applyFont="1"/>
    <xf numFmtId="0" fontId="4" fillId="0" borderId="0" xfId="53" applyFont="1" applyAlignment="1">
      <alignment horizontal="right" vertical="center"/>
    </xf>
    <xf numFmtId="0" fontId="15" fillId="0" borderId="3" xfId="53" applyFont="1" applyBorder="1" applyAlignment="1">
      <alignment horizontal="center" vertical="center"/>
    </xf>
    <xf numFmtId="0" fontId="4" fillId="0" borderId="16" xfId="53" applyFont="1" applyBorder="1" applyAlignment="1">
      <alignment horizontal="left" vertical="center" wrapText="1" indent="1"/>
    </xf>
    <xf numFmtId="0" fontId="4" fillId="0" borderId="2" xfId="53" applyFont="1" applyBorder="1" applyAlignment="1">
      <alignment horizontal="left" vertical="center" wrapText="1" indent="1"/>
    </xf>
    <xf numFmtId="3" fontId="15" fillId="0" borderId="0" xfId="26" applyNumberFormat="1" applyFont="1" applyFill="1" applyBorder="1" applyAlignment="1">
      <alignment horizontal="right" vertical="center" indent="1"/>
    </xf>
    <xf numFmtId="0" fontId="4" fillId="0" borderId="0" xfId="53" applyFont="1" applyAlignment="1">
      <alignment horizontal="right"/>
    </xf>
    <xf numFmtId="0" fontId="46" fillId="0" borderId="0" xfId="85" applyFont="1"/>
    <xf numFmtId="0" fontId="45" fillId="0" borderId="0" xfId="85" applyFont="1"/>
    <xf numFmtId="0" fontId="46" fillId="0" borderId="0" xfId="85" applyFont="1" applyAlignment="1">
      <alignment horizontal="left"/>
    </xf>
    <xf numFmtId="2" fontId="58" fillId="0" borderId="0" xfId="0" applyNumberFormat="1" applyFont="1" applyAlignment="1">
      <alignment horizontal="center"/>
    </xf>
    <xf numFmtId="0" fontId="63" fillId="0" borderId="0" xfId="0" applyFont="1" applyAlignment="1">
      <alignment horizontal="center"/>
    </xf>
    <xf numFmtId="0" fontId="61" fillId="0" borderId="0" xfId="0" applyFont="1"/>
    <xf numFmtId="0" fontId="41" fillId="0" borderId="34" xfId="0" applyFont="1" applyBorder="1" applyAlignment="1">
      <alignment horizontal="center" vertical="center"/>
    </xf>
    <xf numFmtId="0" fontId="41" fillId="0" borderId="35" xfId="0" applyFont="1" applyBorder="1" applyAlignment="1">
      <alignment horizontal="center" vertical="center"/>
    </xf>
    <xf numFmtId="0" fontId="43" fillId="0" borderId="0" xfId="52" applyFont="1" applyAlignment="1">
      <alignment horizontal="right"/>
    </xf>
    <xf numFmtId="0" fontId="4" fillId="0" borderId="0" xfId="79" applyFont="1"/>
    <xf numFmtId="0" fontId="14" fillId="0" borderId="0" xfId="79" applyFont="1" applyAlignment="1">
      <alignment horizontal="center"/>
    </xf>
    <xf numFmtId="194" fontId="14" fillId="0" borderId="0" xfId="79" applyNumberFormat="1" applyFont="1" applyAlignment="1">
      <alignment horizontal="right"/>
    </xf>
    <xf numFmtId="0" fontId="47" fillId="0" borderId="0" xfId="79" applyFont="1"/>
    <xf numFmtId="0" fontId="39" fillId="0" borderId="0" xfId="79" applyFont="1"/>
    <xf numFmtId="0" fontId="61" fillId="0" borderId="0" xfId="0" applyFont="1" applyAlignment="1">
      <alignment vertical="center" textRotation="90" wrapText="1"/>
    </xf>
    <xf numFmtId="0" fontId="39" fillId="0" borderId="0" xfId="85" applyFont="1" applyAlignment="1">
      <alignment vertical="top"/>
    </xf>
    <xf numFmtId="0" fontId="31" fillId="0" borderId="0" xfId="63" applyFont="1"/>
    <xf numFmtId="0" fontId="25" fillId="0" borderId="0" xfId="52" applyFont="1"/>
    <xf numFmtId="0" fontId="65" fillId="0" borderId="0" xfId="0" applyFont="1"/>
    <xf numFmtId="0" fontId="48" fillId="0" borderId="0" xfId="0" applyFont="1"/>
    <xf numFmtId="0" fontId="50" fillId="0" borderId="0" xfId="0" applyFont="1"/>
    <xf numFmtId="0" fontId="50" fillId="0" borderId="0" xfId="0" applyFont="1" applyAlignment="1">
      <alignment wrapText="1"/>
    </xf>
    <xf numFmtId="0" fontId="17" fillId="0" borderId="0" xfId="0" applyFont="1"/>
    <xf numFmtId="0" fontId="18" fillId="0" borderId="0" xfId="0" applyFont="1"/>
    <xf numFmtId="0" fontId="15" fillId="3" borderId="22" xfId="54" applyFont="1" applyFill="1" applyBorder="1" applyAlignment="1">
      <alignment horizontal="center" vertical="center"/>
    </xf>
    <xf numFmtId="0" fontId="15" fillId="3" borderId="24" xfId="54" applyFont="1" applyFill="1" applyBorder="1" applyAlignment="1">
      <alignment horizontal="center" vertical="center"/>
    </xf>
    <xf numFmtId="0" fontId="15" fillId="3" borderId="31" xfId="54" applyFont="1" applyFill="1" applyBorder="1" applyAlignment="1">
      <alignment horizontal="center" vertical="center"/>
    </xf>
    <xf numFmtId="0" fontId="22" fillId="0" borderId="0" xfId="52" applyFont="1"/>
    <xf numFmtId="0" fontId="22" fillId="0" borderId="0" xfId="53" applyFont="1"/>
    <xf numFmtId="0" fontId="15" fillId="0" borderId="25" xfId="63" applyFont="1" applyBorder="1" applyAlignment="1">
      <alignment horizontal="center" vertical="center"/>
    </xf>
    <xf numFmtId="1" fontId="15" fillId="0" borderId="3" xfId="63" applyNumberFormat="1" applyFont="1" applyBorder="1" applyAlignment="1">
      <alignment horizontal="center" vertical="center"/>
    </xf>
    <xf numFmtId="0" fontId="15" fillId="0" borderId="1" xfId="63" applyFont="1" applyBorder="1" applyAlignment="1">
      <alignment horizontal="left" vertical="center" indent="1"/>
    </xf>
    <xf numFmtId="0" fontId="4" fillId="0" borderId="2" xfId="0" applyFont="1" applyBorder="1" applyAlignment="1">
      <alignment horizontal="center" wrapText="1"/>
    </xf>
    <xf numFmtId="0" fontId="4" fillId="0" borderId="2" xfId="0" applyFont="1" applyBorder="1" applyAlignment="1">
      <alignment horizontal="left" wrapText="1" indent="2"/>
    </xf>
    <xf numFmtId="0" fontId="46" fillId="0" borderId="0" xfId="53" applyFont="1"/>
    <xf numFmtId="0" fontId="18" fillId="0" borderId="0" xfId="0" applyFont="1" applyAlignment="1">
      <alignment horizontal="right"/>
    </xf>
    <xf numFmtId="2" fontId="4" fillId="0" borderId="2" xfId="0" applyNumberFormat="1" applyFont="1" applyBorder="1" applyAlignment="1">
      <alignment horizontal="right" indent="7"/>
    </xf>
    <xf numFmtId="2" fontId="4" fillId="0" borderId="19" xfId="0" applyNumberFormat="1" applyFont="1" applyBorder="1" applyAlignment="1">
      <alignment horizontal="right" indent="7"/>
    </xf>
    <xf numFmtId="2" fontId="4" fillId="0" borderId="20" xfId="0" applyNumberFormat="1" applyFont="1" applyBorder="1" applyAlignment="1">
      <alignment horizontal="right" indent="7"/>
    </xf>
    <xf numFmtId="0" fontId="58" fillId="0" borderId="0" xfId="0" applyFont="1" applyAlignment="1">
      <alignment horizontal="right" indent="2"/>
    </xf>
    <xf numFmtId="0" fontId="4" fillId="0" borderId="0" xfId="0" applyFont="1" applyAlignment="1">
      <alignment horizontal="left" vertical="center" wrapText="1"/>
    </xf>
    <xf numFmtId="0" fontId="80" fillId="0" borderId="0" xfId="46"/>
    <xf numFmtId="0" fontId="80" fillId="0" borderId="0" xfId="46" applyAlignment="1">
      <alignment vertical="center"/>
    </xf>
    <xf numFmtId="0" fontId="4" fillId="0" borderId="0" xfId="85" applyFont="1"/>
    <xf numFmtId="0" fontId="15" fillId="0" borderId="2" xfId="85" applyFont="1" applyBorder="1" applyAlignment="1">
      <alignment horizontal="left" indent="1"/>
    </xf>
    <xf numFmtId="0" fontId="25" fillId="0" borderId="0" xfId="0" applyFont="1"/>
    <xf numFmtId="0" fontId="17" fillId="0" borderId="2" xfId="0" applyFont="1" applyBorder="1" applyAlignment="1">
      <alignment horizontal="left" indent="1"/>
    </xf>
    <xf numFmtId="0" fontId="17" fillId="0" borderId="0" xfId="0" applyFont="1" applyAlignment="1">
      <alignment vertical="center" textRotation="180"/>
    </xf>
    <xf numFmtId="0" fontId="15" fillId="0" borderId="0" xfId="0" applyFont="1" applyAlignment="1">
      <alignment horizontal="left"/>
    </xf>
    <xf numFmtId="0" fontId="4" fillId="0" borderId="0" xfId="0" applyFont="1"/>
    <xf numFmtId="0" fontId="20"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vertical="center" wrapText="1"/>
    </xf>
    <xf numFmtId="0" fontId="4" fillId="0" borderId="0" xfId="63" applyFont="1" applyAlignment="1">
      <alignment horizontal="center" vertical="center"/>
    </xf>
    <xf numFmtId="0" fontId="49" fillId="0" borderId="0" xfId="0" applyFont="1"/>
    <xf numFmtId="0" fontId="52" fillId="0" borderId="0" xfId="0" applyFont="1" applyAlignment="1">
      <alignment vertical="top" wrapText="1"/>
    </xf>
    <xf numFmtId="0" fontId="15" fillId="0" borderId="0" xfId="0" applyFont="1" applyAlignment="1">
      <alignment vertical="center"/>
    </xf>
    <xf numFmtId="0" fontId="15" fillId="0" borderId="2" xfId="0" applyFont="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left" vertical="center" wrapText="1"/>
    </xf>
    <xf numFmtId="0" fontId="12" fillId="0" borderId="2" xfId="0" applyFont="1" applyBorder="1" applyAlignment="1">
      <alignment horizontal="left" vertical="center"/>
    </xf>
    <xf numFmtId="0" fontId="15" fillId="0" borderId="2" xfId="0" applyFont="1" applyBorder="1" applyAlignment="1">
      <alignment horizontal="center" vertical="center"/>
    </xf>
    <xf numFmtId="0" fontId="12" fillId="0" borderId="2" xfId="0" applyFont="1" applyBorder="1" applyAlignment="1">
      <alignment horizontal="left" vertical="center" wrapText="1" indent="2"/>
    </xf>
    <xf numFmtId="0" fontId="12" fillId="0" borderId="6" xfId="0" applyFont="1" applyBorder="1" applyAlignment="1">
      <alignment horizontal="left" vertical="center" indent="2"/>
    </xf>
    <xf numFmtId="0" fontId="4" fillId="0" borderId="6" xfId="0" applyFont="1" applyBorder="1" applyAlignment="1">
      <alignment horizontal="center" vertical="center"/>
    </xf>
    <xf numFmtId="0" fontId="33" fillId="0" borderId="4" xfId="63" applyFont="1" applyBorder="1" applyAlignment="1">
      <alignment horizontal="center" vertical="center"/>
    </xf>
    <xf numFmtId="0" fontId="4" fillId="0" borderId="0" xfId="63" applyFont="1" applyAlignment="1">
      <alignment horizontal="left" indent="3"/>
    </xf>
    <xf numFmtId="0" fontId="15" fillId="0" borderId="36" xfId="63" applyFont="1" applyBorder="1" applyAlignment="1">
      <alignment horizontal="left"/>
    </xf>
    <xf numFmtId="0" fontId="15" fillId="0" borderId="1" xfId="63" applyFont="1" applyBorder="1"/>
    <xf numFmtId="0" fontId="12" fillId="0" borderId="2" xfId="63" applyFont="1" applyBorder="1" applyAlignment="1">
      <alignment horizontal="left" indent="1"/>
    </xf>
    <xf numFmtId="0" fontId="12" fillId="0" borderId="2" xfId="63" applyFont="1" applyBorder="1"/>
    <xf numFmtId="0" fontId="15" fillId="0" borderId="2" xfId="63" applyFont="1" applyBorder="1" applyAlignment="1">
      <alignment horizontal="left"/>
    </xf>
    <xf numFmtId="0" fontId="15" fillId="0" borderId="2" xfId="63" applyFont="1" applyBorder="1"/>
    <xf numFmtId="0" fontId="75" fillId="0" borderId="0" xfId="0" applyFont="1"/>
    <xf numFmtId="4" fontId="4" fillId="0" borderId="0" xfId="63" applyNumberFormat="1" applyFont="1" applyAlignment="1">
      <alignment horizontal="right" vertical="center" indent="2"/>
    </xf>
    <xf numFmtId="0" fontId="15" fillId="0" borderId="4" xfId="89" applyFont="1" applyBorder="1" applyAlignment="1">
      <alignment horizontal="left" vertical="top" wrapText="1"/>
    </xf>
    <xf numFmtId="0" fontId="15" fillId="0" borderId="4" xfId="89" applyFont="1" applyBorder="1" applyAlignment="1">
      <alignment horizontal="right" vertical="top" wrapText="1"/>
    </xf>
    <xf numFmtId="0" fontId="15" fillId="0" borderId="3" xfId="89" applyFont="1" applyBorder="1" applyAlignment="1">
      <alignment horizontal="center" vertical="center" wrapText="1"/>
    </xf>
    <xf numFmtId="0" fontId="15" fillId="0" borderId="3" xfId="89" applyFont="1" applyBorder="1" applyAlignment="1">
      <alignment horizontal="center" vertical="center"/>
    </xf>
    <xf numFmtId="0" fontId="15" fillId="0" borderId="2" xfId="89" applyFont="1" applyBorder="1" applyAlignment="1">
      <alignment horizontal="left" vertical="center" indent="2"/>
    </xf>
    <xf numFmtId="0" fontId="4" fillId="0" borderId="2" xfId="89" applyFont="1" applyBorder="1" applyAlignment="1">
      <alignment horizontal="left" vertical="center" indent="3"/>
    </xf>
    <xf numFmtId="0" fontId="15" fillId="0" borderId="2" xfId="89" applyFont="1" applyBorder="1" applyAlignment="1">
      <alignment horizontal="left" vertical="center" wrapText="1" indent="1"/>
    </xf>
    <xf numFmtId="0" fontId="4" fillId="0" borderId="2" xfId="89" applyFont="1" applyBorder="1" applyAlignment="1">
      <alignment horizontal="left" vertical="center" wrapText="1" indent="3"/>
    </xf>
    <xf numFmtId="0" fontId="4" fillId="0" borderId="6" xfId="89" applyFont="1" applyBorder="1" applyAlignment="1">
      <alignment horizontal="left" vertical="center" wrapText="1" indent="3"/>
    </xf>
    <xf numFmtId="0" fontId="4" fillId="0" borderId="0" xfId="89" applyFont="1" applyAlignment="1">
      <alignment horizontal="center"/>
    </xf>
    <xf numFmtId="0" fontId="4" fillId="0" borderId="0" xfId="89" applyFont="1"/>
    <xf numFmtId="0" fontId="4" fillId="0" borderId="2" xfId="0" applyFont="1" applyBorder="1" applyAlignment="1">
      <alignment horizontal="left" vertical="center" wrapText="1" indent="2"/>
    </xf>
    <xf numFmtId="0" fontId="4" fillId="0" borderId="0" xfId="0" applyFont="1" applyAlignment="1">
      <alignment horizontal="left" wrapText="1"/>
    </xf>
    <xf numFmtId="4" fontId="4" fillId="0" borderId="0" xfId="0" applyNumberFormat="1" applyFont="1" applyAlignment="1">
      <alignment horizontal="center" vertical="center" wrapText="1"/>
    </xf>
    <xf numFmtId="0" fontId="4" fillId="0" borderId="2" xfId="85" applyFont="1" applyBorder="1" applyAlignment="1">
      <alignment horizontal="left" vertical="center" indent="2"/>
    </xf>
    <xf numFmtId="0" fontId="15" fillId="0" borderId="3" xfId="85" applyFont="1" applyBorder="1" applyAlignment="1">
      <alignment horizontal="left" vertical="center" indent="2"/>
    </xf>
    <xf numFmtId="0" fontId="4" fillId="0" borderId="0" xfId="0" applyFont="1" applyAlignment="1">
      <alignment horizontal="centerContinuous" vertical="center"/>
    </xf>
    <xf numFmtId="0" fontId="15" fillId="0" borderId="0" xfId="0" applyFont="1" applyAlignment="1">
      <alignment horizontal="centerContinuous" vertical="center"/>
    </xf>
    <xf numFmtId="0" fontId="15" fillId="0" borderId="0" xfId="0" applyFont="1" applyAlignment="1">
      <alignment horizontal="left" vertical="center"/>
    </xf>
    <xf numFmtId="0" fontId="22" fillId="0" borderId="0" xfId="0" applyFont="1"/>
    <xf numFmtId="170" fontId="25" fillId="0" borderId="0" xfId="92" applyNumberFormat="1" applyFont="1" applyFill="1">
      <alignment horizontal="right"/>
    </xf>
    <xf numFmtId="0" fontId="4" fillId="0" borderId="3" xfId="0" applyFont="1" applyBorder="1" applyAlignment="1">
      <alignment vertical="top" wrapText="1"/>
    </xf>
    <xf numFmtId="0" fontId="4" fillId="0" borderId="6" xfId="0" applyFont="1" applyBorder="1" applyAlignment="1">
      <alignment vertical="top" wrapText="1"/>
    </xf>
    <xf numFmtId="0" fontId="78" fillId="0" borderId="0" xfId="0" applyFont="1"/>
    <xf numFmtId="0" fontId="4" fillId="0" borderId="0" xfId="0" applyFont="1" applyAlignment="1">
      <alignment horizontal="center"/>
    </xf>
    <xf numFmtId="0" fontId="14" fillId="0" borderId="0" xfId="0" applyFont="1" applyAlignment="1">
      <alignment horizontal="center"/>
    </xf>
    <xf numFmtId="0" fontId="0" fillId="0" borderId="0" xfId="0" applyAlignment="1">
      <alignment wrapText="1"/>
    </xf>
    <xf numFmtId="0" fontId="84" fillId="0" borderId="0" xfId="0" applyFont="1"/>
    <xf numFmtId="0" fontId="85" fillId="0" borderId="0" xfId="0" applyFont="1" applyAlignment="1">
      <alignment horizontal="right"/>
    </xf>
    <xf numFmtId="0" fontId="85" fillId="0" borderId="3" xfId="0" applyFont="1" applyBorder="1" applyAlignment="1">
      <alignment horizontal="center" vertical="center" wrapText="1"/>
    </xf>
    <xf numFmtId="0" fontId="84" fillId="0" borderId="2" xfId="0" applyFont="1" applyBorder="1" applyAlignment="1">
      <alignment horizontal="left" wrapText="1" indent="1"/>
    </xf>
    <xf numFmtId="0" fontId="85" fillId="0" borderId="16" xfId="0" applyFont="1" applyBorder="1" applyAlignment="1">
      <alignment horizontal="left" indent="1"/>
    </xf>
    <xf numFmtId="0" fontId="86" fillId="0" borderId="0" xfId="0" applyFont="1"/>
    <xf numFmtId="170" fontId="85" fillId="0" borderId="0" xfId="0" applyNumberFormat="1" applyFont="1"/>
    <xf numFmtId="170" fontId="85" fillId="0" borderId="0" xfId="98" applyNumberFormat="1" applyFont="1" applyFill="1" applyBorder="1" applyAlignment="1">
      <alignment horizontal="right"/>
    </xf>
    <xf numFmtId="0" fontId="85" fillId="0" borderId="16" xfId="0" applyFont="1" applyBorder="1" applyAlignment="1">
      <alignment horizontal="left" indent="7"/>
    </xf>
    <xf numFmtId="170" fontId="84" fillId="0" borderId="0" xfId="0" applyNumberFormat="1" applyFont="1"/>
    <xf numFmtId="3" fontId="88" fillId="0" borderId="0" xfId="0" applyNumberFormat="1" applyFont="1"/>
    <xf numFmtId="0" fontId="88" fillId="0" borderId="0" xfId="0" applyFont="1"/>
    <xf numFmtId="0" fontId="89" fillId="0" borderId="0" xfId="0" applyFont="1"/>
    <xf numFmtId="0" fontId="84" fillId="0" borderId="3" xfId="0" applyFont="1" applyBorder="1" applyAlignment="1">
      <alignment vertical="center" wrapText="1"/>
    </xf>
    <xf numFmtId="0" fontId="84" fillId="0" borderId="6" xfId="0" applyFont="1" applyBorder="1" applyAlignment="1">
      <alignment vertical="center" wrapText="1"/>
    </xf>
    <xf numFmtId="0" fontId="91" fillId="0" borderId="0" xfId="0" applyFont="1"/>
    <xf numFmtId="0" fontId="91" fillId="0" borderId="0" xfId="0" applyFont="1" applyAlignment="1">
      <alignment vertical="top"/>
    </xf>
    <xf numFmtId="0" fontId="84" fillId="0" borderId="0" xfId="0" applyFont="1" applyAlignment="1">
      <alignment horizontal="right"/>
    </xf>
    <xf numFmtId="0" fontId="84" fillId="0" borderId="65" xfId="0" applyFont="1" applyBorder="1" applyAlignment="1">
      <alignment horizontal="justify" vertical="center"/>
    </xf>
    <xf numFmtId="0" fontId="84" fillId="0" borderId="65" xfId="0" quotePrefix="1" applyFont="1" applyBorder="1" applyAlignment="1">
      <alignment horizontal="left" vertical="center" wrapText="1" indent="6"/>
    </xf>
    <xf numFmtId="0" fontId="84" fillId="0" borderId="65" xfId="0" quotePrefix="1" applyFont="1" applyBorder="1" applyAlignment="1">
      <alignment horizontal="left" vertical="center" indent="7"/>
    </xf>
    <xf numFmtId="0" fontId="84" fillId="0" borderId="62" xfId="0" applyFont="1" applyBorder="1" applyAlignment="1">
      <alignment horizontal="left" vertical="center" wrapText="1"/>
    </xf>
    <xf numFmtId="17" fontId="84" fillId="0" borderId="62" xfId="0" applyNumberFormat="1" applyFont="1" applyBorder="1" applyAlignment="1">
      <alignment horizontal="left" vertical="center" wrapText="1" indent="6"/>
    </xf>
    <xf numFmtId="17" fontId="84" fillId="0" borderId="62" xfId="0" applyNumberFormat="1" applyFont="1" applyBorder="1" applyAlignment="1">
      <alignment horizontal="left" vertical="center" wrapText="1" indent="7"/>
    </xf>
    <xf numFmtId="0" fontId="84" fillId="0" borderId="62" xfId="0" applyFont="1" applyBorder="1" applyAlignment="1">
      <alignment horizontal="justify" vertical="center"/>
    </xf>
    <xf numFmtId="0" fontId="84" fillId="0" borderId="62" xfId="0" quotePrefix="1" applyFont="1" applyBorder="1" applyAlignment="1">
      <alignment horizontal="left" vertical="center" wrapText="1" indent="6"/>
    </xf>
    <xf numFmtId="0" fontId="84" fillId="0" borderId="62" xfId="0" quotePrefix="1" applyFont="1" applyBorder="1" applyAlignment="1">
      <alignment horizontal="left" vertical="center" indent="7"/>
    </xf>
    <xf numFmtId="0" fontId="84" fillId="0" borderId="62" xfId="0" applyFont="1" applyBorder="1" applyAlignment="1">
      <alignment horizontal="justify" vertical="center" wrapText="1"/>
    </xf>
    <xf numFmtId="17" fontId="84" fillId="0" borderId="62" xfId="0" quotePrefix="1" applyNumberFormat="1" applyFont="1" applyBorder="1" applyAlignment="1">
      <alignment horizontal="left" vertical="center" indent="7"/>
    </xf>
    <xf numFmtId="0" fontId="84" fillId="0" borderId="63" xfId="0" applyFont="1" applyBorder="1" applyAlignment="1">
      <alignment horizontal="justify" vertical="center"/>
    </xf>
    <xf numFmtId="17" fontId="84" fillId="0" borderId="63" xfId="0" quotePrefix="1" applyNumberFormat="1" applyFont="1" applyBorder="1" applyAlignment="1">
      <alignment horizontal="left" vertical="center" wrapText="1" indent="6"/>
    </xf>
    <xf numFmtId="17" fontId="84" fillId="0" borderId="63" xfId="0" quotePrefix="1" applyNumberFormat="1" applyFont="1" applyBorder="1" applyAlignment="1">
      <alignment horizontal="left" vertical="center" indent="7"/>
    </xf>
    <xf numFmtId="17" fontId="84" fillId="0" borderId="65" xfId="0" quotePrefix="1" applyNumberFormat="1" applyFont="1" applyBorder="1" applyAlignment="1">
      <alignment horizontal="left" vertical="center" indent="6"/>
    </xf>
    <xf numFmtId="0" fontId="84" fillId="0" borderId="62" xfId="0" quotePrefix="1" applyFont="1" applyBorder="1" applyAlignment="1">
      <alignment horizontal="left" vertical="center" indent="6"/>
    </xf>
    <xf numFmtId="0" fontId="84" fillId="0" borderId="63" xfId="0" quotePrefix="1" applyFont="1" applyBorder="1" applyAlignment="1">
      <alignment horizontal="left" vertical="center" wrapText="1" indent="6"/>
    </xf>
    <xf numFmtId="0" fontId="84" fillId="0" borderId="63" xfId="0" quotePrefix="1" applyFont="1" applyBorder="1" applyAlignment="1">
      <alignment horizontal="left" vertical="center" indent="7"/>
    </xf>
    <xf numFmtId="0" fontId="84" fillId="0" borderId="0" xfId="0" applyFont="1" applyAlignment="1">
      <alignment vertical="top"/>
    </xf>
    <xf numFmtId="0" fontId="84" fillId="0" borderId="63" xfId="0" applyFont="1" applyBorder="1" applyAlignment="1">
      <alignment horizontal="left" vertical="center" wrapText="1"/>
    </xf>
    <xf numFmtId="0" fontId="84" fillId="0" borderId="63" xfId="0" quotePrefix="1" applyFont="1" applyBorder="1" applyAlignment="1">
      <alignment horizontal="left" vertical="center" indent="4"/>
    </xf>
    <xf numFmtId="0" fontId="84" fillId="0" borderId="63" xfId="0" quotePrefix="1" applyFont="1" applyBorder="1" applyAlignment="1">
      <alignment horizontal="left" vertical="center" indent="6"/>
    </xf>
    <xf numFmtId="17" fontId="84" fillId="0" borderId="65" xfId="0" quotePrefix="1" applyNumberFormat="1" applyFont="1" applyBorder="1" applyAlignment="1">
      <alignment horizontal="left" vertical="center" wrapText="1" indent="4"/>
    </xf>
    <xf numFmtId="0" fontId="84" fillId="0" borderId="65" xfId="0" quotePrefix="1" applyFont="1" applyBorder="1" applyAlignment="1">
      <alignment horizontal="left" vertical="center" indent="6"/>
    </xf>
    <xf numFmtId="0" fontId="84" fillId="0" borderId="65" xfId="0" applyFont="1" applyBorder="1" applyAlignment="1">
      <alignment vertical="center" wrapText="1"/>
    </xf>
    <xf numFmtId="0" fontId="84" fillId="0" borderId="65" xfId="0" quotePrefix="1" applyFont="1" applyBorder="1" applyAlignment="1">
      <alignment horizontal="left" vertical="center" wrapText="1" indent="4"/>
    </xf>
    <xf numFmtId="0" fontId="84" fillId="0" borderId="62" xfId="0" applyFont="1" applyBorder="1" applyAlignment="1">
      <alignment vertical="center" wrapText="1"/>
    </xf>
    <xf numFmtId="0" fontId="84" fillId="0" borderId="62" xfId="0" quotePrefix="1" applyFont="1" applyBorder="1" applyAlignment="1">
      <alignment horizontal="left" vertical="center" wrapText="1" indent="4"/>
    </xf>
    <xf numFmtId="0" fontId="84" fillId="0" borderId="63" xfId="0" applyFont="1" applyBorder="1" applyAlignment="1">
      <alignment vertical="center" wrapText="1"/>
    </xf>
    <xf numFmtId="17" fontId="84" fillId="0" borderId="63" xfId="0" quotePrefix="1" applyNumberFormat="1" applyFont="1" applyBorder="1" applyAlignment="1">
      <alignment horizontal="left" vertical="center" wrapText="1" indent="4"/>
    </xf>
    <xf numFmtId="0" fontId="84" fillId="0" borderId="63" xfId="0" applyFont="1" applyBorder="1" applyAlignment="1">
      <alignment horizontal="left" vertical="center" wrapText="1" indent="6"/>
    </xf>
    <xf numFmtId="0" fontId="84" fillId="0" borderId="62" xfId="0" applyFont="1" applyBorder="1" applyAlignment="1">
      <alignment horizontal="left" vertical="center" indent="6"/>
    </xf>
    <xf numFmtId="0" fontId="84" fillId="0" borderId="62" xfId="0" applyFont="1" applyBorder="1" applyAlignment="1">
      <alignment horizontal="left" vertical="center" wrapText="1" indent="4"/>
    </xf>
    <xf numFmtId="0" fontId="84" fillId="0" borderId="63" xfId="0" applyFont="1" applyBorder="1" applyAlignment="1">
      <alignment horizontal="left" vertical="center" wrapText="1" indent="4"/>
    </xf>
    <xf numFmtId="0" fontId="84" fillId="0" borderId="65" xfId="0" applyFont="1" applyBorder="1" applyAlignment="1">
      <alignment horizontal="left" vertical="center" wrapText="1"/>
    </xf>
    <xf numFmtId="0" fontId="84" fillId="0" borderId="65" xfId="0" applyFont="1" applyBorder="1" applyAlignment="1">
      <alignment horizontal="left" vertical="center" wrapText="1" indent="3"/>
    </xf>
    <xf numFmtId="0" fontId="84" fillId="0" borderId="65" xfId="0" quotePrefix="1" applyFont="1" applyBorder="1" applyAlignment="1">
      <alignment horizontal="left" vertical="center" indent="4"/>
    </xf>
    <xf numFmtId="0" fontId="84" fillId="0" borderId="63" xfId="0" quotePrefix="1" applyFont="1" applyBorder="1" applyAlignment="1">
      <alignment horizontal="left" vertical="center" wrapText="1" indent="3"/>
    </xf>
    <xf numFmtId="0" fontId="86" fillId="0" borderId="0" xfId="0" applyFont="1" applyAlignment="1">
      <alignment vertical="center"/>
    </xf>
    <xf numFmtId="0" fontId="93" fillId="0" borderId="0" xfId="0" applyFont="1"/>
    <xf numFmtId="0" fontId="84" fillId="0" borderId="2" xfId="0" applyFont="1" applyBorder="1" applyAlignment="1">
      <alignment vertical="center" wrapText="1"/>
    </xf>
    <xf numFmtId="0" fontId="84" fillId="0" borderId="0" xfId="0" applyFont="1" applyAlignment="1">
      <alignment wrapText="1"/>
    </xf>
    <xf numFmtId="0" fontId="84" fillId="0" borderId="3" xfId="0" applyFont="1" applyBorder="1" applyAlignment="1">
      <alignment horizontal="left" vertical="center" indent="1"/>
    </xf>
    <xf numFmtId="0" fontId="84" fillId="0" borderId="0" xfId="0" applyFont="1" applyAlignment="1">
      <alignment horizontal="center" vertical="center"/>
    </xf>
    <xf numFmtId="0" fontId="85" fillId="0" borderId="31" xfId="0" applyFont="1" applyBorder="1" applyAlignment="1">
      <alignment horizontal="center" vertical="center" wrapText="1"/>
    </xf>
    <xf numFmtId="0" fontId="88" fillId="0" borderId="3" xfId="0" applyFont="1" applyBorder="1" applyAlignment="1">
      <alignment horizontal="center" vertical="center" wrapText="1"/>
    </xf>
    <xf numFmtId="0" fontId="84" fillId="0" borderId="0" xfId="0" applyFont="1" applyAlignment="1">
      <alignment horizontal="center"/>
    </xf>
    <xf numFmtId="0" fontId="51" fillId="0" borderId="0" xfId="85" applyFont="1"/>
    <xf numFmtId="0" fontId="94" fillId="0" borderId="0" xfId="0" applyFont="1" applyAlignment="1">
      <alignment horizontal="center"/>
    </xf>
    <xf numFmtId="0" fontId="94" fillId="0" borderId="0" xfId="0" applyFont="1"/>
    <xf numFmtId="202" fontId="28" fillId="0" borderId="0" xfId="63" applyNumberFormat="1" applyFont="1"/>
    <xf numFmtId="0" fontId="67" fillId="0" borderId="0" xfId="63" applyFont="1"/>
    <xf numFmtId="0" fontId="96" fillId="0" borderId="0" xfId="63" applyFont="1"/>
    <xf numFmtId="0" fontId="84" fillId="0" borderId="1" xfId="0" applyFont="1" applyBorder="1"/>
    <xf numFmtId="0" fontId="84" fillId="0" borderId="1" xfId="0" applyFont="1" applyBorder="1" applyAlignment="1">
      <alignment wrapText="1"/>
    </xf>
    <xf numFmtId="0" fontId="95" fillId="0" borderId="0" xfId="0" applyFont="1" applyAlignment="1">
      <alignment horizontal="left" vertical="center" indent="8"/>
    </xf>
    <xf numFmtId="0" fontId="97" fillId="0" borderId="0" xfId="0" applyFont="1"/>
    <xf numFmtId="0" fontId="98" fillId="0" borderId="0" xfId="0" applyFont="1"/>
    <xf numFmtId="0" fontId="87" fillId="0" borderId="0" xfId="0" applyFont="1" applyAlignment="1">
      <alignment vertical="center"/>
    </xf>
    <xf numFmtId="0" fontId="85" fillId="0" borderId="0" xfId="0" applyFont="1" applyAlignment="1">
      <alignment horizontal="left" vertical="center" indent="8"/>
    </xf>
    <xf numFmtId="0" fontId="85" fillId="0" borderId="0" xfId="0" applyFont="1" applyAlignment="1">
      <alignment vertical="center" wrapText="1"/>
    </xf>
    <xf numFmtId="0" fontId="87" fillId="0" borderId="0" xfId="0" applyFont="1" applyAlignment="1">
      <alignment wrapText="1"/>
    </xf>
    <xf numFmtId="0" fontId="95" fillId="0" borderId="0" xfId="0" applyFont="1" applyAlignment="1">
      <alignment wrapText="1"/>
    </xf>
    <xf numFmtId="0" fontId="88" fillId="0" borderId="0" xfId="0" applyFont="1" applyAlignment="1">
      <alignment wrapText="1"/>
    </xf>
    <xf numFmtId="0" fontId="87" fillId="0" borderId="0" xfId="0" applyFont="1" applyAlignment="1">
      <alignment vertical="center" wrapText="1"/>
    </xf>
    <xf numFmtId="0" fontId="88" fillId="0" borderId="0" xfId="0" applyFont="1" applyAlignment="1">
      <alignment vertical="center" textRotation="180"/>
    </xf>
    <xf numFmtId="4" fontId="15" fillId="0" borderId="0" xfId="63" applyNumberFormat="1" applyFont="1"/>
    <xf numFmtId="0" fontId="15" fillId="0" borderId="4" xfId="63" applyFont="1" applyBorder="1"/>
    <xf numFmtId="0" fontId="4" fillId="0" borderId="4" xfId="63" applyFont="1" applyBorder="1" applyAlignment="1">
      <alignment horizontal="left"/>
    </xf>
    <xf numFmtId="0" fontId="33" fillId="0" borderId="0" xfId="63" applyFont="1" applyAlignment="1">
      <alignment horizontal="left" vertical="center" indent="6"/>
    </xf>
    <xf numFmtId="0" fontId="15" fillId="0" borderId="4" xfId="63" applyFont="1" applyBorder="1" applyAlignment="1">
      <alignment vertical="center"/>
    </xf>
    <xf numFmtId="0" fontId="15" fillId="0" borderId="4" xfId="63" applyFont="1" applyBorder="1" applyAlignment="1">
      <alignment horizontal="center" vertical="center"/>
    </xf>
    <xf numFmtId="0" fontId="15" fillId="0" borderId="5" xfId="63" applyFont="1" applyBorder="1" applyAlignment="1">
      <alignment horizontal="left" indent="1"/>
    </xf>
    <xf numFmtId="200" fontId="15" fillId="0" borderId="2" xfId="63" applyNumberFormat="1" applyFont="1" applyBorder="1" applyAlignment="1">
      <alignment horizontal="center" wrapText="1"/>
    </xf>
    <xf numFmtId="0" fontId="101" fillId="0" borderId="0" xfId="0" applyFont="1"/>
    <xf numFmtId="0" fontId="102" fillId="0" borderId="0" xfId="0" applyFont="1"/>
    <xf numFmtId="0" fontId="90" fillId="0" borderId="0" xfId="0" applyFont="1"/>
    <xf numFmtId="0" fontId="17" fillId="0" borderId="0" xfId="70" applyFont="1" applyAlignment="1">
      <alignment horizontal="left" vertical="top"/>
    </xf>
    <xf numFmtId="0" fontId="15" fillId="0" borderId="3" xfId="0" applyFont="1" applyBorder="1" applyAlignment="1">
      <alignment horizontal="center" vertical="center" wrapText="1"/>
    </xf>
    <xf numFmtId="0" fontId="4" fillId="0" borderId="0" xfId="63" applyFont="1" applyAlignment="1">
      <alignment wrapText="1"/>
    </xf>
    <xf numFmtId="0" fontId="17" fillId="0" borderId="16" xfId="0" applyFont="1" applyBorder="1" applyAlignment="1">
      <alignment horizontal="left" indent="1"/>
    </xf>
    <xf numFmtId="0" fontId="25" fillId="0" borderId="19" xfId="0" applyFont="1" applyBorder="1" applyAlignment="1">
      <alignment horizontal="left" indent="1"/>
    </xf>
    <xf numFmtId="0" fontId="17" fillId="0" borderId="20" xfId="0" applyFont="1" applyBorder="1" applyAlignment="1">
      <alignment horizontal="left" indent="1"/>
    </xf>
    <xf numFmtId="0" fontId="25" fillId="0" borderId="6" xfId="0" applyFont="1" applyBorder="1" applyAlignment="1">
      <alignment horizontal="left" indent="1"/>
    </xf>
    <xf numFmtId="0" fontId="4" fillId="0" borderId="0" xfId="0" applyFont="1" applyAlignment="1">
      <alignment horizontal="right"/>
    </xf>
    <xf numFmtId="0" fontId="15" fillId="0" borderId="16"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3" xfId="0" applyFont="1" applyBorder="1" applyAlignment="1">
      <alignment horizontal="centerContinuous" vertical="center"/>
    </xf>
    <xf numFmtId="0" fontId="4" fillId="0" borderId="5" xfId="0" applyFont="1" applyBorder="1" applyAlignment="1">
      <alignment horizontal="center" vertical="center"/>
    </xf>
    <xf numFmtId="0" fontId="25" fillId="0" borderId="0" xfId="0" applyFont="1" applyAlignment="1">
      <alignment horizontal="left"/>
    </xf>
    <xf numFmtId="0" fontId="22" fillId="0" borderId="0" xfId="52" applyFont="1" applyAlignment="1">
      <alignment horizontal="center"/>
    </xf>
    <xf numFmtId="0" fontId="74" fillId="0" borderId="0" xfId="0" applyFont="1"/>
    <xf numFmtId="37" fontId="4" fillId="0" borderId="0" xfId="101" applyNumberFormat="1" applyFont="1" applyBorder="1" applyAlignment="1">
      <alignment horizontal="center"/>
    </xf>
    <xf numFmtId="37" fontId="4" fillId="0" borderId="0" xfId="101" applyNumberFormat="1" applyFont="1" applyFill="1" applyBorder="1" applyAlignment="1">
      <alignment horizontal="center"/>
    </xf>
    <xf numFmtId="0" fontId="66" fillId="0" borderId="0" xfId="0" applyFont="1"/>
    <xf numFmtId="0" fontId="84" fillId="0" borderId="2" xfId="0" applyFont="1" applyBorder="1" applyAlignment="1">
      <alignment vertical="center"/>
    </xf>
    <xf numFmtId="195" fontId="84" fillId="0" borderId="3" xfId="0" applyNumberFormat="1" applyFont="1" applyBorder="1" applyAlignment="1">
      <alignment vertical="center"/>
    </xf>
    <xf numFmtId="195" fontId="85" fillId="0" borderId="3" xfId="0" applyNumberFormat="1" applyFont="1" applyBorder="1" applyAlignment="1">
      <alignment horizontal="center" vertical="center"/>
    </xf>
    <xf numFmtId="0" fontId="65" fillId="0" borderId="0" xfId="0" applyFont="1" applyAlignment="1">
      <alignment horizontal="right"/>
    </xf>
    <xf numFmtId="0" fontId="92" fillId="0" borderId="0" xfId="0" applyFont="1"/>
    <xf numFmtId="0" fontId="30" fillId="0" borderId="0" xfId="0" applyFont="1"/>
    <xf numFmtId="0" fontId="30" fillId="0" borderId="0" xfId="0" applyFont="1" applyAlignment="1">
      <alignment vertical="center" textRotation="180"/>
    </xf>
    <xf numFmtId="4" fontId="0" fillId="0" borderId="0" xfId="0" applyNumberFormat="1"/>
    <xf numFmtId="0" fontId="15" fillId="0" borderId="0" xfId="63" applyFont="1" applyAlignment="1">
      <alignment horizontal="left"/>
    </xf>
    <xf numFmtId="0" fontId="4" fillId="0" borderId="0" xfId="63" applyFont="1" applyAlignment="1">
      <alignment horizontal="center" wrapText="1"/>
    </xf>
    <xf numFmtId="2" fontId="4" fillId="0" borderId="0" xfId="63" applyNumberFormat="1" applyFont="1" applyAlignment="1">
      <alignment horizontal="center"/>
    </xf>
    <xf numFmtId="0" fontId="64" fillId="0" borderId="0" xfId="63" applyFont="1" applyAlignment="1">
      <alignment horizontal="right"/>
    </xf>
    <xf numFmtId="0" fontId="15" fillId="0" borderId="3" xfId="63" applyFont="1" applyBorder="1" applyAlignment="1" applyProtection="1">
      <alignment horizontal="center" vertical="center"/>
      <protection locked="0"/>
    </xf>
    <xf numFmtId="0" fontId="4" fillId="0" borderId="11" xfId="63" applyFont="1" applyBorder="1" applyAlignment="1">
      <alignment horizontal="left" vertical="center" wrapText="1"/>
    </xf>
    <xf numFmtId="0" fontId="15" fillId="0" borderId="3" xfId="63" applyFont="1" applyBorder="1" applyAlignment="1">
      <alignment horizontal="center" vertical="center" wrapText="1"/>
    </xf>
    <xf numFmtId="0" fontId="99" fillId="0" borderId="0" xfId="46" applyNumberFormat="1" applyFont="1" applyFill="1" applyBorder="1" applyAlignment="1">
      <alignment horizontal="left" vertical="top"/>
    </xf>
    <xf numFmtId="0" fontId="4" fillId="0" borderId="0" xfId="63" applyFont="1" applyAlignment="1">
      <alignment horizontal="left" vertical="top" wrapText="1"/>
    </xf>
    <xf numFmtId="0" fontId="15" fillId="0" borderId="0" xfId="63" applyFont="1" applyAlignment="1">
      <alignment horizontal="left" vertical="top"/>
    </xf>
    <xf numFmtId="0" fontId="20" fillId="0" borderId="0" xfId="63" applyFont="1"/>
    <xf numFmtId="0" fontId="25" fillId="0" borderId="3" xfId="63" applyFont="1" applyBorder="1" applyAlignment="1">
      <alignment horizontal="center" vertical="center"/>
    </xf>
    <xf numFmtId="0" fontId="4" fillId="0" borderId="1" xfId="63" applyFont="1" applyBorder="1" applyAlignment="1">
      <alignment horizontal="left" vertical="center"/>
    </xf>
    <xf numFmtId="0" fontId="4" fillId="0" borderId="1" xfId="63" applyFont="1" applyBorder="1" applyAlignment="1">
      <alignment horizontal="left" vertical="center" wrapText="1"/>
    </xf>
    <xf numFmtId="170" fontId="4" fillId="0" borderId="0" xfId="63" applyNumberFormat="1" applyFont="1"/>
    <xf numFmtId="2" fontId="92" fillId="0" borderId="0" xfId="0" applyNumberFormat="1" applyFont="1"/>
    <xf numFmtId="0" fontId="4" fillId="0" borderId="0" xfId="85" applyFont="1" applyAlignment="1">
      <alignment vertical="center"/>
    </xf>
    <xf numFmtId="0" fontId="84" fillId="0" borderId="0" xfId="0" applyFont="1" applyAlignment="1">
      <alignment vertical="center" wrapText="1"/>
    </xf>
    <xf numFmtId="0" fontId="136" fillId="0" borderId="0" xfId="0" applyFont="1" applyAlignment="1">
      <alignment vertical="center" textRotation="180"/>
    </xf>
    <xf numFmtId="0" fontId="48" fillId="0" borderId="0" xfId="63" applyFont="1"/>
    <xf numFmtId="0" fontId="50" fillId="0" borderId="0" xfId="0" applyFont="1" applyAlignment="1">
      <alignment vertical="center" wrapText="1"/>
    </xf>
    <xf numFmtId="0" fontId="12" fillId="0" borderId="2" xfId="0" quotePrefix="1" applyFont="1" applyBorder="1" applyAlignment="1">
      <alignment horizontal="left" vertical="center"/>
    </xf>
    <xf numFmtId="0" fontId="15" fillId="0" borderId="2" xfId="0" applyFont="1" applyBorder="1" applyAlignment="1">
      <alignment horizontal="left" vertical="center" indent="1"/>
    </xf>
    <xf numFmtId="0" fontId="28" fillId="0" borderId="0" xfId="85" applyFont="1"/>
    <xf numFmtId="0" fontId="28" fillId="0" borderId="0" xfId="85" applyFont="1" applyAlignment="1">
      <alignment horizontal="left"/>
    </xf>
    <xf numFmtId="0" fontId="100" fillId="0" borderId="0" xfId="46" applyFont="1" applyAlignment="1">
      <alignment vertical="center"/>
    </xf>
    <xf numFmtId="0" fontId="140" fillId="0" borderId="0" xfId="0" applyFont="1"/>
    <xf numFmtId="0" fontId="48" fillId="0" borderId="0" xfId="63" applyFont="1" applyAlignment="1">
      <alignment horizontal="center" vertical="center"/>
    </xf>
    <xf numFmtId="0" fontId="85" fillId="0" borderId="3" xfId="0" applyFont="1" applyBorder="1" applyAlignment="1">
      <alignment horizontal="center" vertical="center"/>
    </xf>
    <xf numFmtId="0" fontId="17" fillId="0" borderId="0" xfId="0" applyFont="1" applyAlignment="1">
      <alignment vertical="top" wrapText="1"/>
    </xf>
    <xf numFmtId="0" fontId="4" fillId="0" borderId="0" xfId="0" applyFont="1" applyAlignment="1">
      <alignment vertical="center"/>
    </xf>
    <xf numFmtId="0" fontId="4" fillId="0" borderId="0" xfId="85" applyFont="1" applyAlignment="1">
      <alignment horizontal="left" vertical="center" wrapText="1" indent="1"/>
    </xf>
    <xf numFmtId="0" fontId="4" fillId="0" borderId="0" xfId="85" applyFont="1" applyAlignment="1">
      <alignment horizontal="left" vertical="center" indent="1"/>
    </xf>
    <xf numFmtId="0" fontId="4" fillId="0" borderId="0" xfId="0" applyFont="1" applyAlignment="1">
      <alignment wrapText="1"/>
    </xf>
    <xf numFmtId="0" fontId="4" fillId="0" borderId="0" xfId="85" applyFont="1" applyAlignment="1">
      <alignment wrapText="1"/>
    </xf>
    <xf numFmtId="0" fontId="22" fillId="0" borderId="0" xfId="0" applyFont="1" applyAlignment="1">
      <alignment vertical="top" wrapText="1"/>
    </xf>
    <xf numFmtId="0" fontId="39" fillId="0" borderId="0" xfId="85" applyFont="1" applyAlignment="1">
      <alignment vertical="top" wrapText="1"/>
    </xf>
    <xf numFmtId="0" fontId="4" fillId="0" borderId="0" xfId="63" applyFont="1" applyAlignment="1">
      <alignment horizontal="left"/>
    </xf>
    <xf numFmtId="0" fontId="12" fillId="0" borderId="5" xfId="63" applyFont="1" applyBorder="1" applyAlignment="1">
      <alignment horizontal="left" indent="1"/>
    </xf>
    <xf numFmtId="0" fontId="12" fillId="0" borderId="1" xfId="63" applyFont="1" applyBorder="1"/>
    <xf numFmtId="200" fontId="12" fillId="0" borderId="2" xfId="63" applyNumberFormat="1" applyFont="1" applyBorder="1" applyAlignment="1">
      <alignment horizontal="right" wrapText="1" indent="2"/>
    </xf>
    <xf numFmtId="0" fontId="15" fillId="0" borderId="0" xfId="79" applyFont="1" applyAlignment="1">
      <alignment horizontal="left"/>
    </xf>
    <xf numFmtId="0" fontId="15" fillId="0" borderId="3" xfId="0" applyFont="1" applyBorder="1" applyAlignment="1">
      <alignment horizontal="center" vertical="center"/>
    </xf>
    <xf numFmtId="0" fontId="15" fillId="0" borderId="3" xfId="85" applyFont="1" applyBorder="1" applyAlignment="1">
      <alignment horizontal="center" vertical="center"/>
    </xf>
    <xf numFmtId="0" fontId="25" fillId="0" borderId="3" xfId="0" applyFont="1" applyBorder="1" applyAlignment="1">
      <alignment horizontal="center" vertical="center" wrapText="1"/>
    </xf>
    <xf numFmtId="0" fontId="25" fillId="0" borderId="3" xfId="0" applyFont="1" applyBorder="1" applyAlignment="1">
      <alignment horizontal="center" vertical="center"/>
    </xf>
    <xf numFmtId="0" fontId="85" fillId="0" borderId="0" xfId="0" applyFont="1"/>
    <xf numFmtId="0" fontId="4" fillId="0" borderId="4" xfId="63" applyFont="1" applyBorder="1" applyAlignment="1">
      <alignment horizontal="right"/>
    </xf>
    <xf numFmtId="0" fontId="17" fillId="0" borderId="6" xfId="0" applyFont="1" applyBorder="1" applyAlignment="1">
      <alignment horizontal="left" vertical="center" indent="1"/>
    </xf>
    <xf numFmtId="0" fontId="15" fillId="0" borderId="16" xfId="0" applyFont="1" applyBorder="1" applyAlignment="1">
      <alignment horizontal="center" vertical="center" wrapText="1"/>
    </xf>
    <xf numFmtId="0" fontId="84" fillId="0" borderId="6" xfId="0" applyFont="1" applyBorder="1" applyAlignment="1">
      <alignment horizontal="left" vertical="center" indent="1"/>
    </xf>
    <xf numFmtId="0" fontId="85" fillId="0" borderId="0" xfId="0" applyFont="1" applyAlignment="1">
      <alignment horizontal="left" vertical="center" wrapText="1"/>
    </xf>
    <xf numFmtId="0" fontId="99" fillId="0" borderId="0" xfId="46" applyFont="1"/>
    <xf numFmtId="0" fontId="85" fillId="0" borderId="0" xfId="0" applyFont="1" applyAlignment="1">
      <alignment horizontal="center" vertical="center"/>
    </xf>
    <xf numFmtId="0" fontId="85" fillId="0" borderId="0" xfId="0" applyFont="1" applyAlignment="1">
      <alignment vertical="center"/>
    </xf>
    <xf numFmtId="0" fontId="84" fillId="0" borderId="0" xfId="0" applyFont="1" applyAlignment="1">
      <alignment horizontal="justify" vertical="center"/>
    </xf>
    <xf numFmtId="0" fontId="141" fillId="0" borderId="3" xfId="46" applyFont="1" applyBorder="1" applyAlignment="1">
      <alignment wrapText="1"/>
    </xf>
    <xf numFmtId="0" fontId="139" fillId="0" borderId="0" xfId="0" applyFont="1" applyAlignment="1">
      <alignment horizontal="center" vertical="center"/>
    </xf>
    <xf numFmtId="0" fontId="137" fillId="0" borderId="0" xfId="0" applyFont="1" applyAlignment="1">
      <alignment horizontal="justify" vertical="center"/>
    </xf>
    <xf numFmtId="0" fontId="139" fillId="0" borderId="0" xfId="0" applyFont="1" applyAlignment="1">
      <alignment horizontal="justify" vertical="center"/>
    </xf>
    <xf numFmtId="0" fontId="137" fillId="0" borderId="0" xfId="0" applyFont="1" applyAlignment="1">
      <alignment horizontal="justify" vertical="top"/>
    </xf>
    <xf numFmtId="0" fontId="139" fillId="0" borderId="0" xfId="0" applyFont="1" applyAlignment="1">
      <alignment vertical="center" wrapText="1"/>
    </xf>
    <xf numFmtId="0" fontId="142" fillId="0" borderId="0" xfId="0" applyFont="1" applyAlignment="1">
      <alignment horizontal="justify" vertical="center"/>
    </xf>
    <xf numFmtId="0" fontId="142" fillId="0" borderId="0" xfId="0" applyFont="1" applyAlignment="1">
      <alignment horizontal="justify"/>
    </xf>
    <xf numFmtId="0" fontId="144" fillId="0" borderId="0" xfId="0" applyFont="1" applyAlignment="1">
      <alignment vertical="center" wrapText="1"/>
    </xf>
    <xf numFmtId="0" fontId="145" fillId="0" borderId="0" xfId="0" applyFont="1" applyAlignment="1">
      <alignment horizontal="justify" vertical="center"/>
    </xf>
    <xf numFmtId="0" fontId="144" fillId="0" borderId="0" xfId="0" applyFont="1" applyAlignment="1">
      <alignment horizontal="justify" vertical="center"/>
    </xf>
    <xf numFmtId="0" fontId="85" fillId="0" borderId="0" xfId="0" applyFont="1" applyAlignment="1">
      <alignment horizontal="justify"/>
    </xf>
    <xf numFmtId="0" fontId="85" fillId="0" borderId="0" xfId="0" applyFont="1" applyAlignment="1">
      <alignment horizontal="justify" vertical="center"/>
    </xf>
    <xf numFmtId="0" fontId="4" fillId="0" borderId="16" xfId="63" applyFont="1" applyBorder="1" applyAlignment="1">
      <alignment horizontal="left" indent="1"/>
    </xf>
    <xf numFmtId="0" fontId="101" fillId="0" borderId="15" xfId="0" applyFont="1" applyBorder="1"/>
    <xf numFmtId="0" fontId="101" fillId="0" borderId="32" xfId="0" applyFont="1" applyBorder="1"/>
    <xf numFmtId="0" fontId="4" fillId="0" borderId="2" xfId="63" applyFont="1" applyBorder="1" applyAlignment="1">
      <alignment horizontal="left" indent="4"/>
    </xf>
    <xf numFmtId="0" fontId="101" fillId="0" borderId="1" xfId="0" applyFont="1" applyBorder="1"/>
    <xf numFmtId="0" fontId="4" fillId="0" borderId="2" xfId="63" applyFont="1" applyBorder="1" applyAlignment="1">
      <alignment horizontal="left" indent="1"/>
    </xf>
    <xf numFmtId="0" fontId="4" fillId="0" borderId="2" xfId="63" applyFont="1" applyBorder="1" applyAlignment="1">
      <alignment horizontal="left" indent="2"/>
    </xf>
    <xf numFmtId="0" fontId="4" fillId="0" borderId="6" xfId="63" applyFont="1" applyBorder="1" applyAlignment="1">
      <alignment horizontal="left" indent="2"/>
    </xf>
    <xf numFmtId="0" fontId="101" fillId="0" borderId="4" xfId="0" applyFont="1" applyBorder="1"/>
    <xf numFmtId="0" fontId="101" fillId="0" borderId="25" xfId="0" applyFont="1" applyBorder="1"/>
    <xf numFmtId="0" fontId="15" fillId="0" borderId="3" xfId="79" applyFont="1" applyBorder="1" applyAlignment="1">
      <alignment horizontal="left" vertical="center" indent="9"/>
    </xf>
    <xf numFmtId="0" fontId="4" fillId="0" borderId="22" xfId="79" applyFont="1" applyBorder="1" applyAlignment="1">
      <alignment vertical="center"/>
    </xf>
    <xf numFmtId="0" fontId="4" fillId="0" borderId="24" xfId="79" applyFont="1" applyBorder="1" applyAlignment="1">
      <alignment vertical="center"/>
    </xf>
    <xf numFmtId="0" fontId="4" fillId="0" borderId="31" xfId="79" applyFont="1" applyBorder="1" applyAlignment="1">
      <alignment vertical="center"/>
    </xf>
    <xf numFmtId="0" fontId="15" fillId="0" borderId="32" xfId="79" applyFont="1" applyBorder="1" applyAlignment="1">
      <alignment horizontal="center" vertical="center"/>
    </xf>
    <xf numFmtId="0" fontId="15" fillId="0" borderId="36" xfId="79" applyFont="1" applyBorder="1" applyAlignment="1">
      <alignment horizontal="left" indent="1"/>
    </xf>
    <xf numFmtId="0" fontId="4" fillId="0" borderId="15" xfId="79" applyFont="1" applyBorder="1" applyAlignment="1">
      <alignment horizontal="left"/>
    </xf>
    <xf numFmtId="0" fontId="15" fillId="0" borderId="32" xfId="79" applyFont="1" applyBorder="1" applyAlignment="1">
      <alignment horizontal="center"/>
    </xf>
    <xf numFmtId="0" fontId="4" fillId="0" borderId="0" xfId="79" applyFont="1" applyAlignment="1">
      <alignment horizontal="left" indent="1"/>
    </xf>
    <xf numFmtId="0" fontId="15" fillId="0" borderId="36" xfId="79" applyFont="1" applyBorder="1" applyAlignment="1">
      <alignment horizontal="left" vertical="center" indent="1"/>
    </xf>
    <xf numFmtId="0" fontId="4" fillId="0" borderId="16" xfId="79" applyFont="1" applyBorder="1" applyAlignment="1">
      <alignment horizontal="center"/>
    </xf>
    <xf numFmtId="193" fontId="4" fillId="0" borderId="2" xfId="68" applyNumberFormat="1" applyFont="1" applyBorder="1" applyAlignment="1">
      <alignment horizontal="left" indent="2"/>
    </xf>
    <xf numFmtId="0" fontId="4" fillId="0" borderId="2" xfId="79" applyFont="1" applyBorder="1" applyAlignment="1">
      <alignment horizontal="center"/>
    </xf>
    <xf numFmtId="0" fontId="4" fillId="0" borderId="6" xfId="79" applyFont="1" applyBorder="1" applyAlignment="1">
      <alignment horizontal="center"/>
    </xf>
    <xf numFmtId="0" fontId="4" fillId="0" borderId="0" xfId="79" applyFont="1" applyAlignment="1">
      <alignment horizontal="center"/>
    </xf>
    <xf numFmtId="191" fontId="4" fillId="0" borderId="0" xfId="79" applyNumberFormat="1" applyFont="1" applyAlignment="1">
      <alignment horizontal="center"/>
    </xf>
    <xf numFmtId="0" fontId="17" fillId="0" borderId="0" xfId="0" applyFont="1" applyAlignment="1">
      <alignment horizontal="left"/>
    </xf>
    <xf numFmtId="0" fontId="17" fillId="0" borderId="0" xfId="0" applyFont="1" applyAlignment="1">
      <alignment horizontal="left" indent="2"/>
    </xf>
    <xf numFmtId="0" fontId="17" fillId="0" borderId="0" xfId="0" applyFont="1" applyAlignment="1">
      <alignment horizontal="center"/>
    </xf>
    <xf numFmtId="0" fontId="99" fillId="0" borderId="0" xfId="46" applyFont="1" applyAlignment="1">
      <alignment vertical="center"/>
    </xf>
    <xf numFmtId="0" fontId="12" fillId="0" borderId="0" xfId="63" applyFont="1"/>
    <xf numFmtId="0" fontId="4" fillId="0" borderId="40" xfId="63" applyFont="1" applyBorder="1" applyAlignment="1">
      <alignment horizontal="center" vertical="center" textRotation="90" wrapText="1"/>
    </xf>
    <xf numFmtId="0" fontId="4" fillId="0" borderId="41" xfId="63" applyFont="1" applyBorder="1" applyAlignment="1">
      <alignment horizontal="center" vertical="center" textRotation="90" wrapText="1"/>
    </xf>
    <xf numFmtId="170" fontId="4" fillId="0" borderId="0" xfId="63" applyNumberFormat="1" applyFont="1" applyAlignment="1">
      <alignment horizontal="center" vertical="center"/>
    </xf>
    <xf numFmtId="170" fontId="12" fillId="0" borderId="0" xfId="63" applyNumberFormat="1" applyFont="1" applyAlignment="1">
      <alignment horizontal="center" vertical="center"/>
    </xf>
    <xf numFmtId="0" fontId="4" fillId="0" borderId="0" xfId="63" applyFont="1" applyAlignment="1">
      <alignment vertical="center" textRotation="180"/>
    </xf>
    <xf numFmtId="0" fontId="4" fillId="0" borderId="0" xfId="63" applyFont="1" applyAlignment="1">
      <alignment vertical="center"/>
    </xf>
    <xf numFmtId="0" fontId="4" fillId="0" borderId="104" xfId="63" applyFont="1" applyBorder="1" applyAlignment="1">
      <alignment horizontal="center" vertical="center" textRotation="90" wrapText="1"/>
    </xf>
    <xf numFmtId="0" fontId="4" fillId="0" borderId="105" xfId="63" applyFont="1" applyBorder="1" applyAlignment="1">
      <alignment horizontal="center" vertical="center" textRotation="90" wrapText="1"/>
    </xf>
    <xf numFmtId="0" fontId="25" fillId="0" borderId="0" xfId="0" applyFont="1" applyAlignment="1">
      <alignment horizontal="left" vertical="top" wrapText="1"/>
    </xf>
    <xf numFmtId="0" fontId="152" fillId="0" borderId="0" xfId="0" applyFont="1"/>
    <xf numFmtId="0" fontId="25" fillId="0" borderId="3" xfId="0" applyFont="1" applyBorder="1" applyAlignment="1">
      <alignment horizontal="left" vertical="top" wrapText="1" indent="1"/>
    </xf>
    <xf numFmtId="17" fontId="25" fillId="0" borderId="3" xfId="0" quotePrefix="1" applyNumberFormat="1" applyFont="1" applyBorder="1" applyAlignment="1">
      <alignment horizontal="center" vertical="center"/>
    </xf>
    <xf numFmtId="170" fontId="17" fillId="0" borderId="2" xfId="0" applyNumberFormat="1" applyFont="1" applyBorder="1" applyAlignment="1">
      <alignment horizontal="center"/>
    </xf>
    <xf numFmtId="170" fontId="17" fillId="0" borderId="2" xfId="0" applyNumberFormat="1" applyFont="1" applyBorder="1" applyAlignment="1">
      <alignment horizontal="center" vertical="center"/>
    </xf>
    <xf numFmtId="0" fontId="25" fillId="0" borderId="33" xfId="0" applyFont="1" applyBorder="1" applyAlignment="1">
      <alignment horizontal="center" vertical="center"/>
    </xf>
    <xf numFmtId="170" fontId="17" fillId="0" borderId="33" xfId="0" applyNumberFormat="1" applyFont="1" applyBorder="1" applyAlignment="1">
      <alignment horizontal="center" vertical="center"/>
    </xf>
    <xf numFmtId="0" fontId="25" fillId="0" borderId="3" xfId="0" applyFont="1" applyBorder="1" applyAlignment="1">
      <alignment horizontal="center" vertical="top" wrapText="1"/>
    </xf>
    <xf numFmtId="0" fontId="151" fillId="0" borderId="0" xfId="0" applyFont="1"/>
    <xf numFmtId="0" fontId="4" fillId="0" borderId="16" xfId="0" applyFont="1" applyBorder="1" applyAlignment="1">
      <alignment horizontal="left" indent="3"/>
    </xf>
    <xf numFmtId="0" fontId="4" fillId="0" borderId="2" xfId="0" applyFont="1" applyBorder="1" applyAlignment="1">
      <alignment horizontal="left" indent="3"/>
    </xf>
    <xf numFmtId="0" fontId="4" fillId="0" borderId="6" xfId="0" applyFont="1" applyBorder="1" applyAlignment="1">
      <alignment horizontal="left" wrapText="1" indent="3"/>
    </xf>
    <xf numFmtId="3" fontId="151" fillId="0" borderId="0" xfId="0" applyNumberFormat="1" applyFont="1"/>
    <xf numFmtId="0" fontId="14" fillId="0" borderId="0" xfId="0" applyFont="1" applyAlignment="1">
      <alignment vertical="center" textRotation="180"/>
    </xf>
    <xf numFmtId="0" fontId="25" fillId="0" borderId="0" xfId="53" applyFont="1" applyAlignment="1">
      <alignment horizontal="left" vertical="center" wrapText="1"/>
    </xf>
    <xf numFmtId="0" fontId="25" fillId="0" borderId="0" xfId="53" applyFont="1" applyAlignment="1">
      <alignment horizontal="left" vertical="center"/>
    </xf>
    <xf numFmtId="0" fontId="17" fillId="0" borderId="0" xfId="53" applyFont="1" applyAlignment="1">
      <alignment horizontal="right"/>
    </xf>
    <xf numFmtId="1" fontId="25" fillId="0" borderId="7" xfId="53" applyNumberFormat="1" applyFont="1" applyBorder="1" applyAlignment="1">
      <alignment horizontal="center" vertical="center"/>
    </xf>
    <xf numFmtId="0" fontId="4" fillId="0" borderId="11" xfId="53" applyFont="1" applyBorder="1" applyAlignment="1">
      <alignment vertical="center"/>
    </xf>
    <xf numFmtId="0" fontId="4" fillId="0" borderId="9" xfId="53" applyFont="1" applyBorder="1" applyAlignment="1">
      <alignment vertical="center"/>
    </xf>
    <xf numFmtId="0" fontId="4" fillId="0" borderId="10" xfId="53" applyFont="1" applyBorder="1" applyAlignment="1">
      <alignment vertical="center"/>
    </xf>
    <xf numFmtId="0" fontId="4" fillId="0" borderId="12" xfId="53" applyFont="1" applyBorder="1" applyAlignment="1">
      <alignment vertical="center"/>
    </xf>
    <xf numFmtId="1" fontId="17" fillId="0" borderId="0" xfId="53" applyNumberFormat="1" applyFont="1" applyAlignment="1">
      <alignment horizontal="left" vertical="center"/>
    </xf>
    <xf numFmtId="0" fontId="43" fillId="0" borderId="0" xfId="0" applyFont="1"/>
    <xf numFmtId="0" fontId="25" fillId="0" borderId="0" xfId="52" applyFont="1" applyAlignment="1">
      <alignment horizontal="left"/>
    </xf>
    <xf numFmtId="1" fontId="25" fillId="0" borderId="7" xfId="52" applyNumberFormat="1" applyFont="1" applyBorder="1" applyAlignment="1">
      <alignment horizontal="center" vertical="center"/>
    </xf>
    <xf numFmtId="1" fontId="153" fillId="0" borderId="7" xfId="52" applyNumberFormat="1" applyFont="1" applyBorder="1" applyAlignment="1">
      <alignment horizontal="center" vertical="center"/>
    </xf>
    <xf numFmtId="1" fontId="153" fillId="0" borderId="7" xfId="53" applyNumberFormat="1" applyFont="1" applyBorder="1" applyAlignment="1">
      <alignment horizontal="center" vertical="center"/>
    </xf>
    <xf numFmtId="0" fontId="17" fillId="0" borderId="13" xfId="52" applyFont="1" applyBorder="1" applyAlignment="1">
      <alignment horizontal="left" vertical="center" wrapText="1" indent="1"/>
    </xf>
    <xf numFmtId="180" fontId="4" fillId="0" borderId="8" xfId="52" applyNumberFormat="1" applyFont="1" applyBorder="1" applyAlignment="1">
      <alignment horizontal="center" vertical="center"/>
    </xf>
    <xf numFmtId="0" fontId="4" fillId="0" borderId="9" xfId="52" applyFont="1" applyBorder="1" applyAlignment="1">
      <alignment horizontal="left" vertical="center" indent="1"/>
    </xf>
    <xf numFmtId="180" fontId="4" fillId="0" borderId="9" xfId="52" applyNumberFormat="1" applyFont="1" applyBorder="1" applyAlignment="1">
      <alignment horizontal="center" vertical="center"/>
    </xf>
    <xf numFmtId="0" fontId="17" fillId="0" borderId="14" xfId="52" applyFont="1" applyBorder="1" applyAlignment="1">
      <alignment horizontal="left" vertical="center" wrapText="1" indent="1"/>
    </xf>
    <xf numFmtId="180" fontId="4" fillId="0" borderId="10" xfId="52" applyNumberFormat="1" applyFont="1" applyBorder="1" applyAlignment="1">
      <alignment horizontal="center" vertical="center"/>
    </xf>
    <xf numFmtId="180" fontId="4" fillId="0" borderId="11" xfId="52" applyNumberFormat="1" applyFont="1" applyBorder="1" applyAlignment="1">
      <alignment horizontal="center" vertical="center"/>
    </xf>
    <xf numFmtId="0" fontId="17" fillId="0" borderId="10" xfId="52" applyFont="1" applyBorder="1" applyAlignment="1">
      <alignment horizontal="left" vertical="center" wrapText="1" indent="1"/>
    </xf>
    <xf numFmtId="0" fontId="17" fillId="0" borderId="11" xfId="52" applyFont="1" applyBorder="1" applyAlignment="1">
      <alignment horizontal="left" vertical="center" wrapText="1" indent="1"/>
    </xf>
    <xf numFmtId="0" fontId="4" fillId="0" borderId="12" xfId="52" applyFont="1" applyBorder="1" applyAlignment="1">
      <alignment horizontal="left" vertical="center" indent="1"/>
    </xf>
    <xf numFmtId="180" fontId="4" fillId="0" borderId="12" xfId="52" applyNumberFormat="1" applyFont="1" applyBorder="1" applyAlignment="1">
      <alignment horizontal="center" vertical="center"/>
    </xf>
    <xf numFmtId="1" fontId="17" fillId="0" borderId="0" xfId="52" applyNumberFormat="1" applyFont="1" applyAlignment="1">
      <alignment horizontal="left" vertical="top"/>
    </xf>
    <xf numFmtId="0" fontId="4" fillId="0" borderId="0" xfId="52" applyFont="1" applyAlignment="1">
      <alignment vertical="top"/>
    </xf>
    <xf numFmtId="0" fontId="151" fillId="0" borderId="0" xfId="52" applyFont="1"/>
    <xf numFmtId="0" fontId="15" fillId="0" borderId="2" xfId="63" applyFont="1" applyBorder="1" applyAlignment="1">
      <alignment horizontal="center" vertical="center"/>
    </xf>
    <xf numFmtId="1" fontId="4" fillId="0" borderId="2" xfId="63" applyNumberFormat="1" applyFont="1" applyBorder="1" applyAlignment="1">
      <alignment horizontal="center" vertical="center"/>
    </xf>
    <xf numFmtId="178" fontId="4" fillId="0" borderId="2" xfId="8" applyNumberFormat="1" applyFont="1" applyBorder="1" applyAlignment="1">
      <alignment horizontal="center" vertical="center"/>
    </xf>
    <xf numFmtId="0" fontId="41" fillId="0" borderId="11" xfId="63" applyFont="1" applyBorder="1" applyAlignment="1">
      <alignment horizontal="center" vertical="center"/>
    </xf>
    <xf numFmtId="1" fontId="151" fillId="0" borderId="11" xfId="63" applyNumberFormat="1" applyFont="1" applyBorder="1" applyAlignment="1">
      <alignment horizontal="center" vertical="center"/>
    </xf>
    <xf numFmtId="190" fontId="151" fillId="0" borderId="11" xfId="8" applyNumberFormat="1" applyFont="1" applyFill="1" applyBorder="1" applyAlignment="1" applyProtection="1">
      <alignment horizontal="center" vertical="center"/>
    </xf>
    <xf numFmtId="1" fontId="4" fillId="0" borderId="11" xfId="63" applyNumberFormat="1" applyFont="1" applyBorder="1" applyAlignment="1">
      <alignment horizontal="center" vertical="center"/>
    </xf>
    <xf numFmtId="0" fontId="15" fillId="0" borderId="3" xfId="63" applyFont="1" applyBorder="1" applyAlignment="1">
      <alignment horizontal="left" vertical="center" wrapText="1" indent="1"/>
    </xf>
    <xf numFmtId="178" fontId="15" fillId="0" borderId="3" xfId="8" applyNumberFormat="1" applyFont="1" applyBorder="1" applyAlignment="1">
      <alignment horizontal="center" vertical="center"/>
    </xf>
    <xf numFmtId="1" fontId="151" fillId="0" borderId="11" xfId="63" applyNumberFormat="1" applyFont="1" applyBorder="1" applyAlignment="1">
      <alignment horizontal="center" vertical="center" wrapText="1"/>
    </xf>
    <xf numFmtId="190" fontId="151" fillId="0" borderId="56" xfId="8" applyNumberFormat="1" applyFont="1" applyFill="1" applyBorder="1" applyAlignment="1" applyProtection="1">
      <alignment horizontal="center" vertical="center"/>
    </xf>
    <xf numFmtId="0" fontId="20" fillId="0" borderId="0" xfId="54" applyFont="1" applyAlignment="1">
      <alignment vertical="center"/>
    </xf>
    <xf numFmtId="0" fontId="20" fillId="0" borderId="0" xfId="54" applyFont="1"/>
    <xf numFmtId="0" fontId="4" fillId="0" borderId="2" xfId="54" applyFont="1" applyBorder="1" applyAlignment="1">
      <alignment horizontal="left" vertical="center"/>
    </xf>
    <xf numFmtId="0" fontId="15" fillId="0" borderId="3" xfId="54" applyFont="1" applyBorder="1" applyAlignment="1">
      <alignment horizontal="right" vertical="center"/>
    </xf>
    <xf numFmtId="0" fontId="15" fillId="0" borderId="3" xfId="54" applyFont="1" applyBorder="1" applyAlignment="1">
      <alignment horizontal="left" vertical="center"/>
    </xf>
    <xf numFmtId="0" fontId="17" fillId="0" borderId="0" xfId="0" applyFont="1" applyAlignment="1">
      <alignment horizontal="right" indent="2"/>
    </xf>
    <xf numFmtId="0" fontId="17" fillId="0" borderId="15" xfId="0" applyFont="1" applyBorder="1"/>
    <xf numFmtId="0" fontId="17" fillId="0" borderId="2" xfId="0" applyFont="1" applyBorder="1"/>
    <xf numFmtId="0" fontId="61" fillId="0" borderId="0" xfId="0" applyFont="1" applyAlignment="1">
      <alignment vertical="center" textRotation="180"/>
    </xf>
    <xf numFmtId="0" fontId="17" fillId="0" borderId="16" xfId="0" quotePrefix="1" applyFont="1" applyBorder="1" applyAlignment="1">
      <alignment horizontal="left" vertical="center"/>
    </xf>
    <xf numFmtId="0" fontId="17" fillId="0" borderId="2" xfId="0" quotePrefix="1" applyFont="1" applyBorder="1" applyAlignment="1">
      <alignment horizontal="left" vertical="center" wrapText="1"/>
    </xf>
    <xf numFmtId="0" fontId="17" fillId="0" borderId="2" xfId="0" quotePrefix="1" applyFont="1" applyBorder="1" applyAlignment="1">
      <alignment horizontal="left" vertical="center"/>
    </xf>
    <xf numFmtId="0" fontId="17" fillId="0" borderId="6" xfId="0" quotePrefix="1" applyFont="1" applyBorder="1" applyAlignment="1">
      <alignment horizontal="left" vertical="center" wrapText="1"/>
    </xf>
    <xf numFmtId="0" fontId="17" fillId="0" borderId="16" xfId="0" quotePrefix="1" applyFont="1" applyBorder="1" applyAlignment="1">
      <alignment horizontal="left" vertical="center" wrapText="1"/>
    </xf>
    <xf numFmtId="0" fontId="15" fillId="0" borderId="0" xfId="63" applyFont="1" applyAlignment="1">
      <alignment horizontal="center" vertical="top" wrapText="1"/>
    </xf>
    <xf numFmtId="0" fontId="17" fillId="0" borderId="0" xfId="63" applyFont="1" applyAlignment="1">
      <alignment horizontal="left" vertical="center" wrapText="1"/>
    </xf>
    <xf numFmtId="0" fontId="4" fillId="0" borderId="0" xfId="52" applyFont="1" applyAlignment="1">
      <alignment horizontal="right"/>
    </xf>
    <xf numFmtId="0" fontId="25" fillId="0" borderId="22" xfId="52" applyFont="1" applyBorder="1" applyAlignment="1">
      <alignment horizontal="center" vertical="center" wrapText="1"/>
    </xf>
    <xf numFmtId="0" fontId="25" fillId="0" borderId="17" xfId="52" applyFont="1" applyBorder="1" applyAlignment="1">
      <alignment horizontal="center" vertical="center" wrapText="1"/>
    </xf>
    <xf numFmtId="0" fontId="25" fillId="0" borderId="23" xfId="52" applyFont="1" applyBorder="1" applyAlignment="1">
      <alignment horizontal="center" vertical="center" wrapText="1"/>
    </xf>
    <xf numFmtId="0" fontId="25" fillId="0" borderId="3" xfId="52" applyFont="1" applyBorder="1" applyAlignment="1">
      <alignment horizontal="center" vertical="center" wrapText="1"/>
    </xf>
    <xf numFmtId="0" fontId="4" fillId="0" borderId="3" xfId="52" applyFont="1" applyBorder="1" applyAlignment="1">
      <alignment horizontal="left" vertical="center" wrapText="1" indent="1"/>
    </xf>
    <xf numFmtId="0" fontId="4" fillId="0" borderId="3" xfId="52" applyFont="1" applyBorder="1" applyAlignment="1">
      <alignment horizontal="left" vertical="center" indent="1"/>
    </xf>
    <xf numFmtId="0" fontId="17" fillId="0" borderId="32" xfId="63" applyFont="1" applyBorder="1"/>
    <xf numFmtId="0" fontId="25" fillId="0" borderId="0" xfId="52" applyFont="1" applyAlignment="1">
      <alignment horizontal="center"/>
    </xf>
    <xf numFmtId="0" fontId="4" fillId="0" borderId="0" xfId="52" applyFont="1" applyAlignment="1">
      <alignment horizontal="center"/>
    </xf>
    <xf numFmtId="0" fontId="17" fillId="0" borderId="0" xfId="63" applyFont="1"/>
    <xf numFmtId="0" fontId="25" fillId="0" borderId="24" xfId="52" applyFont="1" applyBorder="1" applyAlignment="1">
      <alignment horizontal="center" vertical="center" wrapText="1"/>
    </xf>
    <xf numFmtId="0" fontId="4" fillId="0" borderId="3" xfId="63" applyFont="1" applyBorder="1" applyAlignment="1">
      <alignment horizontal="left" vertical="center" wrapText="1" indent="1"/>
    </xf>
    <xf numFmtId="0" fontId="25" fillId="0" borderId="0" xfId="52" applyFont="1" applyAlignment="1">
      <alignment horizontal="right" vertical="center" indent="3"/>
    </xf>
    <xf numFmtId="0" fontId="25" fillId="0" borderId="0" xfId="53" applyFont="1" applyAlignment="1">
      <alignment vertical="center"/>
    </xf>
    <xf numFmtId="0" fontId="15" fillId="0" borderId="0" xfId="63" quotePrefix="1" applyFont="1" applyAlignment="1">
      <alignment vertical="center"/>
    </xf>
    <xf numFmtId="0" fontId="4" fillId="0" borderId="0" xfId="63" quotePrefix="1" applyFont="1"/>
    <xf numFmtId="0" fontId="4" fillId="0" borderId="0" xfId="63" quotePrefix="1" applyFont="1" applyAlignment="1">
      <alignment horizontal="right"/>
    </xf>
    <xf numFmtId="0" fontId="17" fillId="0" borderId="0" xfId="63" applyFont="1" applyAlignment="1">
      <alignment horizontal="center" vertical="center" wrapText="1"/>
    </xf>
    <xf numFmtId="0" fontId="17" fillId="0" borderId="16" xfId="0" applyFont="1" applyBorder="1" applyAlignment="1">
      <alignment horizontal="left" vertical="center" indent="1"/>
    </xf>
    <xf numFmtId="0" fontId="17" fillId="0" borderId="6" xfId="0" applyFont="1" applyBorder="1" applyAlignment="1">
      <alignment horizontal="center" vertical="center"/>
    </xf>
    <xf numFmtId="0" fontId="15" fillId="0" borderId="0" xfId="85" applyFont="1" applyAlignment="1">
      <alignment horizontal="left" wrapText="1"/>
    </xf>
    <xf numFmtId="0" fontId="15" fillId="0" borderId="16" xfId="85" applyFont="1" applyBorder="1" applyAlignment="1">
      <alignment horizontal="left" indent="1"/>
    </xf>
    <xf numFmtId="0" fontId="12" fillId="0" borderId="2" xfId="85" applyFont="1" applyBorder="1" applyAlignment="1">
      <alignment horizontal="left" indent="5"/>
    </xf>
    <xf numFmtId="0" fontId="12" fillId="0" borderId="2" xfId="85" applyFont="1" applyBorder="1"/>
    <xf numFmtId="0" fontId="4" fillId="0" borderId="2" xfId="85" applyFont="1" applyBorder="1"/>
    <xf numFmtId="0" fontId="12" fillId="0" borderId="6" xfId="85" applyFont="1" applyBorder="1" applyAlignment="1">
      <alignment horizontal="left" indent="5"/>
    </xf>
    <xf numFmtId="0" fontId="4" fillId="0" borderId="2" xfId="63" applyFont="1" applyBorder="1" applyAlignment="1">
      <alignment vertical="center"/>
    </xf>
    <xf numFmtId="0" fontId="4" fillId="0" borderId="21" xfId="63" applyFont="1" applyBorder="1" applyAlignment="1">
      <alignment vertical="center"/>
    </xf>
    <xf numFmtId="0" fontId="4" fillId="0" borderId="26" xfId="63" applyFont="1" applyBorder="1" applyAlignment="1">
      <alignment vertical="center"/>
    </xf>
    <xf numFmtId="0" fontId="4" fillId="0" borderId="0" xfId="63" applyFont="1" applyAlignment="1">
      <alignment vertical="center" wrapText="1"/>
    </xf>
    <xf numFmtId="0" fontId="4" fillId="0" borderId="15" xfId="63" applyFont="1" applyBorder="1" applyAlignment="1">
      <alignment horizontal="left" vertical="center" indent="1"/>
    </xf>
    <xf numFmtId="0" fontId="4" fillId="0" borderId="0" xfId="63" applyFont="1" applyAlignment="1">
      <alignment horizontal="left" vertical="center" wrapText="1" indent="1"/>
    </xf>
    <xf numFmtId="0" fontId="12" fillId="0" borderId="0" xfId="63" applyFont="1" applyAlignment="1">
      <alignment horizontal="left" vertical="center" indent="2"/>
    </xf>
    <xf numFmtId="0" fontId="25" fillId="0" borderId="0" xfId="56" applyFont="1"/>
    <xf numFmtId="0" fontId="17" fillId="0" borderId="0" xfId="56" applyFont="1"/>
    <xf numFmtId="0" fontId="25" fillId="0" borderId="3" xfId="56" applyFont="1" applyBorder="1" applyAlignment="1">
      <alignment horizontal="center" vertical="center"/>
    </xf>
    <xf numFmtId="0" fontId="17" fillId="0" borderId="2" xfId="56" applyFont="1" applyBorder="1" applyAlignment="1">
      <alignment horizontal="center"/>
    </xf>
    <xf numFmtId="0" fontId="17" fillId="0" borderId="0" xfId="0" applyFont="1" applyAlignment="1">
      <alignment horizontal="right"/>
    </xf>
    <xf numFmtId="0" fontId="17" fillId="0" borderId="0" xfId="0" applyFont="1" applyAlignment="1">
      <alignment horizontal="center" vertical="center"/>
    </xf>
    <xf numFmtId="1" fontId="25" fillId="0" borderId="3" xfId="0" applyNumberFormat="1" applyFont="1" applyBorder="1" applyAlignment="1">
      <alignment horizontal="center" vertical="center"/>
    </xf>
    <xf numFmtId="1" fontId="17" fillId="0" borderId="3" xfId="0" applyNumberFormat="1" applyFont="1" applyBorder="1" applyAlignment="1">
      <alignment horizontal="left" vertical="center" indent="1"/>
    </xf>
    <xf numFmtId="0" fontId="17" fillId="0" borderId="3" xfId="0" applyFont="1" applyBorder="1" applyAlignment="1">
      <alignment horizontal="center" vertical="center"/>
    </xf>
    <xf numFmtId="2" fontId="17" fillId="0" borderId="3" xfId="0" applyNumberFormat="1" applyFont="1" applyBorder="1" applyAlignment="1">
      <alignment horizontal="left" vertical="center" indent="1"/>
    </xf>
    <xf numFmtId="170" fontId="76" fillId="0" borderId="24" xfId="0" applyNumberFormat="1" applyFont="1" applyBorder="1" applyAlignment="1">
      <alignment vertical="center"/>
    </xf>
    <xf numFmtId="170" fontId="17" fillId="0" borderId="3" xfId="0" applyNumberFormat="1" applyFont="1" applyBorder="1" applyAlignment="1">
      <alignment horizontal="left" vertical="center" indent="1"/>
    </xf>
    <xf numFmtId="179" fontId="17" fillId="0" borderId="3" xfId="0" applyNumberFormat="1" applyFont="1" applyBorder="1" applyAlignment="1">
      <alignment horizontal="left" vertical="center" indent="1"/>
    </xf>
    <xf numFmtId="2" fontId="17" fillId="0" borderId="0" xfId="0" applyNumberFormat="1" applyFont="1" applyAlignment="1">
      <alignment horizontal="left" vertical="center" indent="1"/>
    </xf>
    <xf numFmtId="0" fontId="17" fillId="0" borderId="15" xfId="0" applyFont="1" applyBorder="1" applyAlignment="1">
      <alignment horizontal="center" vertical="center"/>
    </xf>
    <xf numFmtId="0" fontId="17" fillId="0" borderId="0" xfId="0" applyFont="1" applyAlignment="1">
      <alignment horizontal="left" vertical="top"/>
    </xf>
    <xf numFmtId="0" fontId="15" fillId="0" borderId="0" xfId="63" applyFont="1" applyAlignment="1">
      <alignment horizontal="center" vertical="center"/>
    </xf>
    <xf numFmtId="0" fontId="15" fillId="0" borderId="3" xfId="63" applyFont="1" applyBorder="1" applyAlignment="1">
      <alignment horizontal="center" vertical="center" textRotation="90" wrapText="1"/>
    </xf>
    <xf numFmtId="0" fontId="50" fillId="0" borderId="0" xfId="0" applyFont="1" applyAlignment="1">
      <alignment vertical="center" textRotation="180"/>
    </xf>
    <xf numFmtId="0" fontId="4" fillId="0" borderId="0" xfId="63" applyFont="1" applyAlignment="1">
      <alignment horizontal="right" vertical="center"/>
    </xf>
    <xf numFmtId="0" fontId="15" fillId="0" borderId="0" xfId="63" applyFont="1" applyAlignment="1">
      <alignment horizontal="left" vertical="center" wrapText="1"/>
    </xf>
    <xf numFmtId="0" fontId="17" fillId="0" borderId="16" xfId="0" applyFont="1" applyBorder="1"/>
    <xf numFmtId="0" fontId="17" fillId="0" borderId="6" xfId="0" applyFont="1" applyBorder="1" applyAlignment="1">
      <alignment vertical="center" wrapText="1"/>
    </xf>
    <xf numFmtId="0" fontId="17" fillId="0" borderId="2" xfId="0" applyFont="1" applyBorder="1" applyAlignment="1">
      <alignment vertical="center" wrapText="1"/>
    </xf>
    <xf numFmtId="0" fontId="4" fillId="0" borderId="31" xfId="89" applyFont="1" applyBorder="1" applyAlignment="1">
      <alignment horizontal="left" vertical="center" wrapText="1" indent="2"/>
    </xf>
    <xf numFmtId="0" fontId="4" fillId="0" borderId="3" xfId="89" applyFont="1" applyBorder="1" applyAlignment="1">
      <alignment horizontal="center" vertical="center"/>
    </xf>
    <xf numFmtId="0" fontId="4" fillId="0" borderId="31" xfId="89" applyFont="1" applyBorder="1" applyAlignment="1">
      <alignment horizontal="center" vertical="center" wrapText="1"/>
    </xf>
    <xf numFmtId="0" fontId="4" fillId="0" borderId="32" xfId="89" applyFont="1" applyBorder="1" applyAlignment="1">
      <alignment horizontal="left" vertical="center" indent="2"/>
    </xf>
    <xf numFmtId="0" fontId="4" fillId="0" borderId="16" xfId="89" applyFont="1" applyBorder="1" applyAlignment="1">
      <alignment horizontal="center" vertical="center"/>
    </xf>
    <xf numFmtId="0" fontId="4" fillId="0" borderId="0" xfId="89" applyFont="1" applyAlignment="1">
      <alignment horizontal="left" indent="1"/>
    </xf>
    <xf numFmtId="0" fontId="15" fillId="0" borderId="0" xfId="89" applyFont="1" applyAlignment="1">
      <alignment horizontal="left" indent="1"/>
    </xf>
    <xf numFmtId="2" fontId="4" fillId="0" borderId="0" xfId="0" applyNumberFormat="1" applyFont="1" applyAlignment="1">
      <alignment horizontal="center"/>
    </xf>
    <xf numFmtId="2" fontId="15" fillId="0" borderId="3" xfId="0" applyNumberFormat="1" applyFont="1" applyBorder="1" applyAlignment="1">
      <alignment horizontal="center" vertical="center"/>
    </xf>
    <xf numFmtId="0" fontId="68" fillId="0" borderId="1"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horizontal="left" vertical="center" indent="1"/>
    </xf>
    <xf numFmtId="0" fontId="4" fillId="0" borderId="1" xfId="0" applyFont="1" applyBorder="1" applyAlignment="1">
      <alignment horizontal="left" vertical="center" indent="6"/>
    </xf>
    <xf numFmtId="0" fontId="4" fillId="0" borderId="1" xfId="0" applyFont="1" applyBorder="1" applyAlignment="1">
      <alignment horizontal="left" vertical="center" indent="10"/>
    </xf>
    <xf numFmtId="0" fontId="20" fillId="0" borderId="0" xfId="0" applyFont="1"/>
    <xf numFmtId="2" fontId="4" fillId="0" borderId="5" xfId="0" applyNumberFormat="1" applyFont="1" applyBorder="1" applyAlignment="1">
      <alignment horizontal="right" vertical="center"/>
    </xf>
    <xf numFmtId="170" fontId="15" fillId="0" borderId="3" xfId="63" applyNumberFormat="1" applyFont="1" applyBorder="1" applyAlignment="1">
      <alignment horizontal="center" vertical="center" wrapText="1"/>
    </xf>
    <xf numFmtId="1" fontId="4" fillId="0" borderId="16" xfId="63" applyNumberFormat="1" applyFont="1" applyBorder="1" applyAlignment="1">
      <alignment horizontal="left" vertical="center"/>
    </xf>
    <xf numFmtId="1" fontId="4" fillId="0" borderId="2" xfId="63" applyNumberFormat="1" applyFont="1" applyBorder="1" applyAlignment="1">
      <alignment horizontal="left" vertical="center"/>
    </xf>
    <xf numFmtId="0" fontId="51" fillId="0" borderId="0" xfId="63" applyFont="1" applyAlignment="1">
      <alignment vertical="center" textRotation="180"/>
    </xf>
    <xf numFmtId="0" fontId="4" fillId="0" borderId="16" xfId="53" applyFont="1" applyBorder="1" applyAlignment="1">
      <alignment vertical="center" wrapText="1"/>
    </xf>
    <xf numFmtId="0" fontId="4" fillId="0" borderId="2" xfId="53" applyFont="1" applyBorder="1" applyAlignment="1">
      <alignment vertical="center" wrapText="1"/>
    </xf>
    <xf numFmtId="0" fontId="4" fillId="0" borderId="6" xfId="53" applyFont="1" applyBorder="1" applyAlignment="1">
      <alignment vertical="center" wrapText="1"/>
    </xf>
    <xf numFmtId="0" fontId="4" fillId="0" borderId="0" xfId="53" applyFont="1" applyAlignment="1">
      <alignment vertical="center" textRotation="180"/>
    </xf>
    <xf numFmtId="0" fontId="17" fillId="0" borderId="2" xfId="0" applyFont="1" applyBorder="1" applyAlignment="1">
      <alignment horizontal="left" wrapText="1" indent="1"/>
    </xf>
    <xf numFmtId="0" fontId="17" fillId="0" borderId="6" xfId="0" applyFont="1" applyBorder="1" applyAlignment="1">
      <alignment horizontal="left" vertical="center" wrapText="1" indent="1"/>
    </xf>
    <xf numFmtId="0" fontId="15" fillId="0" borderId="3" xfId="90" applyFont="1" applyBorder="1" applyAlignment="1">
      <alignment horizontal="center" vertical="center"/>
    </xf>
    <xf numFmtId="198" fontId="15" fillId="0" borderId="2" xfId="63" applyNumberFormat="1" applyFont="1" applyBorder="1" applyAlignment="1">
      <alignment horizontal="left" vertical="center" indent="1"/>
    </xf>
    <xf numFmtId="0" fontId="4" fillId="0" borderId="2" xfId="63" applyFont="1" applyBorder="1" applyAlignment="1">
      <alignment horizontal="left" vertical="center" indent="1"/>
    </xf>
    <xf numFmtId="0" fontId="12" fillId="0" borderId="2" xfId="63" applyFont="1" applyBorder="1" applyAlignment="1">
      <alignment horizontal="left" vertical="center" indent="3"/>
    </xf>
    <xf numFmtId="0" fontId="17" fillId="0" borderId="16" xfId="0" applyFont="1" applyBorder="1" applyAlignment="1">
      <alignment wrapText="1"/>
    </xf>
    <xf numFmtId="0" fontId="17" fillId="0" borderId="0" xfId="0" applyFont="1" applyAlignment="1">
      <alignment horizontal="left" vertical="center"/>
    </xf>
    <xf numFmtId="3" fontId="25" fillId="0" borderId="0" xfId="0" applyNumberFormat="1" applyFont="1" applyAlignment="1">
      <alignment horizontal="center" vertical="center"/>
    </xf>
    <xf numFmtId="0" fontId="4" fillId="0" borderId="2" xfId="63" applyFont="1" applyBorder="1" applyAlignment="1">
      <alignment horizontal="left" vertical="center"/>
    </xf>
    <xf numFmtId="0" fontId="4" fillId="0" borderId="2" xfId="63" applyFont="1" applyBorder="1" applyAlignment="1">
      <alignment vertical="center" wrapText="1"/>
    </xf>
    <xf numFmtId="0" fontId="4" fillId="0" borderId="15" xfId="63" applyFont="1" applyBorder="1"/>
    <xf numFmtId="169" fontId="4" fillId="0" borderId="0" xfId="63" applyNumberFormat="1" applyFont="1" applyAlignment="1">
      <alignment horizontal="right" vertical="center"/>
    </xf>
    <xf numFmtId="169" fontId="4" fillId="0" borderId="15" xfId="63" applyNumberFormat="1" applyFont="1" applyBorder="1" applyAlignment="1">
      <alignment horizontal="right" vertical="center"/>
    </xf>
    <xf numFmtId="0" fontId="15" fillId="0" borderId="0" xfId="63" applyFont="1" applyAlignment="1">
      <alignment vertical="top"/>
    </xf>
    <xf numFmtId="0" fontId="15" fillId="0" borderId="3" xfId="63" applyFont="1" applyBorder="1" applyAlignment="1">
      <alignment horizontal="left" vertical="center" wrapText="1"/>
    </xf>
    <xf numFmtId="0" fontId="4" fillId="0" borderId="2" xfId="63" applyFont="1" applyBorder="1" applyAlignment="1">
      <alignment horizontal="left" vertical="center" wrapText="1" indent="1"/>
    </xf>
    <xf numFmtId="0" fontId="4" fillId="0" borderId="1" xfId="63" applyFont="1" applyBorder="1" applyAlignment="1">
      <alignment horizontal="left" vertical="center" indent="1"/>
    </xf>
    <xf numFmtId="0" fontId="15" fillId="0" borderId="1" xfId="63" applyFont="1" applyBorder="1" applyAlignment="1">
      <alignment horizontal="left" vertical="center" wrapText="1" indent="1"/>
    </xf>
    <xf numFmtId="180" fontId="4" fillId="0" borderId="0" xfId="63" applyNumberFormat="1" applyFont="1"/>
    <xf numFmtId="0" fontId="17" fillId="4" borderId="3" xfId="0" applyFont="1" applyFill="1" applyBorder="1" applyAlignment="1">
      <alignment horizontal="left" vertical="center" wrapText="1" indent="1"/>
    </xf>
    <xf numFmtId="0" fontId="77" fillId="0" borderId="0" xfId="0" applyFont="1"/>
    <xf numFmtId="0" fontId="17" fillId="0" borderId="6" xfId="0" applyFont="1" applyBorder="1" applyAlignment="1">
      <alignment horizontal="left" indent="1"/>
    </xf>
    <xf numFmtId="0" fontId="25" fillId="0" borderId="6" xfId="0" applyFont="1" applyBorder="1" applyAlignment="1">
      <alignment horizontal="left" vertical="center"/>
    </xf>
    <xf numFmtId="3" fontId="17" fillId="0" borderId="0" xfId="0" applyNumberFormat="1" applyFont="1"/>
    <xf numFmtId="0" fontId="25" fillId="0" borderId="0" xfId="0" applyFont="1" applyAlignment="1">
      <alignment vertical="center"/>
    </xf>
    <xf numFmtId="0" fontId="25" fillId="0" borderId="3" xfId="0" applyFont="1" applyBorder="1" applyAlignment="1">
      <alignment horizontal="left" vertical="center" wrapText="1" indent="5"/>
    </xf>
    <xf numFmtId="170" fontId="17" fillId="0" borderId="6" xfId="0" applyNumberFormat="1" applyFont="1" applyBorder="1" applyAlignment="1">
      <alignment horizontal="center"/>
    </xf>
    <xf numFmtId="0" fontId="17" fillId="0" borderId="2" xfId="0" applyFont="1" applyBorder="1" applyAlignment="1">
      <alignment horizontal="center" vertical="center"/>
    </xf>
    <xf numFmtId="0" fontId="20" fillId="0" borderId="0" xfId="63" applyFont="1" applyAlignment="1">
      <alignment vertical="center"/>
    </xf>
    <xf numFmtId="0" fontId="4" fillId="0" borderId="0" xfId="57" applyFont="1"/>
    <xf numFmtId="4" fontId="15" fillId="0" borderId="0" xfId="63" applyNumberFormat="1" applyFont="1" applyAlignment="1">
      <alignment horizontal="center" vertical="center" wrapText="1"/>
    </xf>
    <xf numFmtId="4" fontId="4" fillId="0" borderId="2" xfId="63" applyNumberFormat="1" applyFont="1" applyBorder="1" applyAlignment="1">
      <alignment horizontal="center" wrapText="1"/>
    </xf>
    <xf numFmtId="2" fontId="15" fillId="0" borderId="3" xfId="63" applyNumberFormat="1" applyFont="1" applyBorder="1" applyAlignment="1">
      <alignment horizontal="center" vertical="center" wrapText="1"/>
    </xf>
    <xf numFmtId="0" fontId="4" fillId="0" borderId="15" xfId="57" applyFont="1" applyBorder="1" applyAlignment="1">
      <alignment wrapText="1"/>
    </xf>
    <xf numFmtId="0" fontId="4" fillId="0" borderId="2" xfId="0" applyFont="1" applyBorder="1" applyAlignment="1">
      <alignment horizontal="left" wrapText="1" indent="1"/>
    </xf>
    <xf numFmtId="0" fontId="4" fillId="0" borderId="2" xfId="0" applyFont="1" applyBorder="1" applyAlignment="1">
      <alignment horizontal="left" indent="1"/>
    </xf>
    <xf numFmtId="4" fontId="4" fillId="0" borderId="16" xfId="63" applyNumberFormat="1" applyFont="1" applyBorder="1" applyAlignment="1">
      <alignment horizontal="right" wrapText="1"/>
    </xf>
    <xf numFmtId="4" fontId="4" fillId="0" borderId="6" xfId="63" applyNumberFormat="1" applyFont="1" applyBorder="1" applyAlignment="1">
      <alignment horizontal="right" vertical="center"/>
    </xf>
    <xf numFmtId="0" fontId="4" fillId="0" borderId="25" xfId="63" applyFont="1" applyBorder="1" applyAlignment="1">
      <alignment horizontal="left" vertical="center" wrapText="1"/>
    </xf>
    <xf numFmtId="0" fontId="4" fillId="0" borderId="1" xfId="63" applyFont="1" applyBorder="1" applyAlignment="1">
      <alignment vertical="center"/>
    </xf>
    <xf numFmtId="0" fontId="15" fillId="0" borderId="31" xfId="63" applyFont="1" applyBorder="1" applyAlignment="1">
      <alignment horizontal="center" vertical="center"/>
    </xf>
    <xf numFmtId="0" fontId="99" fillId="0" borderId="0" xfId="46" applyFont="1" applyAlignment="1"/>
    <xf numFmtId="0" fontId="4" fillId="0" borderId="6" xfId="0" applyFont="1" applyBorder="1" applyAlignment="1">
      <alignment horizontal="left" vertical="center" wrapText="1" indent="2"/>
    </xf>
    <xf numFmtId="0" fontId="4" fillId="0" borderId="2" xfId="53" applyFont="1" applyBorder="1" applyAlignment="1">
      <alignment horizontal="left" vertical="center" indent="1"/>
    </xf>
    <xf numFmtId="0" fontId="4" fillId="0" borderId="6" xfId="53" applyFont="1" applyBorder="1" applyAlignment="1">
      <alignment horizontal="left" vertical="center" wrapText="1" indent="1"/>
    </xf>
    <xf numFmtId="2" fontId="4" fillId="0" borderId="6" xfId="53" applyNumberFormat="1" applyFont="1" applyBorder="1" applyAlignment="1">
      <alignment horizontal="right" vertical="center" indent="2"/>
    </xf>
    <xf numFmtId="0" fontId="84" fillId="0" borderId="0" xfId="0" applyFont="1" applyAlignment="1">
      <alignment vertical="center" textRotation="180"/>
    </xf>
    <xf numFmtId="0" fontId="158" fillId="0" borderId="0" xfId="63" applyFont="1" applyAlignment="1">
      <alignment horizontal="center"/>
    </xf>
    <xf numFmtId="0" fontId="158" fillId="0" borderId="0" xfId="63" applyFont="1" applyAlignment="1">
      <alignment horizontal="left" vertical="center"/>
    </xf>
    <xf numFmtId="0" fontId="17" fillId="0" borderId="0" xfId="63" applyFont="1" applyAlignment="1">
      <alignment horizontal="center"/>
    </xf>
    <xf numFmtId="0" fontId="4" fillId="0" borderId="0" xfId="63" applyFont="1" applyAlignment="1">
      <alignment horizontal="right" wrapText="1"/>
    </xf>
    <xf numFmtId="0" fontId="4" fillId="0" borderId="11" xfId="63" applyFont="1" applyBorder="1" applyAlignment="1">
      <alignment horizontal="left" vertical="center" wrapText="1" indent="1"/>
    </xf>
    <xf numFmtId="0" fontId="4" fillId="0" borderId="11" xfId="63" applyFont="1" applyBorder="1" applyAlignment="1">
      <alignment horizontal="left" vertical="center"/>
    </xf>
    <xf numFmtId="0" fontId="25" fillId="0" borderId="3" xfId="0" applyFont="1" applyBorder="1" applyAlignment="1">
      <alignment horizontal="left" vertical="center" wrapText="1" indent="3"/>
    </xf>
    <xf numFmtId="0" fontId="25" fillId="0" borderId="3" xfId="0" applyFont="1" applyBorder="1" applyAlignment="1">
      <alignment horizontal="left" vertical="center" wrapText="1" indent="2"/>
    </xf>
    <xf numFmtId="0" fontId="17" fillId="0" borderId="2" xfId="0" applyFont="1" applyBorder="1" applyAlignment="1">
      <alignment horizontal="left" indent="3"/>
    </xf>
    <xf numFmtId="0" fontId="102" fillId="0" borderId="0" xfId="0" applyFont="1" applyAlignment="1">
      <alignment vertical="center" textRotation="180"/>
    </xf>
    <xf numFmtId="0" fontId="25" fillId="0" borderId="0" xfId="0" applyFont="1" applyAlignment="1">
      <alignment horizontal="center"/>
    </xf>
    <xf numFmtId="0" fontId="4" fillId="0" borderId="16" xfId="0" applyFont="1" applyBorder="1" applyAlignment="1">
      <alignment horizontal="centerContinuous" vertical="center"/>
    </xf>
    <xf numFmtId="0" fontId="15" fillId="0" borderId="3" xfId="0" applyFont="1" applyBorder="1" applyAlignment="1">
      <alignment horizontal="centerContinuous" vertical="center" wrapText="1"/>
    </xf>
    <xf numFmtId="0" fontId="4" fillId="0" borderId="0" xfId="89" applyFont="1" applyAlignment="1">
      <alignment horizontal="right"/>
    </xf>
    <xf numFmtId="0" fontId="25" fillId="0" borderId="17" xfId="0" applyFont="1" applyBorder="1" applyAlignment="1">
      <alignment horizontal="center" vertical="center" wrapText="1"/>
    </xf>
    <xf numFmtId="0" fontId="15" fillId="0" borderId="6" xfId="0" applyFont="1" applyBorder="1" applyAlignment="1">
      <alignment horizontal="left" vertical="center" indent="3"/>
    </xf>
    <xf numFmtId="0" fontId="25" fillId="0" borderId="0" xfId="0" applyFont="1" applyAlignment="1">
      <alignment vertical="top"/>
    </xf>
    <xf numFmtId="0" fontId="17" fillId="0" borderId="0" xfId="0" applyFont="1" applyAlignment="1">
      <alignment horizontal="left" vertical="center" wrapText="1"/>
    </xf>
    <xf numFmtId="0" fontId="17" fillId="0" borderId="0" xfId="0" applyFont="1" applyAlignment="1">
      <alignment horizontal="right" indent="1"/>
    </xf>
    <xf numFmtId="37" fontId="17" fillId="0" borderId="0" xfId="0" applyNumberFormat="1" applyFont="1"/>
    <xf numFmtId="0" fontId="85" fillId="0" borderId="3" xfId="0" applyFont="1" applyBorder="1" applyAlignment="1">
      <alignment horizontal="left" indent="1"/>
    </xf>
    <xf numFmtId="3" fontId="84" fillId="0" borderId="0" xfId="0" applyNumberFormat="1" applyFont="1"/>
    <xf numFmtId="0" fontId="144" fillId="0" borderId="0" xfId="0" applyFont="1" applyAlignment="1">
      <alignment horizontal="left"/>
    </xf>
    <xf numFmtId="0" fontId="84" fillId="0" borderId="0" xfId="0" applyFont="1" applyAlignment="1">
      <alignment horizontal="left"/>
    </xf>
    <xf numFmtId="0" fontId="84" fillId="0" borderId="3" xfId="0" applyFont="1" applyBorder="1" applyAlignment="1">
      <alignment horizontal="left" vertical="center" wrapText="1" indent="1"/>
    </xf>
    <xf numFmtId="0" fontId="84" fillId="0" borderId="3" xfId="0" applyFont="1" applyBorder="1" applyAlignment="1">
      <alignment horizontal="left" vertical="center" wrapText="1"/>
    </xf>
    <xf numFmtId="0" fontId="84" fillId="0" borderId="2" xfId="0" applyFont="1" applyBorder="1" applyAlignment="1">
      <alignment horizontal="left" vertical="center" indent="1"/>
    </xf>
    <xf numFmtId="0" fontId="84" fillId="0" borderId="3" xfId="0" applyFont="1" applyBorder="1" applyAlignment="1">
      <alignment horizontal="center" vertical="center"/>
    </xf>
    <xf numFmtId="0" fontId="85" fillId="0" borderId="3" xfId="0" applyFont="1" applyBorder="1" applyAlignment="1">
      <alignment horizontal="center" vertical="top" wrapText="1"/>
    </xf>
    <xf numFmtId="0" fontId="4" fillId="0" borderId="3" xfId="0" applyFont="1" applyBorder="1" applyAlignment="1">
      <alignment vertical="center" wrapText="1"/>
    </xf>
    <xf numFmtId="0" fontId="4" fillId="0" borderId="3" xfId="0" applyFont="1" applyBorder="1" applyAlignment="1">
      <alignment horizontal="center" vertical="center"/>
    </xf>
    <xf numFmtId="0" fontId="160" fillId="0" borderId="0" xfId="46" applyFont="1" applyAlignment="1"/>
    <xf numFmtId="0" fontId="84" fillId="0" borderId="16" xfId="0" applyFont="1" applyBorder="1" applyAlignment="1">
      <alignment horizontal="left" indent="1"/>
    </xf>
    <xf numFmtId="0" fontId="84" fillId="0" borderId="2" xfId="0" applyFont="1" applyBorder="1" applyAlignment="1">
      <alignment horizontal="left" indent="1"/>
    </xf>
    <xf numFmtId="0" fontId="84" fillId="0" borderId="6" xfId="0" applyFont="1" applyBorder="1" applyAlignment="1">
      <alignment horizontal="left" indent="1"/>
    </xf>
    <xf numFmtId="0" fontId="85" fillId="5" borderId="3" xfId="0" applyFont="1" applyFill="1" applyBorder="1" applyAlignment="1">
      <alignment horizontal="center" vertical="center"/>
    </xf>
    <xf numFmtId="0" fontId="4" fillId="0" borderId="0" xfId="0" applyFont="1" applyAlignment="1">
      <alignment horizontal="left" indent="1"/>
    </xf>
    <xf numFmtId="0" fontId="84" fillId="0" borderId="3" xfId="0" quotePrefix="1" applyFont="1" applyBorder="1" applyAlignment="1">
      <alignment horizontal="center" vertical="center"/>
    </xf>
    <xf numFmtId="0" fontId="84" fillId="0" borderId="2" xfId="0" applyFont="1" applyBorder="1" applyAlignment="1">
      <alignment horizontal="left" vertical="center" wrapText="1" indent="1"/>
    </xf>
    <xf numFmtId="0" fontId="84" fillId="0" borderId="6" xfId="0" applyFont="1" applyBorder="1" applyAlignment="1">
      <alignment horizontal="left" vertical="center" wrapText="1" indent="1"/>
    </xf>
    <xf numFmtId="0" fontId="84" fillId="0" borderId="0" xfId="0" applyFont="1" applyAlignment="1">
      <alignment horizontal="left" vertical="center" indent="1"/>
    </xf>
    <xf numFmtId="0" fontId="84" fillId="0" borderId="2" xfId="0" applyFont="1" applyBorder="1" applyAlignment="1">
      <alignment wrapText="1"/>
    </xf>
    <xf numFmtId="0" fontId="4" fillId="0" borderId="0" xfId="63" applyFont="1" applyAlignment="1">
      <alignment horizontal="left" indent="2"/>
    </xf>
    <xf numFmtId="202" fontId="15" fillId="0" borderId="3" xfId="63" applyNumberFormat="1" applyFont="1" applyBorder="1" applyAlignment="1">
      <alignment horizontal="center" vertical="center"/>
    </xf>
    <xf numFmtId="0" fontId="25" fillId="0" borderId="3" xfId="0" applyFont="1" applyBorder="1"/>
    <xf numFmtId="0" fontId="84" fillId="0" borderId="15" xfId="0" applyFont="1" applyBorder="1"/>
    <xf numFmtId="202" fontId="84" fillId="0" borderId="0" xfId="0" applyNumberFormat="1" applyFont="1"/>
    <xf numFmtId="0" fontId="17" fillId="0" borderId="2" xfId="0" applyFont="1" applyBorder="1" applyAlignment="1">
      <alignment wrapText="1"/>
    </xf>
    <xf numFmtId="0" fontId="84" fillId="0" borderId="2" xfId="0" applyFont="1" applyBorder="1"/>
    <xf numFmtId="0" fontId="85" fillId="0" borderId="3" xfId="0" applyFont="1" applyBorder="1" applyAlignment="1">
      <alignment horizontal="left" vertical="center" indent="1"/>
    </xf>
    <xf numFmtId="0" fontId="84" fillId="0" borderId="6" xfId="0" applyFont="1" applyBorder="1" applyAlignment="1">
      <alignment horizontal="center" vertical="center"/>
    </xf>
    <xf numFmtId="0" fontId="84" fillId="0" borderId="0" xfId="0" applyFont="1" applyAlignment="1">
      <alignment vertical="center"/>
    </xf>
    <xf numFmtId="0" fontId="84" fillId="0" borderId="2" xfId="0" applyFont="1" applyBorder="1" applyAlignment="1">
      <alignment horizontal="left" vertical="center" indent="4"/>
    </xf>
    <xf numFmtId="170" fontId="84" fillId="0" borderId="2" xfId="0" applyNumberFormat="1" applyFont="1" applyBorder="1" applyAlignment="1">
      <alignment horizontal="right" vertical="center" indent="5"/>
    </xf>
    <xf numFmtId="170" fontId="84" fillId="0" borderId="2" xfId="0" applyNumberFormat="1" applyFont="1" applyBorder="1" applyAlignment="1">
      <alignment horizontal="left" vertical="center" indent="3"/>
    </xf>
    <xf numFmtId="0" fontId="84" fillId="0" borderId="2" xfId="0" applyFont="1" applyBorder="1" applyAlignment="1">
      <alignment horizontal="left" vertical="center" indent="3"/>
    </xf>
    <xf numFmtId="0" fontId="84" fillId="0" borderId="6" xfId="0" applyFont="1" applyBorder="1" applyAlignment="1">
      <alignment horizontal="left" vertical="center" indent="4"/>
    </xf>
    <xf numFmtId="170" fontId="84" fillId="0" borderId="6" xfId="0" applyNumberFormat="1" applyFont="1" applyBorder="1" applyAlignment="1">
      <alignment horizontal="right" vertical="center" indent="5"/>
    </xf>
    <xf numFmtId="170" fontId="84" fillId="0" borderId="6" xfId="0" applyNumberFormat="1" applyFont="1" applyBorder="1" applyAlignment="1">
      <alignment horizontal="left" vertical="center" indent="3"/>
    </xf>
    <xf numFmtId="0" fontId="84" fillId="0" borderId="6" xfId="0" applyFont="1" applyBorder="1" applyAlignment="1">
      <alignment horizontal="left" vertical="center" indent="3"/>
    </xf>
    <xf numFmtId="0" fontId="84" fillId="0" borderId="2" xfId="0" applyFont="1" applyBorder="1" applyAlignment="1">
      <alignment horizontal="right" vertical="center"/>
    </xf>
    <xf numFmtId="170" fontId="85" fillId="0" borderId="3" xfId="0" applyNumberFormat="1" applyFont="1" applyBorder="1" applyAlignment="1">
      <alignment vertical="center"/>
    </xf>
    <xf numFmtId="0" fontId="85" fillId="0" borderId="0" xfId="0" applyFont="1" applyAlignment="1">
      <alignment horizontal="left" vertical="center" indent="11"/>
    </xf>
    <xf numFmtId="0" fontId="85" fillId="0" borderId="2" xfId="0" applyFont="1" applyBorder="1" applyAlignment="1">
      <alignment vertical="center"/>
    </xf>
    <xf numFmtId="0" fontId="84" fillId="0" borderId="6" xfId="0" applyFont="1" applyBorder="1" applyAlignment="1">
      <alignment vertical="center"/>
    </xf>
    <xf numFmtId="0" fontId="137" fillId="0" borderId="3" xfId="0" applyFont="1" applyBorder="1" applyAlignment="1">
      <alignment horizontal="center" vertical="center"/>
    </xf>
    <xf numFmtId="0" fontId="137" fillId="0" borderId="2" xfId="0" applyFont="1" applyBorder="1" applyAlignment="1">
      <alignment horizontal="left" vertical="center" indent="1"/>
    </xf>
    <xf numFmtId="0" fontId="137" fillId="0" borderId="6" xfId="0" applyFont="1" applyBorder="1" applyAlignment="1">
      <alignment horizontal="left" vertical="center" indent="1"/>
    </xf>
    <xf numFmtId="0" fontId="137" fillId="0" borderId="2" xfId="0" applyFont="1" applyBorder="1" applyAlignment="1">
      <alignment horizontal="left" wrapText="1" indent="1"/>
    </xf>
    <xf numFmtId="0" fontId="137" fillId="0" borderId="2" xfId="0" applyFont="1" applyBorder="1" applyAlignment="1">
      <alignment horizontal="left" indent="1"/>
    </xf>
    <xf numFmtId="0" fontId="137" fillId="0" borderId="6" xfId="0" applyFont="1" applyBorder="1" applyAlignment="1">
      <alignment horizontal="left" wrapText="1" indent="1"/>
    </xf>
    <xf numFmtId="0" fontId="137" fillId="0" borderId="3" xfId="0" applyFont="1" applyBorder="1" applyAlignment="1">
      <alignment horizontal="center" vertical="center" wrapText="1"/>
    </xf>
    <xf numFmtId="0" fontId="139" fillId="0" borderId="3" xfId="0" applyFont="1" applyBorder="1" applyAlignment="1">
      <alignment horizontal="center" vertical="center"/>
    </xf>
    <xf numFmtId="0" fontId="137" fillId="0" borderId="2" xfId="0" applyFont="1" applyBorder="1" applyAlignment="1">
      <alignment horizontal="center" vertical="center"/>
    </xf>
    <xf numFmtId="0" fontId="139" fillId="0" borderId="16" xfId="0" applyFont="1" applyBorder="1" applyAlignment="1">
      <alignment horizontal="center"/>
    </xf>
    <xf numFmtId="0" fontId="84" fillId="0" borderId="5" xfId="0" applyFont="1" applyBorder="1"/>
    <xf numFmtId="0" fontId="139" fillId="0" borderId="2" xfId="0" applyFont="1" applyBorder="1" applyAlignment="1">
      <alignment vertical="center"/>
    </xf>
    <xf numFmtId="0" fontId="139" fillId="0" borderId="6" xfId="0" applyFont="1" applyBorder="1" applyAlignment="1">
      <alignment vertical="center"/>
    </xf>
    <xf numFmtId="0" fontId="85" fillId="0" borderId="0" xfId="0" applyFont="1" applyAlignment="1">
      <alignment horizontal="left" vertical="center" indent="15"/>
    </xf>
    <xf numFmtId="0" fontId="85" fillId="0" borderId="6" xfId="0" applyFont="1" applyBorder="1" applyAlignment="1">
      <alignment horizontal="center" vertical="center"/>
    </xf>
    <xf numFmtId="170" fontId="84" fillId="0" borderId="0" xfId="0" applyNumberFormat="1" applyFont="1" applyAlignment="1">
      <alignment vertical="center"/>
    </xf>
    <xf numFmtId="0" fontId="84" fillId="0" borderId="0" xfId="0" applyFont="1" applyAlignment="1">
      <alignment horizontal="left" wrapText="1"/>
    </xf>
    <xf numFmtId="0" fontId="159" fillId="0" borderId="0" xfId="0" applyFont="1"/>
    <xf numFmtId="0" fontId="84" fillId="0" borderId="16" xfId="0" applyFont="1" applyBorder="1" applyAlignment="1">
      <alignment horizontal="left" wrapText="1" indent="1"/>
    </xf>
    <xf numFmtId="0" fontId="84" fillId="0" borderId="6" xfId="0" applyFont="1" applyBorder="1" applyAlignment="1">
      <alignment horizontal="left" wrapText="1" indent="1"/>
    </xf>
    <xf numFmtId="0" fontId="85" fillId="0" borderId="0" xfId="0" applyFont="1" applyAlignment="1">
      <alignment horizontal="left" vertical="top" wrapText="1"/>
    </xf>
    <xf numFmtId="0" fontId="85" fillId="0" borderId="0" xfId="0" applyFont="1" applyAlignment="1">
      <alignment wrapText="1"/>
    </xf>
    <xf numFmtId="0" fontId="85" fillId="0" borderId="3" xfId="0" applyFont="1" applyBorder="1" applyAlignment="1">
      <alignment horizontal="left" vertical="center" wrapText="1" indent="2"/>
    </xf>
    <xf numFmtId="1" fontId="84" fillId="0" borderId="0" xfId="0" applyNumberFormat="1" applyFont="1" applyAlignment="1">
      <alignment horizontal="right" indent="8"/>
    </xf>
    <xf numFmtId="0" fontId="85" fillId="0" borderId="3" xfId="0" applyFont="1" applyBorder="1" applyAlignment="1">
      <alignment horizontal="left" vertical="center" wrapText="1" indent="3"/>
    </xf>
    <xf numFmtId="3" fontId="84" fillId="0" borderId="2" xfId="0" applyNumberFormat="1" applyFont="1" applyBorder="1"/>
    <xf numFmtId="170" fontId="84" fillId="0" borderId="2" xfId="0" applyNumberFormat="1" applyFont="1" applyBorder="1"/>
    <xf numFmtId="3" fontId="85" fillId="0" borderId="3" xfId="0" applyNumberFormat="1" applyFont="1" applyBorder="1" applyAlignment="1">
      <alignment vertical="center"/>
    </xf>
    <xf numFmtId="180" fontId="84" fillId="0" borderId="0" xfId="0" applyNumberFormat="1" applyFont="1" applyAlignment="1">
      <alignment vertical="center"/>
    </xf>
    <xf numFmtId="0" fontId="84" fillId="0" borderId="16" xfId="0" applyFont="1" applyBorder="1" applyAlignment="1">
      <alignment horizontal="center" vertical="center"/>
    </xf>
    <xf numFmtId="0" fontId="85" fillId="0" borderId="0" xfId="0" applyFont="1" applyAlignment="1">
      <alignment vertical="top" wrapText="1"/>
    </xf>
    <xf numFmtId="0" fontId="15" fillId="0" borderId="0" xfId="0" applyFont="1" applyAlignment="1">
      <alignment horizontal="center"/>
    </xf>
    <xf numFmtId="0" fontId="85" fillId="0" borderId="2" xfId="0" applyFont="1" applyBorder="1" applyAlignment="1">
      <alignment horizontal="left" vertical="center" wrapText="1" indent="2"/>
    </xf>
    <xf numFmtId="0" fontId="85" fillId="0" borderId="2" xfId="0" applyFont="1" applyBorder="1" applyAlignment="1">
      <alignment horizontal="left" vertical="center" wrapText="1" indent="1"/>
    </xf>
    <xf numFmtId="0" fontId="85" fillId="0" borderId="3" xfId="0" applyFont="1" applyBorder="1" applyAlignment="1">
      <alignment horizontal="left" vertical="center" wrapText="1"/>
    </xf>
    <xf numFmtId="0" fontId="85" fillId="0" borderId="3" xfId="0" applyFont="1" applyBorder="1" applyAlignment="1">
      <alignment horizontal="center"/>
    </xf>
    <xf numFmtId="0" fontId="141" fillId="0" borderId="3" xfId="46" applyFont="1" applyBorder="1" applyAlignment="1"/>
    <xf numFmtId="0" fontId="141" fillId="0" borderId="3" xfId="46" applyFont="1" applyBorder="1" applyAlignment="1">
      <alignment horizontal="left"/>
    </xf>
    <xf numFmtId="0" fontId="141" fillId="0" borderId="3" xfId="46" applyFont="1" applyBorder="1" applyAlignment="1">
      <alignment horizontal="left" wrapText="1"/>
    </xf>
    <xf numFmtId="0" fontId="141" fillId="0" borderId="3" xfId="46" applyFont="1" applyFill="1" applyBorder="1" applyAlignment="1">
      <alignment horizontal="left"/>
    </xf>
    <xf numFmtId="0" fontId="4" fillId="0" borderId="2" xfId="54" applyFont="1" applyBorder="1" applyAlignment="1">
      <alignment horizontal="center" vertical="center"/>
    </xf>
    <xf numFmtId="4" fontId="4" fillId="0" borderId="2" xfId="54" applyNumberFormat="1" applyFont="1" applyBorder="1" applyAlignment="1">
      <alignment horizontal="center" vertical="center"/>
    </xf>
    <xf numFmtId="4" fontId="15" fillId="0" borderId="3" xfId="54" applyNumberFormat="1" applyFont="1" applyBorder="1" applyAlignment="1">
      <alignment horizontal="center" vertical="center"/>
    </xf>
    <xf numFmtId="2" fontId="4" fillId="0" borderId="16" xfId="54" applyNumberFormat="1" applyFont="1" applyBorder="1" applyAlignment="1">
      <alignment horizontal="center" vertical="center"/>
    </xf>
    <xf numFmtId="2" fontId="4" fillId="0" borderId="2" xfId="54" applyNumberFormat="1" applyFont="1" applyBorder="1" applyAlignment="1">
      <alignment horizontal="center" vertical="center"/>
    </xf>
    <xf numFmtId="180" fontId="15" fillId="0" borderId="3" xfId="54" applyNumberFormat="1" applyFont="1" applyBorder="1" applyAlignment="1">
      <alignment horizontal="center" vertical="center"/>
    </xf>
    <xf numFmtId="0" fontId="4" fillId="0" borderId="5" xfId="54" applyFont="1" applyBorder="1" applyAlignment="1">
      <alignment horizontal="center" vertical="center"/>
    </xf>
    <xf numFmtId="2" fontId="4" fillId="0" borderId="6" xfId="54" applyNumberFormat="1" applyFont="1" applyBorder="1" applyAlignment="1">
      <alignment horizontal="center" vertical="center"/>
    </xf>
    <xf numFmtId="0" fontId="4" fillId="0" borderId="2" xfId="54" applyFont="1" applyBorder="1" applyAlignment="1">
      <alignment horizontal="left" vertical="center" indent="2"/>
    </xf>
    <xf numFmtId="0" fontId="4" fillId="0" borderId="2" xfId="54" applyFont="1" applyBorder="1" applyAlignment="1">
      <alignment horizontal="left" vertical="center" wrapText="1" indent="2"/>
    </xf>
    <xf numFmtId="0" fontId="4" fillId="0" borderId="5" xfId="54" applyFont="1" applyBorder="1" applyAlignment="1">
      <alignment horizontal="left" vertical="center" indent="2"/>
    </xf>
    <xf numFmtId="3" fontId="15" fillId="0" borderId="16" xfId="63" applyNumberFormat="1" applyFont="1" applyBorder="1" applyAlignment="1">
      <alignment horizontal="right" vertical="center" indent="7"/>
    </xf>
    <xf numFmtId="3" fontId="4" fillId="0" borderId="2" xfId="63" applyNumberFormat="1" applyFont="1" applyBorder="1" applyAlignment="1">
      <alignment horizontal="right" vertical="center" indent="7"/>
    </xf>
    <xf numFmtId="0" fontId="4" fillId="0" borderId="2" xfId="63" applyFont="1" applyBorder="1" applyAlignment="1">
      <alignment horizontal="right" vertical="center" indent="7"/>
    </xf>
    <xf numFmtId="3" fontId="15" fillId="0" borderId="14" xfId="63" applyNumberFormat="1" applyFont="1" applyBorder="1" applyAlignment="1">
      <alignment horizontal="right" vertical="center" indent="7"/>
    </xf>
    <xf numFmtId="3" fontId="15" fillId="0" borderId="3" xfId="63" applyNumberFormat="1" applyFont="1" applyBorder="1" applyAlignment="1">
      <alignment horizontal="right" vertical="center" indent="7"/>
    </xf>
    <xf numFmtId="0" fontId="4" fillId="0" borderId="5" xfId="63" applyFont="1" applyBorder="1" applyAlignment="1">
      <alignment horizontal="right" indent="1"/>
    </xf>
    <xf numFmtId="2" fontId="17" fillId="0" borderId="2" xfId="56" applyNumberFormat="1" applyFont="1" applyBorder="1" applyAlignment="1">
      <alignment horizontal="right" indent="2"/>
    </xf>
    <xf numFmtId="2" fontId="17" fillId="0" borderId="6" xfId="56" applyNumberFormat="1" applyFont="1" applyBorder="1" applyAlignment="1">
      <alignment horizontal="right" indent="2"/>
    </xf>
    <xf numFmtId="197" fontId="17" fillId="0" borderId="2" xfId="1" applyNumberFormat="1" applyFont="1" applyBorder="1" applyAlignment="1">
      <alignment horizontal="right" indent="1"/>
    </xf>
    <xf numFmtId="0" fontId="17" fillId="0" borderId="3" xfId="0" applyFont="1" applyBorder="1" applyAlignment="1">
      <alignment horizontal="right" vertical="center" indent="2"/>
    </xf>
    <xf numFmtId="0" fontId="4" fillId="0" borderId="15" xfId="63" applyFont="1" applyBorder="1" applyAlignment="1">
      <alignment vertical="center" wrapText="1"/>
    </xf>
    <xf numFmtId="170" fontId="12" fillId="0" borderId="6" xfId="63" quotePrefix="1" applyNumberFormat="1" applyFont="1" applyBorder="1" applyAlignment="1">
      <alignment horizontal="right" vertical="center" indent="2"/>
    </xf>
    <xf numFmtId="170" fontId="4" fillId="0" borderId="2" xfId="63" applyNumberFormat="1" applyFont="1" applyBorder="1" applyAlignment="1">
      <alignment horizontal="right" vertical="center" indent="2"/>
    </xf>
    <xf numFmtId="170" fontId="12" fillId="0" borderId="16" xfId="63" quotePrefix="1" applyNumberFormat="1" applyFont="1" applyBorder="1" applyAlignment="1">
      <alignment horizontal="right" vertical="center" indent="2"/>
    </xf>
    <xf numFmtId="170" fontId="15" fillId="0" borderId="3" xfId="63" applyNumberFormat="1" applyFont="1" applyBorder="1" applyAlignment="1">
      <alignment horizontal="right" vertical="center" indent="2"/>
    </xf>
    <xf numFmtId="0" fontId="14" fillId="0" borderId="0" xfId="0" applyFont="1" applyAlignment="1">
      <alignment horizontal="left"/>
    </xf>
    <xf numFmtId="3" fontId="17" fillId="0" borderId="2" xfId="0" applyNumberFormat="1" applyFont="1" applyBorder="1" applyAlignment="1">
      <alignment horizontal="right" wrapText="1" indent="5"/>
    </xf>
    <xf numFmtId="3" fontId="25" fillId="0" borderId="3" xfId="0" applyNumberFormat="1" applyFont="1" applyBorder="1" applyAlignment="1">
      <alignment horizontal="right" vertical="center" indent="5"/>
    </xf>
    <xf numFmtId="170" fontId="4" fillId="0" borderId="2" xfId="0" applyNumberFormat="1" applyFont="1" applyBorder="1" applyAlignment="1">
      <alignment horizontal="left" vertical="center" indent="2"/>
    </xf>
    <xf numFmtId="170" fontId="4" fillId="0" borderId="5" xfId="0" applyNumberFormat="1" applyFont="1" applyBorder="1" applyAlignment="1">
      <alignment horizontal="left" vertical="center" indent="2"/>
    </xf>
    <xf numFmtId="170" fontId="4" fillId="0" borderId="6" xfId="0" applyNumberFormat="1" applyFont="1" applyBorder="1" applyAlignment="1">
      <alignment horizontal="left" vertical="center" indent="2"/>
    </xf>
    <xf numFmtId="170" fontId="4" fillId="0" borderId="37" xfId="0" applyNumberFormat="1" applyFont="1" applyBorder="1" applyAlignment="1">
      <alignment horizontal="left" vertical="center" indent="2"/>
    </xf>
    <xf numFmtId="201" fontId="4" fillId="0" borderId="2" xfId="63" applyNumberFormat="1" applyFont="1" applyBorder="1" applyAlignment="1">
      <alignment horizontal="center" vertical="center" wrapText="1"/>
    </xf>
    <xf numFmtId="37" fontId="4" fillId="0" borderId="11" xfId="8" applyNumberFormat="1" applyFont="1" applyFill="1" applyBorder="1" applyAlignment="1" applyProtection="1">
      <alignment horizontal="right" vertical="center" indent="1"/>
      <protection locked="0"/>
    </xf>
    <xf numFmtId="37" fontId="15" fillId="0" borderId="3" xfId="8" applyNumberFormat="1" applyFont="1" applyFill="1" applyBorder="1" applyAlignment="1" applyProtection="1">
      <alignment horizontal="right" vertical="center" indent="1"/>
      <protection locked="0"/>
    </xf>
    <xf numFmtId="37" fontId="4" fillId="0" borderId="11" xfId="8" applyNumberFormat="1" applyFont="1" applyFill="1" applyBorder="1" applyAlignment="1" applyProtection="1">
      <alignment horizontal="right" vertical="center" indent="2"/>
      <protection locked="0"/>
    </xf>
    <xf numFmtId="3" fontId="4" fillId="0" borderId="11" xfId="8" applyNumberFormat="1" applyFont="1" applyFill="1" applyBorder="1" applyAlignment="1" applyProtection="1">
      <alignment horizontal="right" vertical="center" indent="1"/>
      <protection locked="0"/>
    </xf>
    <xf numFmtId="37" fontId="17" fillId="0" borderId="2" xfId="15" applyNumberFormat="1" applyFont="1" applyBorder="1" applyAlignment="1">
      <alignment horizontal="right" vertical="center" indent="1"/>
    </xf>
    <xf numFmtId="37" fontId="17" fillId="0" borderId="6" xfId="15" applyNumberFormat="1" applyFont="1" applyBorder="1" applyAlignment="1">
      <alignment horizontal="right" vertical="center" indent="1"/>
    </xf>
    <xf numFmtId="0" fontId="17" fillId="0" borderId="2" xfId="0" applyFont="1" applyBorder="1" applyAlignment="1">
      <alignment horizontal="right" indent="4"/>
    </xf>
    <xf numFmtId="2" fontId="15" fillId="0" borderId="16" xfId="0" applyNumberFormat="1" applyFont="1" applyBorder="1" applyAlignment="1">
      <alignment horizontal="right" vertical="center" indent="6"/>
    </xf>
    <xf numFmtId="37" fontId="15" fillId="0" borderId="2" xfId="101" applyNumberFormat="1" applyFont="1" applyFill="1" applyBorder="1" applyAlignment="1">
      <alignment horizontal="right" vertical="center" indent="6"/>
    </xf>
    <xf numFmtId="37" fontId="12" fillId="0" borderId="2" xfId="101" applyNumberFormat="1" applyFont="1" applyFill="1" applyBorder="1" applyAlignment="1">
      <alignment horizontal="right" vertical="center" indent="6"/>
    </xf>
    <xf numFmtId="37" fontId="4" fillId="0" borderId="2" xfId="101" applyNumberFormat="1" applyFont="1" applyFill="1" applyBorder="1" applyAlignment="1">
      <alignment horizontal="right" vertical="center" indent="6"/>
    </xf>
    <xf numFmtId="4" fontId="15" fillId="0" borderId="2" xfId="0" applyNumberFormat="1" applyFont="1" applyBorder="1" applyAlignment="1">
      <alignment horizontal="right" vertical="center" indent="6"/>
    </xf>
    <xf numFmtId="3" fontId="15" fillId="0" borderId="2" xfId="0" applyNumberFormat="1" applyFont="1" applyBorder="1" applyAlignment="1">
      <alignment horizontal="right" vertical="center" indent="6"/>
    </xf>
    <xf numFmtId="4" fontId="15" fillId="0" borderId="3" xfId="0" applyNumberFormat="1" applyFont="1" applyBorder="1" applyAlignment="1">
      <alignment horizontal="right" vertical="center" indent="6"/>
    </xf>
    <xf numFmtId="37" fontId="15" fillId="0" borderId="3" xfId="101" applyNumberFormat="1" applyFont="1" applyFill="1" applyBorder="1" applyAlignment="1">
      <alignment horizontal="right" vertical="center" indent="6"/>
    </xf>
    <xf numFmtId="0" fontId="17" fillId="0" borderId="2" xfId="0" applyFont="1" applyBorder="1" applyAlignment="1">
      <alignment horizontal="right" indent="1"/>
    </xf>
    <xf numFmtId="180" fontId="84" fillId="0" borderId="2" xfId="0" applyNumberFormat="1" applyFont="1" applyBorder="1" applyAlignment="1">
      <alignment horizontal="right" indent="4"/>
    </xf>
    <xf numFmtId="197" fontId="84" fillId="0" borderId="2" xfId="1" applyNumberFormat="1" applyFont="1" applyBorder="1" applyAlignment="1">
      <alignment horizontal="right" vertical="center" indent="1"/>
    </xf>
    <xf numFmtId="37" fontId="84" fillId="0" borderId="16" xfId="99" applyNumberFormat="1" applyFont="1" applyBorder="1" applyAlignment="1">
      <alignment horizontal="right" indent="1"/>
    </xf>
    <xf numFmtId="37" fontId="84" fillId="0" borderId="2" xfId="99" applyNumberFormat="1" applyFont="1" applyBorder="1" applyAlignment="1">
      <alignment horizontal="right" indent="1"/>
    </xf>
    <xf numFmtId="37" fontId="84" fillId="0" borderId="6" xfId="99" applyNumberFormat="1" applyFont="1" applyBorder="1" applyAlignment="1">
      <alignment horizontal="right" indent="1"/>
    </xf>
    <xf numFmtId="0" fontId="84" fillId="0" borderId="16" xfId="0" applyFont="1" applyBorder="1" applyAlignment="1">
      <alignment horizontal="center"/>
    </xf>
    <xf numFmtId="37" fontId="84" fillId="0" borderId="16" xfId="99" applyNumberFormat="1" applyFont="1" applyBorder="1" applyAlignment="1">
      <alignment horizontal="center"/>
    </xf>
    <xf numFmtId="0" fontId="84" fillId="0" borderId="2" xfId="0" applyFont="1" applyBorder="1" applyAlignment="1">
      <alignment horizontal="center"/>
    </xf>
    <xf numFmtId="37" fontId="84" fillId="0" borderId="2" xfId="99" applyNumberFormat="1" applyFont="1" applyBorder="1" applyAlignment="1">
      <alignment horizontal="center"/>
    </xf>
    <xf numFmtId="0" fontId="84" fillId="0" borderId="6" xfId="0" applyFont="1" applyBorder="1" applyAlignment="1">
      <alignment horizontal="center"/>
    </xf>
    <xf numFmtId="37" fontId="84" fillId="0" borderId="6" xfId="99" applyNumberFormat="1" applyFont="1" applyBorder="1" applyAlignment="1">
      <alignment horizontal="center"/>
    </xf>
    <xf numFmtId="37" fontId="85" fillId="0" borderId="3" xfId="99" applyNumberFormat="1" applyFont="1" applyBorder="1" applyAlignment="1">
      <alignment horizontal="center" vertical="center"/>
    </xf>
    <xf numFmtId="0" fontId="84" fillId="0" borderId="3" xfId="0" applyFont="1" applyBorder="1" applyAlignment="1">
      <alignment wrapText="1"/>
    </xf>
    <xf numFmtId="202" fontId="4" fillId="0" borderId="2" xfId="63" quotePrefix="1" applyNumberFormat="1" applyFont="1" applyBorder="1" applyAlignment="1">
      <alignment horizontal="right" indent="1"/>
    </xf>
    <xf numFmtId="0" fontId="4" fillId="0" borderId="2" xfId="63" applyFont="1" applyBorder="1" applyAlignment="1">
      <alignment horizontal="right" indent="1"/>
    </xf>
    <xf numFmtId="0" fontId="4" fillId="0" borderId="2" xfId="63" quotePrefix="1" applyFont="1" applyBorder="1" applyAlignment="1">
      <alignment horizontal="right" indent="1"/>
    </xf>
    <xf numFmtId="0" fontId="4" fillId="0" borderId="2" xfId="63" quotePrefix="1" applyFont="1" applyBorder="1" applyAlignment="1">
      <alignment horizontal="right" vertical="center" indent="1"/>
    </xf>
    <xf numFmtId="0" fontId="25" fillId="0" borderId="3" xfId="0" applyFont="1" applyBorder="1" applyAlignment="1">
      <alignment horizontal="right" indent="1"/>
    </xf>
    <xf numFmtId="0" fontId="4" fillId="0" borderId="5" xfId="63" quotePrefix="1" applyFont="1" applyBorder="1" applyAlignment="1">
      <alignment horizontal="right" indent="1"/>
    </xf>
    <xf numFmtId="0" fontId="4" fillId="0" borderId="5" xfId="63" quotePrefix="1" applyFont="1" applyBorder="1" applyAlignment="1">
      <alignment horizontal="right" vertical="center" indent="1"/>
    </xf>
    <xf numFmtId="0" fontId="84" fillId="0" borderId="2" xfId="0" applyFont="1" applyBorder="1" applyAlignment="1">
      <alignment horizontal="right" indent="2"/>
    </xf>
    <xf numFmtId="0" fontId="84" fillId="0" borderId="5" xfId="0" applyFont="1" applyBorder="1" applyAlignment="1">
      <alignment horizontal="right" indent="2"/>
    </xf>
    <xf numFmtId="0" fontId="85" fillId="0" borderId="3" xfId="0" applyFont="1" applyBorder="1" applyAlignment="1">
      <alignment horizontal="right" indent="2"/>
    </xf>
    <xf numFmtId="0" fontId="84" fillId="0" borderId="2" xfId="0" applyFont="1" applyBorder="1" applyAlignment="1">
      <alignment horizontal="right" vertical="center" indent="4"/>
    </xf>
    <xf numFmtId="0" fontId="84" fillId="0" borderId="2" xfId="0" applyFont="1" applyBorder="1" applyAlignment="1">
      <alignment horizontal="right" vertical="center" indent="5"/>
    </xf>
    <xf numFmtId="0" fontId="84" fillId="0" borderId="6" xfId="0" applyFont="1" applyBorder="1" applyAlignment="1">
      <alignment horizontal="right" vertical="center" indent="5"/>
    </xf>
    <xf numFmtId="3" fontId="84" fillId="0" borderId="36" xfId="0" applyNumberFormat="1" applyFont="1" applyBorder="1" applyAlignment="1">
      <alignment horizontal="center" vertical="center"/>
    </xf>
    <xf numFmtId="170" fontId="84" fillId="0" borderId="16" xfId="0" applyNumberFormat="1" applyFont="1" applyBorder="1" applyAlignment="1">
      <alignment horizontal="center" vertical="center"/>
    </xf>
    <xf numFmtId="3" fontId="84" fillId="0" borderId="5" xfId="0" applyNumberFormat="1" applyFont="1" applyBorder="1" applyAlignment="1">
      <alignment horizontal="center" vertical="center"/>
    </xf>
    <xf numFmtId="170" fontId="84" fillId="0" borderId="2" xfId="0" applyNumberFormat="1" applyFont="1" applyBorder="1" applyAlignment="1">
      <alignment horizontal="center" vertical="center"/>
    </xf>
    <xf numFmtId="0" fontId="84" fillId="0" borderId="5" xfId="0" applyFont="1" applyBorder="1" applyAlignment="1">
      <alignment horizontal="center" vertical="center"/>
    </xf>
    <xf numFmtId="3" fontId="85" fillId="0" borderId="22" xfId="0" applyNumberFormat="1" applyFont="1" applyBorder="1" applyAlignment="1">
      <alignment horizontal="center" vertical="center"/>
    </xf>
    <xf numFmtId="170" fontId="85" fillId="0" borderId="3" xfId="0" applyNumberFormat="1" applyFont="1" applyBorder="1" applyAlignment="1">
      <alignment horizontal="center" vertical="center"/>
    </xf>
    <xf numFmtId="170" fontId="84" fillId="0" borderId="2" xfId="0" applyNumberFormat="1" applyFont="1" applyBorder="1" applyAlignment="1">
      <alignment horizontal="right" vertical="center" indent="3"/>
    </xf>
    <xf numFmtId="170" fontId="84" fillId="0" borderId="6" xfId="0" applyNumberFormat="1" applyFont="1" applyBorder="1" applyAlignment="1">
      <alignment horizontal="right" vertical="center" indent="3"/>
    </xf>
    <xf numFmtId="170" fontId="84" fillId="0" borderId="2" xfId="0" applyNumberFormat="1" applyFont="1" applyBorder="1" applyAlignment="1">
      <alignment horizontal="right" vertical="center" indent="4"/>
    </xf>
    <xf numFmtId="170" fontId="84" fillId="0" borderId="6" xfId="0" applyNumberFormat="1" applyFont="1" applyBorder="1" applyAlignment="1">
      <alignment horizontal="right" vertical="center" indent="4"/>
    </xf>
    <xf numFmtId="170" fontId="137" fillId="0" borderId="2" xfId="0" applyNumberFormat="1" applyFont="1" applyBorder="1" applyAlignment="1">
      <alignment horizontal="right" vertical="center" indent="1"/>
    </xf>
    <xf numFmtId="170" fontId="137" fillId="0" borderId="2" xfId="0" applyNumberFormat="1" applyFont="1" applyBorder="1" applyAlignment="1">
      <alignment horizontal="right" indent="3"/>
    </xf>
    <xf numFmtId="170" fontId="137" fillId="0" borderId="2" xfId="0" applyNumberFormat="1" applyFont="1" applyBorder="1" applyAlignment="1">
      <alignment horizontal="right" vertical="center" indent="3"/>
    </xf>
    <xf numFmtId="170" fontId="137" fillId="0" borderId="6" xfId="0" applyNumberFormat="1" applyFont="1" applyBorder="1" applyAlignment="1">
      <alignment horizontal="right" indent="3"/>
    </xf>
    <xf numFmtId="0" fontId="137" fillId="0" borderId="2" xfId="0" applyFont="1" applyBorder="1" applyAlignment="1">
      <alignment horizontal="right" vertical="center" indent="2"/>
    </xf>
    <xf numFmtId="0" fontId="137" fillId="0" borderId="6" xfId="0" applyFont="1" applyBorder="1" applyAlignment="1">
      <alignment horizontal="right" vertical="center" indent="2"/>
    </xf>
    <xf numFmtId="170" fontId="139" fillId="0" borderId="3" xfId="0" applyNumberFormat="1" applyFont="1" applyBorder="1" applyAlignment="1">
      <alignment horizontal="right" vertical="center" indent="1"/>
    </xf>
    <xf numFmtId="0" fontId="84" fillId="0" borderId="2" xfId="0" applyFont="1" applyBorder="1" applyAlignment="1">
      <alignment horizontal="center" vertical="center"/>
    </xf>
    <xf numFmtId="37" fontId="84" fillId="0" borderId="2" xfId="99" applyNumberFormat="1" applyFont="1" applyBorder="1" applyAlignment="1">
      <alignment horizontal="right" vertical="center" indent="1"/>
    </xf>
    <xf numFmtId="37" fontId="84" fillId="0" borderId="6" xfId="99" applyNumberFormat="1" applyFont="1" applyBorder="1" applyAlignment="1">
      <alignment horizontal="right" vertical="center" indent="1"/>
    </xf>
    <xf numFmtId="197" fontId="84" fillId="0" borderId="2" xfId="99" applyNumberFormat="1" applyFont="1" applyBorder="1" applyAlignment="1">
      <alignment horizontal="right" vertical="center" indent="3"/>
    </xf>
    <xf numFmtId="197" fontId="84" fillId="0" borderId="6" xfId="99" applyNumberFormat="1" applyFont="1" applyBorder="1" applyAlignment="1">
      <alignment horizontal="right" vertical="center" indent="3"/>
    </xf>
    <xf numFmtId="197" fontId="84" fillId="0" borderId="2" xfId="99" applyNumberFormat="1" applyFont="1" applyBorder="1" applyAlignment="1">
      <alignment horizontal="center"/>
    </xf>
    <xf numFmtId="197" fontId="84" fillId="0" borderId="2" xfId="99" applyNumberFormat="1" applyFont="1" applyFill="1" applyBorder="1" applyAlignment="1">
      <alignment horizontal="center"/>
    </xf>
    <xf numFmtId="197" fontId="85" fillId="0" borderId="3" xfId="99" applyNumberFormat="1" applyFont="1" applyFill="1" applyBorder="1" applyAlignment="1">
      <alignment horizontal="center" vertical="center"/>
    </xf>
    <xf numFmtId="197" fontId="84" fillId="0" borderId="2" xfId="99" applyNumberFormat="1" applyFont="1" applyBorder="1" applyAlignment="1">
      <alignment horizontal="right" indent="3"/>
    </xf>
    <xf numFmtId="197" fontId="84" fillId="0" borderId="6" xfId="99" applyNumberFormat="1" applyFont="1" applyBorder="1" applyAlignment="1">
      <alignment horizontal="right" indent="3"/>
    </xf>
    <xf numFmtId="197" fontId="84" fillId="0" borderId="25" xfId="99" applyNumberFormat="1" applyFont="1" applyBorder="1" applyAlignment="1">
      <alignment horizontal="right" indent="3"/>
    </xf>
    <xf numFmtId="3" fontId="84" fillId="0" borderId="2" xfId="0" applyNumberFormat="1" applyFont="1" applyBorder="1" applyAlignment="1">
      <alignment horizontal="center"/>
    </xf>
    <xf numFmtId="170" fontId="84" fillId="0" borderId="2" xfId="0" applyNumberFormat="1" applyFont="1" applyBorder="1" applyAlignment="1">
      <alignment horizontal="center"/>
    </xf>
    <xf numFmtId="3" fontId="85" fillId="0" borderId="3" xfId="0" applyNumberFormat="1" applyFont="1" applyBorder="1" applyAlignment="1">
      <alignment horizontal="center" vertical="center"/>
    </xf>
    <xf numFmtId="3" fontId="84" fillId="0" borderId="0" xfId="0" applyNumberFormat="1" applyFont="1" applyAlignment="1">
      <alignment horizontal="center"/>
    </xf>
    <xf numFmtId="180" fontId="84" fillId="0" borderId="0" xfId="0" applyNumberFormat="1" applyFont="1" applyAlignment="1">
      <alignment horizontal="right" vertical="center" indent="4"/>
    </xf>
    <xf numFmtId="170" fontId="84" fillId="0" borderId="2" xfId="0" applyNumberFormat="1" applyFont="1" applyBorder="1" applyAlignment="1">
      <alignment horizontal="right" indent="5"/>
    </xf>
    <xf numFmtId="170" fontId="84" fillId="0" borderId="6" xfId="0" applyNumberFormat="1" applyFont="1" applyBorder="1" applyAlignment="1">
      <alignment horizontal="right" indent="5"/>
    </xf>
    <xf numFmtId="180" fontId="84" fillId="0" borderId="0" xfId="0" applyNumberFormat="1" applyFont="1" applyAlignment="1">
      <alignment horizontal="right" vertical="center" indent="6"/>
    </xf>
    <xf numFmtId="0" fontId="84" fillId="0" borderId="2" xfId="0" applyFont="1" applyBorder="1" applyAlignment="1">
      <alignment horizontal="right" vertical="center" indent="6"/>
    </xf>
    <xf numFmtId="180" fontId="84" fillId="0" borderId="0" xfId="0" applyNumberFormat="1" applyFont="1" applyAlignment="1">
      <alignment horizontal="right" indent="6"/>
    </xf>
    <xf numFmtId="170" fontId="84" fillId="0" borderId="2" xfId="0" applyNumberFormat="1" applyFont="1" applyBorder="1" applyAlignment="1">
      <alignment horizontal="right" indent="6"/>
    </xf>
    <xf numFmtId="180" fontId="84" fillId="0" borderId="6" xfId="0" applyNumberFormat="1" applyFont="1" applyBorder="1" applyAlignment="1">
      <alignment horizontal="right" indent="6"/>
    </xf>
    <xf numFmtId="170" fontId="84" fillId="0" borderId="6" xfId="0" applyNumberFormat="1" applyFont="1" applyBorder="1" applyAlignment="1">
      <alignment horizontal="right" indent="6"/>
    </xf>
    <xf numFmtId="180" fontId="84" fillId="0" borderId="4" xfId="0" applyNumberFormat="1" applyFont="1" applyBorder="1" applyAlignment="1">
      <alignment horizontal="right" vertical="center" indent="4"/>
    </xf>
    <xf numFmtId="180" fontId="84" fillId="0" borderId="2" xfId="0" applyNumberFormat="1" applyFont="1" applyBorder="1" applyAlignment="1">
      <alignment horizontal="right" vertical="center" indent="4"/>
    </xf>
    <xf numFmtId="180" fontId="84" fillId="0" borderId="16" xfId="0" applyNumberFormat="1" applyFont="1" applyBorder="1" applyAlignment="1">
      <alignment horizontal="left" vertical="center" indent="3"/>
    </xf>
    <xf numFmtId="180" fontId="84" fillId="0" borderId="6" xfId="0" applyNumberFormat="1" applyFont="1" applyBorder="1" applyAlignment="1">
      <alignment horizontal="left" vertical="center" indent="3"/>
    </xf>
    <xf numFmtId="180" fontId="84" fillId="0" borderId="2" xfId="0" applyNumberFormat="1" applyFont="1" applyBorder="1" applyAlignment="1">
      <alignment horizontal="center" vertical="center"/>
    </xf>
    <xf numFmtId="180" fontId="84" fillId="0" borderId="6" xfId="0" applyNumberFormat="1" applyFont="1" applyBorder="1" applyAlignment="1">
      <alignment horizontal="center" vertical="center"/>
    </xf>
    <xf numFmtId="170" fontId="84" fillId="0" borderId="6" xfId="0" applyNumberFormat="1" applyFont="1" applyBorder="1" applyAlignment="1">
      <alignment horizontal="center" vertical="center"/>
    </xf>
    <xf numFmtId="180" fontId="84" fillId="0" borderId="0" xfId="0" applyNumberFormat="1" applyFont="1" applyAlignment="1">
      <alignment horizontal="center" vertical="center"/>
    </xf>
    <xf numFmtId="180" fontId="84" fillId="0" borderId="4" xfId="0" applyNumberFormat="1" applyFont="1" applyBorder="1" applyAlignment="1">
      <alignment horizontal="center" vertical="center"/>
    </xf>
    <xf numFmtId="180" fontId="84" fillId="0" borderId="2" xfId="0" applyNumberFormat="1" applyFont="1" applyBorder="1" applyAlignment="1">
      <alignment horizontal="right" vertical="center" indent="5"/>
    </xf>
    <xf numFmtId="180" fontId="84" fillId="0" borderId="6" xfId="0" applyNumberFormat="1" applyFont="1" applyBorder="1" applyAlignment="1">
      <alignment horizontal="right" vertical="center" indent="5"/>
    </xf>
    <xf numFmtId="197" fontId="15" fillId="0" borderId="3" xfId="99" applyNumberFormat="1" applyFont="1" applyBorder="1" applyAlignment="1">
      <alignment horizontal="right" vertical="center" indent="4"/>
    </xf>
    <xf numFmtId="197" fontId="4" fillId="0" borderId="16" xfId="99" applyNumberFormat="1" applyFont="1" applyBorder="1" applyAlignment="1">
      <alignment horizontal="right" indent="4"/>
    </xf>
    <xf numFmtId="197" fontId="84" fillId="0" borderId="16" xfId="0" applyNumberFormat="1" applyFont="1" applyBorder="1" applyAlignment="1">
      <alignment horizontal="right" indent="4"/>
    </xf>
    <xf numFmtId="197" fontId="4" fillId="0" borderId="2" xfId="99" applyNumberFormat="1" applyFont="1" applyBorder="1" applyAlignment="1">
      <alignment horizontal="right" indent="4"/>
    </xf>
    <xf numFmtId="197" fontId="84" fillId="0" borderId="2" xfId="0" applyNumberFormat="1" applyFont="1" applyBorder="1" applyAlignment="1">
      <alignment horizontal="right" indent="4"/>
    </xf>
    <xf numFmtId="197" fontId="4" fillId="0" borderId="2" xfId="0" applyNumberFormat="1" applyFont="1" applyBorder="1" applyAlignment="1">
      <alignment horizontal="right" indent="4"/>
    </xf>
    <xf numFmtId="197" fontId="84" fillId="0" borderId="6" xfId="0" applyNumberFormat="1" applyFont="1" applyBorder="1" applyAlignment="1">
      <alignment horizontal="right" indent="4"/>
    </xf>
    <xf numFmtId="180" fontId="15" fillId="0" borderId="3" xfId="99" applyNumberFormat="1" applyFont="1" applyBorder="1" applyAlignment="1">
      <alignment horizontal="right" vertical="center" indent="4"/>
    </xf>
    <xf numFmtId="180" fontId="4" fillId="0" borderId="16" xfId="99" applyNumberFormat="1" applyFont="1" applyBorder="1" applyAlignment="1">
      <alignment horizontal="right" indent="4"/>
    </xf>
    <xf numFmtId="180" fontId="84" fillId="0" borderId="16" xfId="0" applyNumberFormat="1" applyFont="1" applyBorder="1" applyAlignment="1">
      <alignment horizontal="right" indent="4"/>
    </xf>
    <xf numFmtId="180" fontId="4" fillId="0" borderId="2" xfId="0" applyNumberFormat="1" applyFont="1" applyBorder="1" applyAlignment="1">
      <alignment horizontal="right" indent="4"/>
    </xf>
    <xf numFmtId="180" fontId="4" fillId="0" borderId="2" xfId="99" applyNumberFormat="1" applyFont="1" applyBorder="1" applyAlignment="1">
      <alignment horizontal="right" indent="4"/>
    </xf>
    <xf numFmtId="180" fontId="84" fillId="0" borderId="6" xfId="0" applyNumberFormat="1" applyFont="1" applyBorder="1" applyAlignment="1">
      <alignment horizontal="right" indent="4"/>
    </xf>
    <xf numFmtId="180" fontId="4" fillId="0" borderId="6" xfId="0" applyNumberFormat="1" applyFont="1" applyBorder="1" applyAlignment="1">
      <alignment horizontal="right" indent="4"/>
    </xf>
    <xf numFmtId="190" fontId="151" fillId="0" borderId="11" xfId="7" applyNumberFormat="1" applyFont="1" applyFill="1" applyBorder="1" applyAlignment="1" applyProtection="1">
      <alignment horizontal="center" vertical="center"/>
    </xf>
    <xf numFmtId="0" fontId="4" fillId="0" borderId="2" xfId="85" applyFont="1" applyBorder="1" applyAlignment="1">
      <alignment horizontal="left" vertical="center" wrapText="1" indent="1"/>
    </xf>
    <xf numFmtId="0" fontId="4" fillId="0" borderId="2" xfId="85" applyFont="1" applyBorder="1" applyAlignment="1">
      <alignment horizontal="left" vertical="center" indent="1"/>
    </xf>
    <xf numFmtId="0" fontId="4" fillId="0" borderId="6" xfId="85" applyFont="1" applyBorder="1" applyAlignment="1">
      <alignment horizontal="left" vertical="center" wrapText="1" indent="1"/>
    </xf>
    <xf numFmtId="190" fontId="151" fillId="0" borderId="56" xfId="101" applyNumberFormat="1" applyFont="1" applyFill="1" applyBorder="1" applyAlignment="1" applyProtection="1">
      <alignment horizontal="center" vertical="center"/>
    </xf>
    <xf numFmtId="0" fontId="4" fillId="0" borderId="81" xfId="63" applyFont="1" applyBorder="1" applyAlignment="1">
      <alignment horizontal="right" indent="1"/>
    </xf>
    <xf numFmtId="0" fontId="4" fillId="0" borderId="81" xfId="63" quotePrefix="1" applyFont="1" applyBorder="1" applyAlignment="1">
      <alignment horizontal="right" indent="1"/>
    </xf>
    <xf numFmtId="0" fontId="4" fillId="0" borderId="81" xfId="63" quotePrefix="1" applyFont="1" applyBorder="1" applyAlignment="1">
      <alignment horizontal="right" vertical="center" indent="1"/>
    </xf>
    <xf numFmtId="0" fontId="25" fillId="0" borderId="109" xfId="0" applyFont="1" applyBorder="1" applyAlignment="1">
      <alignment horizontal="right" indent="1"/>
    </xf>
    <xf numFmtId="3" fontId="4" fillId="0" borderId="3" xfId="0" applyNumberFormat="1" applyFont="1" applyBorder="1" applyAlignment="1">
      <alignment horizontal="center" vertical="center"/>
    </xf>
    <xf numFmtId="0" fontId="84" fillId="0" borderId="0" xfId="0" applyFont="1" applyAlignment="1">
      <alignment horizontal="left" vertical="center" wrapText="1" indent="1"/>
    </xf>
    <xf numFmtId="0" fontId="84" fillId="0" borderId="16" xfId="0" applyFont="1" applyBorder="1" applyAlignment="1">
      <alignment horizontal="left" vertical="center" wrapText="1" indent="1"/>
    </xf>
    <xf numFmtId="0" fontId="84" fillId="0" borderId="16" xfId="0" applyFont="1" applyBorder="1" applyAlignment="1">
      <alignment horizontal="left" vertical="center" wrapText="1"/>
    </xf>
    <xf numFmtId="0" fontId="84" fillId="0" borderId="16" xfId="0" applyFont="1" applyBorder="1" applyAlignment="1">
      <alignment vertical="center" wrapText="1"/>
    </xf>
    <xf numFmtId="0" fontId="88" fillId="0" borderId="3" xfId="0" applyFont="1" applyBorder="1" applyAlignment="1">
      <alignment vertical="center" wrapText="1"/>
    </xf>
    <xf numFmtId="0" fontId="137" fillId="0" borderId="3" xfId="0" applyFont="1" applyBorder="1" applyAlignment="1">
      <alignment vertical="center" wrapText="1"/>
    </xf>
    <xf numFmtId="0" fontId="165" fillId="0" borderId="0" xfId="0" applyFont="1" applyAlignment="1">
      <alignment horizontal="center"/>
    </xf>
    <xf numFmtId="49" fontId="41" fillId="0" borderId="34" xfId="0" applyNumberFormat="1" applyFont="1" applyBorder="1" applyAlignment="1">
      <alignment horizontal="center" vertical="center"/>
    </xf>
    <xf numFmtId="0" fontId="166" fillId="0" borderId="0" xfId="56" applyFont="1"/>
    <xf numFmtId="0" fontId="167" fillId="0" borderId="0" xfId="0" applyFont="1"/>
    <xf numFmtId="0" fontId="166" fillId="0" borderId="0" xfId="0" applyFont="1"/>
    <xf numFmtId="0" fontId="168" fillId="0" borderId="0" xfId="0" applyFont="1"/>
    <xf numFmtId="2" fontId="4" fillId="0" borderId="6" xfId="53" applyNumberFormat="1" applyFont="1" applyBorder="1" applyAlignment="1">
      <alignment horizontal="right" vertical="center" indent="3"/>
    </xf>
    <xf numFmtId="0" fontId="11" fillId="0" borderId="0" xfId="0" applyFont="1" applyAlignment="1">
      <alignment vertical="center" textRotation="180" wrapText="1"/>
    </xf>
    <xf numFmtId="195" fontId="84" fillId="0" borderId="0" xfId="0" applyNumberFormat="1" applyFont="1"/>
    <xf numFmtId="0" fontId="4" fillId="0" borderId="0" xfId="0" applyFont="1" applyAlignment="1">
      <alignment horizontal="justify" vertical="center"/>
    </xf>
    <xf numFmtId="2" fontId="4" fillId="0" borderId="16" xfId="0" applyNumberFormat="1" applyFont="1" applyBorder="1" applyAlignment="1">
      <alignment horizontal="right" indent="7"/>
    </xf>
    <xf numFmtId="0" fontId="144" fillId="0" borderId="0" xfId="0" applyFont="1" applyAlignment="1">
      <alignment vertical="center"/>
    </xf>
    <xf numFmtId="0" fontId="144" fillId="0" borderId="0" xfId="0" applyFont="1" applyAlignment="1">
      <alignment horizontal="left" vertical="center"/>
    </xf>
    <xf numFmtId="0" fontId="160" fillId="0" borderId="0" xfId="46"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11" fillId="0" borderId="0" xfId="0" applyFont="1" applyAlignment="1">
      <alignment horizontal="left"/>
    </xf>
    <xf numFmtId="0" fontId="18" fillId="0" borderId="0" xfId="0" applyFont="1" applyAlignment="1">
      <alignment vertical="center" textRotation="180"/>
    </xf>
    <xf numFmtId="0" fontId="11" fillId="0" borderId="3" xfId="0" applyFont="1" applyBorder="1" applyAlignment="1">
      <alignment horizontal="center" vertical="center"/>
    </xf>
    <xf numFmtId="0" fontId="14" fillId="0" borderId="16" xfId="0"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left" vertical="center" wrapText="1" indent="2"/>
    </xf>
    <xf numFmtId="3" fontId="14" fillId="0" borderId="0" xfId="0" applyNumberFormat="1" applyFont="1" applyAlignment="1">
      <alignment horizontal="center" vertical="center" wrapText="1"/>
    </xf>
    <xf numFmtId="0" fontId="18" fillId="0" borderId="0" xfId="0" applyFont="1" applyAlignment="1">
      <alignment horizontal="right" vertical="center" textRotation="180"/>
    </xf>
    <xf numFmtId="0" fontId="18" fillId="0" borderId="0" xfId="0" applyFont="1" applyAlignment="1">
      <alignment horizontal="center"/>
    </xf>
    <xf numFmtId="3" fontId="17" fillId="0" borderId="2" xfId="14" applyNumberFormat="1" applyFont="1" applyFill="1" applyBorder="1" applyAlignment="1"/>
    <xf numFmtId="3" fontId="17" fillId="0" borderId="2" xfId="0" applyNumberFormat="1" applyFont="1" applyBorder="1" applyAlignment="1">
      <alignment wrapText="1"/>
    </xf>
    <xf numFmtId="3" fontId="17" fillId="0" borderId="2" xfId="0" applyNumberFormat="1" applyFont="1" applyBorder="1"/>
    <xf numFmtId="3" fontId="17" fillId="0" borderId="6" xfId="0" quotePrefix="1" applyNumberFormat="1" applyFont="1" applyBorder="1"/>
    <xf numFmtId="3" fontId="25" fillId="0" borderId="6" xfId="0" quotePrefix="1" applyNumberFormat="1" applyFont="1" applyBorder="1" applyAlignment="1">
      <alignment vertical="center"/>
    </xf>
    <xf numFmtId="0" fontId="4" fillId="0" borderId="0" xfId="0" applyFont="1" applyAlignment="1">
      <alignment vertical="center" wrapText="1"/>
    </xf>
    <xf numFmtId="0" fontId="103" fillId="0" borderId="0" xfId="63" applyFont="1"/>
    <xf numFmtId="4" fontId="12" fillId="0" borderId="2" xfId="63" applyNumberFormat="1" applyFont="1" applyBorder="1" applyAlignment="1">
      <alignment wrapText="1"/>
    </xf>
    <xf numFmtId="4" fontId="15" fillId="0" borderId="2" xfId="63" applyNumberFormat="1" applyFont="1" applyBorder="1"/>
    <xf numFmtId="4" fontId="15" fillId="0" borderId="2" xfId="63" applyNumberFormat="1" applyFont="1" applyBorder="1" applyAlignment="1">
      <alignment wrapText="1"/>
    </xf>
    <xf numFmtId="4" fontId="15" fillId="0" borderId="3" xfId="63" applyNumberFormat="1" applyFont="1" applyBorder="1" applyAlignment="1">
      <alignment vertical="center" wrapText="1"/>
    </xf>
    <xf numFmtId="170" fontId="4" fillId="0" borderId="0" xfId="0" applyNumberFormat="1" applyFont="1"/>
    <xf numFmtId="3" fontId="84" fillId="0" borderId="2" xfId="0" applyNumberFormat="1" applyFont="1" applyBorder="1" applyAlignment="1">
      <alignment vertical="center"/>
    </xf>
    <xf numFmtId="3" fontId="84" fillId="0" borderId="6" xfId="0" applyNumberFormat="1" applyFont="1" applyBorder="1" applyAlignment="1">
      <alignment vertical="center"/>
    </xf>
    <xf numFmtId="3" fontId="84" fillId="0" borderId="2" xfId="0" applyNumberFormat="1" applyFont="1" applyBorder="1" applyAlignment="1">
      <alignment horizontal="right" vertical="center"/>
    </xf>
    <xf numFmtId="3" fontId="84" fillId="0" borderId="6" xfId="0" applyNumberFormat="1" applyFont="1" applyBorder="1" applyAlignment="1">
      <alignment horizontal="right" vertical="center"/>
    </xf>
    <xf numFmtId="0" fontId="84" fillId="0" borderId="3" xfId="0" quotePrefix="1" applyFont="1" applyBorder="1" applyAlignment="1">
      <alignment horizontal="left" vertical="center" wrapText="1"/>
    </xf>
    <xf numFmtId="181" fontId="4" fillId="0" borderId="5" xfId="0" applyNumberFormat="1" applyFont="1" applyBorder="1" applyAlignment="1">
      <alignment horizontal="right" vertical="center" indent="3"/>
    </xf>
    <xf numFmtId="182" fontId="4" fillId="0" borderId="5" xfId="0" applyNumberFormat="1" applyFont="1" applyBorder="1" applyAlignment="1">
      <alignment horizontal="right" vertical="center" indent="3"/>
    </xf>
    <xf numFmtId="183" fontId="4" fillId="0" borderId="5" xfId="0" applyNumberFormat="1" applyFont="1" applyBorder="1" applyAlignment="1">
      <alignment horizontal="right" vertical="center" indent="3"/>
    </xf>
    <xf numFmtId="184" fontId="4" fillId="0" borderId="5" xfId="0" applyNumberFormat="1" applyFont="1" applyBorder="1" applyAlignment="1">
      <alignment horizontal="right" vertical="center" indent="3"/>
    </xf>
    <xf numFmtId="185" fontId="4" fillId="0" borderId="5" xfId="0" applyNumberFormat="1" applyFont="1" applyBorder="1" applyAlignment="1">
      <alignment horizontal="right" vertical="center" indent="3"/>
    </xf>
    <xf numFmtId="2" fontId="4" fillId="0" borderId="5" xfId="0" applyNumberFormat="1" applyFont="1" applyBorder="1" applyAlignment="1">
      <alignment horizontal="right" vertical="center" indent="3"/>
    </xf>
    <xf numFmtId="186" fontId="4" fillId="0" borderId="5" xfId="0" applyNumberFormat="1" applyFont="1" applyBorder="1" applyAlignment="1">
      <alignment horizontal="right" vertical="center" indent="3"/>
    </xf>
    <xf numFmtId="187" fontId="4" fillId="0" borderId="5" xfId="0" applyNumberFormat="1" applyFont="1" applyBorder="1" applyAlignment="1">
      <alignment horizontal="right" vertical="center" indent="3"/>
    </xf>
    <xf numFmtId="188" fontId="4" fillId="0" borderId="5" xfId="0" applyNumberFormat="1" applyFont="1" applyBorder="1" applyAlignment="1">
      <alignment horizontal="right" vertical="center" indent="3"/>
    </xf>
    <xf numFmtId="0" fontId="4" fillId="0" borderId="5" xfId="0" applyFont="1" applyBorder="1" applyAlignment="1">
      <alignment horizontal="right" vertical="center" wrapText="1" indent="3"/>
    </xf>
    <xf numFmtId="0" fontId="141" fillId="0" borderId="31" xfId="46" applyFont="1" applyBorder="1"/>
    <xf numFmtId="0" fontId="166" fillId="0" borderId="0" xfId="0" applyFont="1" applyAlignment="1">
      <alignment horizontal="left" vertical="center" indent="3"/>
    </xf>
    <xf numFmtId="4" fontId="15" fillId="0" borderId="3" xfId="0" applyNumberFormat="1" applyFont="1" applyBorder="1" applyAlignment="1">
      <alignment horizontal="right" vertical="center" indent="7"/>
    </xf>
    <xf numFmtId="1" fontId="15" fillId="0" borderId="0" xfId="63" applyNumberFormat="1" applyFont="1" applyAlignment="1">
      <alignment horizontal="center" vertical="center"/>
    </xf>
    <xf numFmtId="178" fontId="15" fillId="0" borderId="0" xfId="8" applyNumberFormat="1" applyFont="1" applyBorder="1" applyAlignment="1">
      <alignment horizontal="center" vertical="center"/>
    </xf>
    <xf numFmtId="0" fontId="49" fillId="0" borderId="0" xfId="0" applyFont="1" applyAlignment="1">
      <alignment horizontal="left" indent="1"/>
    </xf>
    <xf numFmtId="0" fontId="169" fillId="0" borderId="0" xfId="0" applyFont="1"/>
    <xf numFmtId="0" fontId="49" fillId="0" borderId="0" xfId="0" applyFont="1" applyAlignment="1">
      <alignment vertical="center" textRotation="180"/>
    </xf>
    <xf numFmtId="0" fontId="49" fillId="0" borderId="0" xfId="0" applyFont="1" applyAlignment="1">
      <alignment horizontal="left" wrapText="1" indent="1"/>
    </xf>
    <xf numFmtId="0" fontId="170" fillId="0" borderId="4" xfId="63" applyFont="1" applyBorder="1" applyAlignment="1">
      <alignment horizontal="left"/>
    </xf>
    <xf numFmtId="0" fontId="22" fillId="0" borderId="0" xfId="56" applyFont="1"/>
    <xf numFmtId="2" fontId="14" fillId="0" borderId="0" xfId="0" applyNumberFormat="1" applyFont="1" applyAlignment="1">
      <alignment horizontal="center" vertical="center"/>
    </xf>
    <xf numFmtId="0" fontId="22" fillId="0" borderId="0" xfId="63" applyFont="1" applyAlignment="1">
      <alignment horizontal="center" vertical="center"/>
    </xf>
    <xf numFmtId="0" fontId="22" fillId="0" borderId="0" xfId="63" applyFont="1" applyAlignment="1">
      <alignment horizontal="center" vertical="center" wrapText="1"/>
    </xf>
    <xf numFmtId="0" fontId="21" fillId="0" borderId="0" xfId="63" applyFont="1" applyAlignment="1">
      <alignment horizontal="center" vertical="center"/>
    </xf>
    <xf numFmtId="0" fontId="21" fillId="0" borderId="0" xfId="63" applyFont="1" applyAlignment="1">
      <alignment horizontal="center" vertical="center" wrapText="1"/>
    </xf>
    <xf numFmtId="0" fontId="22" fillId="0" borderId="0" xfId="63" applyFont="1" applyAlignment="1">
      <alignment wrapText="1"/>
    </xf>
    <xf numFmtId="0" fontId="171" fillId="0" borderId="0" xfId="63" applyFont="1"/>
    <xf numFmtId="0" fontId="22" fillId="0" borderId="0" xfId="61" applyFont="1"/>
    <xf numFmtId="0" fontId="22" fillId="0" borderId="0" xfId="61" applyFont="1" applyAlignment="1">
      <alignment horizontal="center" vertical="center" wrapText="1"/>
    </xf>
    <xf numFmtId="4" fontId="22" fillId="0" borderId="0" xfId="61" applyNumberFormat="1" applyFont="1"/>
    <xf numFmtId="0" fontId="172" fillId="0" borderId="0" xfId="0" applyFont="1"/>
    <xf numFmtId="0" fontId="163" fillId="0" borderId="0" xfId="0" applyFont="1"/>
    <xf numFmtId="0" fontId="48" fillId="0" borderId="0" xfId="0" applyFont="1" applyAlignment="1">
      <alignment horizontal="left"/>
    </xf>
    <xf numFmtId="0" fontId="172" fillId="0" borderId="0" xfId="0" applyFont="1" applyAlignment="1">
      <alignment horizontal="justify"/>
    </xf>
    <xf numFmtId="0" fontId="172" fillId="0" borderId="0" xfId="0" applyFont="1" applyAlignment="1">
      <alignment vertical="center"/>
    </xf>
    <xf numFmtId="17" fontId="84" fillId="0" borderId="15" xfId="0" quotePrefix="1" applyNumberFormat="1" applyFont="1" applyBorder="1" applyAlignment="1">
      <alignment horizontal="left" vertical="center" wrapText="1" indent="4"/>
    </xf>
    <xf numFmtId="17" fontId="84" fillId="0" borderId="0" xfId="0" quotePrefix="1" applyNumberFormat="1" applyFont="1" applyAlignment="1">
      <alignment horizontal="left" vertical="center" wrapText="1" indent="4"/>
    </xf>
    <xf numFmtId="0" fontId="84" fillId="0" borderId="0" xfId="0" applyFont="1" applyAlignment="1">
      <alignment horizontal="left" vertical="center" wrapText="1" indent="6"/>
    </xf>
    <xf numFmtId="17" fontId="84" fillId="0" borderId="0" xfId="0" quotePrefix="1" applyNumberFormat="1" applyFont="1" applyAlignment="1">
      <alignment horizontal="left" vertical="center" wrapText="1" indent="6"/>
    </xf>
    <xf numFmtId="17" fontId="84" fillId="0" borderId="0" xfId="0" quotePrefix="1" applyNumberFormat="1" applyFont="1" applyAlignment="1">
      <alignment horizontal="left" vertical="center" indent="7"/>
    </xf>
    <xf numFmtId="0" fontId="84" fillId="0" borderId="15" xfId="0" quotePrefix="1" applyFont="1" applyBorder="1" applyAlignment="1">
      <alignment horizontal="left" vertical="center" indent="6"/>
    </xf>
    <xf numFmtId="0" fontId="84" fillId="0" borderId="15" xfId="0" applyFont="1" applyBorder="1" applyAlignment="1">
      <alignment horizontal="justify" vertical="center"/>
    </xf>
    <xf numFmtId="0" fontId="84" fillId="0" borderId="15" xfId="0" applyFont="1" applyBorder="1" applyAlignment="1">
      <alignment vertical="center" wrapText="1"/>
    </xf>
    <xf numFmtId="0" fontId="4" fillId="0" borderId="0" xfId="61" applyFont="1"/>
    <xf numFmtId="200" fontId="15" fillId="0" borderId="2" xfId="63" applyNumberFormat="1" applyFont="1" applyBorder="1"/>
    <xf numFmtId="200" fontId="12" fillId="0" borderId="2" xfId="63" applyNumberFormat="1" applyFont="1" applyBorder="1" applyAlignment="1">
      <alignment wrapText="1"/>
    </xf>
    <xf numFmtId="200" fontId="15" fillId="0" borderId="2" xfId="63" applyNumberFormat="1" applyFont="1" applyBorder="1" applyAlignment="1">
      <alignment wrapText="1"/>
    </xf>
    <xf numFmtId="200" fontId="15" fillId="0" borderId="3" xfId="63" applyNumberFormat="1" applyFont="1" applyBorder="1" applyAlignment="1">
      <alignment vertical="center" wrapText="1"/>
    </xf>
    <xf numFmtId="4" fontId="15" fillId="0" borderId="2" xfId="63" applyNumberFormat="1" applyFont="1" applyBorder="1" applyAlignment="1">
      <alignment horizontal="right"/>
    </xf>
    <xf numFmtId="4" fontId="12" fillId="0" borderId="2" xfId="63" applyNumberFormat="1" applyFont="1" applyBorder="1" applyAlignment="1">
      <alignment horizontal="right" wrapText="1"/>
    </xf>
    <xf numFmtId="4" fontId="15" fillId="0" borderId="2" xfId="63" applyNumberFormat="1" applyFont="1" applyBorder="1" applyAlignment="1">
      <alignment horizontal="right" wrapText="1"/>
    </xf>
    <xf numFmtId="4" fontId="15" fillId="0" borderId="3" xfId="63" applyNumberFormat="1" applyFont="1" applyBorder="1" applyAlignment="1">
      <alignment horizontal="right" vertical="center" wrapText="1"/>
    </xf>
    <xf numFmtId="0" fontId="15" fillId="0" borderId="6" xfId="63" applyFont="1" applyBorder="1" applyAlignment="1">
      <alignment horizontal="center" vertical="center"/>
    </xf>
    <xf numFmtId="0" fontId="15" fillId="0" borderId="22" xfId="63" applyFont="1" applyBorder="1" applyAlignment="1">
      <alignment horizontal="center" vertical="center" wrapText="1"/>
    </xf>
    <xf numFmtId="0" fontId="4" fillId="0" borderId="5" xfId="63" applyFont="1" applyBorder="1" applyAlignment="1">
      <alignment horizontal="right" vertical="center" indent="1"/>
    </xf>
    <xf numFmtId="0" fontId="4" fillId="0" borderId="5" xfId="63" applyFont="1" applyBorder="1" applyAlignment="1">
      <alignment horizontal="right" vertical="center" indent="2"/>
    </xf>
    <xf numFmtId="1" fontId="4" fillId="0" borderId="81" xfId="63" applyNumberFormat="1" applyFont="1" applyBorder="1" applyAlignment="1">
      <alignment horizontal="right" vertical="center" indent="2"/>
    </xf>
    <xf numFmtId="0" fontId="4" fillId="0" borderId="81" xfId="63" applyFont="1" applyBorder="1" applyAlignment="1">
      <alignment horizontal="right" vertical="center" indent="2"/>
    </xf>
    <xf numFmtId="0" fontId="15" fillId="0" borderId="36" xfId="63" applyFont="1" applyBorder="1" applyAlignment="1">
      <alignment horizontal="right" vertical="center" indent="1"/>
    </xf>
    <xf numFmtId="0" fontId="15" fillId="0" borderId="36" xfId="63" applyFont="1" applyBorder="1" applyAlignment="1">
      <alignment horizontal="right" vertical="center" indent="2"/>
    </xf>
    <xf numFmtId="1" fontId="15" fillId="0" borderId="109" xfId="63" applyNumberFormat="1" applyFont="1" applyBorder="1" applyAlignment="1">
      <alignment horizontal="right" vertical="center" indent="2"/>
    </xf>
    <xf numFmtId="2" fontId="15" fillId="0" borderId="2" xfId="89" applyNumberFormat="1" applyFont="1" applyBorder="1" applyAlignment="1">
      <alignment horizontal="right" vertical="center"/>
    </xf>
    <xf numFmtId="2" fontId="4" fillId="0" borderId="2" xfId="89" quotePrefix="1" applyNumberFormat="1" applyFont="1" applyBorder="1" applyAlignment="1">
      <alignment horizontal="right" vertical="center"/>
    </xf>
    <xf numFmtId="2" fontId="4" fillId="0" borderId="2" xfId="89" applyNumberFormat="1" applyFont="1" applyBorder="1" applyAlignment="1">
      <alignment horizontal="right" vertical="center"/>
    </xf>
    <xf numFmtId="2" fontId="4" fillId="0" borderId="6" xfId="89" applyNumberFormat="1" applyFont="1" applyBorder="1" applyAlignment="1">
      <alignment horizontal="right" vertical="center"/>
    </xf>
    <xf numFmtId="2" fontId="15" fillId="0" borderId="3" xfId="89" applyNumberFormat="1" applyFont="1" applyBorder="1" applyAlignment="1">
      <alignment horizontal="right" vertical="center"/>
    </xf>
    <xf numFmtId="37" fontId="15" fillId="0" borderId="3" xfId="100" applyNumberFormat="1" applyFont="1" applyFill="1" applyBorder="1" applyAlignment="1" applyProtection="1">
      <alignment horizontal="center" vertical="center"/>
      <protection locked="0"/>
    </xf>
    <xf numFmtId="37" fontId="15" fillId="0" borderId="3" xfId="8" applyNumberFormat="1" applyFont="1" applyFill="1" applyBorder="1" applyAlignment="1" applyProtection="1">
      <alignment horizontal="center" vertical="center"/>
      <protection locked="0"/>
    </xf>
    <xf numFmtId="37" fontId="4" fillId="0" borderId="11" xfId="8" applyNumberFormat="1" applyFont="1" applyFill="1" applyBorder="1" applyAlignment="1" applyProtection="1">
      <alignment horizontal="right" vertical="center"/>
      <protection locked="0"/>
    </xf>
    <xf numFmtId="0" fontId="17" fillId="0" borderId="0" xfId="0" applyFont="1" applyAlignment="1">
      <alignment horizontal="left" indent="1"/>
    </xf>
    <xf numFmtId="170" fontId="15" fillId="0" borderId="3" xfId="63" applyNumberFormat="1" applyFont="1" applyBorder="1" applyAlignment="1">
      <alignment horizontal="center" vertical="center"/>
    </xf>
    <xf numFmtId="0" fontId="84" fillId="0" borderId="3" xfId="0" applyFont="1" applyBorder="1" applyAlignment="1">
      <alignment vertical="center"/>
    </xf>
    <xf numFmtId="37" fontId="84" fillId="0" borderId="3" xfId="99" applyNumberFormat="1" applyFont="1" applyBorder="1" applyAlignment="1">
      <alignment horizontal="right" indent="2"/>
    </xf>
    <xf numFmtId="189" fontId="4" fillId="0" borderId="3" xfId="63" applyNumberFormat="1" applyFont="1" applyBorder="1" applyAlignment="1">
      <alignment horizontal="right" wrapText="1"/>
    </xf>
    <xf numFmtId="170" fontId="4" fillId="0" borderId="46" xfId="243" applyNumberFormat="1" applyFont="1" applyBorder="1" applyAlignment="1">
      <alignment horizontal="center" vertical="center"/>
    </xf>
    <xf numFmtId="170" fontId="12" fillId="0" borderId="47" xfId="243" applyNumberFormat="1" applyFont="1" applyBorder="1" applyAlignment="1">
      <alignment horizontal="center" vertical="center"/>
    </xf>
    <xf numFmtId="170" fontId="4" fillId="0" borderId="44" xfId="243" applyNumberFormat="1" applyFont="1" applyBorder="1" applyAlignment="1">
      <alignment horizontal="center" vertical="center"/>
    </xf>
    <xf numFmtId="170" fontId="4" fillId="0" borderId="42" xfId="243" applyNumberFormat="1" applyFont="1" applyBorder="1" applyAlignment="1">
      <alignment horizontal="center" vertical="center"/>
    </xf>
    <xf numFmtId="170" fontId="12" fillId="0" borderId="43" xfId="243" applyNumberFormat="1" applyFont="1" applyBorder="1" applyAlignment="1">
      <alignment horizontal="center" vertical="center"/>
    </xf>
    <xf numFmtId="170" fontId="4" fillId="0" borderId="48" xfId="243" applyNumberFormat="1" applyFont="1" applyBorder="1" applyAlignment="1">
      <alignment horizontal="center" vertical="center"/>
    </xf>
    <xf numFmtId="170" fontId="12" fillId="0" borderId="49" xfId="243" applyNumberFormat="1" applyFont="1" applyBorder="1" applyAlignment="1">
      <alignment horizontal="center" vertical="center"/>
    </xf>
    <xf numFmtId="170" fontId="4" fillId="0" borderId="50" xfId="243" applyNumberFormat="1" applyFont="1" applyBorder="1" applyAlignment="1">
      <alignment horizontal="center" vertical="center"/>
    </xf>
    <xf numFmtId="170" fontId="12" fillId="0" borderId="51" xfId="243" applyNumberFormat="1" applyFont="1" applyBorder="1" applyAlignment="1">
      <alignment horizontal="center" vertical="center"/>
    </xf>
    <xf numFmtId="170" fontId="15" fillId="0" borderId="16" xfId="63" applyNumberFormat="1" applyFont="1" applyBorder="1" applyAlignment="1">
      <alignment horizontal="center" vertical="center"/>
    </xf>
    <xf numFmtId="1" fontId="173" fillId="0" borderId="6" xfId="63" applyNumberFormat="1" applyFont="1" applyBorder="1" applyAlignment="1">
      <alignment horizontal="left" vertical="center" wrapText="1"/>
    </xf>
    <xf numFmtId="170" fontId="15" fillId="0" borderId="6" xfId="63" applyNumberFormat="1" applyFont="1" applyBorder="1" applyAlignment="1">
      <alignment horizontal="center" vertical="center"/>
    </xf>
    <xf numFmtId="170" fontId="13" fillId="0" borderId="16" xfId="63" applyNumberFormat="1" applyFont="1" applyBorder="1" applyAlignment="1">
      <alignment horizontal="center" vertical="center"/>
    </xf>
    <xf numFmtId="170" fontId="13" fillId="0" borderId="6" xfId="63" applyNumberFormat="1" applyFont="1" applyBorder="1" applyAlignment="1">
      <alignment horizontal="center" vertical="center"/>
    </xf>
    <xf numFmtId="170" fontId="12" fillId="0" borderId="2" xfId="63" quotePrefix="1" applyNumberFormat="1" applyFont="1" applyBorder="1" applyAlignment="1">
      <alignment horizontal="right" vertical="center" indent="2"/>
    </xf>
    <xf numFmtId="0" fontId="15" fillId="0" borderId="3" xfId="0" applyFont="1" applyBorder="1" applyAlignment="1">
      <alignment horizontal="right" indent="2"/>
    </xf>
    <xf numFmtId="0" fontId="17" fillId="0" borderId="6" xfId="56" applyFont="1" applyBorder="1" applyAlignment="1">
      <alignment horizontal="center"/>
    </xf>
    <xf numFmtId="0" fontId="4" fillId="0" borderId="2" xfId="0" applyFont="1" applyBorder="1" applyAlignment="1">
      <alignment horizontal="center"/>
    </xf>
    <xf numFmtId="3" fontId="17" fillId="0" borderId="16" xfId="0" applyNumberFormat="1" applyFont="1" applyBorder="1" applyAlignment="1">
      <alignment horizontal="right" indent="2"/>
    </xf>
    <xf numFmtId="3" fontId="17" fillId="0" borderId="2" xfId="0" applyNumberFormat="1" applyFont="1" applyBorder="1" applyAlignment="1">
      <alignment horizontal="right" indent="2"/>
    </xf>
    <xf numFmtId="190" fontId="14" fillId="0" borderId="0" xfId="63" applyNumberFormat="1" applyFont="1"/>
    <xf numFmtId="178" fontId="15" fillId="0" borderId="3" xfId="357" applyNumberFormat="1" applyFont="1" applyBorder="1" applyAlignment="1">
      <alignment horizontal="center" vertical="center"/>
    </xf>
    <xf numFmtId="0" fontId="15" fillId="0" borderId="16" xfId="63" applyFont="1" applyBorder="1" applyAlignment="1">
      <alignment horizontal="center" vertical="center"/>
    </xf>
    <xf numFmtId="190" fontId="151" fillId="0" borderId="57" xfId="8" applyNumberFormat="1" applyFont="1" applyFill="1" applyBorder="1" applyAlignment="1" applyProtection="1">
      <alignment horizontal="center" vertical="center"/>
    </xf>
    <xf numFmtId="1" fontId="151" fillId="0" borderId="56" xfId="63" applyNumberFormat="1" applyFont="1" applyBorder="1" applyAlignment="1">
      <alignment horizontal="center" vertical="center"/>
    </xf>
    <xf numFmtId="0" fontId="4" fillId="0" borderId="3" xfId="63" applyFont="1" applyBorder="1" applyAlignment="1">
      <alignment horizontal="center" vertical="center"/>
    </xf>
    <xf numFmtId="190" fontId="151" fillId="0" borderId="11" xfId="101" applyNumberFormat="1" applyFont="1" applyFill="1" applyBorder="1" applyAlignment="1" applyProtection="1">
      <alignment horizontal="center" vertical="center"/>
    </xf>
    <xf numFmtId="0" fontId="4" fillId="0" borderId="6" xfId="54" applyFont="1" applyBorder="1" applyAlignment="1">
      <alignment horizontal="center" vertical="center"/>
    </xf>
    <xf numFmtId="3" fontId="15" fillId="0" borderId="16" xfId="85" applyNumberFormat="1" applyFont="1" applyBorder="1" applyAlignment="1">
      <alignment horizontal="right" indent="3"/>
    </xf>
    <xf numFmtId="3" fontId="12" fillId="0" borderId="2" xfId="33" applyNumberFormat="1" applyFont="1" applyBorder="1" applyAlignment="1">
      <alignment horizontal="right" indent="3"/>
    </xf>
    <xf numFmtId="3" fontId="4" fillId="0" borderId="2" xfId="85" applyNumberFormat="1" applyFont="1" applyBorder="1" applyAlignment="1">
      <alignment horizontal="right" indent="3"/>
    </xf>
    <xf numFmtId="3" fontId="12" fillId="0" borderId="2" xfId="85" applyNumberFormat="1" applyFont="1" applyBorder="1" applyAlignment="1">
      <alignment horizontal="right" indent="3"/>
    </xf>
    <xf numFmtId="3" fontId="15" fillId="0" borderId="2" xfId="85" applyNumberFormat="1" applyFont="1" applyBorder="1" applyAlignment="1">
      <alignment horizontal="right" indent="3"/>
    </xf>
    <xf numFmtId="3" fontId="12" fillId="0" borderId="6" xfId="85" applyNumberFormat="1" applyFont="1" applyBorder="1" applyAlignment="1">
      <alignment horizontal="right" indent="3"/>
    </xf>
    <xf numFmtId="0" fontId="15" fillId="0" borderId="3" xfId="63" applyFont="1" applyBorder="1" applyAlignment="1">
      <alignment horizontal="right" vertical="center" indent="2"/>
    </xf>
    <xf numFmtId="170" fontId="15" fillId="0" borderId="2" xfId="0" applyNumberFormat="1" applyFont="1" applyBorder="1" applyAlignment="1" applyProtection="1">
      <alignment horizontal="right" vertical="center" wrapText="1" indent="2"/>
      <protection locked="0"/>
    </xf>
    <xf numFmtId="170" fontId="4" fillId="0" borderId="2" xfId="0" applyNumberFormat="1" applyFont="1" applyBorder="1" applyAlignment="1" applyProtection="1">
      <alignment horizontal="right" vertical="center" wrapText="1" indent="2"/>
      <protection locked="0"/>
    </xf>
    <xf numFmtId="170" fontId="12" fillId="0" borderId="2" xfId="0" applyNumberFormat="1" applyFont="1" applyBorder="1" applyAlignment="1" applyProtection="1">
      <alignment horizontal="right" vertical="center" wrapText="1" indent="2"/>
      <protection locked="0"/>
    </xf>
    <xf numFmtId="4" fontId="17" fillId="0" borderId="2" xfId="0" applyNumberFormat="1" applyFont="1" applyBorder="1" applyAlignment="1">
      <alignment horizontal="right" vertical="center" indent="1"/>
    </xf>
    <xf numFmtId="4" fontId="17" fillId="0" borderId="6" xfId="0" applyNumberFormat="1" applyFont="1" applyBorder="1" applyAlignment="1">
      <alignment horizontal="right" vertical="center" indent="1"/>
    </xf>
    <xf numFmtId="0" fontId="84" fillId="0" borderId="2" xfId="0" applyFont="1" applyBorder="1" applyAlignment="1">
      <alignment horizontal="right" vertical="center" indent="1"/>
    </xf>
    <xf numFmtId="170" fontId="84" fillId="0" borderId="2" xfId="0" applyNumberFormat="1" applyFont="1" applyBorder="1" applyAlignment="1">
      <alignment horizontal="right" vertical="center" indent="1"/>
    </xf>
    <xf numFmtId="0" fontId="84" fillId="0" borderId="6" xfId="0" applyFont="1" applyBorder="1" applyAlignment="1">
      <alignment horizontal="right" vertical="center" indent="1"/>
    </xf>
    <xf numFmtId="0" fontId="84" fillId="0" borderId="2" xfId="0" applyFont="1" applyBorder="1" applyAlignment="1">
      <alignment horizontal="right" vertical="center" indent="2"/>
    </xf>
    <xf numFmtId="170" fontId="84" fillId="0" borderId="2" xfId="0" applyNumberFormat="1" applyFont="1" applyBorder="1" applyAlignment="1">
      <alignment horizontal="right" vertical="center" indent="2"/>
    </xf>
    <xf numFmtId="0" fontId="84" fillId="0" borderId="6" xfId="0" applyFont="1" applyBorder="1" applyAlignment="1">
      <alignment horizontal="right" vertical="center" indent="2"/>
    </xf>
    <xf numFmtId="170" fontId="84" fillId="0" borderId="6" xfId="0" applyNumberFormat="1" applyFont="1" applyBorder="1" applyAlignment="1">
      <alignment horizontal="right" vertical="center" indent="2"/>
    </xf>
    <xf numFmtId="0" fontId="4" fillId="0" borderId="3" xfId="63" applyFont="1" applyBorder="1" applyAlignment="1">
      <alignment horizontal="left" vertical="center" wrapText="1"/>
    </xf>
    <xf numFmtId="0" fontId="4" fillId="0" borderId="4" xfId="63" applyFont="1" applyBorder="1" applyAlignment="1">
      <alignment horizontal="left" vertical="center"/>
    </xf>
    <xf numFmtId="0" fontId="4" fillId="0" borderId="45" xfId="243" applyFont="1" applyBorder="1" applyAlignment="1">
      <alignment horizontal="center" vertical="center"/>
    </xf>
    <xf numFmtId="0" fontId="4" fillId="0" borderId="62" xfId="243" applyFont="1" applyBorder="1" applyAlignment="1">
      <alignment horizontal="center" vertical="center"/>
    </xf>
    <xf numFmtId="0" fontId="17" fillId="0" borderId="3" xfId="0" applyFont="1" applyBorder="1" applyAlignment="1">
      <alignment horizontal="center"/>
    </xf>
    <xf numFmtId="0" fontId="17" fillId="0" borderId="3" xfId="0" applyFont="1" applyBorder="1" applyAlignment="1">
      <alignment horizontal="left"/>
    </xf>
    <xf numFmtId="2" fontId="4" fillId="0" borderId="3" xfId="0" applyNumberFormat="1" applyFont="1" applyBorder="1" applyAlignment="1">
      <alignment horizontal="center"/>
    </xf>
    <xf numFmtId="0" fontId="17" fillId="0" borderId="3" xfId="63" applyFont="1" applyBorder="1" applyAlignment="1">
      <alignment horizontal="center" vertical="center"/>
    </xf>
    <xf numFmtId="0" fontId="4" fillId="0" borderId="17" xfId="63" applyFont="1" applyBorder="1" applyAlignment="1">
      <alignment horizontal="center" vertical="center"/>
    </xf>
    <xf numFmtId="0" fontId="17" fillId="0" borderId="31" xfId="63" applyFont="1" applyBorder="1" applyAlignment="1">
      <alignment horizontal="center" vertical="center"/>
    </xf>
    <xf numFmtId="0" fontId="17" fillId="0" borderId="3" xfId="53" applyFont="1" applyBorder="1" applyAlignment="1">
      <alignment horizontal="center" vertical="center"/>
    </xf>
    <xf numFmtId="37" fontId="4" fillId="0" borderId="3" xfId="99" applyNumberFormat="1" applyFont="1" applyBorder="1" applyAlignment="1">
      <alignment horizontal="right" indent="2"/>
    </xf>
    <xf numFmtId="0" fontId="142" fillId="0" borderId="0" xfId="0" applyFont="1" applyAlignment="1">
      <alignment vertical="center" wrapText="1"/>
    </xf>
    <xf numFmtId="0" fontId="166" fillId="0" borderId="0" xfId="79" applyFont="1" applyAlignment="1">
      <alignment horizontal="left"/>
    </xf>
    <xf numFmtId="0" fontId="166" fillId="0" borderId="0" xfId="79" applyFont="1"/>
    <xf numFmtId="0" fontId="4" fillId="0" borderId="0" xfId="63" applyFont="1" applyAlignment="1">
      <alignment horizontal="left" vertical="center" wrapText="1"/>
    </xf>
    <xf numFmtId="0" fontId="15" fillId="0" borderId="3" xfId="79" applyFont="1" applyBorder="1" applyAlignment="1">
      <alignment horizontal="center" vertical="center"/>
    </xf>
    <xf numFmtId="49" fontId="15" fillId="0" borderId="0" xfId="0" applyNumberFormat="1" applyFont="1" applyAlignment="1">
      <alignment horizontal="left" wrapText="1"/>
    </xf>
    <xf numFmtId="0" fontId="175" fillId="0" borderId="0" xfId="0" applyFont="1"/>
    <xf numFmtId="1" fontId="14" fillId="0" borderId="0" xfId="63" applyNumberFormat="1" applyFont="1"/>
    <xf numFmtId="1" fontId="40" fillId="0" borderId="0" xfId="63" applyNumberFormat="1" applyFont="1"/>
    <xf numFmtId="0" fontId="4" fillId="0" borderId="0" xfId="63" applyFont="1" applyAlignment="1">
      <alignment horizontal="left" vertical="center"/>
    </xf>
    <xf numFmtId="1" fontId="15" fillId="0" borderId="11" xfId="63" applyNumberFormat="1" applyFont="1" applyBorder="1" applyAlignment="1">
      <alignment horizontal="center" vertical="center"/>
    </xf>
    <xf numFmtId="49" fontId="15" fillId="0" borderId="3" xfId="63" applyNumberFormat="1" applyFont="1" applyBorder="1" applyAlignment="1">
      <alignment horizontal="center" vertical="center"/>
    </xf>
    <xf numFmtId="170" fontId="17" fillId="6" borderId="7" xfId="0" applyNumberFormat="1" applyFont="1" applyFill="1" applyBorder="1" applyAlignment="1">
      <alignment horizontal="center" vertical="center"/>
    </xf>
    <xf numFmtId="170" fontId="22" fillId="0" borderId="0" xfId="63" applyNumberFormat="1" applyFont="1"/>
    <xf numFmtId="170" fontId="13" fillId="0" borderId="2" xfId="63" applyNumberFormat="1" applyFont="1" applyBorder="1" applyAlignment="1">
      <alignment horizontal="center" vertical="center"/>
    </xf>
    <xf numFmtId="0" fontId="141" fillId="0" borderId="3" xfId="46" applyFont="1" applyBorder="1"/>
    <xf numFmtId="0" fontId="141" fillId="0" borderId="0" xfId="46" applyFont="1" applyAlignment="1"/>
    <xf numFmtId="4" fontId="4" fillId="0" borderId="0" xfId="63" applyNumberFormat="1" applyFont="1" applyAlignment="1">
      <alignment horizontal="center" vertical="center"/>
    </xf>
    <xf numFmtId="0" fontId="4" fillId="0" borderId="0" xfId="63" applyFont="1" applyAlignment="1">
      <alignment horizontal="left" vertical="center" indent="1"/>
    </xf>
    <xf numFmtId="200" fontId="15" fillId="0" borderId="2" xfId="63" applyNumberFormat="1" applyFont="1" applyBorder="1" applyAlignment="1">
      <alignment horizontal="right"/>
    </xf>
    <xf numFmtId="0" fontId="17" fillId="0" borderId="0" xfId="0" applyFont="1" applyAlignment="1">
      <alignment horizontal="left" vertical="top" wrapText="1"/>
    </xf>
    <xf numFmtId="0" fontId="25" fillId="0" borderId="16" xfId="0" applyFont="1" applyBorder="1" applyAlignment="1">
      <alignment horizontal="center" vertical="center"/>
    </xf>
    <xf numFmtId="0" fontId="17" fillId="0" borderId="25" xfId="0" applyFont="1" applyBorder="1" applyAlignment="1">
      <alignment horizontal="left" vertical="center" indent="1"/>
    </xf>
    <xf numFmtId="0" fontId="17" fillId="0" borderId="2" xfId="0" applyFont="1" applyBorder="1" applyAlignment="1">
      <alignment horizontal="left" vertical="center" indent="1"/>
    </xf>
    <xf numFmtId="1" fontId="85" fillId="0" borderId="3" xfId="63" applyNumberFormat="1" applyFont="1" applyBorder="1" applyAlignment="1">
      <alignment horizontal="center" vertical="center"/>
    </xf>
    <xf numFmtId="0" fontId="4" fillId="0" borderId="3" xfId="53" applyFont="1" applyBorder="1" applyAlignment="1">
      <alignment horizontal="center" vertical="center"/>
    </xf>
    <xf numFmtId="0" fontId="4" fillId="0" borderId="17" xfId="53" applyFont="1" applyBorder="1" applyAlignment="1">
      <alignment horizontal="center" vertical="center"/>
    </xf>
    <xf numFmtId="0" fontId="17" fillId="0" borderId="18" xfId="53" applyFont="1" applyBorder="1" applyAlignment="1">
      <alignment horizontal="center" vertical="center"/>
    </xf>
    <xf numFmtId="0" fontId="17" fillId="0" borderId="16" xfId="0" applyFont="1" applyBorder="1" applyAlignment="1">
      <alignment horizontal="left" wrapText="1" indent="3"/>
    </xf>
    <xf numFmtId="0" fontId="17" fillId="0" borderId="16" xfId="0" quotePrefix="1" applyFont="1" applyBorder="1" applyAlignment="1">
      <alignment horizontal="left" indent="1"/>
    </xf>
    <xf numFmtId="0" fontId="17" fillId="0" borderId="1" xfId="0" applyFont="1" applyBorder="1" applyAlignment="1">
      <alignment horizontal="left" indent="1"/>
    </xf>
    <xf numFmtId="0" fontId="17" fillId="0" borderId="2" xfId="0" applyFont="1" applyBorder="1" applyAlignment="1">
      <alignment horizontal="left" vertical="center" wrapText="1" indent="3"/>
    </xf>
    <xf numFmtId="0" fontId="17" fillId="0" borderId="1" xfId="0" applyFont="1" applyBorder="1" applyAlignment="1">
      <alignment horizontal="left" vertical="center" indent="1"/>
    </xf>
    <xf numFmtId="0" fontId="17" fillId="0" borderId="6" xfId="0" applyFont="1" applyBorder="1" applyAlignment="1">
      <alignment horizontal="left" vertical="top" wrapText="1" indent="3"/>
    </xf>
    <xf numFmtId="3" fontId="17" fillId="0" borderId="6" xfId="0" applyNumberFormat="1" applyFont="1" applyBorder="1" applyAlignment="1">
      <alignment horizontal="left" vertical="top" wrapText="1" indent="1"/>
    </xf>
    <xf numFmtId="3" fontId="17" fillId="0" borderId="6" xfId="0" applyNumberFormat="1" applyFont="1" applyBorder="1" applyAlignment="1">
      <alignment horizontal="left" vertical="top" indent="1"/>
    </xf>
    <xf numFmtId="0" fontId="17" fillId="0" borderId="1" xfId="0" applyFont="1" applyBorder="1" applyAlignment="1">
      <alignment horizontal="left" vertical="top" wrapText="1" indent="1"/>
    </xf>
    <xf numFmtId="0" fontId="17" fillId="0" borderId="16" xfId="0" applyFont="1" applyBorder="1" applyAlignment="1">
      <alignment horizontal="left" vertical="center" wrapText="1" indent="3"/>
    </xf>
    <xf numFmtId="0" fontId="17" fillId="0" borderId="16" xfId="0" quotePrefix="1" applyFont="1" applyBorder="1" applyAlignment="1">
      <alignment horizontal="left" vertical="center" indent="1"/>
    </xf>
    <xf numFmtId="0" fontId="17" fillId="0" borderId="2" xfId="0" applyFont="1" applyBorder="1" applyAlignment="1">
      <alignment horizontal="left" wrapText="1" indent="3"/>
    </xf>
    <xf numFmtId="0" fontId="17" fillId="0" borderId="2" xfId="0" quotePrefix="1" applyFont="1" applyBorder="1" applyAlignment="1">
      <alignment horizontal="left" indent="1"/>
    </xf>
    <xf numFmtId="0" fontId="17" fillId="0" borderId="5" xfId="0" applyFont="1" applyBorder="1" applyAlignment="1">
      <alignment horizontal="left" indent="1"/>
    </xf>
    <xf numFmtId="0" fontId="17" fillId="0" borderId="2" xfId="0" applyFont="1" applyBorder="1" applyAlignment="1">
      <alignment horizontal="left" vertical="top" indent="1"/>
    </xf>
    <xf numFmtId="0" fontId="17" fillId="0" borderId="2" xfId="0" quotePrefix="1" applyFont="1" applyBorder="1" applyAlignment="1">
      <alignment horizontal="left" vertical="top" indent="1"/>
    </xf>
    <xf numFmtId="0" fontId="17" fillId="0" borderId="1" xfId="0" applyFont="1" applyBorder="1" applyAlignment="1">
      <alignment horizontal="left" vertical="top" indent="1"/>
    </xf>
    <xf numFmtId="0" fontId="17" fillId="0" borderId="2" xfId="0" applyFont="1" applyBorder="1" applyAlignment="1">
      <alignment horizontal="left" vertical="top" wrapText="1" indent="3"/>
    </xf>
    <xf numFmtId="0" fontId="17" fillId="0" borderId="2" xfId="0" applyFont="1" applyBorder="1" applyAlignment="1">
      <alignment horizontal="left" vertical="top" wrapText="1" indent="1"/>
    </xf>
    <xf numFmtId="0" fontId="17" fillId="0" borderId="1" xfId="0" applyFont="1" applyBorder="1" applyAlignment="1">
      <alignment horizontal="left" vertical="center" wrapText="1" indent="1"/>
    </xf>
    <xf numFmtId="0" fontId="17" fillId="0" borderId="6" xfId="0" applyFont="1" applyBorder="1" applyAlignment="1">
      <alignment horizontal="left" vertical="center" indent="3"/>
    </xf>
    <xf numFmtId="0" fontId="17" fillId="0" borderId="5" xfId="0" applyFont="1" applyBorder="1" applyAlignment="1">
      <alignment horizontal="left" vertical="center" indent="1"/>
    </xf>
    <xf numFmtId="0" fontId="17" fillId="0" borderId="3" xfId="0" applyFont="1" applyBorder="1" applyAlignment="1">
      <alignment horizontal="left" vertical="center" wrapText="1" indent="3"/>
    </xf>
    <xf numFmtId="0" fontId="17" fillId="0" borderId="3" xfId="0" applyFont="1" applyBorder="1" applyAlignment="1">
      <alignment horizontal="left" vertical="center" indent="1"/>
    </xf>
    <xf numFmtId="0" fontId="17" fillId="0" borderId="3" xfId="0" applyFont="1" applyBorder="1" applyAlignment="1">
      <alignment horizontal="left" vertical="center" wrapText="1" indent="1"/>
    </xf>
    <xf numFmtId="0" fontId="17" fillId="0" borderId="3" xfId="0" applyFont="1" applyBorder="1" applyAlignment="1">
      <alignment horizontal="left" wrapText="1" indent="3"/>
    </xf>
    <xf numFmtId="0" fontId="15" fillId="0" borderId="2" xfId="63" applyFont="1" applyBorder="1" applyAlignment="1">
      <alignment horizontal="right" indent="4"/>
    </xf>
    <xf numFmtId="0" fontId="4" fillId="0" borderId="2" xfId="63" applyFont="1" applyBorder="1"/>
    <xf numFmtId="4" fontId="17" fillId="0" borderId="2" xfId="0" applyNumberFormat="1" applyFont="1" applyBorder="1" applyAlignment="1">
      <alignment horizontal="right" indent="4"/>
    </xf>
    <xf numFmtId="0" fontId="4" fillId="0" borderId="19" xfId="63" applyFont="1" applyBorder="1"/>
    <xf numFmtId="4" fontId="17" fillId="0" borderId="19" xfId="0" applyNumberFormat="1" applyFont="1" applyBorder="1" applyAlignment="1">
      <alignment horizontal="right" indent="4"/>
    </xf>
    <xf numFmtId="0" fontId="4" fillId="0" borderId="20" xfId="63" applyFont="1" applyBorder="1"/>
    <xf numFmtId="4" fontId="17" fillId="0" borderId="20" xfId="0" applyNumberFormat="1" applyFont="1" applyBorder="1" applyAlignment="1">
      <alignment horizontal="right" indent="4"/>
    </xf>
    <xf numFmtId="0" fontId="4" fillId="0" borderId="20" xfId="63" applyFont="1" applyBorder="1" applyAlignment="1">
      <alignment wrapText="1"/>
    </xf>
    <xf numFmtId="0" fontId="15" fillId="0" borderId="2" xfId="63" applyFont="1" applyBorder="1" applyAlignment="1">
      <alignment wrapText="1"/>
    </xf>
    <xf numFmtId="0" fontId="15" fillId="0" borderId="3" xfId="63" applyFont="1" applyBorder="1"/>
    <xf numFmtId="4" fontId="25" fillId="0" borderId="3" xfId="0" applyNumberFormat="1" applyFont="1" applyBorder="1" applyAlignment="1">
      <alignment horizontal="right" indent="4"/>
    </xf>
    <xf numFmtId="0" fontId="15" fillId="0" borderId="3" xfId="63" applyFont="1" applyBorder="1" applyAlignment="1">
      <alignment wrapText="1"/>
    </xf>
    <xf numFmtId="0" fontId="15" fillId="0" borderId="3" xfId="63" applyFont="1" applyBorder="1" applyAlignment="1">
      <alignment horizontal="left" indent="10"/>
    </xf>
    <xf numFmtId="0" fontId="17" fillId="0" borderId="0" xfId="0" applyFont="1" applyAlignment="1">
      <alignment wrapText="1"/>
    </xf>
    <xf numFmtId="0" fontId="178" fillId="0" borderId="0" xfId="0" applyFont="1" applyAlignment="1">
      <alignment horizontal="left" indent="1"/>
    </xf>
    <xf numFmtId="0" fontId="178" fillId="0" borderId="0" xfId="0" applyFont="1"/>
    <xf numFmtId="0" fontId="33" fillId="0" borderId="0" xfId="63" applyFont="1"/>
    <xf numFmtId="0" fontId="4" fillId="0" borderId="5" xfId="63" applyFont="1" applyBorder="1" applyAlignment="1">
      <alignment vertical="center"/>
    </xf>
    <xf numFmtId="0" fontId="4" fillId="0" borderId="16" xfId="63" applyFont="1" applyBorder="1"/>
    <xf numFmtId="0" fontId="15" fillId="0" borderId="5" xfId="63" applyFont="1" applyBorder="1" applyAlignment="1">
      <alignment vertical="center"/>
    </xf>
    <xf numFmtId="3" fontId="15" fillId="0" borderId="1" xfId="77" applyNumberFormat="1" applyFont="1" applyBorder="1" applyAlignment="1">
      <alignment horizontal="right" vertical="center" indent="2"/>
    </xf>
    <xf numFmtId="0" fontId="13" fillId="0" borderId="5" xfId="63" applyFont="1" applyBorder="1" applyAlignment="1">
      <alignment horizontal="left" vertical="center" indent="1"/>
    </xf>
    <xf numFmtId="0" fontId="13" fillId="0" borderId="0" xfId="63" applyFont="1" applyAlignment="1">
      <alignment vertical="center"/>
    </xf>
    <xf numFmtId="3" fontId="13" fillId="0" borderId="2" xfId="77" applyNumberFormat="1" applyFont="1" applyBorder="1" applyAlignment="1">
      <alignment horizontal="right" vertical="center" indent="2"/>
    </xf>
    <xf numFmtId="3" fontId="13" fillId="0" borderId="1" xfId="77" applyNumberFormat="1" applyFont="1" applyBorder="1" applyAlignment="1">
      <alignment horizontal="right" vertical="center" indent="2"/>
    </xf>
    <xf numFmtId="0" fontId="12" fillId="0" borderId="5" xfId="63" applyFont="1" applyBorder="1" applyAlignment="1">
      <alignment horizontal="left" vertical="center" indent="3"/>
    </xf>
    <xf numFmtId="0" fontId="12" fillId="0" borderId="0" xfId="63" applyFont="1" applyAlignment="1">
      <alignment vertical="center"/>
    </xf>
    <xf numFmtId="3" fontId="12" fillId="0" borderId="2" xfId="77" applyNumberFormat="1" applyFont="1" applyBorder="1" applyAlignment="1">
      <alignment horizontal="right" vertical="center" indent="2"/>
    </xf>
    <xf numFmtId="3" fontId="12" fillId="0" borderId="1" xfId="77" applyNumberFormat="1" applyFont="1" applyBorder="1" applyAlignment="1">
      <alignment horizontal="right" vertical="center" indent="2"/>
    </xf>
    <xf numFmtId="168" fontId="12" fillId="0" borderId="5" xfId="63" applyNumberFormat="1" applyFont="1" applyBorder="1" applyAlignment="1">
      <alignment horizontal="left" vertical="center" indent="4"/>
    </xf>
    <xf numFmtId="168" fontId="13" fillId="0" borderId="0" xfId="63" applyNumberFormat="1" applyFont="1" applyAlignment="1">
      <alignment horizontal="left" vertical="center"/>
    </xf>
    <xf numFmtId="168" fontId="13" fillId="0" borderId="1" xfId="63" applyNumberFormat="1" applyFont="1" applyBorder="1" applyAlignment="1">
      <alignment horizontal="left" vertical="center"/>
    </xf>
    <xf numFmtId="3" fontId="12" fillId="0" borderId="2" xfId="63" applyNumberFormat="1" applyFont="1" applyBorder="1" applyAlignment="1">
      <alignment horizontal="right" vertical="center" indent="2"/>
    </xf>
    <xf numFmtId="0" fontId="12" fillId="0" borderId="5" xfId="63" applyFont="1" applyBorder="1" applyAlignment="1">
      <alignment vertical="center"/>
    </xf>
    <xf numFmtId="3" fontId="4" fillId="0" borderId="1" xfId="63" applyNumberFormat="1" applyFont="1" applyBorder="1" applyAlignment="1">
      <alignment horizontal="right" vertical="center" indent="2"/>
    </xf>
    <xf numFmtId="0" fontId="13" fillId="0" borderId="5" xfId="63" applyFont="1" applyBorder="1" applyAlignment="1">
      <alignment vertical="center"/>
    </xf>
    <xf numFmtId="3" fontId="15" fillId="0" borderId="3" xfId="77" applyNumberFormat="1" applyFont="1" applyBorder="1" applyAlignment="1">
      <alignment horizontal="right" vertical="center" indent="2"/>
    </xf>
    <xf numFmtId="3" fontId="13" fillId="0" borderId="16" xfId="77" applyNumberFormat="1" applyFont="1" applyBorder="1" applyAlignment="1">
      <alignment horizontal="right" vertical="center" indent="2"/>
    </xf>
    <xf numFmtId="3" fontId="13" fillId="0" borderId="6" xfId="77" applyNumberFormat="1" applyFont="1" applyBorder="1" applyAlignment="1">
      <alignment horizontal="right" vertical="center" indent="2"/>
    </xf>
    <xf numFmtId="0" fontId="4" fillId="0" borderId="22" xfId="63" applyFont="1" applyBorder="1" applyAlignment="1">
      <alignment vertical="center"/>
    </xf>
    <xf numFmtId="0" fontId="4" fillId="0" borderId="5" xfId="63" applyFont="1" applyBorder="1" applyAlignment="1">
      <alignment horizontal="left" vertical="center" wrapText="1" indent="1"/>
    </xf>
    <xf numFmtId="0" fontId="12" fillId="0" borderId="5" xfId="63" applyFont="1" applyBorder="1" applyAlignment="1">
      <alignment horizontal="left" vertical="center" wrapText="1" indent="3"/>
    </xf>
    <xf numFmtId="0" fontId="12" fillId="0" borderId="37" xfId="63" applyFont="1" applyBorder="1" applyAlignment="1">
      <alignment horizontal="left" vertical="center" indent="3"/>
    </xf>
    <xf numFmtId="0" fontId="20" fillId="0" borderId="0" xfId="63" applyFont="1" applyAlignment="1">
      <alignment horizontal="left" vertical="center"/>
    </xf>
    <xf numFmtId="169" fontId="12" fillId="0" borderId="0" xfId="63" applyNumberFormat="1" applyFont="1" applyAlignment="1">
      <alignment horizontal="center" vertical="center"/>
    </xf>
    <xf numFmtId="0" fontId="99" fillId="0" borderId="0" xfId="46" applyFont="1" applyFill="1" applyBorder="1" applyAlignment="1">
      <alignment horizontal="left" vertical="center"/>
    </xf>
    <xf numFmtId="0" fontId="4" fillId="0" borderId="1" xfId="63" applyFont="1" applyBorder="1" applyAlignment="1">
      <alignment horizontal="left" vertical="center" indent="2"/>
    </xf>
    <xf numFmtId="0" fontId="4" fillId="0" borderId="1" xfId="63" applyFont="1" applyBorder="1" applyAlignment="1">
      <alignment horizontal="left" vertical="center" wrapText="1" indent="2"/>
    </xf>
    <xf numFmtId="0" fontId="4" fillId="0" borderId="0" xfId="56" applyFont="1"/>
    <xf numFmtId="0" fontId="4" fillId="0" borderId="0" xfId="56" applyFont="1" applyAlignment="1">
      <alignment horizontal="right"/>
    </xf>
    <xf numFmtId="170" fontId="4" fillId="0" borderId="16" xfId="0" applyNumberFormat="1" applyFont="1" applyBorder="1" applyAlignment="1">
      <alignment horizontal="center" vertical="center" wrapText="1"/>
    </xf>
    <xf numFmtId="0" fontId="178" fillId="0" borderId="0" xfId="0" applyFont="1" applyAlignment="1">
      <alignment vertical="center" textRotation="180"/>
    </xf>
    <xf numFmtId="0" fontId="180" fillId="0" borderId="0" xfId="0" applyFont="1"/>
    <xf numFmtId="0" fontId="17" fillId="0" borderId="1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29" xfId="0" applyFont="1" applyBorder="1" applyAlignment="1">
      <alignment horizontal="left" vertical="center" wrapText="1" indent="1"/>
    </xf>
    <xf numFmtId="0" fontId="17" fillId="0" borderId="29" xfId="0" applyFont="1" applyBorder="1" applyAlignment="1">
      <alignment horizontal="center" vertical="center" wrapText="1"/>
    </xf>
    <xf numFmtId="0" fontId="17" fillId="0" borderId="6" xfId="0" applyFont="1" applyBorder="1" applyAlignment="1">
      <alignment horizontal="center" vertical="center" wrapText="1"/>
    </xf>
    <xf numFmtId="0" fontId="4" fillId="0" borderId="0" xfId="89" applyFont="1" applyAlignment="1">
      <alignment horizontal="left" vertical="center" wrapText="1"/>
    </xf>
    <xf numFmtId="0" fontId="17" fillId="0" borderId="0" xfId="0" applyFont="1" applyAlignment="1">
      <alignment vertical="top"/>
    </xf>
    <xf numFmtId="0" fontId="17" fillId="0" borderId="0" xfId="0" applyFont="1" applyAlignment="1">
      <alignment vertical="center" wrapText="1"/>
    </xf>
    <xf numFmtId="0" fontId="17" fillId="0" borderId="0" xfId="0" quotePrefix="1" applyFont="1" applyAlignment="1">
      <alignment vertical="top"/>
    </xf>
    <xf numFmtId="0" fontId="17" fillId="0" borderId="108" xfId="0" applyFont="1" applyBorder="1" applyAlignment="1">
      <alignment vertical="top"/>
    </xf>
    <xf numFmtId="0" fontId="17" fillId="0" borderId="16" xfId="0" applyFont="1" applyBorder="1" applyAlignment="1">
      <alignment vertical="center" wrapText="1"/>
    </xf>
    <xf numFmtId="0" fontId="17" fillId="0" borderId="30" xfId="0" applyFont="1" applyBorder="1" applyAlignment="1">
      <alignment vertical="center" wrapText="1"/>
    </xf>
    <xf numFmtId="0" fontId="17" fillId="0" borderId="29" xfId="0" applyFont="1" applyBorder="1" applyAlignment="1">
      <alignment vertical="center" wrapText="1"/>
    </xf>
    <xf numFmtId="0" fontId="17" fillId="0" borderId="70" xfId="0" applyFont="1" applyBorder="1"/>
    <xf numFmtId="0" fontId="17" fillId="0" borderId="0" xfId="0" applyFont="1" applyAlignment="1">
      <alignment horizontal="left" vertical="center" wrapText="1" indent="3"/>
    </xf>
    <xf numFmtId="0" fontId="17" fillId="0" borderId="70" xfId="0" applyFont="1" applyBorder="1" applyAlignment="1">
      <alignment horizontal="left" wrapText="1"/>
    </xf>
    <xf numFmtId="0" fontId="17" fillId="0" borderId="0" xfId="0" applyFont="1" applyAlignment="1">
      <alignment horizontal="left" wrapText="1"/>
    </xf>
    <xf numFmtId="0" fontId="17" fillId="0" borderId="0" xfId="0" applyFont="1" applyAlignment="1">
      <alignment vertical="center"/>
    </xf>
    <xf numFmtId="0" fontId="15" fillId="0" borderId="16" xfId="0" applyFont="1" applyBorder="1" applyAlignment="1">
      <alignment horizontal="center" vertical="center"/>
    </xf>
    <xf numFmtId="0" fontId="4" fillId="0" borderId="16" xfId="0" applyFont="1" applyBorder="1" applyAlignment="1">
      <alignment horizontal="center" vertical="center"/>
    </xf>
    <xf numFmtId="3" fontId="4" fillId="0" borderId="16" xfId="0" applyNumberFormat="1" applyFont="1" applyBorder="1" applyAlignment="1" applyProtection="1">
      <alignment horizontal="right" vertical="center" indent="1"/>
      <protection locked="0"/>
    </xf>
    <xf numFmtId="3" fontId="137" fillId="0" borderId="16" xfId="64" applyNumberFormat="1" applyFont="1" applyBorder="1" applyAlignment="1">
      <alignment horizontal="right" vertical="center" wrapText="1"/>
    </xf>
    <xf numFmtId="3" fontId="4" fillId="0" borderId="36" xfId="0" applyNumberFormat="1" applyFont="1" applyBorder="1" applyAlignment="1" applyProtection="1">
      <alignment horizontal="right" vertical="center" indent="1"/>
      <protection locked="0"/>
    </xf>
    <xf numFmtId="3" fontId="4" fillId="0" borderId="6" xfId="0" applyNumberFormat="1" applyFont="1" applyBorder="1" applyAlignment="1" applyProtection="1">
      <alignment horizontal="right" vertical="center" indent="1"/>
      <protection locked="0"/>
    </xf>
    <xf numFmtId="3" fontId="4" fillId="0" borderId="5" xfId="0" applyNumberFormat="1" applyFont="1" applyBorder="1" applyAlignment="1" applyProtection="1">
      <alignment horizontal="right" vertical="center" indent="1"/>
      <protection locked="0"/>
    </xf>
    <xf numFmtId="3" fontId="4" fillId="0" borderId="37" xfId="0" applyNumberFormat="1" applyFont="1" applyBorder="1" applyAlignment="1" applyProtection="1">
      <alignment horizontal="right" vertical="center" indent="1"/>
      <protection locked="0"/>
    </xf>
    <xf numFmtId="3" fontId="137" fillId="0" borderId="16" xfId="0" applyNumberFormat="1" applyFont="1" applyBorder="1" applyAlignment="1">
      <alignment horizontal="right" vertical="center" wrapText="1"/>
    </xf>
    <xf numFmtId="3" fontId="137" fillId="0" borderId="0" xfId="64" applyNumberFormat="1" applyFont="1" applyAlignment="1">
      <alignment horizontal="right" vertical="center" wrapText="1"/>
    </xf>
    <xf numFmtId="3" fontId="4" fillId="0" borderId="2" xfId="0" applyNumberFormat="1" applyFont="1" applyBorder="1" applyAlignment="1" applyProtection="1">
      <alignment horizontal="right" vertical="center" indent="1"/>
      <protection locked="0"/>
    </xf>
    <xf numFmtId="0" fontId="4" fillId="0" borderId="0" xfId="0" applyFont="1" applyAlignment="1">
      <alignment horizontal="left" vertical="center" wrapText="1" indent="2"/>
    </xf>
    <xf numFmtId="3" fontId="4" fillId="0" borderId="0" xfId="0" applyNumberFormat="1" applyFont="1" applyAlignment="1">
      <alignment horizontal="center" vertical="center" wrapText="1"/>
    </xf>
    <xf numFmtId="0" fontId="17" fillId="0" borderId="0" xfId="0" applyFont="1" applyAlignment="1">
      <alignment horizontal="right" vertical="center" textRotation="180"/>
    </xf>
    <xf numFmtId="3" fontId="4" fillId="0" borderId="16" xfId="0" applyNumberFormat="1" applyFont="1" applyBorder="1" applyAlignment="1">
      <alignment horizontal="center" vertical="center"/>
    </xf>
    <xf numFmtId="3" fontId="4" fillId="0" borderId="16" xfId="0" applyNumberFormat="1" applyFont="1" applyBorder="1" applyAlignment="1">
      <alignment horizontal="right" vertical="center" indent="3"/>
    </xf>
    <xf numFmtId="3" fontId="4" fillId="0" borderId="16" xfId="0" applyNumberFormat="1" applyFont="1" applyBorder="1" applyAlignment="1">
      <alignment horizontal="right" vertical="center" indent="4"/>
    </xf>
    <xf numFmtId="3" fontId="4" fillId="0" borderId="16" xfId="356" applyNumberFormat="1" applyFont="1" applyBorder="1" applyAlignment="1">
      <alignment horizontal="right" vertical="center" indent="2"/>
    </xf>
    <xf numFmtId="3" fontId="4" fillId="0" borderId="2" xfId="0" applyNumberFormat="1" applyFont="1" applyBorder="1" applyAlignment="1">
      <alignment horizontal="center" vertical="center"/>
    </xf>
    <xf numFmtId="3" fontId="4" fillId="0" borderId="2" xfId="0" applyNumberFormat="1" applyFont="1" applyBorder="1" applyAlignment="1">
      <alignment horizontal="right" vertical="center" indent="3"/>
    </xf>
    <xf numFmtId="3" fontId="4" fillId="0" borderId="2" xfId="0" applyNumberFormat="1" applyFont="1" applyBorder="1" applyAlignment="1">
      <alignment horizontal="right" vertical="center" indent="4"/>
    </xf>
    <xf numFmtId="3" fontId="4" fillId="0" borderId="2" xfId="356" applyNumberFormat="1" applyFont="1" applyBorder="1" applyAlignment="1">
      <alignment horizontal="right" vertical="center" indent="2"/>
    </xf>
    <xf numFmtId="0" fontId="4" fillId="0" borderId="37" xfId="63" applyFont="1" applyBorder="1" applyAlignment="1">
      <alignment vertical="center" wrapText="1"/>
    </xf>
    <xf numFmtId="3" fontId="4" fillId="0" borderId="6" xfId="356" applyNumberFormat="1" applyFont="1" applyFill="1" applyBorder="1" applyAlignment="1">
      <alignment horizontal="center" vertical="center"/>
    </xf>
    <xf numFmtId="3" fontId="4" fillId="0" borderId="6" xfId="356" applyNumberFormat="1" applyFont="1" applyFill="1" applyBorder="1" applyAlignment="1">
      <alignment horizontal="right" vertical="center" indent="3"/>
    </xf>
    <xf numFmtId="3" fontId="4" fillId="0" borderId="6" xfId="356" applyNumberFormat="1" applyFont="1" applyBorder="1" applyAlignment="1">
      <alignment horizontal="right" vertical="center" indent="2"/>
    </xf>
    <xf numFmtId="3" fontId="15" fillId="0" borderId="3" xfId="356" applyNumberFormat="1" applyFont="1" applyFill="1" applyBorder="1" applyAlignment="1">
      <alignment horizontal="center" vertical="center"/>
    </xf>
    <xf numFmtId="3" fontId="15" fillId="0" borderId="3" xfId="0" applyNumberFormat="1" applyFont="1" applyBorder="1" applyAlignment="1">
      <alignment horizontal="center" vertical="center"/>
    </xf>
    <xf numFmtId="3" fontId="15" fillId="0" borderId="3" xfId="356" applyNumberFormat="1" applyFont="1" applyFill="1" applyBorder="1" applyAlignment="1">
      <alignment horizontal="right" vertical="center" indent="3"/>
    </xf>
    <xf numFmtId="3" fontId="15" fillId="0" borderId="3" xfId="356" applyNumberFormat="1" applyFont="1" applyBorder="1" applyAlignment="1">
      <alignment horizontal="right" vertical="center" indent="2"/>
    </xf>
    <xf numFmtId="0" fontId="4" fillId="0" borderId="0" xfId="63" applyFont="1" applyAlignment="1">
      <alignment horizontal="center" vertical="center" wrapText="1"/>
    </xf>
    <xf numFmtId="3" fontId="4" fillId="0" borderId="0" xfId="63" applyNumberFormat="1" applyFont="1" applyAlignment="1">
      <alignment horizontal="center" vertical="center"/>
    </xf>
    <xf numFmtId="3" fontId="4" fillId="0" borderId="16" xfId="63" applyNumberFormat="1" applyFont="1" applyBorder="1" applyAlignment="1">
      <alignment horizontal="center" vertical="center"/>
    </xf>
    <xf numFmtId="3" fontId="4" fillId="0" borderId="2" xfId="63" applyNumberFormat="1" applyFont="1" applyBorder="1" applyAlignment="1">
      <alignment horizontal="center" vertical="center"/>
    </xf>
    <xf numFmtId="3" fontId="4" fillId="0" borderId="6" xfId="63" applyNumberFormat="1" applyFont="1" applyBorder="1" applyAlignment="1">
      <alignment horizontal="center" vertical="center"/>
    </xf>
    <xf numFmtId="3" fontId="15" fillId="0" borderId="3" xfId="63" applyNumberFormat="1" applyFont="1" applyBorder="1" applyAlignment="1">
      <alignment horizontal="center" vertical="center"/>
    </xf>
    <xf numFmtId="0" fontId="15" fillId="0" borderId="0" xfId="61" applyFont="1"/>
    <xf numFmtId="0" fontId="181" fillId="0" borderId="0" xfId="51" applyFont="1" applyAlignment="1" applyProtection="1"/>
    <xf numFmtId="0" fontId="4" fillId="0" borderId="0" xfId="61" applyFont="1" applyAlignment="1">
      <alignment horizontal="left" vertical="center" wrapText="1"/>
    </xf>
    <xf numFmtId="196" fontId="4" fillId="0" borderId="0" xfId="61" applyNumberFormat="1" applyFont="1" applyAlignment="1">
      <alignment horizontal="center" vertical="center"/>
    </xf>
    <xf numFmtId="0" fontId="4" fillId="0" borderId="0" xfId="61" applyFont="1" applyAlignment="1">
      <alignment horizontal="left" indent="3"/>
    </xf>
    <xf numFmtId="0" fontId="12" fillId="0" borderId="0" xfId="61" applyFont="1" applyAlignment="1">
      <alignment horizontal="left" wrapText="1" indent="3"/>
    </xf>
    <xf numFmtId="4" fontId="12" fillId="0" borderId="0" xfId="61" applyNumberFormat="1" applyFont="1" applyAlignment="1">
      <alignment horizontal="left" wrapText="1" indent="3"/>
    </xf>
    <xf numFmtId="196" fontId="4" fillId="0" borderId="0" xfId="61" applyNumberFormat="1" applyFont="1" applyAlignment="1">
      <alignment horizontal="left" vertical="center" indent="3"/>
    </xf>
    <xf numFmtId="0" fontId="4" fillId="0" borderId="0" xfId="61" applyFont="1" applyAlignment="1">
      <alignment horizontal="left" vertical="top" wrapText="1" indent="3"/>
    </xf>
    <xf numFmtId="0" fontId="4" fillId="0" borderId="0" xfId="61" applyFont="1" applyAlignment="1">
      <alignment horizontal="left" vertical="center" indent="3"/>
    </xf>
    <xf numFmtId="0" fontId="84" fillId="0" borderId="3" xfId="0" applyFont="1" applyBorder="1" applyAlignment="1">
      <alignment horizontal="center" vertical="center" wrapText="1"/>
    </xf>
    <xf numFmtId="170" fontId="84" fillId="0" borderId="3" xfId="0" applyNumberFormat="1" applyFont="1" applyBorder="1" applyAlignment="1">
      <alignment horizontal="center" vertical="center"/>
    </xf>
    <xf numFmtId="0" fontId="4" fillId="0" borderId="0" xfId="0" applyFont="1" applyAlignment="1">
      <alignment horizontal="left" vertical="center"/>
    </xf>
    <xf numFmtId="0" fontId="84" fillId="0" borderId="3" xfId="0" quotePrefix="1" applyFont="1" applyBorder="1" applyAlignment="1">
      <alignment horizontal="left" vertical="top" wrapText="1"/>
    </xf>
    <xf numFmtId="0" fontId="4" fillId="0" borderId="16" xfId="50" applyFont="1" applyBorder="1" applyAlignment="1" applyProtection="1">
      <alignment horizontal="center" vertical="top" wrapText="1"/>
    </xf>
    <xf numFmtId="0" fontId="84" fillId="0" borderId="16" xfId="0" applyFont="1" applyBorder="1" applyAlignment="1">
      <alignment horizontal="left" vertical="top" wrapText="1"/>
    </xf>
    <xf numFmtId="0" fontId="17" fillId="0" borderId="6" xfId="0" applyFont="1" applyBorder="1" applyAlignment="1">
      <alignment vertical="justify" wrapText="1"/>
    </xf>
    <xf numFmtId="0" fontId="4" fillId="0" borderId="3" xfId="50" applyFont="1" applyBorder="1" applyAlignment="1" applyProtection="1">
      <alignment horizontal="left" vertical="center" wrapText="1"/>
    </xf>
    <xf numFmtId="0" fontId="4" fillId="0" borderId="0" xfId="243" applyFont="1" applyAlignment="1">
      <alignment horizontal="center" vertical="center"/>
    </xf>
    <xf numFmtId="170" fontId="12" fillId="0" borderId="0" xfId="243" applyNumberFormat="1" applyFont="1" applyAlignment="1">
      <alignment horizontal="center" vertical="center"/>
    </xf>
    <xf numFmtId="170" fontId="4" fillId="0" borderId="0" xfId="243" applyNumberFormat="1" applyFont="1" applyAlignment="1">
      <alignment horizontal="center" vertical="center"/>
    </xf>
    <xf numFmtId="0" fontId="4" fillId="0" borderId="0" xfId="91" applyFont="1" applyAlignment="1">
      <alignment horizontal="right"/>
    </xf>
    <xf numFmtId="0" fontId="15" fillId="0" borderId="32" xfId="63" applyFont="1" applyBorder="1" applyAlignment="1">
      <alignment horizontal="center" vertical="center"/>
    </xf>
    <xf numFmtId="0" fontId="15" fillId="0" borderId="0" xfId="63" applyFont="1" applyAlignment="1">
      <alignment vertical="center" wrapText="1"/>
    </xf>
    <xf numFmtId="4" fontId="4" fillId="0" borderId="36" xfId="63" applyNumberFormat="1" applyFont="1" applyBorder="1" applyAlignment="1">
      <alignment horizontal="right" wrapText="1"/>
    </xf>
    <xf numFmtId="4" fontId="4" fillId="0" borderId="5" xfId="63" applyNumberFormat="1" applyFont="1" applyBorder="1" applyAlignment="1">
      <alignment horizontal="right" wrapText="1"/>
    </xf>
    <xf numFmtId="4" fontId="4" fillId="0" borderId="37" xfId="63" applyNumberFormat="1" applyFont="1" applyBorder="1" applyAlignment="1">
      <alignment horizontal="right" vertical="center"/>
    </xf>
    <xf numFmtId="4" fontId="4" fillId="0" borderId="2" xfId="63" applyNumberFormat="1" applyFont="1" applyBorder="1" applyAlignment="1">
      <alignment horizontal="right" wrapText="1"/>
    </xf>
    <xf numFmtId="178" fontId="4" fillId="0" borderId="16" xfId="8" applyNumberFormat="1" applyFont="1" applyBorder="1" applyAlignment="1">
      <alignment horizontal="right" vertical="center"/>
    </xf>
    <xf numFmtId="190" fontId="15" fillId="0" borderId="3" xfId="8" applyNumberFormat="1" applyFont="1" applyFill="1" applyBorder="1" applyAlignment="1" applyProtection="1">
      <alignment horizontal="center" vertical="center"/>
    </xf>
    <xf numFmtId="4" fontId="4" fillId="0" borderId="2" xfId="63" applyNumberFormat="1" applyFont="1" applyBorder="1" applyAlignment="1">
      <alignment horizontal="right"/>
    </xf>
    <xf numFmtId="0" fontId="4" fillId="0" borderId="5" xfId="68" applyFont="1" applyBorder="1" applyAlignment="1">
      <alignment horizontal="left" indent="1"/>
    </xf>
    <xf numFmtId="0" fontId="4" fillId="0" borderId="1" xfId="68" applyFont="1" applyBorder="1" applyAlignment="1">
      <alignment horizontal="left" indent="1"/>
    </xf>
    <xf numFmtId="0" fontId="4" fillId="0" borderId="15" xfId="79" applyFont="1" applyBorder="1"/>
    <xf numFmtId="0" fontId="4" fillId="0" borderId="32" xfId="79" applyFont="1" applyBorder="1"/>
    <xf numFmtId="0" fontId="15" fillId="0" borderId="16" xfId="79" applyFont="1" applyBorder="1"/>
    <xf numFmtId="0" fontId="4" fillId="0" borderId="5" xfId="79" applyFont="1" applyBorder="1" applyAlignment="1">
      <alignment horizontal="left" indent="1"/>
    </xf>
    <xf numFmtId="0" fontId="4" fillId="0" borderId="1" xfId="79" applyFont="1" applyBorder="1" applyAlignment="1">
      <alignment horizontal="left" indent="1"/>
    </xf>
    <xf numFmtId="0" fontId="4" fillId="0" borderId="2" xfId="79" applyFont="1" applyBorder="1" applyAlignment="1">
      <alignment horizontal="left" indent="2"/>
    </xf>
    <xf numFmtId="192" fontId="4" fillId="0" borderId="2" xfId="79" applyNumberFormat="1" applyFont="1" applyBorder="1" applyAlignment="1">
      <alignment horizontal="left" wrapText="1" indent="2"/>
    </xf>
    <xf numFmtId="192" fontId="4" fillId="0" borderId="2" xfId="79" applyNumberFormat="1" applyFont="1" applyBorder="1" applyAlignment="1">
      <alignment horizontal="left" indent="2"/>
    </xf>
    <xf numFmtId="0" fontId="4" fillId="0" borderId="15" xfId="79" applyFont="1" applyBorder="1" applyAlignment="1">
      <alignment horizontal="left" indent="1"/>
    </xf>
    <xf numFmtId="0" fontId="4" fillId="0" borderId="32" xfId="79" applyFont="1" applyBorder="1" applyAlignment="1">
      <alignment horizontal="left" indent="1"/>
    </xf>
    <xf numFmtId="0" fontId="4" fillId="0" borderId="0" xfId="68" applyFont="1" applyAlignment="1">
      <alignment horizontal="left" indent="1"/>
    </xf>
    <xf numFmtId="0" fontId="12" fillId="0" borderId="0" xfId="79" applyFont="1" applyAlignment="1">
      <alignment horizontal="left" indent="1"/>
    </xf>
    <xf numFmtId="170" fontId="4" fillId="0" borderId="2" xfId="79" applyNumberFormat="1" applyFont="1" applyBorder="1" applyAlignment="1">
      <alignment horizontal="left" indent="2"/>
    </xf>
    <xf numFmtId="0" fontId="4" fillId="0" borderId="5" xfId="79" applyFont="1" applyBorder="1" applyAlignment="1">
      <alignment horizontal="left" indent="2"/>
    </xf>
    <xf numFmtId="0" fontId="4" fillId="0" borderId="37" xfId="79" applyFont="1" applyBorder="1"/>
    <xf numFmtId="0" fontId="4" fillId="0" borderId="4" xfId="79" applyFont="1" applyBorder="1" applyAlignment="1">
      <alignment horizontal="left" indent="1"/>
    </xf>
    <xf numFmtId="0" fontId="4" fillId="0" borderId="25" xfId="79" applyFont="1" applyBorder="1" applyAlignment="1">
      <alignment horizontal="left" indent="1"/>
    </xf>
    <xf numFmtId="0" fontId="4" fillId="0" borderId="6" xfId="79" applyFont="1" applyBorder="1" applyAlignment="1">
      <alignment horizontal="left" indent="2"/>
    </xf>
    <xf numFmtId="0" fontId="4" fillId="0" borderId="6" xfId="79" applyFont="1" applyBorder="1" applyAlignment="1">
      <alignment horizontal="right"/>
    </xf>
    <xf numFmtId="0" fontId="25" fillId="0" borderId="2" xfId="0" applyFont="1" applyBorder="1" applyAlignment="1">
      <alignment horizontal="center" vertical="center"/>
    </xf>
    <xf numFmtId="0" fontId="25" fillId="0" borderId="27" xfId="0" applyFont="1" applyBorder="1" applyAlignment="1">
      <alignment horizontal="center" vertical="center"/>
    </xf>
    <xf numFmtId="180" fontId="4" fillId="6" borderId="8" xfId="53" applyNumberFormat="1" applyFont="1" applyFill="1" applyBorder="1" applyAlignment="1">
      <alignment horizontal="center" vertical="center"/>
    </xf>
    <xf numFmtId="0" fontId="17" fillId="0" borderId="2" xfId="0" applyFont="1" applyBorder="1" applyAlignment="1">
      <alignment horizontal="center"/>
    </xf>
    <xf numFmtId="0" fontId="17" fillId="0" borderId="6" xfId="0" applyFont="1" applyBorder="1" applyAlignment="1">
      <alignment horizontal="center"/>
    </xf>
    <xf numFmtId="3" fontId="154" fillId="0" borderId="6" xfId="0" applyNumberFormat="1" applyFont="1" applyBorder="1" applyAlignment="1">
      <alignment horizontal="right" vertical="center" indent="2"/>
    </xf>
    <xf numFmtId="3" fontId="154" fillId="0" borderId="2" xfId="0" applyNumberFormat="1" applyFont="1" applyBorder="1" applyAlignment="1">
      <alignment horizontal="right" vertical="center" indent="2"/>
    </xf>
    <xf numFmtId="3" fontId="17" fillId="0" borderId="2" xfId="0" applyNumberFormat="1" applyFont="1" applyBorder="1" applyAlignment="1">
      <alignment horizontal="right" vertical="center" indent="2"/>
    </xf>
    <xf numFmtId="3" fontId="25" fillId="0" borderId="16" xfId="0" applyNumberFormat="1" applyFont="1" applyBorder="1" applyAlignment="1">
      <alignment horizontal="right" vertical="center" indent="2"/>
    </xf>
    <xf numFmtId="169" fontId="4" fillId="0" borderId="2" xfId="63" applyNumberFormat="1" applyFont="1" applyBorder="1" applyAlignment="1">
      <alignment horizontal="right" vertical="center" wrapText="1" indent="1"/>
    </xf>
    <xf numFmtId="169" fontId="15" fillId="0" borderId="3" xfId="63" applyNumberFormat="1" applyFont="1" applyBorder="1" applyAlignment="1">
      <alignment horizontal="right" vertical="center" wrapText="1" indent="1"/>
    </xf>
    <xf numFmtId="0" fontId="4" fillId="0" borderId="2" xfId="63" applyFont="1" applyBorder="1" applyAlignment="1">
      <alignment horizontal="left" vertical="center" indent="5"/>
    </xf>
    <xf numFmtId="3" fontId="4" fillId="0" borderId="2" xfId="63" applyNumberFormat="1" applyFont="1" applyBorder="1" applyAlignment="1">
      <alignment horizontal="right" wrapText="1" indent="2"/>
    </xf>
    <xf numFmtId="3" fontId="4" fillId="0" borderId="2" xfId="63" quotePrefix="1" applyNumberFormat="1" applyFont="1" applyBorder="1" applyAlignment="1">
      <alignment horizontal="right" wrapText="1" indent="2"/>
    </xf>
    <xf numFmtId="3" fontId="4" fillId="0" borderId="5" xfId="63" quotePrefix="1" applyNumberFormat="1" applyFont="1" applyBorder="1" applyAlignment="1">
      <alignment horizontal="right" wrapText="1" indent="2"/>
    </xf>
    <xf numFmtId="0" fontId="4" fillId="0" borderId="6" xfId="63" applyFont="1" applyBorder="1" applyAlignment="1">
      <alignment horizontal="left" vertical="center" indent="5"/>
    </xf>
    <xf numFmtId="3" fontId="4" fillId="0" borderId="6" xfId="63" applyNumberFormat="1" applyFont="1" applyBorder="1" applyAlignment="1">
      <alignment horizontal="right" wrapText="1" indent="2"/>
    </xf>
    <xf numFmtId="3" fontId="4" fillId="0" borderId="6" xfId="63" quotePrefix="1" applyNumberFormat="1" applyFont="1" applyBorder="1" applyAlignment="1">
      <alignment horizontal="right" wrapText="1" indent="2"/>
    </xf>
    <xf numFmtId="3" fontId="4" fillId="0" borderId="37" xfId="63" quotePrefix="1" applyNumberFormat="1" applyFont="1" applyBorder="1" applyAlignment="1">
      <alignment horizontal="right" wrapText="1" indent="2"/>
    </xf>
    <xf numFmtId="0" fontId="4" fillId="0" borderId="5" xfId="63" applyFont="1" applyBorder="1" applyAlignment="1">
      <alignment horizontal="right"/>
    </xf>
    <xf numFmtId="0" fontId="4" fillId="0" borderId="36" xfId="63" applyFont="1" applyBorder="1" applyAlignment="1">
      <alignment horizontal="right"/>
    </xf>
    <xf numFmtId="3" fontId="4" fillId="0" borderId="5" xfId="40" applyNumberFormat="1" applyFont="1" applyBorder="1" applyAlignment="1">
      <alignment horizontal="right" vertical="center" indent="1"/>
    </xf>
    <xf numFmtId="3" fontId="4" fillId="0" borderId="2" xfId="40" applyNumberFormat="1" applyFont="1" applyBorder="1" applyAlignment="1">
      <alignment horizontal="right" vertical="center" indent="1"/>
    </xf>
    <xf numFmtId="3" fontId="4" fillId="0" borderId="2" xfId="40" applyNumberFormat="1" applyFont="1" applyFill="1" applyBorder="1" applyAlignment="1">
      <alignment horizontal="right" vertical="center" indent="1"/>
    </xf>
    <xf numFmtId="3" fontId="4" fillId="0" borderId="5" xfId="63" applyNumberFormat="1" applyFont="1" applyBorder="1" applyAlignment="1">
      <alignment horizontal="right" vertical="center" indent="2"/>
    </xf>
    <xf numFmtId="3" fontId="4" fillId="0" borderId="6" xfId="40" applyNumberFormat="1" applyFont="1" applyBorder="1" applyAlignment="1">
      <alignment horizontal="right" vertical="center" indent="1"/>
    </xf>
    <xf numFmtId="3" fontId="4" fillId="0" borderId="6" xfId="40" applyNumberFormat="1" applyFont="1" applyFill="1" applyBorder="1" applyAlignment="1">
      <alignment horizontal="right" vertical="center" indent="1"/>
    </xf>
    <xf numFmtId="3" fontId="17" fillId="0" borderId="6" xfId="0" applyNumberFormat="1" applyFont="1" applyBorder="1" applyAlignment="1">
      <alignment horizontal="center" vertical="center"/>
    </xf>
    <xf numFmtId="3" fontId="17" fillId="0" borderId="2" xfId="0" applyNumberFormat="1" applyFont="1" applyBorder="1" applyAlignment="1">
      <alignment horizontal="center" vertical="center"/>
    </xf>
    <xf numFmtId="3" fontId="4" fillId="0" borderId="2" xfId="26" applyNumberFormat="1" applyFont="1" applyBorder="1" applyAlignment="1">
      <alignment horizontal="right" vertical="center" indent="3"/>
    </xf>
    <xf numFmtId="3" fontId="15" fillId="0" borderId="3" xfId="26" applyNumberFormat="1" applyFont="1" applyBorder="1" applyAlignment="1">
      <alignment horizontal="right" vertical="center" indent="3"/>
    </xf>
    <xf numFmtId="37" fontId="4" fillId="0" borderId="11" xfId="100" applyNumberFormat="1" applyFont="1" applyFill="1" applyBorder="1" applyAlignment="1" applyProtection="1">
      <alignment horizontal="right" vertical="center" indent="2"/>
      <protection locked="0"/>
    </xf>
    <xf numFmtId="3" fontId="4" fillId="0" borderId="11" xfId="63" applyNumberFormat="1" applyFont="1" applyBorder="1" applyAlignment="1" applyProtection="1">
      <alignment horizontal="right" vertical="center" indent="2"/>
      <protection locked="0"/>
    </xf>
    <xf numFmtId="3" fontId="4" fillId="0" borderId="2" xfId="26" applyNumberFormat="1" applyFont="1" applyFill="1" applyBorder="1" applyAlignment="1">
      <alignment horizontal="right" vertical="center" indent="2"/>
    </xf>
    <xf numFmtId="3" fontId="4" fillId="0" borderId="2" xfId="26" applyNumberFormat="1" applyFont="1" applyBorder="1" applyAlignment="1">
      <alignment horizontal="right" vertical="center" indent="2"/>
    </xf>
    <xf numFmtId="3" fontId="25" fillId="0" borderId="6" xfId="0" applyNumberFormat="1" applyFont="1" applyBorder="1" applyAlignment="1">
      <alignment horizontal="right" indent="2"/>
    </xf>
    <xf numFmtId="3" fontId="25" fillId="0" borderId="19" xfId="0" applyNumberFormat="1" applyFont="1" applyBorder="1" applyAlignment="1">
      <alignment horizontal="right" indent="2"/>
    </xf>
    <xf numFmtId="3" fontId="17" fillId="0" borderId="20" xfId="0" applyNumberFormat="1" applyFont="1" applyBorder="1" applyAlignment="1">
      <alignment horizontal="right" indent="2"/>
    </xf>
    <xf numFmtId="3" fontId="15" fillId="0" borderId="19" xfId="0" applyNumberFormat="1" applyFont="1" applyBorder="1" applyAlignment="1">
      <alignment horizontal="right" indent="2"/>
    </xf>
    <xf numFmtId="3" fontId="4" fillId="0" borderId="1" xfId="101" applyNumberFormat="1" applyFont="1" applyFill="1" applyBorder="1" applyAlignment="1">
      <alignment horizontal="right" vertical="center" indent="2"/>
    </xf>
    <xf numFmtId="0" fontId="4" fillId="0" borderId="72" xfId="0" applyFont="1" applyBorder="1" applyAlignment="1">
      <alignment horizontal="right" vertical="center" indent="4"/>
    </xf>
    <xf numFmtId="0" fontId="4" fillId="0" borderId="5" xfId="0" applyFont="1" applyBorder="1" applyAlignment="1">
      <alignment horizontal="right" vertical="center" indent="4"/>
    </xf>
    <xf numFmtId="0" fontId="4" fillId="0" borderId="55" xfId="0" applyFont="1" applyBorder="1" applyAlignment="1">
      <alignment horizontal="right" vertical="center" indent="4"/>
    </xf>
    <xf numFmtId="0" fontId="4" fillId="0" borderId="54" xfId="0" applyFont="1" applyBorder="1" applyAlignment="1">
      <alignment horizontal="right" vertical="center" indent="4"/>
    </xf>
    <xf numFmtId="0" fontId="84" fillId="0" borderId="0" xfId="0" applyFont="1" applyAlignment="1">
      <alignment horizontal="right" vertical="center" indent="4"/>
    </xf>
    <xf numFmtId="0" fontId="4" fillId="0" borderId="16" xfId="0" applyFont="1" applyBorder="1" applyAlignment="1">
      <alignment horizontal="left" vertical="center" indent="1"/>
    </xf>
    <xf numFmtId="170" fontId="4" fillId="0" borderId="3" xfId="0" applyNumberFormat="1" applyFont="1" applyBorder="1" applyAlignment="1">
      <alignment horizontal="center" vertical="center"/>
    </xf>
    <xf numFmtId="170" fontId="4" fillId="0" borderId="3" xfId="0" applyNumberFormat="1" applyFont="1" applyBorder="1" applyAlignment="1">
      <alignment horizontal="center" vertical="center" wrapText="1"/>
    </xf>
    <xf numFmtId="0" fontId="4" fillId="0" borderId="3" xfId="0" applyFont="1" applyBorder="1" applyAlignment="1">
      <alignment horizontal="left" vertical="center" indent="1"/>
    </xf>
    <xf numFmtId="0" fontId="11" fillId="0" borderId="0" xfId="0" applyFont="1"/>
    <xf numFmtId="0" fontId="14" fillId="0" borderId="15" xfId="0" applyFont="1" applyBorder="1" applyAlignment="1">
      <alignment horizontal="left" vertical="center" indent="1"/>
    </xf>
    <xf numFmtId="0" fontId="14" fillId="0" borderId="15" xfId="0" applyFont="1" applyBorder="1" applyAlignment="1">
      <alignment horizontal="center" vertical="center" wrapText="1"/>
    </xf>
    <xf numFmtId="170" fontId="14" fillId="0" borderId="15" xfId="0" applyNumberFormat="1" applyFont="1" applyBorder="1" applyAlignment="1">
      <alignment horizontal="center" vertical="center" wrapText="1"/>
    </xf>
    <xf numFmtId="2" fontId="17" fillId="0" borderId="3" xfId="0" applyNumberFormat="1" applyFont="1" applyBorder="1" applyAlignment="1">
      <alignment horizontal="right" vertical="center" indent="2"/>
    </xf>
    <xf numFmtId="2" fontId="4" fillId="0" borderId="3" xfId="0" applyNumberFormat="1" applyFont="1" applyBorder="1" applyAlignment="1">
      <alignment horizontal="right" vertical="center" indent="2"/>
    </xf>
    <xf numFmtId="0" fontId="15" fillId="0" borderId="3" xfId="413" applyFont="1" applyFill="1" applyBorder="1" applyAlignment="1">
      <alignment horizontal="center" vertical="center"/>
    </xf>
    <xf numFmtId="0" fontId="17" fillId="0" borderId="2" xfId="0" applyFont="1" applyBorder="1" applyAlignment="1">
      <alignment horizontal="right" vertical="center" wrapText="1" indent="2"/>
    </xf>
    <xf numFmtId="0" fontId="17" fillId="0" borderId="16" xfId="0" applyFont="1" applyBorder="1" applyAlignment="1">
      <alignment horizontal="right" vertical="center" wrapText="1" indent="2"/>
    </xf>
    <xf numFmtId="0" fontId="137" fillId="0" borderId="1" xfId="0" applyFont="1" applyBorder="1" applyAlignment="1">
      <alignment horizontal="right" vertical="center" wrapText="1" indent="2"/>
    </xf>
    <xf numFmtId="0" fontId="137" fillId="0" borderId="16" xfId="0" applyFont="1" applyBorder="1" applyAlignment="1">
      <alignment horizontal="right" vertical="center" wrapText="1" indent="2"/>
    </xf>
    <xf numFmtId="0" fontId="137" fillId="0" borderId="32" xfId="0" applyFont="1" applyBorder="1" applyAlignment="1">
      <alignment horizontal="right" vertical="center" wrapText="1" indent="2"/>
    </xf>
    <xf numFmtId="1" fontId="137" fillId="0" borderId="36" xfId="0" applyNumberFormat="1" applyFont="1" applyBorder="1" applyAlignment="1">
      <alignment horizontal="right" vertical="center" wrapText="1" indent="2"/>
    </xf>
    <xf numFmtId="1" fontId="4" fillId="0" borderId="36" xfId="413" applyNumberFormat="1" applyFont="1" applyFill="1" applyBorder="1" applyAlignment="1">
      <alignment horizontal="right" vertical="center" wrapText="1" indent="2"/>
    </xf>
    <xf numFmtId="1" fontId="4" fillId="0" borderId="16" xfId="413" applyNumberFormat="1" applyFont="1" applyFill="1" applyBorder="1" applyAlignment="1">
      <alignment horizontal="right" vertical="center" wrapText="1" indent="2"/>
    </xf>
    <xf numFmtId="0" fontId="137" fillId="0" borderId="2" xfId="0" applyFont="1" applyBorder="1" applyAlignment="1">
      <alignment horizontal="right" vertical="center" wrapText="1" indent="2"/>
    </xf>
    <xf numFmtId="1" fontId="137" fillId="0" borderId="5" xfId="0" applyNumberFormat="1" applyFont="1" applyBorder="1" applyAlignment="1">
      <alignment horizontal="right" vertical="center" wrapText="1" indent="2"/>
    </xf>
    <xf numFmtId="1" fontId="4" fillId="0" borderId="5" xfId="413" applyNumberFormat="1" applyFont="1" applyFill="1" applyBorder="1" applyAlignment="1">
      <alignment horizontal="right" vertical="center" wrapText="1" indent="2"/>
    </xf>
    <xf numFmtId="1" fontId="4" fillId="0" borderId="2" xfId="413" applyNumberFormat="1" applyFont="1" applyFill="1" applyBorder="1" applyAlignment="1">
      <alignment horizontal="right" vertical="center" wrapText="1" indent="2"/>
    </xf>
    <xf numFmtId="1" fontId="137" fillId="0" borderId="2" xfId="0" applyNumberFormat="1" applyFont="1" applyBorder="1" applyAlignment="1">
      <alignment horizontal="right" vertical="center" wrapText="1" indent="2"/>
    </xf>
    <xf numFmtId="1" fontId="137" fillId="0" borderId="1" xfId="0" applyNumberFormat="1" applyFont="1" applyBorder="1" applyAlignment="1">
      <alignment horizontal="right" vertical="center" wrapText="1" indent="2"/>
    </xf>
    <xf numFmtId="1" fontId="4" fillId="0" borderId="1" xfId="413" applyNumberFormat="1" applyFont="1" applyFill="1" applyBorder="1" applyAlignment="1">
      <alignment horizontal="right" vertical="center" wrapText="1" indent="2"/>
    </xf>
    <xf numFmtId="0" fontId="17" fillId="0" borderId="28" xfId="0" applyFont="1" applyBorder="1" applyAlignment="1">
      <alignment horizontal="right" vertical="center" wrapText="1" indent="2"/>
    </xf>
    <xf numFmtId="0" fontId="137" fillId="0" borderId="28" xfId="0" applyFont="1" applyBorder="1" applyAlignment="1">
      <alignment horizontal="right" vertical="center" wrapText="1" indent="2"/>
    </xf>
    <xf numFmtId="0" fontId="137" fillId="0" borderId="75" xfId="0" applyFont="1" applyBorder="1" applyAlignment="1">
      <alignment horizontal="right" vertical="center" wrapText="1" indent="2"/>
    </xf>
    <xf numFmtId="1" fontId="137" fillId="0" borderId="28" xfId="0" applyNumberFormat="1" applyFont="1" applyBorder="1" applyAlignment="1">
      <alignment horizontal="right" vertical="center" wrapText="1" indent="2"/>
    </xf>
    <xf numFmtId="1" fontId="137" fillId="0" borderId="75" xfId="0" applyNumberFormat="1" applyFont="1" applyBorder="1" applyAlignment="1">
      <alignment horizontal="right" vertical="center" wrapText="1" indent="2"/>
    </xf>
    <xf numFmtId="1" fontId="4" fillId="0" borderId="75" xfId="413" applyNumberFormat="1" applyFont="1" applyFill="1" applyBorder="1" applyAlignment="1">
      <alignment horizontal="right" vertical="center" wrapText="1" indent="2"/>
    </xf>
    <xf numFmtId="0" fontId="17" fillId="0" borderId="30" xfId="0" applyFont="1" applyBorder="1" applyAlignment="1">
      <alignment horizontal="right" vertical="center" wrapText="1" indent="2"/>
    </xf>
    <xf numFmtId="0" fontId="137" fillId="0" borderId="30" xfId="0" applyFont="1" applyBorder="1" applyAlignment="1">
      <alignment horizontal="right" vertical="center" wrapText="1" indent="2"/>
    </xf>
    <xf numFmtId="0" fontId="137" fillId="0" borderId="74" xfId="0" applyFont="1" applyBorder="1" applyAlignment="1">
      <alignment horizontal="right" vertical="center" wrapText="1" indent="2"/>
    </xf>
    <xf numFmtId="1" fontId="4" fillId="0" borderId="30" xfId="413" applyNumberFormat="1" applyFont="1" applyFill="1" applyBorder="1" applyAlignment="1">
      <alignment horizontal="right" vertical="center" wrapText="1" indent="2"/>
    </xf>
    <xf numFmtId="1" fontId="4" fillId="0" borderId="28" xfId="413" applyNumberFormat="1" applyFont="1" applyFill="1" applyBorder="1" applyAlignment="1">
      <alignment horizontal="right" vertical="center" wrapText="1" indent="2"/>
    </xf>
    <xf numFmtId="1" fontId="4" fillId="0" borderId="79" xfId="413" applyNumberFormat="1" applyFont="1" applyFill="1" applyBorder="1" applyAlignment="1">
      <alignment horizontal="right" vertical="center" wrapText="1" indent="2"/>
    </xf>
    <xf numFmtId="1" fontId="4" fillId="0" borderId="74" xfId="413" applyNumberFormat="1" applyFont="1" applyFill="1" applyBorder="1" applyAlignment="1">
      <alignment horizontal="right" vertical="center" wrapText="1" indent="2"/>
    </xf>
    <xf numFmtId="1" fontId="4" fillId="0" borderId="25" xfId="413" applyNumberFormat="1" applyFont="1" applyFill="1" applyBorder="1" applyAlignment="1">
      <alignment horizontal="right" vertical="center" wrapText="1" indent="2"/>
    </xf>
    <xf numFmtId="0" fontId="17" fillId="0" borderId="5" xfId="0" applyFont="1" applyBorder="1" applyAlignment="1">
      <alignment horizontal="right" vertical="center" wrapText="1" indent="2"/>
    </xf>
    <xf numFmtId="0" fontId="137" fillId="0" borderId="0" xfId="0" applyFont="1" applyAlignment="1">
      <alignment horizontal="right" vertical="center" wrapText="1" indent="2"/>
    </xf>
    <xf numFmtId="1" fontId="4" fillId="0" borderId="32" xfId="413" applyNumberFormat="1" applyFont="1" applyFill="1" applyBorder="1" applyAlignment="1">
      <alignment horizontal="right" vertical="center" wrapText="1" indent="2"/>
    </xf>
    <xf numFmtId="0" fontId="17" fillId="0" borderId="76" xfId="0" applyFont="1" applyBorder="1" applyAlignment="1">
      <alignment horizontal="right" vertical="center" wrapText="1" indent="2"/>
    </xf>
    <xf numFmtId="0" fontId="17" fillId="0" borderId="29" xfId="0" applyFont="1" applyBorder="1" applyAlignment="1">
      <alignment horizontal="right" vertical="center" wrapText="1" indent="2"/>
    </xf>
    <xf numFmtId="0" fontId="17" fillId="0" borderId="77" xfId="0" applyFont="1" applyBorder="1" applyAlignment="1">
      <alignment horizontal="right" vertical="center" wrapText="1" indent="2"/>
    </xf>
    <xf numFmtId="0" fontId="137" fillId="0" borderId="29" xfId="0" applyFont="1" applyBorder="1" applyAlignment="1">
      <alignment horizontal="right" vertical="center" wrapText="1" indent="2"/>
    </xf>
    <xf numFmtId="0" fontId="137" fillId="0" borderId="78" xfId="0" applyFont="1" applyBorder="1" applyAlignment="1">
      <alignment horizontal="right" vertical="center" wrapText="1" indent="2"/>
    </xf>
    <xf numFmtId="0" fontId="137" fillId="0" borderId="61" xfId="0" applyFont="1" applyBorder="1" applyAlignment="1">
      <alignment horizontal="right" vertical="center" wrapText="1" indent="2"/>
    </xf>
    <xf numFmtId="1" fontId="4" fillId="0" borderId="61" xfId="413" applyNumberFormat="1" applyFont="1" applyFill="1" applyBorder="1" applyAlignment="1">
      <alignment horizontal="right" vertical="center" wrapText="1" indent="2"/>
    </xf>
    <xf numFmtId="0" fontId="17" fillId="0" borderId="79" xfId="0" applyFont="1" applyBorder="1" applyAlignment="1">
      <alignment horizontal="right" vertical="center" wrapText="1" indent="2"/>
    </xf>
    <xf numFmtId="0" fontId="137" fillId="0" borderId="70" xfId="0" applyFont="1" applyBorder="1" applyAlignment="1">
      <alignment horizontal="right" vertical="center" wrapText="1" indent="2"/>
    </xf>
    <xf numFmtId="0" fontId="137" fillId="0" borderId="80" xfId="0" applyFont="1" applyBorder="1" applyAlignment="1">
      <alignment horizontal="right" vertical="center" wrapText="1" indent="2"/>
    </xf>
    <xf numFmtId="1" fontId="4" fillId="0" borderId="76" xfId="413" applyNumberFormat="1" applyFont="1" applyFill="1" applyBorder="1" applyAlignment="1">
      <alignment horizontal="right" vertical="center" wrapText="1" indent="2"/>
    </xf>
    <xf numFmtId="0" fontId="17" fillId="0" borderId="2" xfId="0" quotePrefix="1" applyFont="1" applyBorder="1" applyAlignment="1">
      <alignment horizontal="center"/>
    </xf>
    <xf numFmtId="0" fontId="17" fillId="0" borderId="1" xfId="0" quotePrefix="1" applyFont="1" applyBorder="1" applyAlignment="1">
      <alignment horizontal="center"/>
    </xf>
    <xf numFmtId="1" fontId="4" fillId="0" borderId="1" xfId="413" quotePrefix="1" applyNumberFormat="1" applyFont="1" applyFill="1" applyBorder="1" applyAlignment="1">
      <alignment horizontal="right" indent="2"/>
    </xf>
    <xf numFmtId="0" fontId="17" fillId="0" borderId="28" xfId="0" quotePrefix="1" applyFont="1" applyBorder="1" applyAlignment="1">
      <alignment horizontal="center"/>
    </xf>
    <xf numFmtId="0" fontId="17" fillId="0" borderId="75" xfId="0" quotePrefix="1" applyFont="1" applyBorder="1" applyAlignment="1">
      <alignment horizontal="center"/>
    </xf>
    <xf numFmtId="1" fontId="4" fillId="0" borderId="28" xfId="413" quotePrefix="1" applyNumberFormat="1" applyFont="1" applyFill="1" applyBorder="1" applyAlignment="1">
      <alignment horizontal="right" indent="2"/>
    </xf>
    <xf numFmtId="1" fontId="4" fillId="0" borderId="2" xfId="413" quotePrefix="1" applyNumberFormat="1" applyFont="1" applyFill="1" applyBorder="1" applyAlignment="1">
      <alignment horizontal="right" indent="2"/>
    </xf>
    <xf numFmtId="0" fontId="17" fillId="0" borderId="6" xfId="0" applyFont="1" applyBorder="1" applyAlignment="1">
      <alignment horizontal="right" vertical="center" wrapText="1" indent="2"/>
    </xf>
    <xf numFmtId="0" fontId="17" fillId="0" borderId="37" xfId="0" applyFont="1" applyBorder="1" applyAlignment="1">
      <alignment horizontal="right" vertical="center" wrapText="1" indent="2"/>
    </xf>
    <xf numFmtId="0" fontId="137" fillId="0" borderId="6" xfId="0" applyFont="1" applyBorder="1" applyAlignment="1">
      <alignment horizontal="right" vertical="center" wrapText="1" indent="2"/>
    </xf>
    <xf numFmtId="0" fontId="137" fillId="0" borderId="4" xfId="0" applyFont="1" applyBorder="1" applyAlignment="1">
      <alignment horizontal="right" vertical="center" wrapText="1" indent="2"/>
    </xf>
    <xf numFmtId="0" fontId="137" fillId="0" borderId="25" xfId="0" applyFont="1" applyBorder="1" applyAlignment="1">
      <alignment horizontal="right" vertical="center" wrapText="1" indent="2"/>
    </xf>
    <xf numFmtId="1" fontId="4" fillId="0" borderId="6" xfId="413" quotePrefix="1" applyNumberFormat="1" applyFont="1" applyFill="1" applyBorder="1" applyAlignment="1">
      <alignment horizontal="right" indent="2"/>
    </xf>
    <xf numFmtId="1" fontId="4" fillId="0" borderId="3" xfId="0" applyNumberFormat="1" applyFont="1" applyBorder="1" applyAlignment="1">
      <alignment horizontal="center" vertical="center"/>
    </xf>
    <xf numFmtId="1" fontId="4" fillId="0" borderId="22" xfId="0" applyNumberFormat="1" applyFont="1" applyBorder="1" applyAlignment="1">
      <alignment horizontal="center" vertical="center"/>
    </xf>
    <xf numFmtId="1" fontId="4" fillId="6" borderId="3" xfId="0" applyNumberFormat="1" applyFont="1" applyFill="1" applyBorder="1" applyAlignment="1">
      <alignment horizontal="center" vertical="center"/>
    </xf>
    <xf numFmtId="1" fontId="17" fillId="0" borderId="7" xfId="0" applyNumberFormat="1" applyFont="1" applyBorder="1" applyAlignment="1">
      <alignment horizontal="center" vertical="center"/>
    </xf>
    <xf numFmtId="1" fontId="4" fillId="0" borderId="16" xfId="0" applyNumberFormat="1" applyFont="1" applyBorder="1" applyAlignment="1">
      <alignment horizontal="center" vertical="center"/>
    </xf>
    <xf numFmtId="2" fontId="4" fillId="0" borderId="3" xfId="0" applyNumberFormat="1" applyFont="1" applyBorder="1" applyAlignment="1">
      <alignment horizontal="center" vertical="center"/>
    </xf>
    <xf numFmtId="170" fontId="17" fillId="0" borderId="7" xfId="0" applyNumberFormat="1" applyFont="1" applyBorder="1" applyAlignment="1">
      <alignment horizontal="center" vertical="center"/>
    </xf>
    <xf numFmtId="180" fontId="17" fillId="0" borderId="2" xfId="98" applyNumberFormat="1" applyFont="1" applyFill="1" applyBorder="1" applyAlignment="1">
      <alignment horizontal="right" indent="4"/>
    </xf>
    <xf numFmtId="180" fontId="25" fillId="0" borderId="3" xfId="98" applyNumberFormat="1" applyFont="1" applyFill="1" applyBorder="1" applyAlignment="1">
      <alignment horizontal="right" indent="4"/>
    </xf>
    <xf numFmtId="0" fontId="85" fillId="6" borderId="3" xfId="0" applyFont="1" applyFill="1" applyBorder="1" applyAlignment="1">
      <alignment horizontal="right" vertical="center" indent="3"/>
    </xf>
    <xf numFmtId="39" fontId="12" fillId="0" borderId="2" xfId="101" applyNumberFormat="1" applyFont="1" applyFill="1" applyBorder="1" applyAlignment="1">
      <alignment horizontal="right" vertical="center" indent="6"/>
    </xf>
    <xf numFmtId="0" fontId="4" fillId="0" borderId="81" xfId="66" applyFont="1" applyBorder="1" applyAlignment="1">
      <alignment horizontal="right" indent="1"/>
    </xf>
    <xf numFmtId="0" fontId="4" fillId="0" borderId="81" xfId="66" quotePrefix="1" applyFont="1" applyBorder="1" applyAlignment="1">
      <alignment horizontal="right" indent="1"/>
    </xf>
    <xf numFmtId="0" fontId="4" fillId="0" borderId="81" xfId="66" quotePrefix="1" applyFont="1" applyBorder="1" applyAlignment="1">
      <alignment horizontal="right" vertical="center" indent="1"/>
    </xf>
    <xf numFmtId="0" fontId="25" fillId="0" borderId="109" xfId="431" applyFont="1" applyBorder="1" applyAlignment="1">
      <alignment horizontal="right" indent="1"/>
    </xf>
    <xf numFmtId="0" fontId="17" fillId="0" borderId="2" xfId="0" applyFont="1" applyBorder="1" applyAlignment="1">
      <alignment horizontal="right" indent="3"/>
    </xf>
    <xf numFmtId="0" fontId="85" fillId="0" borderId="3" xfId="0" applyFont="1" applyBorder="1" applyAlignment="1">
      <alignment horizontal="right" vertical="center" indent="3"/>
    </xf>
    <xf numFmtId="0" fontId="4" fillId="0" borderId="2" xfId="66" applyFont="1" applyBorder="1" applyAlignment="1">
      <alignment horizontal="right" indent="1"/>
    </xf>
    <xf numFmtId="0" fontId="4" fillId="0" borderId="2" xfId="66" quotePrefix="1" applyFont="1" applyBorder="1" applyAlignment="1">
      <alignment horizontal="right" indent="1"/>
    </xf>
    <xf numFmtId="0" fontId="4" fillId="0" borderId="2" xfId="66" applyFont="1" applyBorder="1" applyAlignment="1">
      <alignment horizontal="right" vertical="center" indent="1"/>
    </xf>
    <xf numFmtId="0" fontId="4" fillId="0" borderId="2" xfId="66" quotePrefix="1" applyFont="1" applyBorder="1" applyAlignment="1">
      <alignment horizontal="right" vertical="center" indent="1"/>
    </xf>
    <xf numFmtId="202" fontId="4" fillId="0" borderId="2" xfId="66" quotePrefix="1" applyNumberFormat="1" applyFont="1" applyBorder="1" applyAlignment="1">
      <alignment horizontal="right" indent="1"/>
    </xf>
    <xf numFmtId="0" fontId="17" fillId="0" borderId="2" xfId="431" applyFont="1" applyBorder="1" applyAlignment="1">
      <alignment horizontal="right" indent="1"/>
    </xf>
    <xf numFmtId="0" fontId="25" fillId="0" borderId="3" xfId="431" applyFont="1" applyBorder="1" applyAlignment="1">
      <alignment horizontal="right" indent="1"/>
    </xf>
    <xf numFmtId="0" fontId="25" fillId="0" borderId="3" xfId="431" applyFont="1" applyBorder="1" applyAlignment="1">
      <alignment horizontal="center" vertical="center"/>
    </xf>
    <xf numFmtId="202" fontId="4" fillId="0" borderId="110" xfId="66" applyNumberFormat="1" applyFont="1" applyBorder="1" applyAlignment="1">
      <alignment horizontal="center"/>
    </xf>
    <xf numFmtId="202" fontId="4" fillId="0" borderId="111" xfId="66" applyNumberFormat="1" applyFont="1" applyBorder="1" applyAlignment="1">
      <alignment horizontal="center"/>
    </xf>
    <xf numFmtId="202" fontId="15" fillId="0" borderId="112" xfId="66" applyNumberFormat="1" applyFont="1" applyBorder="1" applyAlignment="1">
      <alignment horizontal="center"/>
    </xf>
    <xf numFmtId="0" fontId="25" fillId="0" borderId="6" xfId="0" applyFont="1" applyBorder="1" applyAlignment="1">
      <alignment horizontal="center" vertical="center"/>
    </xf>
    <xf numFmtId="0" fontId="186" fillId="0" borderId="0" xfId="434"/>
    <xf numFmtId="0" fontId="40" fillId="0" borderId="0" xfId="434" applyFont="1"/>
    <xf numFmtId="0" fontId="151" fillId="0" borderId="0" xfId="434" applyFont="1"/>
    <xf numFmtId="0" fontId="188" fillId="0" borderId="0" xfId="434" applyFont="1" applyAlignment="1">
      <alignment horizontal="center" vertical="center" wrapText="1"/>
    </xf>
    <xf numFmtId="3" fontId="188" fillId="0" borderId="0" xfId="434" applyNumberFormat="1" applyFont="1" applyAlignment="1">
      <alignment horizontal="right" vertical="center" indent="4"/>
    </xf>
    <xf numFmtId="170" fontId="4" fillId="0" borderId="127" xfId="243" applyNumberFormat="1" applyFont="1" applyBorder="1" applyAlignment="1">
      <alignment horizontal="center" vertical="center"/>
    </xf>
    <xf numFmtId="0" fontId="4" fillId="0" borderId="128" xfId="243" applyFont="1" applyBorder="1" applyAlignment="1">
      <alignment horizontal="center" vertical="center"/>
    </xf>
    <xf numFmtId="0" fontId="25" fillId="0" borderId="126" xfId="0" applyFont="1" applyBorder="1" applyAlignment="1">
      <alignment horizontal="center" vertical="center"/>
    </xf>
    <xf numFmtId="170" fontId="17" fillId="0" borderId="6" xfId="0" applyNumberFormat="1" applyFont="1" applyBorder="1" applyAlignment="1">
      <alignment horizontal="center" vertical="center"/>
    </xf>
    <xf numFmtId="1" fontId="15" fillId="0" borderId="6" xfId="63" applyNumberFormat="1" applyFont="1" applyBorder="1" applyAlignment="1">
      <alignment horizontal="center" vertical="center"/>
    </xf>
    <xf numFmtId="0" fontId="4" fillId="6" borderId="3" xfId="0" applyFont="1" applyFill="1" applyBorder="1" applyAlignment="1">
      <alignment horizontal="center" vertical="center"/>
    </xf>
    <xf numFmtId="3" fontId="154" fillId="6" borderId="6" xfId="0" applyNumberFormat="1" applyFont="1" applyFill="1" applyBorder="1" applyAlignment="1">
      <alignment horizontal="right" vertical="center" indent="2"/>
    </xf>
    <xf numFmtId="4" fontId="4" fillId="0" borderId="0" xfId="63" applyNumberFormat="1" applyFont="1"/>
    <xf numFmtId="2" fontId="0" fillId="0" borderId="0" xfId="0" applyNumberFormat="1"/>
    <xf numFmtId="0" fontId="4" fillId="0" borderId="5" xfId="0" applyFont="1" applyBorder="1" applyAlignment="1">
      <alignment horizontal="right" indent="2"/>
    </xf>
    <xf numFmtId="0" fontId="4" fillId="0" borderId="2" xfId="0" applyFont="1" applyBorder="1" applyAlignment="1">
      <alignment horizontal="right" indent="2"/>
    </xf>
    <xf numFmtId="0" fontId="163" fillId="0" borderId="0" xfId="0" applyFont="1" applyAlignment="1">
      <alignment vertical="center"/>
    </xf>
    <xf numFmtId="0" fontId="163" fillId="0" borderId="0" xfId="0" applyFont="1" applyAlignment="1">
      <alignment vertical="center" wrapText="1"/>
    </xf>
    <xf numFmtId="0" fontId="189" fillId="0" borderId="0" xfId="0" applyFont="1"/>
    <xf numFmtId="0" fontId="163" fillId="0" borderId="0" xfId="0" applyFont="1" applyAlignment="1">
      <alignment horizontal="center" vertical="center" wrapText="1"/>
    </xf>
    <xf numFmtId="0" fontId="92" fillId="0" borderId="0" xfId="0" applyFont="1" applyAlignment="1">
      <alignment horizontal="center" vertical="center"/>
    </xf>
    <xf numFmtId="3" fontId="92" fillId="0" borderId="0" xfId="0" applyNumberFormat="1" applyFont="1"/>
    <xf numFmtId="3" fontId="163" fillId="0" borderId="0" xfId="0" applyNumberFormat="1" applyFont="1"/>
    <xf numFmtId="3" fontId="189" fillId="0" borderId="0" xfId="0" applyNumberFormat="1" applyFont="1"/>
    <xf numFmtId="0" fontId="99" fillId="0" borderId="0" xfId="46" applyFont="1" applyAlignment="1" applyProtection="1"/>
    <xf numFmtId="0" fontId="190" fillId="0" borderId="0" xfId="0" applyFont="1"/>
    <xf numFmtId="0" fontId="85" fillId="0" borderId="3" xfId="0" applyFont="1" applyBorder="1" applyAlignment="1">
      <alignment horizontal="center" wrapText="1"/>
    </xf>
    <xf numFmtId="0" fontId="85" fillId="0" borderId="0" xfId="0" applyFont="1" applyAlignment="1">
      <alignment horizontal="center" wrapText="1"/>
    </xf>
    <xf numFmtId="0" fontId="85" fillId="0" borderId="3" xfId="0" applyFont="1" applyBorder="1"/>
    <xf numFmtId="199" fontId="85" fillId="0" borderId="3" xfId="0" applyNumberFormat="1" applyFont="1" applyBorder="1"/>
    <xf numFmtId="3" fontId="85" fillId="0" borderId="0" xfId="0" applyNumberFormat="1" applyFont="1"/>
    <xf numFmtId="0" fontId="150" fillId="0" borderId="3" xfId="0" applyFont="1" applyBorder="1"/>
    <xf numFmtId="199" fontId="150" fillId="0" borderId="3" xfId="0" applyNumberFormat="1" applyFont="1" applyBorder="1"/>
    <xf numFmtId="3" fontId="150" fillId="0" borderId="0" xfId="0" applyNumberFormat="1" applyFont="1"/>
    <xf numFmtId="0" fontId="84" fillId="0" borderId="3" xfId="0" applyFont="1" applyBorder="1"/>
    <xf numFmtId="199" fontId="84" fillId="0" borderId="3" xfId="0" applyNumberFormat="1" applyFont="1" applyBorder="1"/>
    <xf numFmtId="3" fontId="85" fillId="0" borderId="3" xfId="0" applyNumberFormat="1" applyFont="1" applyBorder="1" applyAlignment="1">
      <alignment horizontal="center" vertical="center" wrapText="1"/>
    </xf>
    <xf numFmtId="0" fontId="191" fillId="0" borderId="0" xfId="0" applyFont="1"/>
    <xf numFmtId="0" fontId="85" fillId="0" borderId="3" xfId="0" applyFont="1" applyBorder="1" applyAlignment="1">
      <alignment horizontal="left" indent="3"/>
    </xf>
    <xf numFmtId="0" fontId="192" fillId="0" borderId="0" xfId="0" applyFont="1"/>
    <xf numFmtId="0" fontId="150" fillId="0" borderId="3" xfId="0" applyFont="1" applyBorder="1" applyAlignment="1">
      <alignment horizontal="left"/>
    </xf>
    <xf numFmtId="0" fontId="150" fillId="0" borderId="0" xfId="0" applyFont="1"/>
    <xf numFmtId="0" fontId="193" fillId="0" borderId="0" xfId="0" applyFont="1"/>
    <xf numFmtId="0" fontId="150" fillId="0" borderId="3" xfId="0" applyFont="1" applyBorder="1" applyAlignment="1">
      <alignment horizontal="left" indent="3"/>
    </xf>
    <xf numFmtId="3" fontId="84" fillId="0" borderId="0" xfId="0" applyNumberFormat="1" applyFont="1" applyAlignment="1">
      <alignment vertical="center"/>
    </xf>
    <xf numFmtId="3" fontId="84" fillId="0" borderId="0" xfId="0" applyNumberFormat="1" applyFont="1" applyAlignment="1">
      <alignment vertical="center" wrapText="1"/>
    </xf>
    <xf numFmtId="3" fontId="84" fillId="0" borderId="3" xfId="0" applyNumberFormat="1" applyFont="1" applyBorder="1"/>
    <xf numFmtId="3" fontId="191" fillId="0" borderId="0" xfId="0" applyNumberFormat="1" applyFont="1"/>
    <xf numFmtId="199" fontId="144" fillId="0" borderId="3" xfId="0" applyNumberFormat="1" applyFont="1" applyBorder="1"/>
    <xf numFmtId="0" fontId="25" fillId="0" borderId="37" xfId="0" applyFont="1" applyBorder="1" applyAlignment="1">
      <alignment horizontal="center" vertical="center"/>
    </xf>
    <xf numFmtId="170" fontId="17" fillId="0" borderId="4" xfId="0" applyNumberFormat="1" applyFont="1" applyBorder="1" applyAlignment="1">
      <alignment horizontal="center" vertical="center"/>
    </xf>
    <xf numFmtId="170" fontId="17" fillId="0" borderId="25" xfId="0" applyNumberFormat="1" applyFont="1" applyBorder="1" applyAlignment="1">
      <alignment horizontal="center" vertical="center"/>
    </xf>
    <xf numFmtId="1" fontId="151" fillId="0" borderId="0" xfId="63" applyNumberFormat="1" applyFont="1" applyAlignment="1">
      <alignment horizontal="center" vertical="center"/>
    </xf>
    <xf numFmtId="4" fontId="12" fillId="6" borderId="2" xfId="63" applyNumberFormat="1" applyFont="1" applyFill="1" applyBorder="1" applyAlignment="1">
      <alignment horizontal="right" wrapText="1"/>
    </xf>
    <xf numFmtId="0" fontId="163" fillId="0" borderId="0" xfId="0" applyFont="1" applyAlignment="1">
      <alignment horizontal="left" vertical="center" wrapText="1"/>
    </xf>
    <xf numFmtId="0" fontId="4" fillId="0" borderId="126" xfId="0" applyFont="1" applyBorder="1" applyAlignment="1">
      <alignment horizontal="left" indent="3"/>
    </xf>
    <xf numFmtId="0" fontId="4" fillId="0" borderId="5" xfId="0" applyFont="1" applyBorder="1" applyAlignment="1">
      <alignment horizontal="left" indent="3"/>
    </xf>
    <xf numFmtId="0" fontId="84" fillId="0" borderId="3" xfId="0" applyFont="1" applyBorder="1" applyAlignment="1">
      <alignment horizontal="left" indent="3"/>
    </xf>
    <xf numFmtId="0" fontId="84" fillId="0" borderId="0" xfId="0" applyFont="1" applyAlignment="1">
      <alignment horizontal="left" indent="3"/>
    </xf>
    <xf numFmtId="199" fontId="84" fillId="0" borderId="0" xfId="0" applyNumberFormat="1" applyFont="1"/>
    <xf numFmtId="3" fontId="4" fillId="6" borderId="3" xfId="0" applyNumberFormat="1" applyFont="1" applyFill="1" applyBorder="1" applyAlignment="1">
      <alignment horizontal="center" vertical="center"/>
    </xf>
    <xf numFmtId="200" fontId="0" fillId="0" borderId="0" xfId="0" applyNumberFormat="1"/>
    <xf numFmtId="3" fontId="4" fillId="0" borderId="126" xfId="0" applyNumberFormat="1" applyFont="1" applyBorder="1" applyAlignment="1">
      <alignment horizontal="right" vertical="center" indent="2"/>
    </xf>
    <xf numFmtId="0" fontId="141" fillId="0" borderId="0" xfId="46" applyFont="1" applyAlignment="1">
      <alignment vertical="center"/>
    </xf>
    <xf numFmtId="0" fontId="84" fillId="0" borderId="3" xfId="0" applyFont="1" applyBorder="1" applyAlignment="1">
      <alignment vertical="top"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top"/>
    </xf>
    <xf numFmtId="171" fontId="12" fillId="0" borderId="2" xfId="63" applyNumberFormat="1" applyFont="1" applyBorder="1" applyAlignment="1">
      <alignment vertical="center"/>
    </xf>
    <xf numFmtId="1" fontId="12" fillId="0" borderId="2" xfId="63" applyNumberFormat="1" applyFont="1" applyBorder="1" applyAlignment="1">
      <alignment vertical="center"/>
    </xf>
    <xf numFmtId="3" fontId="14" fillId="0" borderId="2" xfId="0" applyNumberFormat="1" applyFont="1" applyBorder="1" applyAlignment="1" applyProtection="1">
      <alignment horizontal="right" vertical="center"/>
      <protection locked="0"/>
    </xf>
    <xf numFmtId="37" fontId="14" fillId="0" borderId="2" xfId="0" applyNumberFormat="1" applyFont="1" applyBorder="1" applyAlignment="1" applyProtection="1">
      <alignment horizontal="right" vertical="center"/>
      <protection locked="0"/>
    </xf>
    <xf numFmtId="37" fontId="14" fillId="0" borderId="16" xfId="0" applyNumberFormat="1" applyFont="1" applyBorder="1" applyAlignment="1" applyProtection="1">
      <alignment horizontal="right" vertical="center"/>
      <protection locked="0"/>
    </xf>
    <xf numFmtId="3" fontId="14" fillId="0" borderId="6" xfId="0" applyNumberFormat="1" applyFont="1" applyBorder="1" applyAlignment="1" applyProtection="1">
      <alignment horizontal="right" vertical="center"/>
      <protection locked="0"/>
    </xf>
    <xf numFmtId="37" fontId="14" fillId="0" borderId="6" xfId="0" applyNumberFormat="1" applyFont="1" applyBorder="1" applyAlignment="1" applyProtection="1">
      <alignment horizontal="right" vertical="center"/>
      <protection locked="0"/>
    </xf>
    <xf numFmtId="3" fontId="14" fillId="0" borderId="16" xfId="0" applyNumberFormat="1" applyFont="1" applyBorder="1" applyAlignment="1" applyProtection="1">
      <alignment horizontal="right" vertical="center"/>
      <protection locked="0"/>
    </xf>
    <xf numFmtId="37" fontId="14" fillId="0" borderId="36" xfId="0" applyNumberFormat="1" applyFont="1" applyBorder="1" applyAlignment="1" applyProtection="1">
      <alignment horizontal="right" vertical="center"/>
      <protection locked="0"/>
    </xf>
    <xf numFmtId="3" fontId="18" fillId="0" borderId="2" xfId="0" applyNumberFormat="1" applyFont="1" applyBorder="1" applyAlignment="1">
      <alignment horizontal="right" vertical="center"/>
    </xf>
    <xf numFmtId="0" fontId="14" fillId="0" borderId="0" xfId="243" applyFont="1"/>
    <xf numFmtId="0" fontId="16" fillId="0" borderId="0" xfId="243" applyFont="1"/>
    <xf numFmtId="0" fontId="4" fillId="0" borderId="40" xfId="243" applyFont="1" applyBorder="1" applyAlignment="1">
      <alignment horizontal="center" vertical="center" textRotation="90" wrapText="1"/>
    </xf>
    <xf numFmtId="0" fontId="4" fillId="0" borderId="41" xfId="243" applyFont="1" applyBorder="1" applyAlignment="1">
      <alignment horizontal="center" vertical="center" textRotation="90" wrapText="1"/>
    </xf>
    <xf numFmtId="170" fontId="4" fillId="0" borderId="1" xfId="243" applyNumberFormat="1" applyFont="1" applyBorder="1" applyAlignment="1">
      <alignment horizontal="center" vertical="center"/>
    </xf>
    <xf numFmtId="170" fontId="4" fillId="0" borderId="137" xfId="243" applyNumberFormat="1" applyFont="1" applyBorder="1" applyAlignment="1">
      <alignment horizontal="center" vertical="center"/>
    </xf>
    <xf numFmtId="170" fontId="4" fillId="0" borderId="138" xfId="243" applyNumberFormat="1" applyFont="1" applyBorder="1" applyAlignment="1">
      <alignment horizontal="center" vertical="center"/>
    </xf>
    <xf numFmtId="170" fontId="4" fillId="0" borderId="139" xfId="243" applyNumberFormat="1" applyFont="1" applyBorder="1" applyAlignment="1">
      <alignment horizontal="center" vertical="center"/>
    </xf>
    <xf numFmtId="170" fontId="12" fillId="0" borderId="45" xfId="243" applyNumberFormat="1" applyFont="1" applyBorder="1" applyAlignment="1">
      <alignment horizontal="center" vertical="center"/>
    </xf>
    <xf numFmtId="170" fontId="4" fillId="0" borderId="140" xfId="243" applyNumberFormat="1" applyFont="1" applyBorder="1" applyAlignment="1">
      <alignment horizontal="center" vertical="center"/>
    </xf>
    <xf numFmtId="170" fontId="4" fillId="0" borderId="141" xfId="243" applyNumberFormat="1" applyFont="1" applyBorder="1" applyAlignment="1">
      <alignment horizontal="center" vertical="center"/>
    </xf>
    <xf numFmtId="170" fontId="12" fillId="0" borderId="142" xfId="243" applyNumberFormat="1" applyFont="1" applyBorder="1" applyAlignment="1">
      <alignment horizontal="center" vertical="center"/>
    </xf>
    <xf numFmtId="170" fontId="4" fillId="0" borderId="143" xfId="243" applyNumberFormat="1" applyFont="1" applyBorder="1" applyAlignment="1">
      <alignment horizontal="center" vertical="center"/>
    </xf>
    <xf numFmtId="0" fontId="4" fillId="0" borderId="0" xfId="243" applyFont="1"/>
    <xf numFmtId="0" fontId="12" fillId="0" borderId="0" xfId="243" applyFont="1"/>
    <xf numFmtId="0" fontId="4" fillId="0" borderId="144" xfId="243" applyFont="1" applyBorder="1" applyAlignment="1">
      <alignment horizontal="center" vertical="center"/>
    </xf>
    <xf numFmtId="170" fontId="12" fillId="0" borderId="145" xfId="243" applyNumberFormat="1" applyFont="1" applyBorder="1" applyAlignment="1">
      <alignment horizontal="center" vertical="center"/>
    </xf>
    <xf numFmtId="170" fontId="4" fillId="0" borderId="146" xfId="243" applyNumberFormat="1" applyFont="1" applyBorder="1" applyAlignment="1">
      <alignment horizontal="center" vertical="center"/>
    </xf>
    <xf numFmtId="0" fontId="25" fillId="0" borderId="4" xfId="0" applyFont="1" applyBorder="1" applyAlignment="1">
      <alignment horizontal="center" vertical="center"/>
    </xf>
    <xf numFmtId="1" fontId="25" fillId="0" borderId="148" xfId="53" applyNumberFormat="1" applyFont="1" applyBorder="1" applyAlignment="1">
      <alignment horizontal="center" vertical="center"/>
    </xf>
    <xf numFmtId="180" fontId="4" fillId="0" borderId="147" xfId="53" applyNumberFormat="1" applyFont="1" applyBorder="1" applyAlignment="1">
      <alignment horizontal="center" vertical="center"/>
    </xf>
    <xf numFmtId="1" fontId="153" fillId="0" borderId="148" xfId="53" applyNumberFormat="1" applyFont="1" applyBorder="1" applyAlignment="1">
      <alignment horizontal="center" vertical="center"/>
    </xf>
    <xf numFmtId="180" fontId="151" fillId="0" borderId="147" xfId="53" applyNumberFormat="1" applyFont="1" applyBorder="1" applyAlignment="1">
      <alignment horizontal="center" vertical="center"/>
    </xf>
    <xf numFmtId="0" fontId="25" fillId="0" borderId="0" xfId="52" applyFont="1" applyAlignment="1">
      <alignment horizontal="right"/>
    </xf>
    <xf numFmtId="0" fontId="25" fillId="0" borderId="0" xfId="0" applyFont="1" applyAlignment="1">
      <alignment horizontal="left" vertical="center" wrapText="1"/>
    </xf>
    <xf numFmtId="0" fontId="15" fillId="0" borderId="16" xfId="63" applyFont="1" applyBorder="1" applyAlignment="1">
      <alignment horizontal="center" vertical="center" wrapText="1"/>
    </xf>
    <xf numFmtId="0" fontId="137" fillId="0" borderId="0" xfId="63" applyFont="1" applyAlignment="1">
      <alignment horizontal="left"/>
    </xf>
    <xf numFmtId="0" fontId="137" fillId="0" borderId="0" xfId="63" applyFont="1" applyAlignment="1">
      <alignment horizontal="center" vertical="center"/>
    </xf>
    <xf numFmtId="204" fontId="137" fillId="0" borderId="0" xfId="63" applyNumberFormat="1" applyFont="1" applyAlignment="1">
      <alignment horizontal="right" vertical="center"/>
    </xf>
    <xf numFmtId="0" fontId="137" fillId="0" borderId="0" xfId="63" applyFont="1"/>
    <xf numFmtId="0" fontId="137" fillId="0" borderId="0" xfId="63" applyFont="1" applyAlignment="1">
      <alignment horizontal="left" vertical="center" textRotation="180"/>
    </xf>
    <xf numFmtId="0" fontId="137" fillId="0" borderId="0" xfId="63" applyFont="1" applyAlignment="1">
      <alignment vertical="center"/>
    </xf>
    <xf numFmtId="204" fontId="137" fillId="0" borderId="0" xfId="63" applyNumberFormat="1" applyFont="1"/>
    <xf numFmtId="3" fontId="137" fillId="0" borderId="0" xfId="63" applyNumberFormat="1" applyFont="1"/>
    <xf numFmtId="0" fontId="15" fillId="0" borderId="5" xfId="63" applyFont="1" applyBorder="1" applyAlignment="1">
      <alignment horizontal="left" vertical="center" indent="1"/>
    </xf>
    <xf numFmtId="170" fontId="76" fillId="63" borderId="24" xfId="0" applyNumberFormat="1" applyFont="1" applyFill="1" applyBorder="1" applyAlignment="1">
      <alignment vertical="center"/>
    </xf>
    <xf numFmtId="170" fontId="76" fillId="63" borderId="31" xfId="0" applyNumberFormat="1" applyFont="1" applyFill="1" applyBorder="1" applyAlignment="1">
      <alignment vertical="center"/>
    </xf>
    <xf numFmtId="170" fontId="76" fillId="63" borderId="22" xfId="0" applyNumberFormat="1" applyFont="1" applyFill="1" applyBorder="1" applyAlignment="1">
      <alignment vertical="center"/>
    </xf>
    <xf numFmtId="3" fontId="4" fillId="0" borderId="2" xfId="40" applyNumberFormat="1" applyFont="1" applyFill="1" applyBorder="1" applyAlignment="1">
      <alignment horizontal="center" vertical="center"/>
    </xf>
    <xf numFmtId="0" fontId="17" fillId="0" borderId="126" xfId="0" applyFont="1" applyBorder="1"/>
    <xf numFmtId="0" fontId="17" fillId="0" borderId="126" xfId="0" applyFont="1" applyBorder="1" applyAlignment="1">
      <alignment horizontal="right" indent="3"/>
    </xf>
    <xf numFmtId="197" fontId="85" fillId="0" borderId="3" xfId="1" applyNumberFormat="1" applyFont="1" applyBorder="1" applyAlignment="1">
      <alignment horizontal="right" vertical="center" indent="1"/>
    </xf>
    <xf numFmtId="37" fontId="17" fillId="0" borderId="126" xfId="357" applyNumberFormat="1" applyFont="1" applyBorder="1" applyAlignment="1">
      <alignment horizontal="center" vertical="center"/>
    </xf>
    <xf numFmtId="1" fontId="4" fillId="0" borderId="126" xfId="63" applyNumberFormat="1" applyFont="1" applyBorder="1" applyAlignment="1">
      <alignment horizontal="right" vertical="center" indent="2"/>
    </xf>
    <xf numFmtId="0" fontId="4" fillId="0" borderId="126" xfId="63" applyFont="1" applyBorder="1" applyAlignment="1">
      <alignment horizontal="right" vertical="center" indent="2"/>
    </xf>
    <xf numFmtId="1" fontId="15" fillId="0" borderId="3" xfId="63" applyNumberFormat="1" applyFont="1" applyBorder="1" applyAlignment="1">
      <alignment horizontal="right" vertical="center" indent="2"/>
    </xf>
    <xf numFmtId="4" fontId="17" fillId="0" borderId="126" xfId="0" applyNumberFormat="1" applyFont="1" applyBorder="1" applyAlignment="1">
      <alignment horizontal="center" vertical="center"/>
    </xf>
    <xf numFmtId="3" fontId="4" fillId="0" borderId="126" xfId="0" applyNumberFormat="1" applyFont="1" applyBorder="1" applyAlignment="1" applyProtection="1">
      <alignment horizontal="center" vertical="center"/>
      <protection locked="0"/>
    </xf>
    <xf numFmtId="2" fontId="4" fillId="0" borderId="158" xfId="53" applyNumberFormat="1" applyFont="1" applyBorder="1" applyAlignment="1">
      <alignment horizontal="right" vertical="center" indent="2"/>
    </xf>
    <xf numFmtId="2" fontId="4" fillId="0" borderId="158" xfId="53" applyNumberFormat="1" applyFont="1" applyBorder="1" applyAlignment="1">
      <alignment horizontal="right" vertical="center" indent="3"/>
    </xf>
    <xf numFmtId="0" fontId="4" fillId="0" borderId="2" xfId="0" applyFont="1" applyBorder="1" applyAlignment="1">
      <alignment horizontal="right" vertical="center" indent="4"/>
    </xf>
    <xf numFmtId="0" fontId="4" fillId="0" borderId="25" xfId="0" applyFont="1" applyBorder="1" applyAlignment="1">
      <alignment horizontal="center" vertical="center"/>
    </xf>
    <xf numFmtId="0" fontId="4" fillId="0" borderId="72" xfId="0" applyFont="1" applyBorder="1" applyAlignment="1">
      <alignment horizontal="center" vertical="center"/>
    </xf>
    <xf numFmtId="0" fontId="4" fillId="0" borderId="162" xfId="0" applyFont="1" applyBorder="1" applyAlignment="1">
      <alignment horizontal="right" vertical="center" indent="4"/>
    </xf>
    <xf numFmtId="0" fontId="4" fillId="0" borderId="55" xfId="0" applyFont="1" applyBorder="1" applyAlignment="1">
      <alignment horizontal="center" vertical="center"/>
    </xf>
    <xf numFmtId="0" fontId="4" fillId="0" borderId="73" xfId="0" applyFont="1" applyBorder="1" applyAlignment="1">
      <alignment horizontal="center" vertical="center"/>
    </xf>
    <xf numFmtId="0" fontId="17" fillId="0" borderId="126" xfId="0" applyFont="1" applyBorder="1" applyAlignment="1">
      <alignment horizontal="left" indent="1"/>
    </xf>
    <xf numFmtId="199" fontId="84" fillId="0" borderId="126" xfId="0" applyNumberFormat="1" applyFont="1" applyBorder="1"/>
    <xf numFmtId="199" fontId="17" fillId="0" borderId="126" xfId="0" applyNumberFormat="1" applyFont="1" applyBorder="1" applyAlignment="1">
      <alignment horizontal="right"/>
    </xf>
    <xf numFmtId="0" fontId="25" fillId="0" borderId="22" xfId="0" applyFont="1" applyBorder="1" applyAlignment="1">
      <alignment horizontal="center"/>
    </xf>
    <xf numFmtId="199" fontId="15" fillId="0" borderId="3" xfId="0" applyNumberFormat="1" applyFont="1" applyBorder="1"/>
    <xf numFmtId="199" fontId="163" fillId="0" borderId="3" xfId="0" applyNumberFormat="1" applyFont="1" applyBorder="1"/>
    <xf numFmtId="0" fontId="91" fillId="60" borderId="0" xfId="0" applyFont="1" applyFill="1" applyAlignment="1">
      <alignment vertical="top"/>
    </xf>
    <xf numFmtId="37" fontId="14" fillId="0" borderId="159" xfId="0" applyNumberFormat="1" applyFont="1" applyBorder="1" applyAlignment="1" applyProtection="1">
      <alignment horizontal="right" vertical="center"/>
      <protection locked="0"/>
    </xf>
    <xf numFmtId="37" fontId="14" fillId="0" borderId="37" xfId="0" applyNumberFormat="1" applyFont="1" applyBorder="1" applyAlignment="1" applyProtection="1">
      <alignment horizontal="right" vertical="center"/>
      <protection locked="0"/>
    </xf>
    <xf numFmtId="37" fontId="14" fillId="0" borderId="125" xfId="0" applyNumberFormat="1" applyFont="1" applyBorder="1" applyAlignment="1" applyProtection="1">
      <alignment horizontal="right" vertical="center"/>
      <protection locked="0"/>
    </xf>
    <xf numFmtId="3" fontId="14" fillId="0" borderId="125" xfId="0" applyNumberFormat="1" applyFont="1" applyBorder="1" applyAlignment="1" applyProtection="1">
      <alignment horizontal="right" vertical="center"/>
      <protection locked="0"/>
    </xf>
    <xf numFmtId="0" fontId="11" fillId="0" borderId="158" xfId="0" applyFont="1" applyBorder="1" applyAlignment="1">
      <alignment horizontal="center" vertical="center"/>
    </xf>
    <xf numFmtId="0" fontId="17" fillId="0" borderId="126" xfId="56" applyFont="1" applyBorder="1" applyAlignment="1">
      <alignment horizontal="center"/>
    </xf>
    <xf numFmtId="197" fontId="17" fillId="0" borderId="126" xfId="1" applyNumberFormat="1" applyFont="1" applyBorder="1" applyAlignment="1">
      <alignment horizontal="right" indent="1"/>
    </xf>
    <xf numFmtId="2" fontId="17" fillId="0" borderId="126" xfId="56" applyNumberFormat="1" applyFont="1" applyBorder="1" applyAlignment="1">
      <alignment horizontal="right" indent="2"/>
    </xf>
    <xf numFmtId="170" fontId="12" fillId="0" borderId="165" xfId="243" applyNumberFormat="1" applyFont="1" applyBorder="1" applyAlignment="1">
      <alignment horizontal="center" vertical="center"/>
    </xf>
    <xf numFmtId="170" fontId="4" fillId="0" borderId="166" xfId="243" applyNumberFormat="1" applyFont="1" applyBorder="1" applyAlignment="1">
      <alignment horizontal="center" vertical="center"/>
    </xf>
    <xf numFmtId="170" fontId="12" fillId="6" borderId="49" xfId="243" applyNumberFormat="1" applyFont="1" applyFill="1" applyBorder="1" applyAlignment="1">
      <alignment horizontal="center" vertical="center"/>
    </xf>
    <xf numFmtId="170" fontId="4" fillId="6" borderId="48" xfId="243" applyNumberFormat="1" applyFont="1" applyFill="1" applyBorder="1" applyAlignment="1">
      <alignment horizontal="center" vertical="center"/>
    </xf>
    <xf numFmtId="170" fontId="4" fillId="0" borderId="167" xfId="243" applyNumberFormat="1" applyFont="1" applyBorder="1" applyAlignment="1">
      <alignment horizontal="center" vertical="center"/>
    </xf>
    <xf numFmtId="170" fontId="4" fillId="0" borderId="168" xfId="243" applyNumberFormat="1" applyFont="1" applyBorder="1" applyAlignment="1">
      <alignment horizontal="center" vertical="center"/>
    </xf>
    <xf numFmtId="170" fontId="12" fillId="0" borderId="169" xfId="243" applyNumberFormat="1" applyFont="1" applyBorder="1" applyAlignment="1">
      <alignment horizontal="center" vertical="center"/>
    </xf>
    <xf numFmtId="1" fontId="151" fillId="0" borderId="170" xfId="63" applyNumberFormat="1" applyFont="1" applyBorder="1" applyAlignment="1">
      <alignment horizontal="center" vertical="center"/>
    </xf>
    <xf numFmtId="178" fontId="4" fillId="0" borderId="60" xfId="8" applyNumberFormat="1" applyFont="1" applyBorder="1" applyAlignment="1">
      <alignment horizontal="center" vertical="center"/>
    </xf>
    <xf numFmtId="0" fontId="15" fillId="0" borderId="171" xfId="63" applyFont="1" applyBorder="1" applyAlignment="1">
      <alignment horizontal="center" vertical="center" wrapText="1"/>
    </xf>
    <xf numFmtId="1" fontId="15" fillId="0" borderId="170" xfId="63" applyNumberFormat="1" applyFont="1" applyBorder="1" applyAlignment="1">
      <alignment horizontal="center" vertical="center"/>
    </xf>
    <xf numFmtId="0" fontId="41" fillId="0" borderId="60" xfId="63" applyFont="1" applyBorder="1" applyAlignment="1">
      <alignment horizontal="center" vertical="center"/>
    </xf>
    <xf numFmtId="190" fontId="151" fillId="0" borderId="172" xfId="8" applyNumberFormat="1" applyFont="1" applyFill="1" applyBorder="1" applyAlignment="1" applyProtection="1">
      <alignment horizontal="center" vertical="center"/>
    </xf>
    <xf numFmtId="190" fontId="151" fillId="0" borderId="60" xfId="8" applyNumberFormat="1" applyFont="1" applyFill="1" applyBorder="1" applyAlignment="1" applyProtection="1">
      <alignment horizontal="center" vertical="center"/>
    </xf>
    <xf numFmtId="0" fontId="4" fillId="0" borderId="2" xfId="0" applyFont="1" applyBorder="1" applyAlignment="1">
      <alignment horizontal="left" vertical="center" indent="3"/>
    </xf>
    <xf numFmtId="3" fontId="137" fillId="0" borderId="150" xfId="0" applyNumberFormat="1" applyFont="1" applyBorder="1" applyAlignment="1">
      <alignment horizontal="right" vertical="center" indent="1"/>
    </xf>
    <xf numFmtId="3" fontId="143" fillId="0" borderId="150" xfId="0" applyNumberFormat="1" applyFont="1" applyBorder="1" applyAlignment="1">
      <alignment horizontal="right" vertical="center" indent="1"/>
    </xf>
    <xf numFmtId="3" fontId="139" fillId="0" borderId="149" xfId="0" applyNumberFormat="1" applyFont="1" applyBorder="1" applyAlignment="1">
      <alignment horizontal="right" vertical="center" indent="1"/>
    </xf>
    <xf numFmtId="0" fontId="15" fillId="0" borderId="5" xfId="63" applyFont="1" applyBorder="1" applyAlignment="1">
      <alignment horizontal="left" vertical="center" wrapText="1" indent="1"/>
    </xf>
    <xf numFmtId="3" fontId="15" fillId="0" borderId="2" xfId="63" applyNumberFormat="1" applyFont="1" applyBorder="1" applyAlignment="1">
      <alignment vertical="center"/>
    </xf>
    <xf numFmtId="3" fontId="15" fillId="0" borderId="16" xfId="63" applyNumberFormat="1" applyFont="1" applyBorder="1" applyAlignment="1">
      <alignment vertical="center"/>
    </xf>
    <xf numFmtId="3" fontId="4" fillId="0" borderId="2" xfId="19" applyNumberFormat="1" applyFont="1" applyBorder="1" applyAlignment="1">
      <alignment vertical="center"/>
    </xf>
    <xf numFmtId="3" fontId="15" fillId="0" borderId="2" xfId="19" applyNumberFormat="1" applyFont="1" applyBorder="1" applyAlignment="1">
      <alignment vertical="center"/>
    </xf>
    <xf numFmtId="171" fontId="4" fillId="0" borderId="2" xfId="63" applyNumberFormat="1" applyFont="1" applyBorder="1" applyAlignment="1">
      <alignment vertical="center"/>
    </xf>
    <xf numFmtId="171" fontId="4" fillId="0" borderId="1" xfId="63" applyNumberFormat="1" applyFont="1" applyBorder="1" applyAlignment="1">
      <alignment vertical="center"/>
    </xf>
    <xf numFmtId="205" fontId="137" fillId="0" borderId="110" xfId="63" applyNumberFormat="1" applyFont="1" applyBorder="1" applyAlignment="1">
      <alignment vertical="center"/>
    </xf>
    <xf numFmtId="1" fontId="137" fillId="0" borderId="110" xfId="63" applyNumberFormat="1" applyFont="1" applyBorder="1" applyAlignment="1">
      <alignment vertical="center"/>
    </xf>
    <xf numFmtId="0" fontId="17" fillId="0" borderId="30" xfId="0" applyFont="1" applyBorder="1" applyAlignment="1">
      <alignment horizontal="right" vertical="center"/>
    </xf>
    <xf numFmtId="0" fontId="17" fillId="0" borderId="116" xfId="0" applyFont="1" applyBorder="1" applyAlignment="1">
      <alignment horizontal="right" vertical="center"/>
    </xf>
    <xf numFmtId="0" fontId="194" fillId="0" borderId="0" xfId="0" applyFont="1"/>
    <xf numFmtId="4" fontId="195" fillId="0" borderId="0" xfId="61" applyNumberFormat="1" applyFont="1"/>
    <xf numFmtId="0" fontId="166" fillId="0" borderId="0" xfId="63" applyFont="1"/>
    <xf numFmtId="0" fontId="196" fillId="0" borderId="0" xfId="0" applyFont="1"/>
    <xf numFmtId="0" fontId="15" fillId="0" borderId="0" xfId="56" applyFont="1"/>
    <xf numFmtId="0" fontId="197" fillId="0" borderId="0" xfId="0" applyFont="1" applyAlignment="1">
      <alignment vertical="center" textRotation="180"/>
    </xf>
    <xf numFmtId="0" fontId="191" fillId="0" borderId="0" xfId="63" applyFont="1"/>
    <xf numFmtId="3" fontId="17" fillId="0" borderId="16" xfId="0" applyNumberFormat="1" applyFont="1" applyBorder="1"/>
    <xf numFmtId="3" fontId="17" fillId="0" borderId="32" xfId="0" applyNumberFormat="1" applyFont="1" applyBorder="1"/>
    <xf numFmtId="3" fontId="17" fillId="0" borderId="1" xfId="0" applyNumberFormat="1" applyFont="1" applyBorder="1"/>
    <xf numFmtId="3" fontId="17" fillId="0" borderId="25" xfId="0" applyNumberFormat="1" applyFont="1" applyBorder="1"/>
    <xf numFmtId="3" fontId="25" fillId="0" borderId="3" xfId="0" applyNumberFormat="1" applyFont="1" applyBorder="1" applyAlignment="1">
      <alignment vertical="center"/>
    </xf>
    <xf numFmtId="3" fontId="15" fillId="0" borderId="3" xfId="0" applyNumberFormat="1" applyFont="1" applyBorder="1" applyAlignment="1">
      <alignment vertical="center"/>
    </xf>
    <xf numFmtId="170" fontId="84" fillId="0" borderId="2" xfId="98" applyNumberFormat="1" applyFont="1" applyFill="1" applyBorder="1" applyAlignment="1"/>
    <xf numFmtId="170" fontId="84" fillId="0" borderId="126" xfId="98" applyNumberFormat="1" applyFont="1" applyFill="1" applyBorder="1" applyAlignment="1"/>
    <xf numFmtId="170" fontId="84" fillId="0" borderId="6" xfId="98" applyNumberFormat="1" applyFont="1" applyFill="1" applyBorder="1" applyAlignment="1"/>
    <xf numFmtId="197" fontId="25" fillId="0" borderId="16" xfId="99" applyNumberFormat="1" applyFont="1" applyFill="1" applyBorder="1" applyAlignment="1"/>
    <xf numFmtId="170" fontId="85" fillId="0" borderId="3" xfId="98" applyNumberFormat="1" applyFont="1" applyFill="1" applyBorder="1" applyAlignment="1"/>
    <xf numFmtId="3" fontId="85" fillId="0" borderId="16" xfId="98" applyNumberFormat="1" applyFont="1" applyFill="1" applyBorder="1" applyAlignment="1"/>
    <xf numFmtId="3" fontId="85" fillId="0" borderId="3" xfId="98" applyNumberFormat="1" applyFont="1" applyFill="1" applyBorder="1" applyAlignment="1"/>
    <xf numFmtId="0" fontId="15" fillId="0" borderId="174" xfId="63" applyFont="1" applyBorder="1" applyAlignment="1">
      <alignment horizontal="center" vertical="center"/>
    </xf>
    <xf numFmtId="171" fontId="198" fillId="0" borderId="126" xfId="63" applyNumberFormat="1" applyFont="1" applyBorder="1" applyAlignment="1">
      <alignment vertical="center"/>
    </xf>
    <xf numFmtId="171" fontId="198" fillId="0" borderId="1" xfId="63" applyNumberFormat="1" applyFont="1" applyBorder="1" applyAlignment="1">
      <alignment vertical="center"/>
    </xf>
    <xf numFmtId="205" fontId="199" fillId="0" borderId="110" xfId="63" applyNumberFormat="1" applyFont="1" applyBorder="1" applyAlignment="1">
      <alignment vertical="center"/>
    </xf>
    <xf numFmtId="0" fontId="85" fillId="0" borderId="177" xfId="0" applyFont="1" applyBorder="1" applyAlignment="1">
      <alignment horizontal="center" vertical="center" wrapText="1"/>
    </xf>
    <xf numFmtId="180" fontId="17" fillId="0" borderId="126" xfId="98" applyNumberFormat="1" applyFont="1" applyFill="1" applyBorder="1" applyAlignment="1">
      <alignment horizontal="right" indent="4"/>
    </xf>
    <xf numFmtId="180" fontId="25" fillId="0" borderId="177" xfId="98" applyNumberFormat="1" applyFont="1" applyFill="1" applyBorder="1" applyAlignment="1">
      <alignment horizontal="right" indent="4"/>
    </xf>
    <xf numFmtId="3" fontId="15" fillId="0" borderId="174" xfId="19" applyNumberFormat="1" applyFont="1" applyBorder="1" applyAlignment="1">
      <alignment vertical="center"/>
    </xf>
    <xf numFmtId="0" fontId="80" fillId="0" borderId="3" xfId="46" applyBorder="1"/>
    <xf numFmtId="0" fontId="15" fillId="0" borderId="3" xfId="63" applyFont="1" applyBorder="1" applyAlignment="1">
      <alignment horizontal="center" vertical="center"/>
    </xf>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4" fillId="0" borderId="1" xfId="63" applyFont="1" applyBorder="1"/>
    <xf numFmtId="178" fontId="4" fillId="0" borderId="126" xfId="163" applyNumberFormat="1" applyFont="1" applyFill="1" applyBorder="1" applyAlignment="1">
      <alignment horizontal="right" vertical="center"/>
    </xf>
    <xf numFmtId="2" fontId="4" fillId="0" borderId="126" xfId="79" applyNumberFormat="1" applyFont="1" applyBorder="1" applyAlignment="1">
      <alignment horizontal="right"/>
    </xf>
    <xf numFmtId="195" fontId="4" fillId="0" borderId="126" xfId="163" applyNumberFormat="1" applyFont="1" applyFill="1" applyBorder="1" applyAlignment="1">
      <alignment horizontal="right" vertical="center"/>
    </xf>
    <xf numFmtId="195" fontId="4" fillId="0" borderId="126" xfId="375" applyNumberFormat="1" applyFont="1" applyFill="1" applyBorder="1" applyAlignment="1">
      <alignment horizontal="right"/>
    </xf>
    <xf numFmtId="167" fontId="4" fillId="0" borderId="126" xfId="375" applyFont="1" applyFill="1" applyBorder="1" applyAlignment="1">
      <alignment horizontal="right"/>
    </xf>
    <xf numFmtId="191" fontId="4" fillId="0" borderId="174" xfId="79" applyNumberFormat="1" applyFont="1" applyBorder="1" applyAlignment="1">
      <alignment horizontal="right" vertical="center"/>
    </xf>
    <xf numFmtId="0" fontId="4" fillId="0" borderId="5" xfId="79" applyFont="1" applyBorder="1" applyAlignment="1">
      <alignment horizontal="right" indent="2"/>
    </xf>
    <xf numFmtId="0" fontId="4" fillId="0" borderId="126" xfId="79" applyFont="1" applyBorder="1" applyAlignment="1">
      <alignment horizontal="right" indent="2"/>
    </xf>
    <xf numFmtId="170" fontId="12" fillId="0" borderId="178" xfId="243" applyNumberFormat="1" applyFont="1" applyBorder="1" applyAlignment="1">
      <alignment horizontal="center" vertical="center"/>
    </xf>
    <xf numFmtId="170" fontId="4" fillId="0" borderId="179" xfId="243" applyNumberFormat="1" applyFont="1" applyBorder="1" applyAlignment="1">
      <alignment horizontal="center" vertical="center"/>
    </xf>
    <xf numFmtId="170" fontId="12" fillId="0" borderId="180" xfId="243" applyNumberFormat="1" applyFont="1" applyBorder="1" applyAlignment="1">
      <alignment horizontal="center" vertical="center"/>
    </xf>
    <xf numFmtId="0" fontId="4" fillId="60" borderId="181" xfId="243" applyFont="1" applyFill="1" applyBorder="1" applyAlignment="1">
      <alignment horizontal="center" vertical="center"/>
    </xf>
    <xf numFmtId="0" fontId="4" fillId="60" borderId="182" xfId="243" applyFont="1" applyFill="1" applyBorder="1" applyAlignment="1">
      <alignment vertical="center"/>
    </xf>
    <xf numFmtId="0" fontId="4" fillId="0" borderId="183" xfId="243" applyFont="1" applyBorder="1" applyAlignment="1">
      <alignment horizontal="center" vertical="center"/>
    </xf>
    <xf numFmtId="0" fontId="4" fillId="0" borderId="184" xfId="243" applyFont="1" applyBorder="1" applyAlignment="1">
      <alignment horizontal="center" vertical="center"/>
    </xf>
    <xf numFmtId="0" fontId="4" fillId="0" borderId="186" xfId="243" applyFont="1" applyBorder="1" applyAlignment="1">
      <alignment horizontal="center" vertical="center"/>
    </xf>
    <xf numFmtId="0" fontId="4" fillId="0" borderId="185" xfId="243" applyFont="1" applyBorder="1" applyAlignment="1">
      <alignment horizontal="center" vertical="center"/>
    </xf>
    <xf numFmtId="0" fontId="15" fillId="0" borderId="3" xfId="63" applyFont="1" applyBorder="1" applyAlignment="1">
      <alignment horizontal="center" vertical="center"/>
    </xf>
    <xf numFmtId="0" fontId="85" fillId="0" borderId="3" xfId="0" applyFont="1" applyBorder="1" applyAlignment="1">
      <alignment horizontal="center" vertical="center"/>
    </xf>
    <xf numFmtId="170" fontId="4" fillId="0" borderId="187" xfId="243" applyNumberFormat="1" applyFont="1" applyBorder="1" applyAlignment="1">
      <alignment horizontal="center" vertical="center"/>
    </xf>
    <xf numFmtId="170" fontId="12" fillId="0" borderId="188" xfId="243" applyNumberFormat="1" applyFont="1" applyBorder="1" applyAlignment="1">
      <alignment horizontal="center" vertical="center"/>
    </xf>
    <xf numFmtId="170" fontId="12" fillId="0" borderId="189" xfId="243" applyNumberFormat="1" applyFont="1" applyBorder="1" applyAlignment="1">
      <alignment horizontal="center" vertical="center"/>
    </xf>
    <xf numFmtId="170" fontId="4" fillId="0" borderId="190" xfId="243" applyNumberFormat="1" applyFont="1" applyBorder="1" applyAlignment="1">
      <alignment horizontal="center" vertical="center"/>
    </xf>
    <xf numFmtId="170" fontId="17" fillId="0" borderId="126" xfId="0" applyNumberFormat="1" applyFont="1" applyBorder="1" applyAlignment="1">
      <alignment horizontal="center" vertical="center"/>
    </xf>
    <xf numFmtId="170" fontId="17" fillId="0" borderId="27" xfId="0" applyNumberFormat="1" applyFont="1" applyBorder="1" applyAlignment="1">
      <alignment horizontal="center" vertical="center"/>
    </xf>
    <xf numFmtId="0" fontId="15" fillId="0" borderId="6" xfId="63" applyFont="1" applyBorder="1" applyAlignment="1">
      <alignment horizontal="center" vertical="center"/>
    </xf>
    <xf numFmtId="0" fontId="4" fillId="0" borderId="0" xfId="63" applyFont="1"/>
    <xf numFmtId="170" fontId="17" fillId="6" borderId="6" xfId="0" applyNumberFormat="1" applyFont="1" applyFill="1" applyBorder="1" applyAlignment="1">
      <alignment horizontal="center" vertical="center"/>
    </xf>
    <xf numFmtId="0" fontId="41" fillId="0" borderId="26" xfId="63" applyFont="1" applyBorder="1" applyAlignment="1">
      <alignment horizontal="center" vertical="center"/>
    </xf>
    <xf numFmtId="1" fontId="15" fillId="0" borderId="192" xfId="63" applyNumberFormat="1" applyFont="1" applyBorder="1" applyAlignment="1">
      <alignment horizontal="center" vertical="center"/>
    </xf>
    <xf numFmtId="0" fontId="14" fillId="0" borderId="0" xfId="63" applyFont="1"/>
    <xf numFmtId="1" fontId="4" fillId="0" borderId="11" xfId="63"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13" xfId="0" applyNumberFormat="1" applyFont="1" applyBorder="1" applyAlignment="1">
      <alignment horizontal="center" vertical="center"/>
    </xf>
    <xf numFmtId="1" fontId="4" fillId="0" borderId="21" xfId="63" applyNumberFormat="1" applyFont="1" applyBorder="1" applyAlignment="1">
      <alignment horizontal="center" vertical="center"/>
    </xf>
    <xf numFmtId="1" fontId="4" fillId="0" borderId="11" xfId="0" applyNumberFormat="1" applyFont="1" applyBorder="1" applyAlignment="1">
      <alignment horizontal="center" vertical="center"/>
    </xf>
    <xf numFmtId="1" fontId="4" fillId="0" borderId="57" xfId="0" applyNumberFormat="1" applyFont="1" applyBorder="1" applyAlignment="1">
      <alignment horizontal="center" vertical="center"/>
    </xf>
    <xf numFmtId="1" fontId="4" fillId="0" borderId="58" xfId="63" applyNumberFormat="1" applyFont="1" applyBorder="1" applyAlignment="1">
      <alignment horizontal="center" vertical="center"/>
    </xf>
    <xf numFmtId="1" fontId="4" fillId="0" borderId="12" xfId="63" applyNumberFormat="1" applyFont="1" applyBorder="1" applyAlignment="1">
      <alignment horizontal="center" vertical="center"/>
    </xf>
    <xf numFmtId="1" fontId="4" fillId="0" borderId="12" xfId="0" applyNumberFormat="1" applyFont="1" applyBorder="1" applyAlignment="1">
      <alignment horizontal="center" vertical="center"/>
    </xf>
    <xf numFmtId="1" fontId="4" fillId="0" borderId="59" xfId="0" applyNumberFormat="1" applyFont="1" applyBorder="1" applyAlignment="1">
      <alignment horizontal="center" vertical="center"/>
    </xf>
    <xf numFmtId="1" fontId="151" fillId="0" borderId="8" xfId="0" applyNumberFormat="1" applyFont="1" applyBorder="1" applyAlignment="1">
      <alignment horizontal="center" vertical="center"/>
    </xf>
    <xf numFmtId="1" fontId="151" fillId="0" borderId="13" xfId="0" applyNumberFormat="1" applyFont="1" applyBorder="1" applyAlignment="1">
      <alignment horizontal="center" vertical="center"/>
    </xf>
    <xf numFmtId="1" fontId="151" fillId="0" borderId="11" xfId="0" applyNumberFormat="1" applyFont="1" applyBorder="1" applyAlignment="1">
      <alignment horizontal="center" vertical="center"/>
    </xf>
    <xf numFmtId="1" fontId="151" fillId="0" borderId="57" xfId="0" applyNumberFormat="1" applyFont="1" applyBorder="1" applyAlignment="1">
      <alignment horizontal="center" vertical="center"/>
    </xf>
    <xf numFmtId="1" fontId="151" fillId="0" borderId="12" xfId="0" applyNumberFormat="1" applyFont="1" applyBorder="1" applyAlignment="1">
      <alignment horizontal="center" vertical="center"/>
    </xf>
    <xf numFmtId="1" fontId="151" fillId="0" borderId="59" xfId="0" applyNumberFormat="1" applyFont="1" applyBorder="1" applyAlignment="1">
      <alignment horizontal="center" vertical="center"/>
    </xf>
    <xf numFmtId="1" fontId="25" fillId="0" borderId="148" xfId="53" applyNumberFormat="1" applyFont="1" applyBorder="1" applyAlignment="1">
      <alignment horizontal="center" vertical="center"/>
    </xf>
    <xf numFmtId="180" fontId="4" fillId="0" borderId="8" xfId="53" applyNumberFormat="1" applyFont="1" applyBorder="1" applyAlignment="1">
      <alignment horizontal="center" vertical="center"/>
    </xf>
    <xf numFmtId="180" fontId="4" fillId="0" borderId="11" xfId="53" applyNumberFormat="1" applyFont="1" applyBorder="1" applyAlignment="1">
      <alignment horizontal="center" vertical="center"/>
    </xf>
    <xf numFmtId="180" fontId="4" fillId="0" borderId="9" xfId="53" applyNumberFormat="1" applyFont="1" applyBorder="1" applyAlignment="1">
      <alignment horizontal="center" vertical="center"/>
    </xf>
    <xf numFmtId="180" fontId="4" fillId="0" borderId="10" xfId="53" applyNumberFormat="1" applyFont="1" applyBorder="1" applyAlignment="1">
      <alignment horizontal="center" vertical="center"/>
    </xf>
    <xf numFmtId="180" fontId="4" fillId="0" borderId="12" xfId="53" applyNumberFormat="1" applyFont="1" applyBorder="1" applyAlignment="1">
      <alignment horizontal="center" vertical="center"/>
    </xf>
    <xf numFmtId="1" fontId="153" fillId="0" borderId="148" xfId="53" applyNumberFormat="1" applyFont="1" applyBorder="1" applyAlignment="1">
      <alignment horizontal="center" vertical="center"/>
    </xf>
    <xf numFmtId="180" fontId="151" fillId="0" borderId="8" xfId="53" applyNumberFormat="1" applyFont="1" applyBorder="1" applyAlignment="1">
      <alignment horizontal="center" vertical="center"/>
    </xf>
    <xf numFmtId="180" fontId="151" fillId="0" borderId="9" xfId="53" applyNumberFormat="1" applyFont="1" applyBorder="1" applyAlignment="1">
      <alignment horizontal="center" vertical="center"/>
    </xf>
    <xf numFmtId="180" fontId="151" fillId="0" borderId="10" xfId="53" applyNumberFormat="1" applyFont="1" applyBorder="1" applyAlignment="1">
      <alignment horizontal="center" vertical="center"/>
    </xf>
    <xf numFmtId="180" fontId="151" fillId="0" borderId="11" xfId="53" applyNumberFormat="1" applyFont="1" applyBorder="1" applyAlignment="1">
      <alignment horizontal="center" vertical="center"/>
    </xf>
    <xf numFmtId="180" fontId="151" fillId="0" borderId="12" xfId="53" applyNumberFormat="1" applyFont="1" applyBorder="1" applyAlignment="1">
      <alignment horizontal="center" vertical="center"/>
    </xf>
    <xf numFmtId="1" fontId="151" fillId="0" borderId="11" xfId="63" applyNumberFormat="1" applyFont="1" applyBorder="1" applyAlignment="1">
      <alignment horizontal="center" vertical="center"/>
    </xf>
    <xf numFmtId="0" fontId="41" fillId="0" borderId="11" xfId="63" applyFont="1" applyBorder="1" applyAlignment="1">
      <alignment horizontal="center" vertical="center"/>
    </xf>
    <xf numFmtId="1" fontId="151" fillId="0" borderId="191" xfId="63" applyNumberFormat="1" applyFont="1" applyBorder="1" applyAlignment="1">
      <alignment horizontal="center" vertical="center"/>
    </xf>
    <xf numFmtId="1" fontId="151" fillId="0" borderId="192" xfId="63" applyNumberFormat="1" applyFont="1" applyBorder="1" applyAlignment="1">
      <alignment horizontal="center" vertical="center"/>
    </xf>
    <xf numFmtId="1" fontId="4" fillId="0" borderId="194" xfId="63" applyNumberFormat="1" applyFont="1" applyBorder="1" applyAlignment="1">
      <alignment horizontal="center" vertical="center"/>
    </xf>
    <xf numFmtId="1" fontId="4" fillId="0" borderId="195" xfId="0" applyNumberFormat="1" applyFont="1" applyBorder="1" applyAlignment="1">
      <alignment horizontal="center" vertical="center"/>
    </xf>
    <xf numFmtId="1" fontId="4" fillId="6" borderId="11" xfId="63" applyNumberFormat="1" applyFont="1" applyFill="1" applyBorder="1" applyAlignment="1">
      <alignment horizontal="center" vertical="center"/>
    </xf>
    <xf numFmtId="1" fontId="4" fillId="6" borderId="194" xfId="63" applyNumberFormat="1" applyFont="1" applyFill="1" applyBorder="1" applyAlignment="1">
      <alignment horizontal="center" vertical="center"/>
    </xf>
    <xf numFmtId="1" fontId="151" fillId="6" borderId="8" xfId="0" applyNumberFormat="1" applyFont="1" applyFill="1" applyBorder="1" applyAlignment="1">
      <alignment horizontal="center" vertical="center"/>
    </xf>
    <xf numFmtId="1" fontId="4" fillId="6" borderId="8" xfId="0" applyNumberFormat="1" applyFont="1" applyFill="1" applyBorder="1" applyAlignment="1">
      <alignment horizontal="center" vertical="center"/>
    </xf>
    <xf numFmtId="1" fontId="4" fillId="6" borderId="13" xfId="0" applyNumberFormat="1" applyFont="1" applyFill="1" applyBorder="1" applyAlignment="1">
      <alignment horizontal="center" vertical="center"/>
    </xf>
    <xf numFmtId="1" fontId="4" fillId="6" borderId="113" xfId="0" applyNumberFormat="1" applyFont="1" applyFill="1" applyBorder="1" applyAlignment="1">
      <alignment horizontal="center" vertical="center"/>
    </xf>
    <xf numFmtId="1" fontId="4" fillId="6" borderId="193" xfId="0" applyNumberFormat="1" applyFont="1" applyFill="1" applyBorder="1" applyAlignment="1">
      <alignment horizontal="center" vertical="center"/>
    </xf>
    <xf numFmtId="1" fontId="4" fillId="6" borderId="114" xfId="0" applyNumberFormat="1" applyFont="1" applyFill="1" applyBorder="1" applyAlignment="1">
      <alignment horizontal="center" vertical="center"/>
    </xf>
    <xf numFmtId="1" fontId="4" fillId="6" borderId="196" xfId="0" applyNumberFormat="1" applyFont="1" applyFill="1" applyBorder="1" applyAlignment="1">
      <alignment horizontal="center" vertical="center"/>
    </xf>
    <xf numFmtId="1" fontId="4" fillId="6" borderId="11" xfId="0" applyNumberFormat="1" applyFont="1" applyFill="1" applyBorder="1" applyAlignment="1">
      <alignment horizontal="center" vertical="center"/>
    </xf>
    <xf numFmtId="1" fontId="4" fillId="6" borderId="57" xfId="0" applyNumberFormat="1" applyFont="1" applyFill="1" applyBorder="1" applyAlignment="1">
      <alignment horizontal="center" vertical="center"/>
    </xf>
    <xf numFmtId="1" fontId="4" fillId="6" borderId="195" xfId="0" applyNumberFormat="1" applyFont="1" applyFill="1" applyBorder="1" applyAlignment="1">
      <alignment horizontal="center" vertical="center"/>
    </xf>
    <xf numFmtId="3" fontId="139" fillId="0" borderId="110" xfId="883" applyNumberFormat="1" applyFont="1" applyBorder="1" applyAlignment="1">
      <alignment horizontal="right" vertical="center"/>
    </xf>
    <xf numFmtId="3" fontId="142" fillId="0" borderId="110" xfId="883" applyNumberFormat="1" applyFont="1" applyBorder="1" applyAlignment="1">
      <alignment horizontal="right" vertical="center"/>
    </xf>
    <xf numFmtId="3" fontId="143" fillId="0" borderId="110" xfId="883" applyNumberFormat="1" applyFont="1" applyBorder="1" applyAlignment="1">
      <alignment horizontal="right" vertical="center"/>
    </xf>
    <xf numFmtId="3" fontId="137" fillId="0" borderId="110" xfId="895" applyNumberFormat="1" applyFont="1" applyBorder="1" applyAlignment="1">
      <alignment horizontal="right" vertical="center"/>
    </xf>
    <xf numFmtId="3" fontId="139" fillId="0" borderId="199" xfId="883" applyNumberFormat="1" applyFont="1" applyBorder="1" applyAlignment="1">
      <alignment horizontal="right" vertical="center"/>
    </xf>
    <xf numFmtId="3" fontId="142" fillId="0" borderId="149" xfId="883" applyNumberFormat="1" applyFont="1" applyBorder="1" applyAlignment="1">
      <alignment horizontal="right" vertical="center"/>
    </xf>
    <xf numFmtId="3" fontId="142" fillId="0" borderId="151" xfId="883" applyNumberFormat="1" applyFont="1" applyBorder="1" applyAlignment="1">
      <alignment horizontal="right" vertical="center"/>
    </xf>
    <xf numFmtId="171" fontId="4" fillId="0" borderId="1" xfId="63" applyNumberFormat="1" applyFont="1" applyFill="1" applyBorder="1" applyAlignment="1">
      <alignment horizontal="right" vertical="center"/>
    </xf>
    <xf numFmtId="0" fontId="15" fillId="0" borderId="6" xfId="884" applyFont="1" applyBorder="1" applyAlignment="1">
      <alignment horizontal="center" vertical="center"/>
    </xf>
    <xf numFmtId="3" fontId="15" fillId="0" borderId="2" xfId="63" applyNumberFormat="1" applyFont="1" applyFill="1" applyBorder="1" applyAlignment="1">
      <alignment horizontal="right" vertical="top" indent="2"/>
    </xf>
    <xf numFmtId="3" fontId="139" fillId="0" borderId="149" xfId="895" applyNumberFormat="1" applyFont="1" applyBorder="1" applyAlignment="1">
      <alignment horizontal="center" vertical="center"/>
    </xf>
    <xf numFmtId="3" fontId="137" fillId="0" borderId="150" xfId="867" applyNumberFormat="1" applyFont="1" applyBorder="1" applyAlignment="1">
      <alignment horizontal="center" vertical="center"/>
    </xf>
    <xf numFmtId="1" fontId="137" fillId="0" borderId="150" xfId="867" applyNumberFormat="1" applyFont="1" applyBorder="1" applyAlignment="1">
      <alignment horizontal="center" vertical="center"/>
    </xf>
    <xf numFmtId="3" fontId="139" fillId="0" borderId="150" xfId="867" applyNumberFormat="1" applyFont="1" applyBorder="1" applyAlignment="1">
      <alignment horizontal="center" vertical="center"/>
    </xf>
    <xf numFmtId="3" fontId="139" fillId="0" borderId="149" xfId="867" applyNumberFormat="1" applyFont="1" applyBorder="1" applyAlignment="1">
      <alignment horizontal="center" vertical="center"/>
    </xf>
    <xf numFmtId="0" fontId="139" fillId="0" borderId="199" xfId="906" applyFont="1" applyBorder="1" applyAlignment="1">
      <alignment horizontal="center" vertical="center" wrapText="1"/>
    </xf>
    <xf numFmtId="3" fontId="137" fillId="0" borderId="150" xfId="906" applyNumberFormat="1" applyFont="1" applyBorder="1" applyAlignment="1">
      <alignment horizontal="right"/>
    </xf>
    <xf numFmtId="4" fontId="137" fillId="0" borderId="151" xfId="906" applyNumberFormat="1" applyFont="1" applyBorder="1" applyAlignment="1">
      <alignment horizontal="right"/>
    </xf>
    <xf numFmtId="3" fontId="12" fillId="0" borderId="2" xfId="63" applyNumberFormat="1" applyFont="1" applyFill="1" applyBorder="1" applyAlignment="1">
      <alignment horizontal="right" vertical="top" indent="2"/>
    </xf>
    <xf numFmtId="0" fontId="85" fillId="0" borderId="0" xfId="0" applyFont="1" applyBorder="1" applyAlignment="1">
      <alignment horizontal="right" indent="2"/>
    </xf>
    <xf numFmtId="0" fontId="15" fillId="0" borderId="0" xfId="0" applyFont="1" applyBorder="1" applyAlignment="1">
      <alignment horizontal="right" indent="2"/>
    </xf>
    <xf numFmtId="2" fontId="4" fillId="0" borderId="174" xfId="53" applyNumberFormat="1" applyFont="1" applyBorder="1" applyAlignment="1">
      <alignment horizontal="right" vertical="center" indent="3"/>
    </xf>
    <xf numFmtId="2" fontId="4" fillId="0" borderId="6" xfId="53" applyNumberFormat="1" applyFont="1" applyBorder="1" applyAlignment="1">
      <alignment horizontal="right" vertical="center" indent="3"/>
    </xf>
    <xf numFmtId="0" fontId="15" fillId="0" borderId="177" xfId="53" applyFont="1" applyBorder="1" applyAlignment="1">
      <alignment horizontal="center" vertical="center"/>
    </xf>
    <xf numFmtId="178" fontId="84" fillId="0" borderId="25" xfId="921" applyNumberFormat="1" applyFont="1" applyBorder="1" applyAlignment="1">
      <alignment horizontal="center" vertical="center"/>
    </xf>
    <xf numFmtId="178" fontId="85" fillId="0" borderId="177" xfId="921" applyNumberFormat="1" applyFont="1" applyBorder="1" applyAlignment="1">
      <alignment horizontal="center" vertical="center"/>
    </xf>
    <xf numFmtId="178" fontId="84" fillId="0" borderId="161" xfId="921" applyNumberFormat="1" applyFont="1" applyBorder="1" applyAlignment="1">
      <alignment horizontal="center" vertical="center"/>
    </xf>
    <xf numFmtId="178" fontId="84" fillId="0" borderId="1" xfId="921" applyNumberFormat="1" applyFont="1" applyBorder="1" applyAlignment="1">
      <alignment horizontal="center" vertical="center"/>
    </xf>
    <xf numFmtId="0" fontId="85" fillId="0" borderId="177" xfId="0" applyFont="1" applyBorder="1" applyAlignment="1">
      <alignment horizontal="center" vertical="center"/>
    </xf>
    <xf numFmtId="37" fontId="4" fillId="0" borderId="11" xfId="807" applyNumberFormat="1" applyFont="1" applyFill="1" applyBorder="1" applyAlignment="1" applyProtection="1">
      <alignment horizontal="right" vertical="center"/>
      <protection locked="0"/>
    </xf>
    <xf numFmtId="3" fontId="4" fillId="0" borderId="11" xfId="807" applyNumberFormat="1" applyFont="1" applyFill="1" applyBorder="1" applyAlignment="1" applyProtection="1">
      <alignment horizontal="right" vertical="center" indent="1"/>
      <protection locked="0"/>
    </xf>
    <xf numFmtId="37" fontId="15" fillId="0" borderId="177" xfId="807" applyNumberFormat="1" applyFont="1" applyFill="1" applyBorder="1" applyAlignment="1" applyProtection="1">
      <alignment horizontal="right" vertical="center" indent="1"/>
      <protection locked="0"/>
    </xf>
    <xf numFmtId="0" fontId="4" fillId="0" borderId="6" xfId="0" applyFont="1" applyBorder="1" applyAlignment="1">
      <alignment horizontal="left" vertical="center" indent="3"/>
    </xf>
    <xf numFmtId="0" fontId="17" fillId="0" borderId="25" xfId="0" applyFont="1" applyBorder="1" applyAlignment="1">
      <alignment horizontal="right" indent="4"/>
    </xf>
    <xf numFmtId="0" fontId="17" fillId="0" borderId="25" xfId="0" applyFont="1" applyBorder="1" applyAlignment="1">
      <alignment horizontal="left" indent="1"/>
    </xf>
    <xf numFmtId="43" fontId="84" fillId="0" borderId="177" xfId="923" applyNumberFormat="1" applyFont="1" applyFill="1" applyBorder="1" applyAlignment="1">
      <alignment horizontal="center" vertical="center"/>
    </xf>
    <xf numFmtId="0" fontId="84" fillId="0" borderId="177" xfId="0" applyFont="1" applyFill="1" applyBorder="1" applyAlignment="1">
      <alignment horizontal="center" vertical="center"/>
    </xf>
    <xf numFmtId="37" fontId="85" fillId="0" borderId="177" xfId="99" applyNumberFormat="1" applyFont="1" applyBorder="1" applyAlignment="1">
      <alignment horizontal="center" vertical="center"/>
    </xf>
    <xf numFmtId="0" fontId="215" fillId="0" borderId="208" xfId="0" applyFont="1" applyBorder="1" applyAlignment="1">
      <alignment horizontal="center" vertical="center"/>
    </xf>
    <xf numFmtId="0" fontId="17" fillId="0" borderId="2" xfId="0" applyFont="1" applyBorder="1" applyAlignment="1">
      <alignment horizontal="left" indent="3"/>
    </xf>
    <xf numFmtId="0" fontId="17" fillId="0" borderId="2" xfId="0" applyFont="1" applyBorder="1" applyAlignment="1">
      <alignment horizontal="right" indent="4"/>
    </xf>
    <xf numFmtId="0" fontId="4" fillId="0" borderId="2" xfId="0" applyFont="1" applyBorder="1" applyAlignment="1">
      <alignment horizontal="center"/>
    </xf>
    <xf numFmtId="0" fontId="17" fillId="0" borderId="1" xfId="0" applyFont="1" applyBorder="1" applyAlignment="1">
      <alignment horizontal="right" indent="4"/>
    </xf>
    <xf numFmtId="0" fontId="17" fillId="0" borderId="1" xfId="0" applyFont="1" applyBorder="1" applyAlignment="1">
      <alignment horizontal="left" indent="1"/>
    </xf>
    <xf numFmtId="0" fontId="17" fillId="0" borderId="2" xfId="0" applyFont="1" applyBorder="1" applyAlignment="1">
      <alignment horizontal="left" indent="3"/>
    </xf>
    <xf numFmtId="0" fontId="17" fillId="0" borderId="2" xfId="0" applyFont="1" applyBorder="1" applyAlignment="1">
      <alignment horizontal="right" indent="4"/>
    </xf>
    <xf numFmtId="0" fontId="4" fillId="0" borderId="2" xfId="0" applyFont="1" applyBorder="1" applyAlignment="1">
      <alignment horizontal="center"/>
    </xf>
    <xf numFmtId="0" fontId="17" fillId="0" borderId="1" xfId="0" applyFont="1" applyBorder="1" applyAlignment="1">
      <alignment horizontal="right" indent="4"/>
    </xf>
    <xf numFmtId="0" fontId="17" fillId="0" borderId="1" xfId="0" applyFont="1" applyBorder="1" applyAlignment="1">
      <alignment horizontal="left" indent="1"/>
    </xf>
    <xf numFmtId="0" fontId="102" fillId="0" borderId="0" xfId="0" applyFont="1"/>
    <xf numFmtId="0" fontId="102" fillId="0" borderId="0" xfId="0" applyFont="1" applyAlignment="1">
      <alignment vertical="center" textRotation="180"/>
    </xf>
    <xf numFmtId="0" fontId="17" fillId="0" borderId="2" xfId="0" applyFont="1" applyBorder="1" applyAlignment="1">
      <alignment horizontal="left" indent="3"/>
    </xf>
    <xf numFmtId="0" fontId="17" fillId="0" borderId="2" xfId="0" applyFont="1" applyBorder="1" applyAlignment="1">
      <alignment horizontal="right" indent="4"/>
    </xf>
    <xf numFmtId="0" fontId="4" fillId="0" borderId="2" xfId="0" applyFont="1" applyBorder="1" applyAlignment="1">
      <alignment horizontal="center"/>
    </xf>
    <xf numFmtId="0" fontId="17" fillId="0" borderId="1" xfId="0" applyFont="1" applyBorder="1" applyAlignment="1">
      <alignment horizontal="right" indent="4"/>
    </xf>
    <xf numFmtId="0" fontId="17" fillId="0" borderId="1" xfId="0" applyFont="1" applyBorder="1" applyAlignment="1">
      <alignment horizontal="left" indent="1"/>
    </xf>
    <xf numFmtId="0" fontId="4" fillId="0" borderId="2" xfId="0" applyFont="1" applyBorder="1" applyAlignment="1">
      <alignment horizontal="left" indent="3"/>
    </xf>
    <xf numFmtId="0" fontId="17" fillId="0" borderId="2" xfId="0" applyFont="1" applyBorder="1" applyAlignment="1">
      <alignment horizontal="left" indent="3"/>
    </xf>
    <xf numFmtId="0" fontId="17" fillId="0" borderId="6" xfId="0" applyFont="1" applyBorder="1" applyAlignment="1">
      <alignment horizontal="left" indent="3"/>
    </xf>
    <xf numFmtId="0" fontId="4" fillId="0" borderId="6" xfId="0" applyFont="1" applyBorder="1" applyAlignment="1">
      <alignment horizontal="center"/>
    </xf>
    <xf numFmtId="0" fontId="17" fillId="0" borderId="6" xfId="0" applyFont="1" applyBorder="1" applyAlignment="1">
      <alignment horizontal="right" indent="4"/>
    </xf>
    <xf numFmtId="0" fontId="15" fillId="0" borderId="3" xfId="63" applyFont="1" applyBorder="1" applyAlignment="1">
      <alignment horizontal="center" vertical="center"/>
    </xf>
    <xf numFmtId="0" fontId="15" fillId="0" borderId="6" xfId="63" applyFont="1" applyBorder="1" applyAlignment="1">
      <alignment horizontal="center" vertical="center"/>
    </xf>
    <xf numFmtId="0" fontId="0" fillId="0" borderId="0" xfId="0"/>
    <xf numFmtId="199" fontId="15" fillId="0" borderId="177" xfId="0" applyNumberFormat="1" applyFont="1" applyBorder="1"/>
    <xf numFmtId="199" fontId="84" fillId="0" borderId="2" xfId="0" applyNumberFormat="1" applyFont="1" applyBorder="1"/>
    <xf numFmtId="199" fontId="85" fillId="0" borderId="177" xfId="0" applyNumberFormat="1" applyFont="1" applyBorder="1"/>
    <xf numFmtId="199" fontId="17" fillId="0" borderId="2" xfId="0" applyNumberFormat="1" applyFont="1" applyBorder="1" applyAlignment="1">
      <alignment horizontal="right"/>
    </xf>
    <xf numFmtId="199" fontId="84" fillId="0" borderId="2" xfId="0" applyNumberFormat="1" applyFont="1" applyBorder="1"/>
    <xf numFmtId="199" fontId="85" fillId="0" borderId="177" xfId="0" applyNumberFormat="1" applyFont="1" applyBorder="1"/>
    <xf numFmtId="0" fontId="4" fillId="0" borderId="2" xfId="0" applyFont="1" applyBorder="1" applyAlignment="1">
      <alignment horizontal="center" vertical="center"/>
    </xf>
    <xf numFmtId="0" fontId="4" fillId="0" borderId="16" xfId="0" applyFont="1" applyBorder="1" applyAlignment="1">
      <alignment horizontal="center" vertical="center"/>
    </xf>
    <xf numFmtId="3" fontId="4" fillId="0" borderId="6" xfId="0" applyNumberFormat="1" applyFont="1" applyBorder="1" applyAlignment="1">
      <alignment horizontal="center" vertical="center"/>
    </xf>
    <xf numFmtId="3" fontId="143" fillId="0" borderId="2" xfId="883" applyNumberFormat="1" applyFont="1" applyBorder="1" applyAlignment="1">
      <alignment horizontal="right" vertical="center"/>
    </xf>
    <xf numFmtId="3" fontId="142" fillId="0" borderId="2" xfId="883" applyNumberFormat="1" applyFont="1" applyBorder="1" applyAlignment="1">
      <alignment horizontal="right" vertical="center"/>
    </xf>
    <xf numFmtId="3" fontId="143" fillId="0" borderId="2" xfId="895" applyNumberFormat="1" applyFont="1" applyBorder="1" applyAlignment="1">
      <alignment horizontal="right" vertical="center"/>
    </xf>
    <xf numFmtId="3" fontId="15" fillId="0" borderId="2" xfId="77" applyNumberFormat="1" applyFont="1" applyBorder="1" applyAlignment="1">
      <alignment horizontal="right" vertical="center" indent="2"/>
    </xf>
    <xf numFmtId="3" fontId="4" fillId="0" borderId="2" xfId="63" applyNumberFormat="1" applyFont="1" applyBorder="1" applyAlignment="1">
      <alignment horizontal="right" vertical="center" indent="2"/>
    </xf>
    <xf numFmtId="3" fontId="13" fillId="0" borderId="208" xfId="77" applyNumberFormat="1" applyFont="1" applyBorder="1" applyAlignment="1">
      <alignment horizontal="right" vertical="center" indent="2"/>
    </xf>
    <xf numFmtId="170" fontId="14" fillId="0" borderId="174" xfId="0" applyNumberFormat="1" applyFont="1" applyFill="1" applyBorder="1" applyAlignment="1">
      <alignment horizontal="center" vertical="center" wrapText="1"/>
    </xf>
    <xf numFmtId="0" fontId="85" fillId="0" borderId="177" xfId="63" applyFont="1" applyBorder="1" applyAlignment="1">
      <alignment horizontal="center" vertical="center" wrapText="1"/>
    </xf>
    <xf numFmtId="0" fontId="85" fillId="0" borderId="17" xfId="63" applyFont="1" applyBorder="1" applyAlignment="1">
      <alignment horizontal="center" vertical="center"/>
    </xf>
    <xf numFmtId="0" fontId="84" fillId="0" borderId="28" xfId="0" applyFont="1" applyBorder="1" applyAlignment="1">
      <alignment vertical="center"/>
    </xf>
    <xf numFmtId="0" fontId="84" fillId="0" borderId="212" xfId="0" applyFont="1" applyBorder="1" applyAlignment="1">
      <alignment vertical="center"/>
    </xf>
    <xf numFmtId="0" fontId="84" fillId="0" borderId="116" xfId="0" applyFont="1" applyBorder="1" applyAlignment="1">
      <alignment vertical="center"/>
    </xf>
    <xf numFmtId="0" fontId="84" fillId="6" borderId="213" xfId="0" applyFont="1" applyFill="1" applyBorder="1" applyAlignment="1">
      <alignment vertical="center"/>
    </xf>
    <xf numFmtId="0" fontId="84" fillId="0" borderId="213" xfId="0" applyFont="1" applyBorder="1" applyAlignment="1">
      <alignment vertical="center"/>
    </xf>
    <xf numFmtId="1" fontId="4" fillId="0" borderId="177" xfId="0" applyNumberFormat="1" applyFont="1" applyFill="1" applyBorder="1" applyAlignment="1">
      <alignment horizontal="center" vertical="center"/>
    </xf>
    <xf numFmtId="1" fontId="4" fillId="0" borderId="208" xfId="0" applyNumberFormat="1" applyFont="1" applyFill="1" applyBorder="1" applyAlignment="1">
      <alignment horizontal="center" vertical="center"/>
    </xf>
    <xf numFmtId="0" fontId="15" fillId="0" borderId="208" xfId="89" applyFont="1" applyBorder="1" applyAlignment="1">
      <alignment horizontal="center" vertical="center"/>
    </xf>
    <xf numFmtId="0" fontId="84" fillId="0" borderId="160" xfId="63" applyFont="1" applyBorder="1" applyAlignment="1">
      <alignment horizontal="left" vertical="center" indent="1"/>
    </xf>
    <xf numFmtId="3" fontId="84" fillId="0" borderId="6" xfId="40" applyNumberFormat="1" applyFont="1" applyBorder="1" applyAlignment="1">
      <alignment horizontal="right" vertical="center" indent="1"/>
    </xf>
    <xf numFmtId="3" fontId="84" fillId="0" borderId="2" xfId="40" applyNumberFormat="1" applyFont="1" applyFill="1" applyBorder="1" applyAlignment="1">
      <alignment horizontal="center" vertical="center"/>
    </xf>
    <xf numFmtId="3" fontId="4" fillId="0" borderId="0" xfId="63" applyNumberFormat="1" applyFont="1" applyBorder="1" applyAlignment="1">
      <alignment horizontal="center" vertical="center"/>
    </xf>
    <xf numFmtId="3" fontId="84" fillId="0" borderId="6" xfId="63" quotePrefix="1" applyNumberFormat="1" applyFont="1" applyBorder="1" applyAlignment="1">
      <alignment horizontal="right" wrapText="1" indent="2"/>
    </xf>
    <xf numFmtId="3" fontId="84" fillId="0" borderId="6" xfId="63" applyNumberFormat="1" applyFont="1" applyBorder="1" applyAlignment="1">
      <alignment horizontal="right" wrapText="1" indent="2"/>
    </xf>
    <xf numFmtId="0" fontId="84" fillId="0" borderId="6" xfId="63" applyFont="1" applyBorder="1" applyAlignment="1">
      <alignment horizontal="left" vertical="center" indent="5"/>
    </xf>
    <xf numFmtId="169" fontId="85" fillId="0" borderId="177" xfId="63" applyNumberFormat="1" applyFont="1" applyBorder="1" applyAlignment="1">
      <alignment horizontal="right" vertical="center" wrapText="1" indent="1"/>
    </xf>
    <xf numFmtId="169" fontId="84" fillId="0" borderId="2" xfId="63" applyNumberFormat="1" applyFont="1" applyBorder="1" applyAlignment="1">
      <alignment horizontal="right" vertical="center" wrapText="1" indent="1"/>
    </xf>
    <xf numFmtId="0" fontId="4" fillId="0" borderId="0" xfId="63" applyFont="1"/>
    <xf numFmtId="0" fontId="14" fillId="0" borderId="0" xfId="63" applyFont="1"/>
    <xf numFmtId="0" fontId="4" fillId="0" borderId="0" xfId="0" applyFont="1"/>
    <xf numFmtId="170" fontId="12" fillId="0" borderId="208" xfId="63" quotePrefix="1" applyNumberFormat="1" applyFont="1" applyBorder="1" applyAlignment="1">
      <alignment horizontal="right" vertical="center" indent="2"/>
    </xf>
    <xf numFmtId="1" fontId="173" fillId="0" borderId="208" xfId="63" applyNumberFormat="1" applyFont="1" applyBorder="1" applyAlignment="1">
      <alignment horizontal="left" vertical="center" wrapText="1"/>
    </xf>
    <xf numFmtId="170" fontId="12" fillId="0" borderId="2" xfId="63" quotePrefix="1" applyNumberFormat="1" applyFont="1" applyBorder="1" applyAlignment="1">
      <alignment horizontal="right" vertical="center" indent="2"/>
    </xf>
    <xf numFmtId="1" fontId="4" fillId="0" borderId="2" xfId="63" applyNumberFormat="1" applyFont="1" applyBorder="1" applyAlignment="1">
      <alignment horizontal="left" vertical="center"/>
    </xf>
    <xf numFmtId="170" fontId="13" fillId="0" borderId="208" xfId="63" quotePrefix="1" applyNumberFormat="1" applyFont="1" applyBorder="1" applyAlignment="1">
      <alignment horizontal="center" vertical="center"/>
    </xf>
    <xf numFmtId="170" fontId="13" fillId="0" borderId="2" xfId="63" quotePrefix="1" applyNumberFormat="1" applyFont="1" applyBorder="1" applyAlignment="1">
      <alignment horizontal="right" vertical="center" indent="2"/>
    </xf>
    <xf numFmtId="0" fontId="15" fillId="0" borderId="177" xfId="63" applyFont="1" applyBorder="1" applyAlignment="1">
      <alignment horizontal="center" vertical="center"/>
    </xf>
    <xf numFmtId="0" fontId="15" fillId="0" borderId="3" xfId="63" applyFont="1" applyBorder="1" applyAlignment="1">
      <alignment horizontal="center" vertical="center"/>
    </xf>
    <xf numFmtId="0" fontId="15" fillId="0" borderId="3" xfId="0" applyFont="1" applyBorder="1" applyAlignment="1">
      <alignment horizontal="center" vertical="center"/>
    </xf>
    <xf numFmtId="0" fontId="15" fillId="0" borderId="3" xfId="63" applyFont="1" applyBorder="1" applyAlignment="1">
      <alignment horizontal="center" vertical="center"/>
    </xf>
    <xf numFmtId="0" fontId="15" fillId="0" borderId="6" xfId="63" applyFont="1" applyBorder="1" applyAlignment="1">
      <alignment horizontal="center" vertical="center"/>
    </xf>
    <xf numFmtId="0" fontId="17" fillId="0" borderId="2" xfId="0" applyFont="1" applyBorder="1" applyAlignment="1">
      <alignment horizontal="center" vertical="center"/>
    </xf>
    <xf numFmtId="0" fontId="15" fillId="0" borderId="197" xfId="63" applyFont="1" applyBorder="1" applyAlignment="1">
      <alignment horizontal="right" vertical="center" indent="2"/>
    </xf>
    <xf numFmtId="3" fontId="17" fillId="0" borderId="15" xfId="0" applyNumberFormat="1" applyFont="1" applyBorder="1"/>
    <xf numFmtId="3" fontId="17" fillId="0" borderId="0" xfId="0" applyNumberFormat="1" applyFont="1" applyBorder="1"/>
    <xf numFmtId="3" fontId="25" fillId="0" borderId="175" xfId="0" applyNumberFormat="1" applyFont="1" applyBorder="1" applyAlignment="1">
      <alignment vertical="center"/>
    </xf>
    <xf numFmtId="0" fontId="15" fillId="0" borderId="176" xfId="63" applyFont="1" applyBorder="1" applyAlignment="1">
      <alignment horizontal="right" vertical="center" indent="2"/>
    </xf>
    <xf numFmtId="3" fontId="25" fillId="0" borderId="176" xfId="0" applyNumberFormat="1" applyFont="1" applyBorder="1" applyAlignment="1">
      <alignment vertical="center"/>
    </xf>
    <xf numFmtId="0" fontId="15" fillId="0" borderId="177" xfId="63" applyFont="1" applyBorder="1" applyAlignment="1">
      <alignment horizontal="right" vertical="center" indent="2"/>
    </xf>
    <xf numFmtId="3" fontId="25" fillId="0" borderId="177" xfId="0" applyNumberFormat="1" applyFont="1" applyBorder="1" applyAlignment="1">
      <alignment vertical="center"/>
    </xf>
    <xf numFmtId="1" fontId="15" fillId="0" borderId="81" xfId="63" applyNumberFormat="1" applyFont="1" applyBorder="1" applyAlignment="1">
      <alignment horizontal="right" vertical="center" indent="2"/>
    </xf>
    <xf numFmtId="0" fontId="15" fillId="0" borderId="177" xfId="0" applyFont="1" applyBorder="1" applyAlignment="1">
      <alignment horizontal="center" vertical="center"/>
    </xf>
    <xf numFmtId="170" fontId="15" fillId="0" borderId="2" xfId="0" applyNumberFormat="1" applyFont="1" applyBorder="1" applyAlignment="1" applyProtection="1">
      <alignment vertical="center" wrapText="1"/>
      <protection locked="0"/>
    </xf>
    <xf numFmtId="170" fontId="4" fillId="0" borderId="2" xfId="0" applyNumberFormat="1" applyFont="1" applyBorder="1" applyAlignment="1" applyProtection="1">
      <alignment vertical="center" wrapText="1"/>
      <protection locked="0"/>
    </xf>
    <xf numFmtId="170" fontId="12" fillId="0" borderId="2" xfId="0" applyNumberFormat="1" applyFont="1" applyBorder="1" applyAlignment="1" applyProtection="1">
      <alignment vertical="center" wrapText="1"/>
      <protection locked="0"/>
    </xf>
    <xf numFmtId="2" fontId="15" fillId="0" borderId="2" xfId="89" applyNumberFormat="1" applyFont="1" applyBorder="1" applyAlignment="1">
      <alignment horizontal="center" vertical="center"/>
    </xf>
    <xf numFmtId="201" fontId="4" fillId="0" borderId="2" xfId="63" applyNumberFormat="1" applyFont="1" applyBorder="1" applyAlignment="1">
      <alignment horizontal="center" vertical="center" wrapText="1"/>
    </xf>
    <xf numFmtId="201" fontId="4" fillId="0" borderId="5" xfId="63" applyNumberFormat="1" applyFont="1" applyBorder="1" applyAlignment="1">
      <alignment horizontal="center" vertical="center" wrapText="1"/>
    </xf>
    <xf numFmtId="4" fontId="4" fillId="0" borderId="16" xfId="63" applyNumberFormat="1" applyFont="1" applyBorder="1" applyAlignment="1">
      <alignment horizontal="center" vertical="center"/>
    </xf>
    <xf numFmtId="4" fontId="4" fillId="0" borderId="5" xfId="63" applyNumberFormat="1" applyFont="1" applyBorder="1" applyAlignment="1">
      <alignment horizontal="center" vertical="center"/>
    </xf>
    <xf numFmtId="0" fontId="15" fillId="0" borderId="177" xfId="89" applyFont="1" applyBorder="1" applyAlignment="1">
      <alignment horizontal="center" vertical="center"/>
    </xf>
    <xf numFmtId="4" fontId="4" fillId="0" borderId="16" xfId="63" applyNumberFormat="1" applyFont="1" applyBorder="1" applyAlignment="1">
      <alignment horizontal="center" vertical="center"/>
    </xf>
    <xf numFmtId="2" fontId="4" fillId="0" borderId="2" xfId="89" quotePrefix="1" applyNumberFormat="1" applyFont="1" applyBorder="1" applyAlignment="1">
      <alignment horizontal="center" vertical="center"/>
    </xf>
    <xf numFmtId="2" fontId="4" fillId="0" borderId="2" xfId="89" applyNumberFormat="1" applyFont="1" applyBorder="1" applyAlignment="1">
      <alignment horizontal="center" vertical="center"/>
    </xf>
    <xf numFmtId="2" fontId="4" fillId="0" borderId="6" xfId="89" applyNumberFormat="1" applyFont="1" applyBorder="1" applyAlignment="1">
      <alignment horizontal="center" vertical="center"/>
    </xf>
    <xf numFmtId="2" fontId="15" fillId="0" borderId="177" xfId="89" applyNumberFormat="1" applyFont="1" applyBorder="1" applyAlignment="1">
      <alignment horizontal="center" vertical="center"/>
    </xf>
    <xf numFmtId="4" fontId="17" fillId="0" borderId="2" xfId="0" applyNumberFormat="1" applyFont="1" applyBorder="1" applyAlignment="1">
      <alignment horizontal="center" vertical="center"/>
    </xf>
    <xf numFmtId="3" fontId="4" fillId="0" borderId="2" xfId="0" applyNumberFormat="1" applyFont="1" applyBorder="1" applyAlignment="1" applyProtection="1">
      <alignment horizontal="center" vertical="center"/>
      <protection locked="0"/>
    </xf>
    <xf numFmtId="4" fontId="17" fillId="0" borderId="2" xfId="0" applyNumberFormat="1" applyFont="1" applyBorder="1" applyAlignment="1">
      <alignment vertical="center"/>
    </xf>
    <xf numFmtId="4" fontId="17" fillId="0" borderId="6" xfId="0" applyNumberFormat="1" applyFont="1" applyBorder="1" applyAlignment="1">
      <alignment vertical="center"/>
    </xf>
    <xf numFmtId="0" fontId="15" fillId="0" borderId="177" xfId="0" applyFont="1" applyBorder="1" applyAlignment="1">
      <alignment horizontal="left" vertical="center" wrapText="1" indent="2"/>
    </xf>
    <xf numFmtId="0" fontId="15" fillId="0" borderId="177" xfId="0" applyFont="1" applyBorder="1" applyAlignment="1">
      <alignment horizontal="center" vertical="center" wrapText="1"/>
    </xf>
    <xf numFmtId="49" fontId="15" fillId="0" borderId="177" xfId="0" applyNumberFormat="1" applyFont="1" applyBorder="1" applyAlignment="1">
      <alignment horizontal="center" vertical="center" wrapText="1"/>
    </xf>
    <xf numFmtId="0" fontId="17" fillId="0" borderId="177" xfId="0" applyFont="1" applyBorder="1" applyAlignment="1">
      <alignment horizontal="center" vertical="center"/>
    </xf>
    <xf numFmtId="0" fontId="84" fillId="0" borderId="177" xfId="0" applyFont="1" applyBorder="1" applyAlignment="1">
      <alignment horizontal="center" vertical="center" wrapText="1"/>
    </xf>
    <xf numFmtId="0" fontId="84" fillId="0" borderId="177" xfId="0" applyFont="1" applyBorder="1" applyAlignment="1">
      <alignment horizontal="center" vertical="center"/>
    </xf>
    <xf numFmtId="0" fontId="25" fillId="71" borderId="177" xfId="0" applyFont="1" applyFill="1" applyBorder="1" applyAlignment="1">
      <alignment horizontal="center" vertical="center" wrapText="1"/>
    </xf>
    <xf numFmtId="0" fontId="85" fillId="60" borderId="177" xfId="0" applyFont="1" applyFill="1" applyBorder="1" applyAlignment="1">
      <alignment horizontal="center" vertical="center"/>
    </xf>
    <xf numFmtId="16" fontId="85" fillId="60" borderId="177" xfId="0" applyNumberFormat="1" applyFont="1" applyFill="1" applyBorder="1" applyAlignment="1">
      <alignment horizontal="center" vertical="center"/>
    </xf>
    <xf numFmtId="37" fontId="84" fillId="0" borderId="177" xfId="357" applyNumberFormat="1" applyFont="1" applyFill="1" applyBorder="1" applyAlignment="1">
      <alignment horizontal="center" vertical="center"/>
    </xf>
    <xf numFmtId="0" fontId="17" fillId="0" borderId="177" xfId="0" applyFont="1" applyBorder="1" applyAlignment="1">
      <alignment vertical="center"/>
    </xf>
    <xf numFmtId="0" fontId="25" fillId="71" borderId="177" xfId="0" applyFont="1" applyFill="1" applyBorder="1" applyAlignment="1">
      <alignment vertical="center" wrapText="1"/>
    </xf>
    <xf numFmtId="170" fontId="84" fillId="0" borderId="177" xfId="0" applyNumberFormat="1" applyFont="1" applyBorder="1" applyAlignment="1">
      <alignment horizontal="center" vertical="center"/>
    </xf>
    <xf numFmtId="0" fontId="217" fillId="0" borderId="5" xfId="0" applyFont="1" applyBorder="1" applyAlignment="1">
      <alignment vertical="center" wrapText="1"/>
    </xf>
    <xf numFmtId="3" fontId="4" fillId="0" borderId="2" xfId="839" applyNumberFormat="1" applyFont="1" applyBorder="1" applyAlignment="1">
      <alignment horizontal="center" vertical="center"/>
    </xf>
    <xf numFmtId="3" fontId="4" fillId="6" borderId="2" xfId="839" applyNumberFormat="1" applyFont="1" applyFill="1" applyBorder="1" applyAlignment="1">
      <alignment horizontal="center" vertical="center"/>
    </xf>
    <xf numFmtId="3" fontId="15" fillId="0" borderId="177" xfId="839" applyNumberFormat="1" applyFont="1" applyBorder="1" applyAlignment="1">
      <alignment horizontal="center" vertical="center"/>
    </xf>
    <xf numFmtId="0" fontId="85" fillId="0" borderId="0" xfId="0" applyFont="1" applyFill="1"/>
    <xf numFmtId="0" fontId="15" fillId="0" borderId="177" xfId="0" applyFont="1" applyFill="1" applyBorder="1" applyAlignment="1">
      <alignment horizontal="center" vertical="center" wrapText="1"/>
    </xf>
    <xf numFmtId="0" fontId="25" fillId="0" borderId="5" xfId="0" applyFont="1" applyBorder="1"/>
    <xf numFmtId="0" fontId="17" fillId="0" borderId="5" xfId="0" applyFont="1" applyBorder="1" applyAlignment="1">
      <alignment horizontal="left" vertical="center" indent="2"/>
    </xf>
    <xf numFmtId="3" fontId="84" fillId="0" borderId="2" xfId="0" applyNumberFormat="1" applyFont="1" applyBorder="1" applyAlignment="1">
      <alignment horizontal="right" vertical="center" wrapText="1" indent="2"/>
    </xf>
    <xf numFmtId="0" fontId="76" fillId="0" borderId="5" xfId="0" applyFont="1" applyBorder="1" applyAlignment="1">
      <alignment horizontal="left" indent="2"/>
    </xf>
    <xf numFmtId="3" fontId="4" fillId="0" borderId="2" xfId="0" applyNumberFormat="1" applyFont="1" applyFill="1" applyBorder="1" applyAlignment="1">
      <alignment horizontal="right" vertical="center" wrapText="1" indent="2"/>
    </xf>
    <xf numFmtId="3" fontId="4" fillId="0" borderId="2" xfId="0" applyNumberFormat="1" applyFont="1" applyFill="1" applyBorder="1" applyAlignment="1">
      <alignment horizontal="center" vertical="center" wrapText="1"/>
    </xf>
    <xf numFmtId="0" fontId="15" fillId="0" borderId="177" xfId="0" applyFont="1" applyFill="1" applyBorder="1" applyAlignment="1">
      <alignment horizontal="center" vertical="center"/>
    </xf>
    <xf numFmtId="3" fontId="84" fillId="0" borderId="177" xfId="0" applyNumberFormat="1" applyFont="1" applyBorder="1" applyAlignment="1">
      <alignment horizontal="right" vertical="center" indent="2"/>
    </xf>
    <xf numFmtId="0" fontId="4" fillId="0" borderId="2" xfId="0" applyFont="1" applyBorder="1" applyAlignment="1">
      <alignment horizontal="right" vertical="center" wrapText="1" indent="2"/>
    </xf>
    <xf numFmtId="3" fontId="4" fillId="0" borderId="2" xfId="0" applyNumberFormat="1" applyFont="1" applyBorder="1" applyAlignment="1">
      <alignment horizontal="right" vertical="center" wrapText="1" indent="2"/>
    </xf>
    <xf numFmtId="3" fontId="4" fillId="0" borderId="177" xfId="0" applyNumberFormat="1" applyFont="1" applyBorder="1" applyAlignment="1">
      <alignment horizontal="right" vertical="center" indent="2"/>
    </xf>
    <xf numFmtId="0" fontId="4" fillId="0" borderId="2" xfId="0" quotePrefix="1" applyFont="1" applyBorder="1" applyAlignment="1">
      <alignment horizontal="right" vertical="center" wrapText="1" indent="2"/>
    </xf>
    <xf numFmtId="3" fontId="15" fillId="0" borderId="177" xfId="0" applyNumberFormat="1" applyFont="1" applyFill="1" applyBorder="1" applyAlignment="1">
      <alignment horizontal="right" vertical="center" indent="2"/>
    </xf>
    <xf numFmtId="0" fontId="4" fillId="0" borderId="5" xfId="0" applyFont="1" applyBorder="1" applyAlignment="1">
      <alignment horizontal="left" vertical="center" indent="2"/>
    </xf>
    <xf numFmtId="0" fontId="15" fillId="0" borderId="177" xfId="0" applyFont="1" applyBorder="1"/>
    <xf numFmtId="0" fontId="15" fillId="0" borderId="177" xfId="0" applyFont="1" applyBorder="1" applyAlignment="1">
      <alignment horizontal="center" wrapText="1"/>
    </xf>
    <xf numFmtId="0" fontId="15" fillId="0" borderId="177" xfId="0" quotePrefix="1" applyFont="1" applyBorder="1" applyAlignment="1">
      <alignment horizontal="center" vertical="center" wrapText="1"/>
    </xf>
    <xf numFmtId="0" fontId="15" fillId="0" borderId="3" xfId="0" applyFont="1" applyBorder="1" applyAlignment="1">
      <alignment horizontal="center" vertical="center"/>
    </xf>
    <xf numFmtId="0" fontId="14" fillId="0" borderId="0" xfId="0" applyFont="1" applyAlignment="1">
      <alignment horizontal="left" vertical="center" wrapText="1"/>
    </xf>
    <xf numFmtId="0" fontId="15" fillId="0" borderId="16" xfId="0" applyFont="1" applyBorder="1" applyAlignment="1">
      <alignment horizontal="center" vertical="center"/>
    </xf>
    <xf numFmtId="0" fontId="15" fillId="0" borderId="176" xfId="0" applyFont="1" applyBorder="1" applyAlignment="1">
      <alignment horizontal="center" vertical="center"/>
    </xf>
    <xf numFmtId="0" fontId="15" fillId="0" borderId="177" xfId="0" applyFont="1" applyBorder="1" applyAlignment="1">
      <alignment horizontal="center" vertical="center"/>
    </xf>
    <xf numFmtId="0" fontId="15" fillId="0" borderId="175" xfId="0" applyFont="1" applyBorder="1" applyAlignment="1">
      <alignment horizontal="center" vertical="center"/>
    </xf>
    <xf numFmtId="0" fontId="4" fillId="0" borderId="1" xfId="0" applyFont="1" applyBorder="1" applyAlignment="1">
      <alignment horizontal="center" vertical="center"/>
    </xf>
    <xf numFmtId="191" fontId="4" fillId="0" borderId="126" xfId="0" applyNumberFormat="1" applyFont="1" applyBorder="1" applyAlignment="1">
      <alignment horizontal="right" vertical="center" wrapText="1" indent="2"/>
    </xf>
    <xf numFmtId="191" fontId="15" fillId="0" borderId="126" xfId="0" applyNumberFormat="1" applyFont="1" applyBorder="1" applyAlignment="1">
      <alignment horizontal="right" vertical="center" wrapText="1" indent="2"/>
    </xf>
    <xf numFmtId="0" fontId="4" fillId="0" borderId="126" xfId="90" applyFont="1" applyBorder="1" applyAlignment="1">
      <alignment horizontal="center" vertical="center"/>
    </xf>
    <xf numFmtId="191" fontId="15" fillId="0" borderId="81" xfId="0" applyNumberFormat="1" applyFont="1" applyBorder="1" applyAlignment="1">
      <alignment horizontal="right" vertical="center" wrapText="1" indent="2"/>
    </xf>
    <xf numFmtId="0" fontId="15" fillId="0" borderId="1" xfId="0" applyFont="1" applyBorder="1" applyAlignment="1">
      <alignment horizontal="left" vertical="center" wrapText="1"/>
    </xf>
    <xf numFmtId="0" fontId="4" fillId="0" borderId="1" xfId="0" applyFont="1" applyBorder="1" applyAlignment="1">
      <alignment horizontal="left" vertical="center" indent="3"/>
    </xf>
    <xf numFmtId="0" fontId="15" fillId="0" borderId="3" xfId="0" applyFont="1" applyBorder="1" applyAlignment="1">
      <alignment horizontal="center" vertical="center"/>
    </xf>
    <xf numFmtId="3" fontId="0" fillId="0" borderId="0" xfId="0" applyNumberFormat="1"/>
    <xf numFmtId="0" fontId="11" fillId="0" borderId="177" xfId="0" applyFont="1" applyBorder="1" applyAlignment="1">
      <alignment horizontal="center" vertical="center"/>
    </xf>
    <xf numFmtId="37" fontId="14" fillId="0" borderId="174" xfId="0" applyNumberFormat="1" applyFont="1" applyBorder="1" applyAlignment="1" applyProtection="1">
      <alignment horizontal="right" vertical="center"/>
      <protection locked="0"/>
    </xf>
    <xf numFmtId="37" fontId="14" fillId="0" borderId="208" xfId="0" applyNumberFormat="1" applyFont="1" applyBorder="1" applyAlignment="1" applyProtection="1">
      <alignment horizontal="right" vertical="center"/>
      <protection locked="0"/>
    </xf>
    <xf numFmtId="0" fontId="4" fillId="0" borderId="2" xfId="0" applyFont="1" applyBorder="1" applyAlignment="1">
      <alignment horizontal="center" vertical="center"/>
    </xf>
    <xf numFmtId="0" fontId="25" fillId="0" borderId="3" xfId="0" applyFont="1" applyBorder="1" applyAlignment="1">
      <alignment horizontal="center" vertical="center"/>
    </xf>
    <xf numFmtId="0" fontId="4" fillId="0" borderId="6" xfId="0" applyFont="1" applyBorder="1" applyAlignment="1">
      <alignment horizontal="center" vertical="center"/>
    </xf>
    <xf numFmtId="0" fontId="4" fillId="0" borderId="208" xfId="63" applyFont="1" applyBorder="1" applyAlignment="1">
      <alignment horizontal="center" vertical="center"/>
    </xf>
    <xf numFmtId="3" fontId="15" fillId="0" borderId="177" xfId="98" applyNumberFormat="1" applyFont="1" applyFill="1" applyBorder="1" applyAlignment="1"/>
    <xf numFmtId="170" fontId="85" fillId="0" borderId="0" xfId="98" applyNumberFormat="1" applyFont="1" applyFill="1" applyBorder="1" applyAlignment="1">
      <alignment horizontal="right"/>
    </xf>
    <xf numFmtId="0" fontId="4" fillId="0" borderId="126" xfId="63" applyFont="1" applyBorder="1" applyAlignment="1">
      <alignment horizontal="left" vertical="center" wrapText="1" indent="1"/>
    </xf>
    <xf numFmtId="0" fontId="4" fillId="0" borderId="126" xfId="63" applyFont="1" applyBorder="1" applyAlignment="1">
      <alignment horizontal="center" vertical="center"/>
    </xf>
    <xf numFmtId="0" fontId="4" fillId="0" borderId="208" xfId="63" applyFont="1" applyBorder="1" applyAlignment="1">
      <alignment horizontal="left" vertical="center" indent="1"/>
    </xf>
    <xf numFmtId="3" fontId="4" fillId="0" borderId="208" xfId="26" applyNumberFormat="1" applyFont="1" applyBorder="1" applyAlignment="1">
      <alignment horizontal="right" vertical="center" indent="2"/>
    </xf>
    <xf numFmtId="3" fontId="4" fillId="0" borderId="126" xfId="26" applyNumberFormat="1" applyFont="1" applyBorder="1" applyAlignment="1">
      <alignment horizontal="right" vertical="center" indent="2"/>
    </xf>
    <xf numFmtId="3" fontId="4" fillId="0" borderId="174" xfId="26" applyNumberFormat="1" applyFont="1" applyBorder="1" applyAlignment="1">
      <alignment horizontal="right" vertical="center" indent="2"/>
    </xf>
    <xf numFmtId="0" fontId="25" fillId="0" borderId="177" xfId="0" applyFont="1" applyBorder="1" applyAlignment="1">
      <alignment horizontal="center" vertical="center"/>
    </xf>
    <xf numFmtId="37" fontId="17" fillId="0" borderId="126" xfId="357" applyNumberFormat="1" applyFont="1" applyBorder="1" applyAlignment="1">
      <alignment horizontal="right" vertical="center" indent="1"/>
    </xf>
    <xf numFmtId="37" fontId="17" fillId="0" borderId="208" xfId="357" applyNumberFormat="1" applyFont="1" applyBorder="1" applyAlignment="1">
      <alignment horizontal="right" vertical="center" indent="1"/>
    </xf>
    <xf numFmtId="37" fontId="17" fillId="0" borderId="208" xfId="357" applyNumberFormat="1" applyFont="1" applyBorder="1" applyAlignment="1">
      <alignment horizontal="center" vertical="center"/>
    </xf>
    <xf numFmtId="0" fontId="4" fillId="0" borderId="126" xfId="0" applyFont="1" applyBorder="1" applyAlignment="1">
      <alignment horizontal="center"/>
    </xf>
    <xf numFmtId="37" fontId="4" fillId="0" borderId="126" xfId="101" applyNumberFormat="1" applyFont="1" applyBorder="1" applyAlignment="1">
      <alignment horizontal="center"/>
    </xf>
    <xf numFmtId="37" fontId="4" fillId="0" borderId="126" xfId="101" applyNumberFormat="1" applyFont="1" applyFill="1" applyBorder="1" applyAlignment="1">
      <alignment horizontal="center"/>
    </xf>
    <xf numFmtId="37" fontId="4" fillId="0" borderId="126" xfId="101" applyNumberFormat="1" applyFont="1" applyBorder="1" applyAlignment="1">
      <alignment horizontal="right" indent="1"/>
    </xf>
    <xf numFmtId="0" fontId="4" fillId="0" borderId="208" xfId="0" applyFont="1" applyBorder="1" applyAlignment="1">
      <alignment horizontal="center"/>
    </xf>
    <xf numFmtId="37" fontId="4" fillId="0" borderId="208" xfId="101" applyNumberFormat="1" applyFont="1" applyBorder="1" applyAlignment="1">
      <alignment horizontal="center"/>
    </xf>
    <xf numFmtId="37" fontId="4" fillId="0" borderId="208" xfId="101" applyNumberFormat="1" applyFont="1" applyFill="1" applyBorder="1" applyAlignment="1">
      <alignment horizontal="center"/>
    </xf>
    <xf numFmtId="37" fontId="4" fillId="0" borderId="208" xfId="101" applyNumberFormat="1" applyFont="1" applyBorder="1" applyAlignment="1">
      <alignment horizontal="right" indent="1"/>
    </xf>
    <xf numFmtId="3" fontId="17" fillId="0" borderId="174" xfId="0" applyNumberFormat="1" applyFont="1" applyFill="1" applyBorder="1" applyAlignment="1">
      <alignment horizontal="right" indent="2"/>
    </xf>
    <xf numFmtId="3" fontId="17" fillId="0" borderId="126" xfId="0" applyNumberFormat="1" applyFont="1" applyFill="1" applyBorder="1" applyAlignment="1">
      <alignment horizontal="right" indent="2"/>
    </xf>
    <xf numFmtId="3" fontId="15" fillId="0" borderId="19" xfId="0" applyNumberFormat="1" applyFont="1" applyFill="1" applyBorder="1" applyAlignment="1">
      <alignment horizontal="right" indent="2"/>
    </xf>
    <xf numFmtId="3" fontId="17" fillId="0" borderId="20" xfId="0" applyNumberFormat="1" applyFont="1" applyFill="1" applyBorder="1" applyAlignment="1">
      <alignment horizontal="right" indent="2"/>
    </xf>
    <xf numFmtId="3" fontId="25" fillId="0" borderId="19" xfId="0" applyNumberFormat="1" applyFont="1" applyFill="1" applyBorder="1" applyAlignment="1">
      <alignment horizontal="right" indent="2"/>
    </xf>
    <xf numFmtId="3" fontId="25" fillId="0" borderId="208" xfId="0" applyNumberFormat="1" applyFont="1" applyFill="1" applyBorder="1" applyAlignment="1">
      <alignment horizontal="right" indent="2"/>
    </xf>
    <xf numFmtId="0" fontId="4" fillId="0" borderId="126" xfId="0" applyFont="1" applyBorder="1" applyAlignment="1">
      <alignment horizontal="left" vertical="center" indent="2"/>
    </xf>
    <xf numFmtId="3" fontId="4" fillId="0" borderId="126" xfId="0" applyNumberFormat="1" applyFont="1" applyBorder="1" applyAlignment="1">
      <alignment horizontal="right" vertical="center" indent="6"/>
    </xf>
    <xf numFmtId="0" fontId="4" fillId="0" borderId="208" xfId="0" applyFont="1" applyBorder="1" applyAlignment="1">
      <alignment horizontal="left" vertical="center" indent="2"/>
    </xf>
    <xf numFmtId="3" fontId="4" fillId="0" borderId="208" xfId="0" applyNumberFormat="1" applyFont="1" applyFill="1" applyBorder="1" applyAlignment="1">
      <alignment horizontal="right" vertical="center" indent="2"/>
    </xf>
    <xf numFmtId="3" fontId="4" fillId="0" borderId="208" xfId="0" applyNumberFormat="1" applyFont="1" applyFill="1" applyBorder="1" applyAlignment="1">
      <alignment horizontal="center" vertical="center"/>
    </xf>
    <xf numFmtId="0" fontId="4" fillId="0" borderId="126" xfId="0" applyFont="1" applyBorder="1" applyAlignment="1">
      <alignment horizontal="centerContinuous" vertical="center"/>
    </xf>
    <xf numFmtId="0" fontId="4" fillId="0" borderId="126" xfId="0" applyFont="1" applyBorder="1" applyAlignment="1">
      <alignment horizontal="right" vertical="center" indent="6"/>
    </xf>
    <xf numFmtId="0" fontId="4" fillId="0" borderId="126" xfId="0" applyFont="1" applyBorder="1" applyAlignment="1">
      <alignment horizontal="center" vertical="center"/>
    </xf>
    <xf numFmtId="0" fontId="4" fillId="0" borderId="125" xfId="0" applyFont="1" applyBorder="1" applyAlignment="1">
      <alignment horizontal="centerContinuous" vertical="center"/>
    </xf>
    <xf numFmtId="0" fontId="4" fillId="0" borderId="125" xfId="0" applyFont="1" applyBorder="1" applyAlignment="1">
      <alignment horizontal="center" vertical="center"/>
    </xf>
    <xf numFmtId="0" fontId="4" fillId="0" borderId="173" xfId="0" applyFont="1" applyBorder="1" applyAlignment="1">
      <alignment horizontal="centerContinuous" vertical="center"/>
    </xf>
    <xf numFmtId="0" fontId="4" fillId="0" borderId="208" xfId="0" applyFont="1" applyBorder="1" applyAlignment="1">
      <alignment horizontal="right" vertical="center" indent="6"/>
    </xf>
    <xf numFmtId="0" fontId="4" fillId="0" borderId="208" xfId="0" applyFont="1" applyBorder="1" applyAlignment="1">
      <alignment horizontal="center" vertical="center"/>
    </xf>
    <xf numFmtId="0" fontId="15" fillId="0" borderId="177" xfId="0" applyFont="1" applyBorder="1" applyAlignment="1">
      <alignment horizontal="centerContinuous" vertical="center"/>
    </xf>
    <xf numFmtId="0" fontId="15" fillId="0" borderId="208" xfId="0" applyFont="1" applyBorder="1" applyAlignment="1">
      <alignment horizontal="center" vertical="center"/>
    </xf>
    <xf numFmtId="0" fontId="0" fillId="0" borderId="174" xfId="0" applyNumberFormat="1" applyBorder="1" applyAlignment="1">
      <alignment horizontal="center"/>
    </xf>
    <xf numFmtId="1" fontId="4" fillId="0" borderId="126" xfId="0" quotePrefix="1" applyNumberFormat="1" applyFont="1" applyBorder="1" applyAlignment="1">
      <alignment horizontal="center" vertical="center"/>
    </xf>
    <xf numFmtId="0" fontId="0" fillId="0" borderId="126" xfId="0" applyNumberFormat="1" applyBorder="1" applyAlignment="1">
      <alignment horizontal="center"/>
    </xf>
    <xf numFmtId="0" fontId="4" fillId="0" borderId="126" xfId="0" quotePrefix="1" applyFont="1" applyBorder="1" applyAlignment="1">
      <alignment horizontal="center" vertical="center"/>
    </xf>
    <xf numFmtId="0" fontId="0" fillId="0" borderId="208" xfId="0" applyNumberFormat="1" applyBorder="1" applyAlignment="1">
      <alignment horizontal="center"/>
    </xf>
    <xf numFmtId="3" fontId="15" fillId="0" borderId="177" xfId="0" applyNumberFormat="1" applyFont="1" applyBorder="1" applyAlignment="1">
      <alignment horizontal="right" vertical="center" indent="3"/>
    </xf>
    <xf numFmtId="0" fontId="15" fillId="0" borderId="177" xfId="0" applyFont="1" applyBorder="1" applyAlignment="1">
      <alignment horizontal="right" vertical="center" indent="3"/>
    </xf>
    <xf numFmtId="0" fontId="4" fillId="0" borderId="126" xfId="0" applyFont="1" applyFill="1" applyBorder="1" applyAlignment="1">
      <alignment horizontal="left" vertical="center" indent="1"/>
    </xf>
    <xf numFmtId="3" fontId="4" fillId="0" borderId="126" xfId="101" applyNumberFormat="1" applyFont="1" applyFill="1" applyBorder="1" applyAlignment="1">
      <alignment horizontal="right" vertical="center" indent="2"/>
    </xf>
    <xf numFmtId="3" fontId="15" fillId="0" borderId="126" xfId="101" applyNumberFormat="1" applyFont="1" applyFill="1" applyBorder="1" applyAlignment="1">
      <alignment horizontal="right" vertical="center" indent="2"/>
    </xf>
    <xf numFmtId="3" fontId="4" fillId="0" borderId="126" xfId="101" quotePrefix="1" applyNumberFormat="1" applyFont="1" applyFill="1" applyBorder="1" applyAlignment="1">
      <alignment horizontal="right" vertical="center" indent="2"/>
    </xf>
    <xf numFmtId="0" fontId="4" fillId="0" borderId="1" xfId="0" applyFont="1" applyFill="1" applyBorder="1" applyAlignment="1">
      <alignment horizontal="left" vertical="center" indent="1"/>
    </xf>
    <xf numFmtId="3" fontId="4" fillId="0" borderId="208" xfId="101" applyNumberFormat="1" applyFont="1" applyFill="1" applyBorder="1" applyAlignment="1">
      <alignment horizontal="right" vertical="center" indent="2"/>
    </xf>
    <xf numFmtId="3" fontId="15" fillId="0" borderId="208" xfId="101" applyNumberFormat="1" applyFont="1" applyFill="1" applyBorder="1" applyAlignment="1">
      <alignment horizontal="right" vertical="center" indent="2"/>
    </xf>
    <xf numFmtId="0" fontId="4" fillId="0" borderId="25" xfId="0" applyFont="1" applyFill="1" applyBorder="1" applyAlignment="1">
      <alignment horizontal="left" vertical="center" indent="1"/>
    </xf>
    <xf numFmtId="3" fontId="4" fillId="0" borderId="25" xfId="101" applyNumberFormat="1" applyFont="1" applyFill="1" applyBorder="1" applyAlignment="1">
      <alignment horizontal="right" vertical="center" indent="2"/>
    </xf>
    <xf numFmtId="0" fontId="4" fillId="0" borderId="64" xfId="0" applyFont="1" applyBorder="1" applyAlignment="1">
      <alignment horizontal="right" vertical="center" indent="4"/>
    </xf>
    <xf numFmtId="0" fontId="4" fillId="0" borderId="214" xfId="0" applyFont="1" applyBorder="1" applyAlignment="1">
      <alignment horizontal="right" vertical="center" indent="4"/>
    </xf>
    <xf numFmtId="0" fontId="4" fillId="0" borderId="82" xfId="0" applyFont="1" applyBorder="1" applyAlignment="1">
      <alignment horizontal="right" vertical="center" indent="4"/>
    </xf>
    <xf numFmtId="0" fontId="4" fillId="0" borderId="174" xfId="0" applyFont="1" applyBorder="1" applyAlignment="1">
      <alignment horizontal="center" vertical="center"/>
    </xf>
    <xf numFmtId="0" fontId="88" fillId="0" borderId="64" xfId="0" applyFont="1" applyBorder="1"/>
    <xf numFmtId="0" fontId="4" fillId="0" borderId="64" xfId="0" applyFont="1" applyBorder="1" applyAlignment="1">
      <alignment horizontal="center" vertical="center"/>
    </xf>
    <xf numFmtId="0" fontId="4" fillId="0" borderId="160" xfId="0" applyFont="1" applyBorder="1"/>
    <xf numFmtId="0" fontId="17" fillId="0" borderId="174" xfId="0" applyFont="1" applyBorder="1" applyAlignment="1">
      <alignment horizontal="right" indent="3"/>
    </xf>
    <xf numFmtId="170" fontId="17" fillId="0" borderId="208" xfId="0" applyNumberFormat="1" applyFont="1" applyBorder="1" applyAlignment="1">
      <alignment horizontal="right" indent="3"/>
    </xf>
    <xf numFmtId="0" fontId="17" fillId="0" borderId="174" xfId="0" applyFont="1" applyBorder="1" applyAlignment="1">
      <alignment horizontal="right" vertical="center" indent="3"/>
    </xf>
    <xf numFmtId="0" fontId="17" fillId="0" borderId="208" xfId="0" applyFont="1" applyBorder="1" applyAlignment="1">
      <alignment horizontal="right" indent="3"/>
    </xf>
    <xf numFmtId="0" fontId="17" fillId="0" borderId="208" xfId="0" applyFont="1" applyBorder="1" applyAlignment="1">
      <alignment horizontal="right" vertical="center" indent="3"/>
    </xf>
    <xf numFmtId="170" fontId="17" fillId="0" borderId="208" xfId="0" applyNumberFormat="1" applyFont="1" applyBorder="1" applyAlignment="1">
      <alignment horizontal="right" vertical="center" indent="3"/>
    </xf>
    <xf numFmtId="0" fontId="4" fillId="0" borderId="126" xfId="0" applyFont="1" applyBorder="1" applyAlignment="1">
      <alignment horizontal="right" indent="3"/>
    </xf>
    <xf numFmtId="0" fontId="15" fillId="0" borderId="177" xfId="85" applyFont="1" applyFill="1" applyBorder="1" applyAlignment="1">
      <alignment horizontal="center" vertical="center"/>
    </xf>
    <xf numFmtId="3" fontId="17" fillId="0" borderId="126" xfId="0" applyNumberFormat="1" applyFont="1" applyBorder="1" applyAlignment="1">
      <alignment horizontal="center" vertical="center"/>
    </xf>
    <xf numFmtId="0" fontId="17" fillId="0" borderId="208" xfId="0" applyFont="1" applyBorder="1" applyAlignment="1">
      <alignment horizontal="center" vertical="center"/>
    </xf>
    <xf numFmtId="37" fontId="17" fillId="0" borderId="126" xfId="101" applyNumberFormat="1" applyFont="1" applyBorder="1" applyAlignment="1">
      <alignment horizontal="right" vertical="center" indent="2"/>
    </xf>
    <xf numFmtId="37" fontId="25" fillId="0" borderId="177" xfId="101" applyNumberFormat="1" applyFont="1" applyBorder="1" applyAlignment="1">
      <alignment horizontal="right" vertical="center" indent="2"/>
    </xf>
    <xf numFmtId="3" fontId="17" fillId="0" borderId="173" xfId="0" applyNumberFormat="1" applyFont="1" applyBorder="1" applyAlignment="1">
      <alignment horizontal="center"/>
    </xf>
    <xf numFmtId="3" fontId="17" fillId="0" borderId="125" xfId="0" applyNumberFormat="1" applyFont="1" applyBorder="1" applyAlignment="1">
      <alignment horizontal="center"/>
    </xf>
    <xf numFmtId="0" fontId="15" fillId="0" borderId="175" xfId="0" applyFont="1" applyBorder="1" applyAlignment="1">
      <alignment horizontal="center" vertical="center" wrapText="1"/>
    </xf>
    <xf numFmtId="0" fontId="15" fillId="0" borderId="17" xfId="0" applyFont="1" applyBorder="1" applyAlignment="1">
      <alignment horizontal="center" vertical="center"/>
    </xf>
    <xf numFmtId="4" fontId="4" fillId="0" borderId="55" xfId="0" applyNumberFormat="1" applyFont="1" applyBorder="1" applyAlignment="1">
      <alignment horizontal="center" vertical="center"/>
    </xf>
    <xf numFmtId="4" fontId="4" fillId="0" borderId="64" xfId="0" applyNumberFormat="1" applyFont="1" applyBorder="1" applyAlignment="1">
      <alignment horizontal="center" vertical="center"/>
    </xf>
    <xf numFmtId="180" fontId="4" fillId="0" borderId="1" xfId="0" applyNumberFormat="1" applyFont="1" applyBorder="1" applyAlignment="1">
      <alignment horizontal="center" vertical="center"/>
    </xf>
    <xf numFmtId="0" fontId="4" fillId="0" borderId="126" xfId="0" applyFont="1" applyBorder="1" applyAlignment="1">
      <alignment horizontal="left" vertical="center" wrapText="1" indent="2"/>
    </xf>
    <xf numFmtId="4" fontId="15" fillId="0" borderId="17" xfId="0" applyNumberFormat="1" applyFont="1" applyBorder="1" applyAlignment="1">
      <alignment horizontal="center" vertical="center"/>
    </xf>
    <xf numFmtId="180" fontId="17" fillId="0" borderId="174" xfId="98" applyNumberFormat="1" applyFont="1" applyFill="1" applyBorder="1" applyAlignment="1">
      <alignment horizontal="right" indent="4"/>
    </xf>
    <xf numFmtId="180" fontId="17" fillId="0" borderId="208" xfId="98" applyNumberFormat="1" applyFont="1" applyFill="1" applyBorder="1" applyAlignment="1">
      <alignment horizontal="right" indent="4"/>
    </xf>
    <xf numFmtId="0" fontId="15" fillId="0" borderId="177" xfId="63" applyFont="1" applyBorder="1" applyAlignment="1">
      <alignment horizontal="center" vertical="center" wrapText="1"/>
    </xf>
    <xf numFmtId="4" fontId="12" fillId="0" borderId="126" xfId="63" applyNumberFormat="1" applyFont="1" applyBorder="1" applyAlignment="1">
      <alignment wrapText="1"/>
    </xf>
    <xf numFmtId="200" fontId="15" fillId="0" borderId="126" xfId="63" applyNumberFormat="1" applyFont="1" applyBorder="1" applyAlignment="1">
      <alignment horizontal="right"/>
    </xf>
    <xf numFmtId="4" fontId="15" fillId="0" borderId="126" xfId="63" applyNumberFormat="1" applyFont="1" applyBorder="1"/>
    <xf numFmtId="4" fontId="15" fillId="0" borderId="126" xfId="63" applyNumberFormat="1" applyFont="1" applyBorder="1" applyAlignment="1">
      <alignment wrapText="1"/>
    </xf>
    <xf numFmtId="4" fontId="15" fillId="0" borderId="177" xfId="63" applyNumberFormat="1" applyFont="1" applyBorder="1" applyAlignment="1">
      <alignment vertical="center" wrapText="1"/>
    </xf>
    <xf numFmtId="4" fontId="4" fillId="0" borderId="126" xfId="0" applyNumberFormat="1" applyFont="1" applyBorder="1" applyAlignment="1">
      <alignment horizontal="right"/>
    </xf>
    <xf numFmtId="170" fontId="4" fillId="0" borderId="126" xfId="0" applyNumberFormat="1" applyFont="1" applyBorder="1" applyAlignment="1">
      <alignment horizontal="right" indent="1"/>
    </xf>
    <xf numFmtId="4" fontId="4" fillId="0" borderId="126" xfId="0" applyNumberFormat="1" applyFont="1" applyBorder="1"/>
    <xf numFmtId="4" fontId="15" fillId="0" borderId="177" xfId="0" applyNumberFormat="1" applyFont="1" applyBorder="1" applyAlignment="1">
      <alignment vertical="center"/>
    </xf>
    <xf numFmtId="4" fontId="15" fillId="6" borderId="177" xfId="0" applyNumberFormat="1" applyFont="1" applyFill="1" applyBorder="1" applyAlignment="1">
      <alignment vertical="center"/>
    </xf>
    <xf numFmtId="0" fontId="15" fillId="0" borderId="177" xfId="0" applyFont="1" applyBorder="1" applyAlignment="1">
      <alignment vertical="center" wrapText="1"/>
    </xf>
    <xf numFmtId="0" fontId="15" fillId="0" borderId="176" xfId="0" applyFont="1" applyBorder="1" applyAlignment="1">
      <alignment vertical="center" wrapText="1"/>
    </xf>
    <xf numFmtId="4" fontId="4" fillId="0" borderId="174" xfId="0" applyNumberFormat="1" applyFont="1" applyBorder="1" applyAlignment="1">
      <alignment vertical="center" wrapText="1"/>
    </xf>
    <xf numFmtId="4" fontId="4" fillId="0" borderId="161" xfId="0" applyNumberFormat="1" applyFont="1" applyBorder="1" applyAlignment="1">
      <alignment vertical="center" wrapText="1"/>
    </xf>
    <xf numFmtId="0" fontId="4" fillId="0" borderId="174" xfId="0" applyFont="1" applyBorder="1" applyAlignment="1">
      <alignment vertical="center" wrapText="1"/>
    </xf>
    <xf numFmtId="0" fontId="4" fillId="0" borderId="126" xfId="0" applyFont="1" applyBorder="1" applyAlignment="1">
      <alignment vertical="center" wrapText="1"/>
    </xf>
    <xf numFmtId="4" fontId="4" fillId="0" borderId="25" xfId="0" applyNumberFormat="1" applyFont="1" applyBorder="1" applyAlignment="1">
      <alignment vertical="center" wrapText="1"/>
    </xf>
    <xf numFmtId="0" fontId="4" fillId="0" borderId="208" xfId="0" applyFont="1" applyBorder="1" applyAlignment="1">
      <alignment vertical="center" wrapText="1"/>
    </xf>
    <xf numFmtId="2" fontId="4" fillId="0" borderId="208" xfId="0" applyNumberFormat="1" applyFont="1" applyBorder="1" applyAlignment="1">
      <alignment vertical="center" wrapText="1"/>
    </xf>
    <xf numFmtId="0" fontId="0" fillId="0" borderId="0" xfId="0" applyAlignment="1">
      <alignment vertical="center"/>
    </xf>
    <xf numFmtId="0" fontId="221" fillId="0" borderId="0" xfId="0" applyFont="1" applyAlignment="1">
      <alignment vertical="center"/>
    </xf>
    <xf numFmtId="197" fontId="17" fillId="0" borderId="208" xfId="1" applyNumberFormat="1" applyFont="1" applyBorder="1" applyAlignment="1">
      <alignment horizontal="right" indent="1"/>
    </xf>
    <xf numFmtId="1" fontId="4" fillId="0" borderId="174" xfId="0" applyNumberFormat="1" applyFont="1" applyBorder="1" applyAlignment="1">
      <alignment horizontal="center"/>
    </xf>
    <xf numFmtId="0" fontId="85" fillId="0" borderId="3" xfId="0" applyFont="1" applyBorder="1" applyAlignment="1">
      <alignment horizontal="center" vertical="center"/>
    </xf>
    <xf numFmtId="0" fontId="84" fillId="0" borderId="160" xfId="0" applyFont="1" applyBorder="1" applyAlignment="1">
      <alignment horizontal="center" vertical="center"/>
    </xf>
    <xf numFmtId="170" fontId="0" fillId="6" borderId="177" xfId="0" applyNumberFormat="1" applyFill="1" applyBorder="1" applyAlignment="1">
      <alignment horizontal="center" vertical="center"/>
    </xf>
    <xf numFmtId="0" fontId="0" fillId="0" borderId="0" xfId="0" applyBorder="1"/>
    <xf numFmtId="170" fontId="15" fillId="0" borderId="208" xfId="0" applyNumberFormat="1" applyFont="1" applyBorder="1" applyAlignment="1" applyProtection="1">
      <alignment horizontal="right" vertical="center" wrapText="1" indent="2"/>
      <protection locked="0"/>
    </xf>
    <xf numFmtId="170" fontId="15" fillId="0" borderId="208" xfId="0" applyNumberFormat="1" applyFont="1" applyBorder="1" applyAlignment="1" applyProtection="1">
      <alignment vertical="center" wrapText="1"/>
      <protection locked="0"/>
    </xf>
    <xf numFmtId="206" fontId="4" fillId="0" borderId="3" xfId="99" applyNumberFormat="1" applyFont="1" applyFill="1" applyBorder="1" applyAlignment="1">
      <alignment vertical="center"/>
    </xf>
    <xf numFmtId="206" fontId="85" fillId="0" borderId="3" xfId="1" applyNumberFormat="1" applyFont="1" applyBorder="1" applyAlignment="1">
      <alignment vertical="center"/>
    </xf>
    <xf numFmtId="206" fontId="85" fillId="0" borderId="3" xfId="1" applyNumberFormat="1" applyFont="1" applyFill="1" applyBorder="1" applyAlignment="1">
      <alignment vertical="center"/>
    </xf>
    <xf numFmtId="0" fontId="17" fillId="0" borderId="125" xfId="0" applyNumberFormat="1" applyFont="1" applyBorder="1" applyAlignment="1">
      <alignment horizontal="center"/>
    </xf>
    <xf numFmtId="0" fontId="17" fillId="0" borderId="0" xfId="0" applyFont="1" applyAlignment="1">
      <alignment horizontal="left" wrapText="1"/>
    </xf>
    <xf numFmtId="0" fontId="137" fillId="0" borderId="3" xfId="0" applyFont="1" applyBorder="1" applyAlignment="1">
      <alignment horizontal="left" vertical="center" wrapText="1"/>
    </xf>
    <xf numFmtId="0" fontId="84" fillId="0" borderId="3" xfId="0" applyFont="1" applyBorder="1" applyAlignment="1">
      <alignment horizontal="left" vertical="center" wrapText="1"/>
    </xf>
    <xf numFmtId="0" fontId="84" fillId="0" borderId="22" xfId="0" applyFont="1" applyBorder="1" applyAlignment="1">
      <alignment horizontal="left" vertical="center"/>
    </xf>
    <xf numFmtId="0" fontId="84" fillId="0" borderId="24" xfId="0" applyFont="1" applyBorder="1" applyAlignment="1">
      <alignment horizontal="left" vertical="center"/>
    </xf>
    <xf numFmtId="0" fontId="84" fillId="0" borderId="31" xfId="0" applyFont="1" applyBorder="1" applyAlignment="1">
      <alignment horizontal="left" vertical="center"/>
    </xf>
    <xf numFmtId="0" fontId="137" fillId="0" borderId="3" xfId="0" quotePrefix="1" applyFont="1" applyBorder="1" applyAlignment="1">
      <alignment horizontal="left" vertical="center" wrapText="1"/>
    </xf>
    <xf numFmtId="0" fontId="139" fillId="0" borderId="3" xfId="0" applyFont="1" applyBorder="1" applyAlignment="1">
      <alignment horizontal="center" vertical="center"/>
    </xf>
    <xf numFmtId="0" fontId="99" fillId="0" borderId="0" xfId="46" applyFont="1" applyAlignment="1">
      <alignment horizontal="left" vertical="top"/>
    </xf>
    <xf numFmtId="0" fontId="84" fillId="0" borderId="0" xfId="53" applyFont="1" applyAlignment="1">
      <alignment horizontal="left" wrapText="1"/>
    </xf>
    <xf numFmtId="0" fontId="99" fillId="0" borderId="0" xfId="46" applyFont="1" applyAlignment="1">
      <alignment horizontal="left" vertical="center"/>
    </xf>
    <xf numFmtId="0" fontId="4" fillId="0" borderId="0" xfId="85" applyFont="1" applyAlignment="1">
      <alignment horizontal="left" vertical="top" wrapText="1"/>
    </xf>
    <xf numFmtId="0" fontId="15" fillId="0" borderId="0" xfId="79" applyFont="1" applyAlignment="1">
      <alignment horizontal="left"/>
    </xf>
    <xf numFmtId="0" fontId="4" fillId="0" borderId="37" xfId="79" applyFont="1" applyBorder="1" applyAlignment="1">
      <alignment horizontal="left" vertical="center" indent="1"/>
    </xf>
    <xf numFmtId="0" fontId="4" fillId="0" borderId="4" xfId="79" applyFont="1" applyBorder="1" applyAlignment="1">
      <alignment horizontal="left" vertical="center" indent="1"/>
    </xf>
    <xf numFmtId="0" fontId="4" fillId="0" borderId="25" xfId="79" applyFont="1" applyBorder="1" applyAlignment="1">
      <alignment horizontal="left" vertical="center" indent="1"/>
    </xf>
    <xf numFmtId="0" fontId="4" fillId="0" borderId="5" xfId="68" applyFont="1" applyBorder="1" applyAlignment="1">
      <alignment horizontal="left" indent="1"/>
    </xf>
    <xf numFmtId="0" fontId="4" fillId="0" borderId="0" xfId="68" applyFont="1" applyAlignment="1">
      <alignment horizontal="left" indent="1"/>
    </xf>
    <xf numFmtId="0" fontId="4" fillId="0" borderId="1" xfId="68" applyFont="1" applyBorder="1" applyAlignment="1">
      <alignment horizontal="left" indent="1"/>
    </xf>
    <xf numFmtId="0" fontId="15" fillId="0" borderId="4" xfId="79" applyFont="1" applyBorder="1" applyAlignment="1">
      <alignment horizontal="center" vertical="center"/>
    </xf>
    <xf numFmtId="0" fontId="4" fillId="0" borderId="36" xfId="79" applyFont="1" applyBorder="1" applyAlignment="1">
      <alignment horizontal="left" indent="1"/>
    </xf>
    <xf numFmtId="0" fontId="4" fillId="0" borderId="15" xfId="79" applyFont="1" applyBorder="1" applyAlignment="1">
      <alignment horizontal="left" indent="1"/>
    </xf>
    <xf numFmtId="0" fontId="4" fillId="0" borderId="32" xfId="79" applyFont="1" applyBorder="1" applyAlignment="1">
      <alignment horizontal="left" indent="1"/>
    </xf>
    <xf numFmtId="191" fontId="4" fillId="0" borderId="36" xfId="79" applyNumberFormat="1" applyFont="1" applyBorder="1" applyAlignment="1">
      <alignment horizontal="center"/>
    </xf>
    <xf numFmtId="191" fontId="4" fillId="0" borderId="32" xfId="79" applyNumberFormat="1" applyFont="1" applyBorder="1" applyAlignment="1">
      <alignment horizontal="center"/>
    </xf>
    <xf numFmtId="0" fontId="4" fillId="0" borderId="0" xfId="79" applyFont="1" applyAlignment="1">
      <alignment horizontal="left"/>
    </xf>
    <xf numFmtId="0" fontId="4" fillId="0" borderId="37" xfId="79" applyFont="1" applyBorder="1" applyAlignment="1">
      <alignment horizontal="left" indent="1"/>
    </xf>
    <xf numFmtId="0" fontId="4" fillId="0" borderId="4" xfId="79" applyFont="1" applyBorder="1" applyAlignment="1">
      <alignment horizontal="left" indent="1"/>
    </xf>
    <xf numFmtId="0" fontId="4" fillId="0" borderId="25" xfId="79" applyFont="1" applyBorder="1" applyAlignment="1">
      <alignment horizontal="left" indent="1"/>
    </xf>
    <xf numFmtId="191" fontId="4" fillId="0" borderId="37" xfId="79" applyNumberFormat="1" applyFont="1" applyBorder="1" applyAlignment="1">
      <alignment horizontal="center"/>
    </xf>
    <xf numFmtId="191" fontId="4" fillId="0" borderId="25" xfId="79" applyNumberFormat="1" applyFont="1" applyBorder="1" applyAlignment="1">
      <alignment horizontal="center"/>
    </xf>
    <xf numFmtId="0" fontId="4" fillId="0" borderId="5" xfId="79" applyFont="1" applyBorder="1" applyAlignment="1">
      <alignment horizontal="left" indent="1"/>
    </xf>
    <xf numFmtId="0" fontId="4" fillId="0" borderId="0" xfId="79" applyFont="1" applyAlignment="1">
      <alignment horizontal="left" indent="1"/>
    </xf>
    <xf numFmtId="0" fontId="4" fillId="0" borderId="1" xfId="79" applyFont="1" applyBorder="1" applyAlignment="1">
      <alignment horizontal="left" indent="1"/>
    </xf>
    <xf numFmtId="191" fontId="4" fillId="0" borderId="125" xfId="79" applyNumberFormat="1" applyFont="1" applyBorder="1" applyAlignment="1">
      <alignment horizontal="center"/>
    </xf>
    <xf numFmtId="191" fontId="4" fillId="0" borderId="1" xfId="79" applyNumberFormat="1" applyFont="1" applyBorder="1" applyAlignment="1">
      <alignment horizontal="center"/>
    </xf>
    <xf numFmtId="0" fontId="15" fillId="0" borderId="3" xfId="0" applyFont="1" applyBorder="1" applyAlignment="1">
      <alignment horizontal="center" vertical="center"/>
    </xf>
    <xf numFmtId="0" fontId="25" fillId="0" borderId="22" xfId="0" applyFont="1" applyBorder="1" applyAlignment="1">
      <alignment horizontal="left" vertical="center" indent="13"/>
    </xf>
    <xf numFmtId="0" fontId="25" fillId="0" borderId="24" xfId="0" applyFont="1" applyBorder="1" applyAlignment="1">
      <alignment horizontal="left" vertical="center" indent="13"/>
    </xf>
    <xf numFmtId="0" fontId="25" fillId="0" borderId="31" xfId="0" applyFont="1" applyBorder="1" applyAlignment="1">
      <alignment horizontal="left" vertical="center" indent="13"/>
    </xf>
    <xf numFmtId="0" fontId="4" fillId="0" borderId="20" xfId="0" applyFont="1" applyBorder="1" applyAlignment="1">
      <alignment horizontal="center" vertical="center"/>
    </xf>
    <xf numFmtId="0" fontId="4" fillId="0" borderId="2"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4" xfId="63" applyFont="1" applyBorder="1" applyAlignment="1">
      <alignment horizontal="right"/>
    </xf>
    <xf numFmtId="0" fontId="4" fillId="0" borderId="66" xfId="243" applyFont="1" applyBorder="1" applyAlignment="1">
      <alignment horizontal="center" vertical="center" wrapText="1"/>
    </xf>
    <xf numFmtId="0" fontId="4" fillId="0" borderId="67" xfId="243" applyFont="1" applyBorder="1" applyAlignment="1">
      <alignment horizontal="center" vertical="center" wrapText="1"/>
    </xf>
    <xf numFmtId="0" fontId="15" fillId="0" borderId="38" xfId="63" applyFont="1" applyBorder="1" applyAlignment="1">
      <alignment horizontal="center" vertical="center" wrapText="1"/>
    </xf>
    <xf numFmtId="0" fontId="15" fillId="0" borderId="39" xfId="63" applyFont="1" applyBorder="1" applyAlignment="1">
      <alignment horizontal="center" vertical="center"/>
    </xf>
    <xf numFmtId="170" fontId="4" fillId="0" borderId="113" xfId="243" applyNumberFormat="1" applyFont="1" applyBorder="1" applyAlignment="1">
      <alignment horizontal="center" vertical="center"/>
    </xf>
    <xf numFmtId="170" fontId="4" fillId="0" borderId="114" xfId="243" applyNumberFormat="1" applyFont="1" applyBorder="1" applyAlignment="1">
      <alignment horizontal="center" vertical="center"/>
    </xf>
    <xf numFmtId="170" fontId="4" fillId="0" borderId="115" xfId="243" applyNumberFormat="1" applyFont="1" applyBorder="1" applyAlignment="1">
      <alignment horizontal="center" vertical="center"/>
    </xf>
    <xf numFmtId="0" fontId="15" fillId="0" borderId="123" xfId="243" applyFont="1" applyBorder="1" applyAlignment="1">
      <alignment horizontal="left" vertical="top" wrapText="1"/>
    </xf>
    <xf numFmtId="0" fontId="15" fillId="0" borderId="47" xfId="243" applyFont="1" applyBorder="1" applyAlignment="1">
      <alignment horizontal="left" vertical="top" wrapText="1"/>
    </xf>
    <xf numFmtId="0" fontId="15" fillId="0" borderId="41" xfId="243" applyFont="1" applyBorder="1" applyAlignment="1">
      <alignment horizontal="left" vertical="top" wrapText="1"/>
    </xf>
    <xf numFmtId="0" fontId="15" fillId="0" borderId="132" xfId="63" applyFont="1" applyBorder="1" applyAlignment="1">
      <alignment horizontal="center" vertical="center" wrapText="1"/>
    </xf>
    <xf numFmtId="0" fontId="15" fillId="0" borderId="133" xfId="63" applyFont="1" applyBorder="1" applyAlignment="1">
      <alignment horizontal="center" vertical="center" wrapText="1"/>
    </xf>
    <xf numFmtId="0" fontId="4" fillId="0" borderId="117" xfId="243" applyFont="1" applyBorder="1" applyAlignment="1">
      <alignment horizontal="center" vertical="center" wrapText="1"/>
    </xf>
    <xf numFmtId="0" fontId="4" fillId="0" borderId="118" xfId="243" applyFont="1" applyBorder="1" applyAlignment="1">
      <alignment horizontal="center" vertical="center" wrapText="1"/>
    </xf>
    <xf numFmtId="0" fontId="15" fillId="0" borderId="123" xfId="63" applyFont="1" applyBorder="1" applyAlignment="1">
      <alignment horizontal="center" vertical="center" wrapText="1"/>
    </xf>
    <xf numFmtId="0" fontId="15" fillId="0" borderId="47" xfId="63" applyFont="1" applyBorder="1" applyAlignment="1">
      <alignment horizontal="center" vertical="center" wrapText="1"/>
    </xf>
    <xf numFmtId="0" fontId="15" fillId="0" borderId="124" xfId="63" applyFont="1" applyBorder="1" applyAlignment="1">
      <alignment horizontal="center" vertical="center" wrapText="1"/>
    </xf>
    <xf numFmtId="0" fontId="4" fillId="0" borderId="102" xfId="63" applyFont="1" applyBorder="1" applyAlignment="1">
      <alignment horizontal="center" vertical="center" wrapText="1"/>
    </xf>
    <xf numFmtId="0" fontId="4" fillId="0" borderId="103" xfId="63" applyFont="1" applyBorder="1" applyAlignment="1">
      <alignment horizontal="center" vertical="center" wrapText="1"/>
    </xf>
    <xf numFmtId="0" fontId="4" fillId="60" borderId="43" xfId="243" applyFont="1" applyFill="1" applyBorder="1" applyAlignment="1">
      <alignment horizontal="center" vertical="center"/>
    </xf>
    <xf numFmtId="0" fontId="4" fillId="60" borderId="124" xfId="243" applyFont="1" applyFill="1" applyBorder="1" applyAlignment="1">
      <alignment horizontal="center" vertical="center"/>
    </xf>
    <xf numFmtId="0" fontId="15" fillId="0" borderId="38" xfId="63" applyFont="1" applyBorder="1" applyAlignment="1">
      <alignment horizontal="center" vertical="top" wrapText="1"/>
    </xf>
    <xf numFmtId="0" fontId="15" fillId="0" borderId="39" xfId="63" applyFont="1" applyBorder="1" applyAlignment="1">
      <alignment horizontal="center" vertical="top" wrapText="1"/>
    </xf>
    <xf numFmtId="0" fontId="4" fillId="60" borderId="41" xfId="243" applyFont="1" applyFill="1" applyBorder="1" applyAlignment="1">
      <alignment horizontal="center" vertical="center"/>
    </xf>
    <xf numFmtId="0" fontId="4" fillId="0" borderId="66" xfId="63" applyFont="1" applyBorder="1" applyAlignment="1">
      <alignment horizontal="center" vertical="center" wrapText="1"/>
    </xf>
    <xf numFmtId="0" fontId="4" fillId="0" borderId="67" xfId="63" applyFont="1" applyBorder="1" applyAlignment="1">
      <alignment horizontal="center" vertical="center" wrapText="1"/>
    </xf>
    <xf numFmtId="0" fontId="25" fillId="0" borderId="22" xfId="0" applyFont="1" applyBorder="1" applyAlignment="1">
      <alignment horizontal="center" vertical="center"/>
    </xf>
    <xf numFmtId="0" fontId="25" fillId="0" borderId="24" xfId="0" applyFont="1" applyBorder="1" applyAlignment="1">
      <alignment horizontal="center" vertical="center"/>
    </xf>
    <xf numFmtId="0" fontId="25" fillId="0" borderId="31" xfId="0" applyFont="1" applyBorder="1" applyAlignment="1">
      <alignment horizontal="center" vertical="center"/>
    </xf>
    <xf numFmtId="0" fontId="25" fillId="0" borderId="0" xfId="0" applyFont="1" applyAlignment="1">
      <alignment horizontal="left" vertical="top" wrapText="1"/>
    </xf>
    <xf numFmtId="0" fontId="152" fillId="0" borderId="0" xfId="0" applyFont="1"/>
    <xf numFmtId="0" fontId="25" fillId="0" borderId="3" xfId="0" applyFont="1" applyBorder="1" applyAlignment="1">
      <alignment horizontal="center" vertical="center"/>
    </xf>
    <xf numFmtId="0" fontId="17" fillId="0" borderId="4" xfId="0" applyFont="1" applyBorder="1" applyAlignment="1">
      <alignment horizontal="right"/>
    </xf>
    <xf numFmtId="0" fontId="4" fillId="0" borderId="6" xfId="0" applyFont="1" applyBorder="1" applyAlignment="1">
      <alignment horizontal="center" vertical="center"/>
    </xf>
    <xf numFmtId="0" fontId="4" fillId="0" borderId="16" xfId="0" applyFont="1" applyBorder="1" applyAlignment="1">
      <alignment horizontal="left" vertical="center" wrapText="1" indent="2"/>
    </xf>
    <xf numFmtId="0" fontId="101" fillId="0" borderId="2" xfId="0" applyFont="1" applyBorder="1" applyAlignment="1">
      <alignment horizontal="left" vertical="center" wrapText="1" indent="2"/>
    </xf>
    <xf numFmtId="0" fontId="101" fillId="0" borderId="6" xfId="0" applyFont="1" applyBorder="1" applyAlignment="1">
      <alignment horizontal="left" vertical="center" wrapText="1" indent="2"/>
    </xf>
    <xf numFmtId="0" fontId="4" fillId="0" borderId="0" xfId="63" applyFont="1" applyAlignment="1">
      <alignment horizontal="left" vertical="center" wrapText="1"/>
    </xf>
    <xf numFmtId="0" fontId="101" fillId="0" borderId="2" xfId="0" applyFont="1" applyBorder="1" applyAlignment="1">
      <alignment horizontal="center" vertical="center"/>
    </xf>
    <xf numFmtId="0" fontId="101" fillId="0" borderId="6" xfId="0" applyFont="1" applyBorder="1" applyAlignment="1">
      <alignment horizontal="center" vertical="center"/>
    </xf>
    <xf numFmtId="0" fontId="4" fillId="0" borderId="2" xfId="0" applyFont="1" applyBorder="1" applyAlignment="1">
      <alignment horizontal="left" vertical="center" indent="2"/>
    </xf>
    <xf numFmtId="0" fontId="101" fillId="0" borderId="2" xfId="0" applyFont="1" applyBorder="1" applyAlignment="1">
      <alignment horizontal="left" vertical="center" indent="2"/>
    </xf>
    <xf numFmtId="0" fontId="101" fillId="0" borderId="6" xfId="0" applyFont="1" applyBorder="1" applyAlignment="1">
      <alignment horizontal="left" vertical="center" indent="2"/>
    </xf>
    <xf numFmtId="0" fontId="14" fillId="0" borderId="0" xfId="0" applyFont="1" applyAlignment="1">
      <alignment horizontal="center" vertical="center"/>
    </xf>
    <xf numFmtId="0" fontId="4" fillId="0" borderId="16" xfId="0" applyFont="1" applyBorder="1" applyAlignment="1">
      <alignment horizontal="left" vertical="center" indent="2"/>
    </xf>
    <xf numFmtId="0" fontId="15" fillId="0" borderId="10" xfId="53" applyFont="1" applyBorder="1" applyAlignment="1">
      <alignment horizontal="left" vertical="center" indent="1"/>
    </xf>
    <xf numFmtId="0" fontId="15" fillId="0" borderId="11" xfId="53" applyFont="1" applyBorder="1" applyAlignment="1">
      <alignment horizontal="left" vertical="center" indent="1"/>
    </xf>
    <xf numFmtId="0" fontId="15" fillId="0" borderId="9" xfId="53" applyFont="1" applyBorder="1" applyAlignment="1">
      <alignment horizontal="left" vertical="center" indent="1"/>
    </xf>
    <xf numFmtId="0" fontId="25" fillId="0" borderId="0" xfId="53" applyFont="1" applyAlignment="1">
      <alignment horizontal="left" vertical="center" wrapText="1"/>
    </xf>
    <xf numFmtId="0" fontId="25" fillId="0" borderId="0" xfId="53" applyFont="1" applyAlignment="1">
      <alignment horizontal="left" vertical="center"/>
    </xf>
    <xf numFmtId="0" fontId="25" fillId="0" borderId="68" xfId="53" applyFont="1" applyBorder="1" applyAlignment="1">
      <alignment horizontal="left" vertical="center" wrapText="1" indent="1"/>
    </xf>
    <xf numFmtId="0" fontId="25" fillId="0" borderId="69" xfId="53" applyFont="1" applyBorder="1" applyAlignment="1">
      <alignment horizontal="left" vertical="center" indent="1"/>
    </xf>
    <xf numFmtId="0" fontId="15" fillId="0" borderId="12" xfId="53" applyFont="1" applyBorder="1" applyAlignment="1">
      <alignment horizontal="left" vertical="center" indent="1"/>
    </xf>
    <xf numFmtId="0" fontId="25" fillId="0" borderId="68" xfId="52" applyFont="1" applyBorder="1" applyAlignment="1">
      <alignment horizontal="left" vertical="center" wrapText="1" indent="1"/>
    </xf>
    <xf numFmtId="0" fontId="25" fillId="0" borderId="69" xfId="52" applyFont="1" applyBorder="1" applyAlignment="1">
      <alignment horizontal="left" vertical="center" indent="1"/>
    </xf>
    <xf numFmtId="0" fontId="15" fillId="0" borderId="10" xfId="52" applyFont="1" applyBorder="1" applyAlignment="1">
      <alignment horizontal="left" vertical="center" indent="1"/>
    </xf>
    <xf numFmtId="0" fontId="15" fillId="0" borderId="9" xfId="52" applyFont="1" applyBorder="1" applyAlignment="1">
      <alignment horizontal="left" vertical="center" indent="1"/>
    </xf>
    <xf numFmtId="0" fontId="15" fillId="0" borderId="12" xfId="52" applyFont="1" applyBorder="1" applyAlignment="1">
      <alignment horizontal="left" vertical="center" indent="1"/>
    </xf>
    <xf numFmtId="0" fontId="15" fillId="0" borderId="8" xfId="52" applyFont="1" applyBorder="1" applyAlignment="1">
      <alignment horizontal="left" vertical="center" indent="1"/>
    </xf>
    <xf numFmtId="0" fontId="15" fillId="0" borderId="11" xfId="52" applyFont="1" applyBorder="1" applyAlignment="1">
      <alignment horizontal="left" vertical="center" indent="1"/>
    </xf>
    <xf numFmtId="0" fontId="15" fillId="0" borderId="22" xfId="63" applyFont="1" applyBorder="1" applyAlignment="1">
      <alignment horizontal="center" vertical="center"/>
    </xf>
    <xf numFmtId="0" fontId="15" fillId="0" borderId="24" xfId="63" applyFont="1" applyBorder="1" applyAlignment="1">
      <alignment horizontal="center" vertical="center"/>
    </xf>
    <xf numFmtId="0" fontId="15" fillId="0" borderId="31" xfId="63" applyFont="1" applyBorder="1" applyAlignment="1">
      <alignment horizontal="center" vertical="center"/>
    </xf>
    <xf numFmtId="0" fontId="15" fillId="0" borderId="3" xfId="63" applyFont="1" applyBorder="1" applyAlignment="1">
      <alignment horizontal="center" vertical="center"/>
    </xf>
    <xf numFmtId="0" fontId="15" fillId="0" borderId="6" xfId="63" applyFont="1" applyBorder="1" applyAlignment="1">
      <alignment horizontal="center" vertical="center"/>
    </xf>
    <xf numFmtId="0" fontId="15" fillId="0" borderId="37" xfId="63" applyFont="1" applyBorder="1" applyAlignment="1">
      <alignment horizontal="center" vertical="center"/>
    </xf>
    <xf numFmtId="0" fontId="15" fillId="0" borderId="4" xfId="63" applyFont="1" applyBorder="1" applyAlignment="1">
      <alignment horizontal="center" vertical="center"/>
    </xf>
    <xf numFmtId="0" fontId="15" fillId="0" borderId="25" xfId="63" applyFont="1" applyBorder="1" applyAlignment="1">
      <alignment horizontal="center" vertical="center"/>
    </xf>
    <xf numFmtId="0" fontId="15" fillId="0" borderId="130" xfId="63" applyFont="1" applyBorder="1" applyAlignment="1">
      <alignment horizontal="center" vertical="center"/>
    </xf>
    <xf numFmtId="0" fontId="15" fillId="0" borderId="131" xfId="63" applyFont="1" applyBorder="1" applyAlignment="1">
      <alignment horizontal="center" vertical="center"/>
    </xf>
    <xf numFmtId="0" fontId="15" fillId="0" borderId="129" xfId="63" applyFont="1" applyBorder="1" applyAlignment="1">
      <alignment horizontal="center" vertical="center"/>
    </xf>
    <xf numFmtId="0" fontId="15" fillId="0" borderId="22" xfId="54" applyFont="1" applyBorder="1" applyAlignment="1">
      <alignment horizontal="center" vertical="center" wrapText="1"/>
    </xf>
    <xf numFmtId="0" fontId="15" fillId="0" borderId="31" xfId="54" applyFont="1" applyBorder="1" applyAlignment="1">
      <alignment horizontal="center" vertical="center" wrapText="1"/>
    </xf>
    <xf numFmtId="0" fontId="4" fillId="0" borderId="22" xfId="54" applyFont="1" applyBorder="1" applyAlignment="1">
      <alignment horizontal="center" vertical="center"/>
    </xf>
    <xf numFmtId="0" fontId="4" fillId="0" borderId="31" xfId="54" applyFont="1" applyBorder="1" applyAlignment="1">
      <alignment horizontal="center" vertical="center"/>
    </xf>
    <xf numFmtId="0" fontId="15" fillId="0" borderId="3" xfId="54" applyFont="1" applyBorder="1" applyAlignment="1">
      <alignment horizontal="center" vertical="center"/>
    </xf>
    <xf numFmtId="0" fontId="4" fillId="0" borderId="5" xfId="63" applyFont="1" applyBorder="1" applyAlignment="1">
      <alignment horizontal="center" vertical="center"/>
    </xf>
    <xf numFmtId="0" fontId="4" fillId="0" borderId="1" xfId="63" applyFont="1" applyBorder="1" applyAlignment="1">
      <alignment horizontal="center" vertical="center"/>
    </xf>
    <xf numFmtId="0" fontId="4" fillId="0" borderId="37" xfId="63" applyFont="1" applyBorder="1" applyAlignment="1">
      <alignment horizontal="center" vertical="center"/>
    </xf>
    <xf numFmtId="0" fontId="4" fillId="0" borderId="25" xfId="63" applyFont="1" applyBorder="1" applyAlignment="1">
      <alignment horizontal="center" vertical="center"/>
    </xf>
    <xf numFmtId="179" fontId="4" fillId="0" borderId="22" xfId="63" applyNumberFormat="1" applyFont="1" applyBorder="1" applyAlignment="1">
      <alignment horizontal="center" vertical="center"/>
    </xf>
    <xf numFmtId="179" fontId="4" fillId="0" borderId="31" xfId="63" applyNumberFormat="1" applyFont="1" applyBorder="1" applyAlignment="1">
      <alignment horizontal="center" vertical="center"/>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indent="1"/>
    </xf>
    <xf numFmtId="0" fontId="17" fillId="0" borderId="2" xfId="0" applyFont="1" applyBorder="1" applyAlignment="1">
      <alignment horizontal="left" vertical="center" wrapText="1" indent="1"/>
    </xf>
    <xf numFmtId="0" fontId="17" fillId="0" borderId="6" xfId="0" applyFont="1" applyBorder="1" applyAlignment="1">
      <alignment horizontal="left" vertical="center" wrapText="1" indent="1"/>
    </xf>
    <xf numFmtId="0" fontId="17" fillId="0" borderId="16" xfId="0" quotePrefix="1" applyFont="1" applyBorder="1" applyAlignment="1">
      <alignment horizontal="left" vertical="center" wrapText="1"/>
    </xf>
    <xf numFmtId="0" fontId="17" fillId="0" borderId="2" xfId="0" applyFont="1" applyBorder="1" applyAlignment="1">
      <alignment horizontal="left" vertical="center" wrapText="1"/>
    </xf>
    <xf numFmtId="0" fontId="17" fillId="0" borderId="6" xfId="0" applyFont="1" applyBorder="1" applyAlignment="1">
      <alignment horizontal="left" vertical="center" wrapText="1"/>
    </xf>
    <xf numFmtId="0" fontId="17" fillId="0" borderId="16" xfId="0" applyFont="1" applyBorder="1" applyAlignment="1">
      <alignment horizontal="left" vertical="center" wrapText="1"/>
    </xf>
    <xf numFmtId="0" fontId="15" fillId="0" borderId="22" xfId="53" applyFont="1" applyBorder="1" applyAlignment="1">
      <alignment horizontal="center" vertical="center"/>
    </xf>
    <xf numFmtId="0" fontId="15" fillId="0" borderId="31" xfId="53" applyFont="1" applyBorder="1" applyAlignment="1">
      <alignment horizontal="center" vertical="center"/>
    </xf>
    <xf numFmtId="0" fontId="15" fillId="0" borderId="3" xfId="52" applyFont="1" applyBorder="1" applyAlignment="1">
      <alignment horizontal="center" vertical="center"/>
    </xf>
    <xf numFmtId="0" fontId="15" fillId="0" borderId="17" xfId="52" applyFont="1" applyBorder="1" applyAlignment="1">
      <alignment horizontal="center" vertical="center"/>
    </xf>
    <xf numFmtId="0" fontId="25" fillId="0" borderId="3" xfId="52" applyFont="1" applyBorder="1" applyAlignment="1">
      <alignment horizontal="center" vertical="center"/>
    </xf>
    <xf numFmtId="0" fontId="15" fillId="0" borderId="0" xfId="63" applyFont="1" applyAlignment="1">
      <alignment horizontal="left" vertical="top" wrapText="1"/>
    </xf>
    <xf numFmtId="0" fontId="17" fillId="0" borderId="15" xfId="63" applyFont="1" applyBorder="1" applyAlignment="1">
      <alignment horizontal="left" vertical="center" wrapText="1"/>
    </xf>
    <xf numFmtId="0" fontId="17" fillId="0" borderId="36" xfId="63" applyFont="1" applyBorder="1" applyAlignment="1">
      <alignment horizontal="left" wrapText="1" indent="1"/>
    </xf>
    <xf numFmtId="0" fontId="17" fillId="0" borderId="15" xfId="63" applyFont="1" applyBorder="1" applyAlignment="1">
      <alignment horizontal="left" wrapText="1" indent="1"/>
    </xf>
    <xf numFmtId="0" fontId="17" fillId="0" borderId="32" xfId="63" applyFont="1" applyBorder="1" applyAlignment="1">
      <alignment horizontal="left" wrapText="1" indent="1"/>
    </xf>
    <xf numFmtId="0" fontId="17" fillId="0" borderId="5" xfId="63" applyFont="1" applyBorder="1" applyAlignment="1">
      <alignment horizontal="left" wrapText="1" indent="1"/>
    </xf>
    <xf numFmtId="0" fontId="17" fillId="0" borderId="0" xfId="63" applyFont="1" applyAlignment="1">
      <alignment horizontal="left" wrapText="1" indent="1"/>
    </xf>
    <xf numFmtId="0" fontId="17" fillId="0" borderId="1" xfId="63" applyFont="1" applyBorder="1" applyAlignment="1">
      <alignment horizontal="left" wrapText="1" indent="1"/>
    </xf>
    <xf numFmtId="0" fontId="17" fillId="0" borderId="37" xfId="63" applyFont="1" applyBorder="1" applyAlignment="1">
      <alignment horizontal="left" wrapText="1" indent="1"/>
    </xf>
    <xf numFmtId="0" fontId="17" fillId="0" borderId="4" xfId="63" applyFont="1" applyBorder="1" applyAlignment="1">
      <alignment horizontal="left" wrapText="1" indent="1"/>
    </xf>
    <xf numFmtId="0" fontId="17" fillId="0" borderId="25" xfId="63" applyFont="1" applyBorder="1" applyAlignment="1">
      <alignment horizontal="left" wrapText="1" indent="1"/>
    </xf>
    <xf numFmtId="0" fontId="17" fillId="0" borderId="22" xfId="63" applyFont="1" applyBorder="1" applyAlignment="1">
      <alignment horizontal="center" vertical="center" wrapText="1"/>
    </xf>
    <xf numFmtId="0" fontId="17" fillId="0" borderId="24" xfId="63" applyFont="1" applyBorder="1" applyAlignment="1">
      <alignment horizontal="center" vertical="center" wrapText="1"/>
    </xf>
    <xf numFmtId="0" fontId="17" fillId="0" borderId="31" xfId="63" applyFont="1" applyBorder="1" applyAlignment="1">
      <alignment horizontal="center" vertical="center" wrapText="1"/>
    </xf>
    <xf numFmtId="49" fontId="4" fillId="0" borderId="15" xfId="89" applyNumberFormat="1" applyFont="1" applyBorder="1" applyAlignment="1">
      <alignment horizontal="left" vertical="center" wrapText="1"/>
    </xf>
    <xf numFmtId="0" fontId="15" fillId="0" borderId="31" xfId="52" applyFont="1" applyBorder="1" applyAlignment="1">
      <alignment horizontal="center" vertical="center"/>
    </xf>
    <xf numFmtId="0" fontId="4" fillId="0" borderId="36" xfId="52" applyFont="1" applyBorder="1" applyAlignment="1">
      <alignment horizontal="center" vertical="center"/>
    </xf>
    <xf numFmtId="0" fontId="4" fillId="0" borderId="15" xfId="52" applyFont="1" applyBorder="1" applyAlignment="1">
      <alignment horizontal="center" vertical="center"/>
    </xf>
    <xf numFmtId="0" fontId="4" fillId="0" borderId="32" xfId="52" applyFont="1" applyBorder="1" applyAlignment="1">
      <alignment horizontal="center" vertical="center"/>
    </xf>
    <xf numFmtId="0" fontId="4" fillId="0" borderId="37" xfId="52" applyFont="1" applyBorder="1" applyAlignment="1">
      <alignment horizontal="center" vertical="center"/>
    </xf>
    <xf numFmtId="0" fontId="4" fillId="0" borderId="4" xfId="52" applyFont="1" applyBorder="1" applyAlignment="1">
      <alignment horizontal="center" vertical="center"/>
    </xf>
    <xf numFmtId="0" fontId="4" fillId="0" borderId="25" xfId="52" applyFont="1" applyBorder="1" applyAlignment="1">
      <alignment horizontal="center" vertical="center"/>
    </xf>
    <xf numFmtId="0" fontId="15" fillId="0" borderId="23" xfId="52" applyFont="1" applyBorder="1" applyAlignment="1">
      <alignment horizontal="center" vertical="center"/>
    </xf>
    <xf numFmtId="0" fontId="15" fillId="0" borderId="24" xfId="52" applyFont="1" applyBorder="1" applyAlignment="1">
      <alignment horizontal="center" vertical="center"/>
    </xf>
    <xf numFmtId="0" fontId="25" fillId="0" borderId="16" xfId="63" applyFont="1" applyBorder="1" applyAlignment="1">
      <alignment horizontal="center" vertical="center"/>
    </xf>
    <xf numFmtId="0" fontId="25" fillId="0" borderId="6" xfId="63" applyFont="1" applyBorder="1" applyAlignment="1">
      <alignment horizontal="center" vertical="center"/>
    </xf>
    <xf numFmtId="0" fontId="25" fillId="0" borderId="175" xfId="0" applyFont="1" applyBorder="1" applyAlignment="1">
      <alignment horizontal="center" vertical="center" wrapText="1"/>
    </xf>
    <xf numFmtId="0" fontId="25" fillId="0" borderId="197" xfId="0" applyFont="1" applyBorder="1" applyAlignment="1">
      <alignment horizontal="center" vertical="center" wrapText="1"/>
    </xf>
    <xf numFmtId="0" fontId="25" fillId="0" borderId="176" xfId="0" applyFont="1" applyBorder="1" applyAlignment="1">
      <alignment horizontal="center" vertical="center" wrapText="1"/>
    </xf>
    <xf numFmtId="0" fontId="25" fillId="0" borderId="175" xfId="0" applyFont="1" applyBorder="1" applyAlignment="1">
      <alignment horizontal="center" vertical="center"/>
    </xf>
    <xf numFmtId="0" fontId="25" fillId="0" borderId="197" xfId="0" applyFont="1" applyBorder="1" applyAlignment="1">
      <alignment horizontal="center" vertical="center"/>
    </xf>
    <xf numFmtId="0" fontId="25" fillId="0" borderId="176" xfId="0" applyFont="1" applyBorder="1" applyAlignment="1">
      <alignment horizontal="center" vertical="center"/>
    </xf>
    <xf numFmtId="0" fontId="17" fillId="0" borderId="5" xfId="0" applyFont="1" applyBorder="1" applyAlignment="1">
      <alignment horizontal="right" vertical="center" wrapText="1" indent="11"/>
    </xf>
    <xf numFmtId="0" fontId="17" fillId="0" borderId="0" xfId="0" applyFont="1" applyAlignment="1">
      <alignment horizontal="right" vertical="center" wrapText="1" indent="11"/>
    </xf>
    <xf numFmtId="0" fontId="17" fillId="0" borderId="1" xfId="0" applyFont="1" applyBorder="1" applyAlignment="1">
      <alignment horizontal="right" vertical="center" wrapText="1" indent="11"/>
    </xf>
    <xf numFmtId="3" fontId="17" fillId="0" borderId="5" xfId="829" applyNumberFormat="1" applyFont="1" applyFill="1" applyBorder="1" applyAlignment="1">
      <alignment horizontal="right" vertical="center" indent="11"/>
    </xf>
    <xf numFmtId="3" fontId="17" fillId="0" borderId="0" xfId="829" applyNumberFormat="1" applyFont="1" applyFill="1" applyBorder="1" applyAlignment="1">
      <alignment horizontal="right" vertical="center" indent="11"/>
    </xf>
    <xf numFmtId="3" fontId="17" fillId="0" borderId="1" xfId="829" applyNumberFormat="1" applyFont="1" applyFill="1" applyBorder="1" applyAlignment="1">
      <alignment horizontal="right" vertical="center" indent="11"/>
    </xf>
    <xf numFmtId="3" fontId="17" fillId="0" borderId="5" xfId="0" applyNumberFormat="1" applyFont="1" applyBorder="1" applyAlignment="1">
      <alignment horizontal="right" vertical="center" indent="11"/>
    </xf>
    <xf numFmtId="3" fontId="17" fillId="0" borderId="0" xfId="0" applyNumberFormat="1" applyFont="1" applyAlignment="1">
      <alignment horizontal="right" vertical="center" indent="11"/>
    </xf>
    <xf numFmtId="3" fontId="17" fillId="0" borderId="1" xfId="0" applyNumberFormat="1" applyFont="1" applyBorder="1" applyAlignment="1">
      <alignment horizontal="right" vertical="center" indent="11"/>
    </xf>
    <xf numFmtId="0" fontId="15" fillId="2" borderId="6" xfId="0" applyFont="1" applyFill="1" applyBorder="1" applyAlignment="1">
      <alignment horizontal="left" vertical="center" wrapText="1" indent="1"/>
    </xf>
    <xf numFmtId="3" fontId="15" fillId="0" borderId="37" xfId="0" applyNumberFormat="1" applyFont="1" applyBorder="1" applyAlignment="1">
      <alignment horizontal="right" vertical="center" indent="11"/>
    </xf>
    <xf numFmtId="3" fontId="15" fillId="0" borderId="4" xfId="0" applyNumberFormat="1" applyFont="1" applyBorder="1" applyAlignment="1">
      <alignment horizontal="right" vertical="center" indent="11"/>
    </xf>
    <xf numFmtId="3" fontId="15" fillId="0" borderId="25" xfId="0" applyNumberFormat="1" applyFont="1" applyBorder="1" applyAlignment="1">
      <alignment horizontal="right" vertical="center" indent="11"/>
    </xf>
    <xf numFmtId="3" fontId="4" fillId="0" borderId="5" xfId="0" applyNumberFormat="1" applyFont="1" applyBorder="1" applyAlignment="1">
      <alignment horizontal="right" vertical="center" indent="11"/>
    </xf>
    <xf numFmtId="3" fontId="4" fillId="0" borderId="0" xfId="0" applyNumberFormat="1" applyFont="1" applyAlignment="1">
      <alignment horizontal="right" vertical="center" indent="11"/>
    </xf>
    <xf numFmtId="3" fontId="4" fillId="0" borderId="1" xfId="0" applyNumberFormat="1" applyFont="1" applyBorder="1" applyAlignment="1">
      <alignment horizontal="right" vertical="center" indent="11"/>
    </xf>
    <xf numFmtId="3" fontId="4" fillId="0" borderId="5" xfId="829" applyNumberFormat="1" applyFont="1" applyFill="1" applyBorder="1" applyAlignment="1">
      <alignment horizontal="right" vertical="center" indent="11"/>
    </xf>
    <xf numFmtId="3" fontId="4" fillId="0" borderId="0" xfId="829" applyNumberFormat="1" applyFont="1" applyFill="1" applyBorder="1" applyAlignment="1">
      <alignment horizontal="right" vertical="center" indent="11"/>
    </xf>
    <xf numFmtId="3" fontId="4" fillId="0" borderId="1" xfId="829" applyNumberFormat="1" applyFont="1" applyFill="1" applyBorder="1" applyAlignment="1">
      <alignment horizontal="right" vertical="center" indent="11"/>
    </xf>
    <xf numFmtId="0" fontId="4" fillId="0" borderId="5" xfId="0" applyFont="1" applyBorder="1" applyAlignment="1">
      <alignment horizontal="right" vertical="center" wrapText="1" indent="11"/>
    </xf>
    <xf numFmtId="0" fontId="4" fillId="0" borderId="0" xfId="0" applyFont="1" applyAlignment="1">
      <alignment horizontal="right" vertical="center" wrapText="1" indent="11"/>
    </xf>
    <xf numFmtId="0" fontId="4" fillId="0" borderId="1" xfId="0" applyFont="1" applyBorder="1" applyAlignment="1">
      <alignment horizontal="right" vertical="center" wrapText="1" indent="11"/>
    </xf>
    <xf numFmtId="0" fontId="17" fillId="0" borderId="5" xfId="0" applyFont="1" applyBorder="1" applyAlignment="1">
      <alignment horizontal="left" vertical="top" indent="5"/>
    </xf>
    <xf numFmtId="0" fontId="17" fillId="0" borderId="1" xfId="0" applyFont="1" applyBorder="1" applyAlignment="1">
      <alignment horizontal="left" vertical="top" indent="5"/>
    </xf>
    <xf numFmtId="0" fontId="17" fillId="0" borderId="36" xfId="0" applyFont="1" applyBorder="1" applyAlignment="1">
      <alignment horizontal="left" indent="1"/>
    </xf>
    <xf numFmtId="0" fontId="17" fillId="0" borderId="32" xfId="0" applyFont="1" applyBorder="1" applyAlignment="1">
      <alignment horizontal="left" indent="1"/>
    </xf>
    <xf numFmtId="0" fontId="17" fillId="0" borderId="36" xfId="0" applyFont="1" applyBorder="1" applyAlignment="1">
      <alignment horizontal="left" vertical="center" indent="1"/>
    </xf>
    <xf numFmtId="0" fontId="17" fillId="0" borderId="32" xfId="0" applyFont="1" applyBorder="1" applyAlignment="1">
      <alignment horizontal="left" vertical="center" indent="1"/>
    </xf>
    <xf numFmtId="0" fontId="17" fillId="0" borderId="5" xfId="0" applyFont="1" applyBorder="1" applyAlignment="1">
      <alignment horizontal="left" vertical="top" indent="1"/>
    </xf>
    <xf numFmtId="0" fontId="17" fillId="0" borderId="1" xfId="0" applyFont="1" applyBorder="1" applyAlignment="1">
      <alignment horizontal="left" vertical="top" indent="1"/>
    </xf>
    <xf numFmtId="0" fontId="17" fillId="0" borderId="5" xfId="0" applyFont="1" applyBorder="1" applyAlignment="1">
      <alignment horizontal="left" indent="1"/>
    </xf>
    <xf numFmtId="0" fontId="17" fillId="0" borderId="1" xfId="0" applyFont="1" applyBorder="1" applyAlignment="1">
      <alignment horizontal="left" indent="1"/>
    </xf>
    <xf numFmtId="0" fontId="17" fillId="0" borderId="5" xfId="0" applyFont="1" applyBorder="1" applyAlignment="1">
      <alignment horizontal="left" vertical="center" indent="1"/>
    </xf>
    <xf numFmtId="0" fontId="17" fillId="0" borderId="1" xfId="0" applyFont="1" applyBorder="1" applyAlignment="1">
      <alignment horizontal="left" vertical="center" indent="1"/>
    </xf>
    <xf numFmtId="0" fontId="17" fillId="0" borderId="37" xfId="0" applyFont="1" applyBorder="1" applyAlignment="1">
      <alignment horizontal="left" vertical="top" indent="1"/>
    </xf>
    <xf numFmtId="0" fontId="17" fillId="0" borderId="25" xfId="0" applyFont="1" applyBorder="1" applyAlignment="1">
      <alignment horizontal="left" vertical="top" indent="1"/>
    </xf>
    <xf numFmtId="0" fontId="17" fillId="0" borderId="16" xfId="0" applyFont="1" applyBorder="1" applyAlignment="1">
      <alignment horizontal="left" vertical="top" wrapText="1" indent="3"/>
    </xf>
    <xf numFmtId="0" fontId="17" fillId="0" borderId="6" xfId="0" applyFont="1" applyBorder="1" applyAlignment="1">
      <alignment horizontal="left" vertical="top" wrapText="1" indent="3"/>
    </xf>
    <xf numFmtId="0" fontId="17" fillId="0" borderId="16" xfId="0" applyFont="1" applyBorder="1" applyAlignment="1">
      <alignment horizontal="left" vertical="top" wrapText="1" indent="1"/>
    </xf>
    <xf numFmtId="0" fontId="17" fillId="0" borderId="6" xfId="0" applyFont="1" applyBorder="1" applyAlignment="1">
      <alignment horizontal="left" vertical="top" indent="1"/>
    </xf>
    <xf numFmtId="0" fontId="17" fillId="0" borderId="16" xfId="0" applyFont="1" applyBorder="1" applyAlignment="1">
      <alignment horizontal="left" vertical="top" indent="1"/>
    </xf>
    <xf numFmtId="0" fontId="25" fillId="0" borderId="16" xfId="0" applyFont="1" applyBorder="1" applyAlignment="1">
      <alignment horizontal="center" wrapText="1"/>
    </xf>
    <xf numFmtId="0" fontId="17" fillId="0" borderId="36" xfId="0" applyFont="1" applyBorder="1" applyAlignment="1">
      <alignment horizontal="left" vertical="top" indent="1"/>
    </xf>
    <xf numFmtId="0" fontId="17" fillId="0" borderId="32" xfId="0" applyFont="1" applyBorder="1" applyAlignment="1">
      <alignment horizontal="left" vertical="top" indent="1"/>
    </xf>
    <xf numFmtId="0" fontId="17" fillId="0" borderId="15" xfId="0" applyFont="1" applyBorder="1" applyAlignment="1">
      <alignment horizontal="left" wrapText="1"/>
    </xf>
    <xf numFmtId="0" fontId="17" fillId="0" borderId="22" xfId="0" applyFont="1" applyBorder="1" applyAlignment="1">
      <alignment horizontal="left" vertical="center" indent="1"/>
    </xf>
    <xf numFmtId="0" fontId="17" fillId="0" borderId="31" xfId="0" applyFont="1" applyBorder="1" applyAlignment="1">
      <alignment horizontal="left" vertical="center" indent="1"/>
    </xf>
    <xf numFmtId="0" fontId="25" fillId="0" borderId="3" xfId="0" applyFont="1" applyBorder="1" applyAlignment="1">
      <alignment horizontal="center" vertical="center" wrapText="1"/>
    </xf>
    <xf numFmtId="0" fontId="15" fillId="0" borderId="0" xfId="85" applyFont="1" applyAlignment="1">
      <alignment horizontal="left" wrapText="1"/>
    </xf>
    <xf numFmtId="0" fontId="15" fillId="0" borderId="3" xfId="85" applyFont="1" applyBorder="1" applyAlignment="1">
      <alignment horizontal="center" vertical="center"/>
    </xf>
    <xf numFmtId="0" fontId="15" fillId="0" borderId="22" xfId="85" applyFont="1" applyBorder="1" applyAlignment="1">
      <alignment horizontal="center" vertical="center"/>
    </xf>
    <xf numFmtId="0" fontId="15" fillId="0" borderId="24" xfId="85" applyFont="1" applyBorder="1" applyAlignment="1">
      <alignment horizontal="center" vertical="center"/>
    </xf>
    <xf numFmtId="0" fontId="15" fillId="0" borderId="31" xfId="85" applyFont="1" applyBorder="1" applyAlignment="1">
      <alignment horizontal="center" vertical="center"/>
    </xf>
    <xf numFmtId="0" fontId="4" fillId="0" borderId="15" xfId="85" applyFont="1" applyBorder="1" applyAlignment="1">
      <alignment horizontal="left" vertical="top" wrapText="1"/>
    </xf>
    <xf numFmtId="0" fontId="4" fillId="0" borderId="20" xfId="63" applyFont="1" applyBorder="1" applyAlignment="1">
      <alignment vertical="center" wrapText="1"/>
    </xf>
    <xf numFmtId="0" fontId="4" fillId="0" borderId="2" xfId="63" applyFont="1" applyBorder="1" applyAlignment="1">
      <alignment vertical="center" wrapText="1"/>
    </xf>
    <xf numFmtId="0" fontId="4" fillId="0" borderId="19" xfId="63" applyFont="1" applyBorder="1" applyAlignment="1">
      <alignment vertical="center" wrapText="1"/>
    </xf>
    <xf numFmtId="0" fontId="15" fillId="0" borderId="0" xfId="63" applyFont="1" applyAlignment="1">
      <alignment horizontal="left"/>
    </xf>
    <xf numFmtId="0" fontId="4" fillId="0" borderId="20" xfId="63" applyFont="1" applyBorder="1" applyAlignment="1">
      <alignment vertical="center"/>
    </xf>
    <xf numFmtId="0" fontId="4" fillId="0" borderId="2" xfId="63" applyFont="1" applyBorder="1" applyAlignment="1">
      <alignment vertical="center"/>
    </xf>
    <xf numFmtId="0" fontId="4" fillId="0" borderId="19" xfId="63" applyFont="1" applyBorder="1" applyAlignment="1">
      <alignment vertical="center"/>
    </xf>
    <xf numFmtId="0" fontId="15" fillId="0" borderId="22" xfId="63" applyFont="1" applyBorder="1" applyAlignment="1">
      <alignment horizontal="left"/>
    </xf>
    <xf numFmtId="0" fontId="15" fillId="0" borderId="31" xfId="63" applyFont="1" applyBorder="1" applyAlignment="1">
      <alignment horizontal="left"/>
    </xf>
    <xf numFmtId="0" fontId="4" fillId="0" borderId="16" xfId="63" applyFont="1" applyBorder="1" applyAlignment="1">
      <alignment vertical="center"/>
    </xf>
    <xf numFmtId="0" fontId="4" fillId="0" borderId="15" xfId="63" applyFont="1" applyBorder="1" applyAlignment="1">
      <alignment horizontal="left" vertical="center" wrapText="1"/>
    </xf>
    <xf numFmtId="172" fontId="4" fillId="0" borderId="21" xfId="63" applyNumberFormat="1" applyFont="1" applyBorder="1" applyAlignment="1">
      <alignment vertical="center" wrapText="1"/>
    </xf>
    <xf numFmtId="172" fontId="4" fillId="0" borderId="26" xfId="63" applyNumberFormat="1" applyFont="1" applyBorder="1" applyAlignment="1">
      <alignment vertical="center" wrapText="1"/>
    </xf>
    <xf numFmtId="172" fontId="4" fillId="0" borderId="21" xfId="63" applyNumberFormat="1" applyFont="1" applyBorder="1" applyAlignment="1">
      <alignment vertical="center"/>
    </xf>
    <xf numFmtId="172" fontId="4" fillId="0" borderId="26" xfId="63" applyNumberFormat="1" applyFont="1" applyBorder="1" applyAlignment="1">
      <alignment vertical="center"/>
    </xf>
    <xf numFmtId="3" fontId="15" fillId="0" borderId="106" xfId="63" applyNumberFormat="1" applyFont="1" applyBorder="1" applyAlignment="1">
      <alignment horizontal="left" vertical="center"/>
    </xf>
    <xf numFmtId="3" fontId="15" fillId="0" borderId="107" xfId="63" applyNumberFormat="1" applyFont="1" applyBorder="1" applyAlignment="1">
      <alignment horizontal="left" vertical="center"/>
    </xf>
    <xf numFmtId="0" fontId="15" fillId="0" borderId="21" xfId="63" applyFont="1" applyBorder="1" applyAlignment="1">
      <alignment vertical="center"/>
    </xf>
    <xf numFmtId="0" fontId="15" fillId="0" borderId="26" xfId="63" applyFont="1" applyBorder="1" applyAlignment="1">
      <alignment vertical="center"/>
    </xf>
    <xf numFmtId="172" fontId="15" fillId="0" borderId="22" xfId="63" applyNumberFormat="1" applyFont="1" applyBorder="1" applyAlignment="1">
      <alignment vertical="center" wrapText="1"/>
    </xf>
    <xf numFmtId="172" fontId="15" fillId="0" borderId="24" xfId="63" applyNumberFormat="1" applyFont="1" applyBorder="1" applyAlignment="1">
      <alignment vertical="center" wrapText="1"/>
    </xf>
    <xf numFmtId="0" fontId="13" fillId="0" borderId="37" xfId="63" applyFont="1" applyBorder="1" applyAlignment="1">
      <alignment horizontal="left" vertical="center" wrapText="1"/>
    </xf>
    <xf numFmtId="0" fontId="13" fillId="0" borderId="4" xfId="63" applyFont="1" applyBorder="1" applyAlignment="1">
      <alignment horizontal="left" vertical="center" wrapText="1"/>
    </xf>
    <xf numFmtId="0" fontId="13" fillId="0" borderId="25" xfId="63" applyFont="1" applyBorder="1" applyAlignment="1">
      <alignment horizontal="left" vertical="center" wrapText="1"/>
    </xf>
    <xf numFmtId="168" fontId="13" fillId="0" borderId="5" xfId="63" applyNumberFormat="1" applyFont="1" applyBorder="1" applyAlignment="1">
      <alignment horizontal="left" vertical="center"/>
    </xf>
    <xf numFmtId="168" fontId="13" fillId="0" borderId="0" xfId="63" applyNumberFormat="1" applyFont="1" applyAlignment="1">
      <alignment horizontal="left" vertical="center"/>
    </xf>
    <xf numFmtId="168" fontId="13" fillId="0" borderId="1" xfId="63" applyNumberFormat="1" applyFont="1" applyBorder="1" applyAlignment="1">
      <alignment horizontal="left" vertical="center"/>
    </xf>
    <xf numFmtId="168" fontId="13" fillId="0" borderId="5" xfId="63" applyNumberFormat="1" applyFont="1" applyBorder="1" applyAlignment="1">
      <alignment horizontal="left" vertical="center" indent="1"/>
    </xf>
    <xf numFmtId="168" fontId="13" fillId="0" borderId="0" xfId="63" applyNumberFormat="1" applyFont="1" applyAlignment="1">
      <alignment horizontal="left" vertical="center" indent="1"/>
    </xf>
    <xf numFmtId="168" fontId="13" fillId="0" borderId="1" xfId="63" applyNumberFormat="1" applyFont="1" applyBorder="1" applyAlignment="1">
      <alignment horizontal="left" vertical="center" indent="1"/>
    </xf>
    <xf numFmtId="0" fontId="12" fillId="0" borderId="5" xfId="63" applyFont="1" applyBorder="1" applyAlignment="1">
      <alignment horizontal="left" vertical="center" wrapText="1" indent="3"/>
    </xf>
    <xf numFmtId="0" fontId="12" fillId="0" borderId="0" xfId="63" applyFont="1" applyAlignment="1">
      <alignment horizontal="left" vertical="center" wrapText="1" indent="3"/>
    </xf>
    <xf numFmtId="0" fontId="12" fillId="0" borderId="0" xfId="63" applyFont="1" applyBorder="1" applyAlignment="1">
      <alignment horizontal="left" vertical="center" wrapText="1" indent="3"/>
    </xf>
    <xf numFmtId="0" fontId="15" fillId="0" borderId="22" xfId="63" applyFont="1" applyBorder="1" applyAlignment="1">
      <alignment horizontal="left" vertical="center" indent="9"/>
    </xf>
    <xf numFmtId="0" fontId="15" fillId="0" borderId="24" xfId="63" applyFont="1" applyBorder="1" applyAlignment="1">
      <alignment horizontal="left" vertical="center" indent="9"/>
    </xf>
    <xf numFmtId="0" fontId="15" fillId="0" borderId="31" xfId="63" applyFont="1" applyBorder="1" applyAlignment="1">
      <alignment horizontal="left" vertical="center" indent="9"/>
    </xf>
    <xf numFmtId="0" fontId="13" fillId="0" borderId="36" xfId="63" applyFont="1" applyBorder="1" applyAlignment="1">
      <alignment horizontal="left" vertical="center" wrapText="1"/>
    </xf>
    <xf numFmtId="0" fontId="13" fillId="0" borderId="15" xfId="63" applyFont="1" applyBorder="1" applyAlignment="1">
      <alignment horizontal="left" vertical="center" wrapText="1"/>
    </xf>
    <xf numFmtId="0" fontId="13" fillId="0" borderId="32" xfId="63" applyFont="1" applyBorder="1" applyAlignment="1">
      <alignment horizontal="left" vertical="center" wrapText="1"/>
    </xf>
    <xf numFmtId="204" fontId="143" fillId="0" borderId="5" xfId="895" applyNumberFormat="1" applyFont="1" applyBorder="1" applyAlignment="1">
      <alignment horizontal="center" vertical="center"/>
    </xf>
    <xf numFmtId="204" fontId="143" fillId="0" borderId="1" xfId="895" applyNumberFormat="1" applyFont="1" applyBorder="1" applyAlignment="1">
      <alignment horizontal="center" vertical="center"/>
    </xf>
    <xf numFmtId="204" fontId="139" fillId="0" borderId="5" xfId="895" applyNumberFormat="1" applyFont="1" applyBorder="1" applyAlignment="1">
      <alignment horizontal="center" vertical="center"/>
    </xf>
    <xf numFmtId="204" fontId="139" fillId="0" borderId="1" xfId="895" applyNumberFormat="1" applyFont="1" applyBorder="1" applyAlignment="1">
      <alignment horizontal="center" vertical="center"/>
    </xf>
    <xf numFmtId="3" fontId="143" fillId="0" borderId="200" xfId="895" applyNumberFormat="1" applyFont="1" applyBorder="1" applyAlignment="1">
      <alignment horizontal="center" vertical="center"/>
    </xf>
    <xf numFmtId="3" fontId="143" fillId="0" borderId="0" xfId="895" applyNumberFormat="1" applyFont="1" applyBorder="1" applyAlignment="1">
      <alignment horizontal="center" vertical="center"/>
    </xf>
    <xf numFmtId="3" fontId="143" fillId="0" borderId="81" xfId="895" applyNumberFormat="1" applyFont="1" applyBorder="1" applyAlignment="1">
      <alignment horizontal="center" vertical="center"/>
    </xf>
    <xf numFmtId="3" fontId="143" fillId="0" borderId="205" xfId="895" applyNumberFormat="1" applyFont="1" applyBorder="1" applyAlignment="1">
      <alignment horizontal="center" vertical="center"/>
    </xf>
    <xf numFmtId="3" fontId="139" fillId="0" borderId="149" xfId="895" applyNumberFormat="1" applyFont="1" applyBorder="1" applyAlignment="1">
      <alignment horizontal="center" vertical="center"/>
    </xf>
    <xf numFmtId="3" fontId="139" fillId="0" borderId="201" xfId="895" applyNumberFormat="1" applyFont="1" applyBorder="1" applyAlignment="1">
      <alignment horizontal="center" vertical="center"/>
    </xf>
    <xf numFmtId="3" fontId="139" fillId="0" borderId="203" xfId="895" applyNumberFormat="1" applyFont="1" applyBorder="1" applyAlignment="1">
      <alignment horizontal="center" vertical="center"/>
    </xf>
    <xf numFmtId="3" fontId="139" fillId="0" borderId="204" xfId="895" applyNumberFormat="1" applyFont="1" applyBorder="1" applyAlignment="1">
      <alignment horizontal="center" vertical="center"/>
    </xf>
    <xf numFmtId="3" fontId="139" fillId="0" borderId="150" xfId="895" applyNumberFormat="1" applyFont="1" applyBorder="1" applyAlignment="1">
      <alignment horizontal="center" vertical="center"/>
    </xf>
    <xf numFmtId="3" fontId="139" fillId="0" borderId="200" xfId="895" applyNumberFormat="1" applyFont="1" applyBorder="1" applyAlignment="1">
      <alignment horizontal="center" vertical="center"/>
    </xf>
    <xf numFmtId="3" fontId="139" fillId="0" borderId="81" xfId="895" applyNumberFormat="1" applyFont="1" applyBorder="1" applyAlignment="1">
      <alignment horizontal="center" vertical="center"/>
    </xf>
    <xf numFmtId="3" fontId="139" fillId="0" borderId="205" xfId="895" applyNumberFormat="1" applyFont="1" applyBorder="1" applyAlignment="1">
      <alignment horizontal="center" vertical="center"/>
    </xf>
    <xf numFmtId="0" fontId="15" fillId="0" borderId="16" xfId="63" applyFont="1" applyBorder="1" applyAlignment="1">
      <alignment horizontal="left" wrapText="1" indent="1"/>
    </xf>
    <xf numFmtId="0" fontId="15" fillId="0" borderId="2" xfId="63" applyFont="1" applyBorder="1" applyAlignment="1">
      <alignment horizontal="left" wrapText="1" indent="1"/>
    </xf>
    <xf numFmtId="204" fontId="139" fillId="0" borderId="159" xfId="895" applyNumberFormat="1" applyFont="1" applyBorder="1" applyAlignment="1">
      <alignment horizontal="center" vertical="center"/>
    </xf>
    <xf numFmtId="204" fontId="139" fillId="0" borderId="161" xfId="895" applyNumberFormat="1" applyFont="1" applyBorder="1" applyAlignment="1">
      <alignment horizontal="center" vertical="center"/>
    </xf>
    <xf numFmtId="204" fontId="143" fillId="0" borderId="37" xfId="895" applyNumberFormat="1" applyFont="1" applyBorder="1" applyAlignment="1">
      <alignment horizontal="center" vertical="center"/>
    </xf>
    <xf numFmtId="204" fontId="143" fillId="0" borderId="25" xfId="895" applyNumberFormat="1" applyFont="1" applyBorder="1" applyAlignment="1">
      <alignment horizontal="center" vertical="center"/>
    </xf>
    <xf numFmtId="204" fontId="143" fillId="0" borderId="4" xfId="895" applyNumberFormat="1" applyFont="1" applyBorder="1" applyAlignment="1">
      <alignment horizontal="center" vertical="center"/>
    </xf>
    <xf numFmtId="204" fontId="139" fillId="0" borderId="0" xfId="895" applyNumberFormat="1" applyFont="1" applyBorder="1" applyAlignment="1">
      <alignment horizontal="center" vertical="center"/>
    </xf>
    <xf numFmtId="204" fontId="143" fillId="0" borderId="200" xfId="895" applyNumberFormat="1" applyFont="1" applyBorder="1" applyAlignment="1">
      <alignment horizontal="center" vertical="center"/>
    </xf>
    <xf numFmtId="3" fontId="143" fillId="0" borderId="151" xfId="895" applyNumberFormat="1" applyFont="1" applyBorder="1" applyAlignment="1">
      <alignment horizontal="center" vertical="center"/>
    </xf>
    <xf numFmtId="3" fontId="143" fillId="0" borderId="202" xfId="895" applyNumberFormat="1" applyFont="1" applyBorder="1" applyAlignment="1">
      <alignment horizontal="center" vertical="center"/>
    </xf>
    <xf numFmtId="3" fontId="143" fillId="0" borderId="206" xfId="895" applyNumberFormat="1" applyFont="1" applyBorder="1" applyAlignment="1">
      <alignment horizontal="center" vertical="center"/>
    </xf>
    <xf numFmtId="3" fontId="143" fillId="0" borderId="207" xfId="895" applyNumberFormat="1" applyFont="1" applyBorder="1" applyAlignment="1">
      <alignment horizontal="center" vertical="center"/>
    </xf>
    <xf numFmtId="3" fontId="143" fillId="0" borderId="150" xfId="895" applyNumberFormat="1" applyFont="1" applyBorder="1" applyAlignment="1">
      <alignment horizontal="center" vertical="center"/>
    </xf>
    <xf numFmtId="0" fontId="14" fillId="0" borderId="0" xfId="0" applyFont="1" applyAlignment="1">
      <alignment horizontal="left" vertical="center" wrapText="1"/>
    </xf>
    <xf numFmtId="0" fontId="15" fillId="0" borderId="16"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14" fillId="0" borderId="0" xfId="0" applyFont="1" applyAlignment="1">
      <alignment horizontal="left" vertical="top" wrapText="1"/>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31" xfId="0" applyFont="1" applyBorder="1" applyAlignment="1">
      <alignment horizontal="center" vertical="center" wrapText="1"/>
    </xf>
    <xf numFmtId="0" fontId="4" fillId="6" borderId="16"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15" fillId="0" borderId="16" xfId="0" applyFont="1" applyBorder="1" applyAlignment="1">
      <alignment horizontal="left" vertical="center" wrapText="1" indent="2"/>
    </xf>
    <xf numFmtId="0" fontId="15" fillId="0" borderId="6" xfId="0" applyFont="1" applyBorder="1" applyAlignment="1">
      <alignment horizontal="left" vertical="center" wrapText="1" indent="2"/>
    </xf>
    <xf numFmtId="0" fontId="14" fillId="0" borderId="0" xfId="0" applyFont="1" applyBorder="1" applyAlignment="1">
      <alignment horizontal="left" vertical="top" wrapText="1"/>
    </xf>
    <xf numFmtId="0" fontId="14" fillId="0" borderId="15" xfId="0" applyFont="1" applyBorder="1" applyAlignment="1">
      <alignment horizontal="left" vertical="top" wrapText="1"/>
    </xf>
    <xf numFmtId="0" fontId="17" fillId="0" borderId="4" xfId="56" applyFont="1" applyBorder="1" applyAlignment="1">
      <alignment horizontal="right"/>
    </xf>
    <xf numFmtId="0" fontId="17" fillId="0" borderId="0" xfId="0" applyFont="1" applyAlignment="1">
      <alignment horizontal="left" vertical="top" wrapText="1"/>
    </xf>
    <xf numFmtId="0" fontId="25" fillId="0" borderId="174" xfId="0" applyFont="1" applyBorder="1" applyAlignment="1">
      <alignment horizontal="center" vertical="center"/>
    </xf>
    <xf numFmtId="0" fontId="25" fillId="0" borderId="2" xfId="0" applyFont="1" applyBorder="1" applyAlignment="1">
      <alignment horizontal="center" vertical="center"/>
    </xf>
    <xf numFmtId="0" fontId="25" fillId="0" borderId="208" xfId="0" applyFont="1" applyBorder="1" applyAlignment="1">
      <alignment horizontal="center" vertical="center"/>
    </xf>
    <xf numFmtId="0" fontId="25" fillId="0" borderId="159" xfId="0" applyFont="1" applyBorder="1" applyAlignment="1">
      <alignment horizontal="center" vertical="center"/>
    </xf>
    <xf numFmtId="0" fontId="25" fillId="0" borderId="161" xfId="0" applyFont="1" applyBorder="1" applyAlignment="1">
      <alignment horizontal="center" vertical="center"/>
    </xf>
    <xf numFmtId="0" fontId="25" fillId="0" borderId="173" xfId="0" applyFont="1" applyBorder="1" applyAlignment="1">
      <alignment horizontal="center" vertical="center"/>
    </xf>
    <xf numFmtId="0" fontId="25" fillId="0" borderId="25" xfId="0" applyFont="1" applyBorder="1" applyAlignment="1">
      <alignment horizontal="center" vertical="center"/>
    </xf>
    <xf numFmtId="170" fontId="76" fillId="0" borderId="175" xfId="0" applyNumberFormat="1" applyFont="1" applyBorder="1" applyAlignment="1">
      <alignment horizontal="left" vertical="center"/>
    </xf>
    <xf numFmtId="170" fontId="76" fillId="0" borderId="176" xfId="0" applyNumberFormat="1" applyFont="1" applyBorder="1" applyAlignment="1">
      <alignment horizontal="left" vertical="center"/>
    </xf>
    <xf numFmtId="0" fontId="15" fillId="0" borderId="3" xfId="63" applyFont="1" applyBorder="1" applyAlignment="1">
      <alignment horizontal="center" vertical="center" textRotation="90" wrapText="1"/>
    </xf>
    <xf numFmtId="0" fontId="15" fillId="0" borderId="3" xfId="63" applyFont="1" applyBorder="1" applyAlignment="1">
      <alignment horizontal="center" vertical="center" wrapText="1"/>
    </xf>
    <xf numFmtId="0" fontId="15" fillId="0" borderId="131" xfId="63" applyFont="1" applyBorder="1" applyAlignment="1">
      <alignment horizontal="center" vertical="center" wrapText="1"/>
    </xf>
    <xf numFmtId="0" fontId="15" fillId="0" borderId="130" xfId="63" applyFont="1" applyBorder="1" applyAlignment="1">
      <alignment horizontal="center" vertical="center" wrapText="1"/>
    </xf>
    <xf numFmtId="0" fontId="15" fillId="0" borderId="129" xfId="63" applyFont="1" applyBorder="1" applyAlignment="1">
      <alignment horizontal="center" vertical="center" wrapText="1"/>
    </xf>
    <xf numFmtId="0" fontId="162" fillId="0" borderId="119" xfId="0" applyFont="1" applyBorder="1" applyAlignment="1">
      <alignment horizontal="left" wrapText="1"/>
    </xf>
    <xf numFmtId="0" fontId="162" fillId="0" borderId="120" xfId="0" applyFont="1" applyBorder="1" applyAlignment="1">
      <alignment horizontal="left" wrapText="1"/>
    </xf>
    <xf numFmtId="0" fontId="162" fillId="0" borderId="121" xfId="0" applyFont="1" applyBorder="1" applyAlignment="1">
      <alignment horizontal="left" wrapText="1"/>
    </xf>
    <xf numFmtId="0" fontId="15" fillId="0" borderId="0" xfId="63" applyFont="1" applyAlignment="1">
      <alignment horizontal="left" vertical="center" wrapText="1"/>
    </xf>
    <xf numFmtId="0" fontId="25" fillId="0" borderId="16" xfId="0" applyFont="1" applyBorder="1" applyAlignment="1">
      <alignment horizontal="center" vertical="center"/>
    </xf>
    <xf numFmtId="0" fontId="162" fillId="0" borderId="119" xfId="0" applyFont="1" applyBorder="1" applyAlignment="1">
      <alignment wrapText="1"/>
    </xf>
    <xf numFmtId="0" fontId="162" fillId="0" borderId="120" xfId="0" applyFont="1" applyBorder="1" applyAlignment="1">
      <alignment wrapText="1"/>
    </xf>
    <xf numFmtId="0" fontId="162" fillId="0" borderId="121" xfId="0" applyFont="1" applyBorder="1" applyAlignment="1">
      <alignment wrapText="1"/>
    </xf>
    <xf numFmtId="0" fontId="4" fillId="0" borderId="122" xfId="89" applyFont="1" applyBorder="1" applyAlignment="1">
      <alignment horizontal="left" vertical="center" wrapText="1"/>
    </xf>
    <xf numFmtId="0" fontId="25" fillId="0" borderId="0" xfId="0" applyFont="1" applyAlignment="1">
      <alignment horizontal="left" vertical="center" wrapText="1"/>
    </xf>
    <xf numFmtId="0" fontId="15" fillId="0" borderId="16" xfId="63" applyFont="1" applyBorder="1" applyAlignment="1">
      <alignment horizontal="center" vertical="center"/>
    </xf>
    <xf numFmtId="0" fontId="15" fillId="0" borderId="2" xfId="63" applyFont="1" applyBorder="1" applyAlignment="1">
      <alignment horizontal="center" vertical="center"/>
    </xf>
    <xf numFmtId="0" fontId="15" fillId="0" borderId="16" xfId="63" applyFont="1" applyBorder="1" applyAlignment="1">
      <alignment horizontal="center" vertical="center" wrapText="1"/>
    </xf>
    <xf numFmtId="0" fontId="15" fillId="0" borderId="2" xfId="63" applyFont="1" applyBorder="1" applyAlignment="1">
      <alignment horizontal="center" vertical="center" wrapText="1"/>
    </xf>
    <xf numFmtId="0" fontId="15" fillId="0" borderId="6" xfId="63" applyFont="1" applyBorder="1" applyAlignment="1">
      <alignment horizontal="center" vertical="center" wrapText="1"/>
    </xf>
    <xf numFmtId="0" fontId="15" fillId="0" borderId="175" xfId="63" applyFont="1" applyBorder="1" applyAlignment="1">
      <alignment horizontal="center" vertical="center"/>
    </xf>
    <xf numFmtId="0" fontId="15" fillId="0" borderId="197" xfId="63" applyFont="1" applyBorder="1" applyAlignment="1">
      <alignment horizontal="center" vertical="center"/>
    </xf>
    <xf numFmtId="0" fontId="15" fillId="0" borderId="176" xfId="63" applyFont="1" applyBorder="1" applyAlignment="1">
      <alignment horizontal="center" vertical="center"/>
    </xf>
    <xf numFmtId="0" fontId="4" fillId="0" borderId="2" xfId="0" applyFont="1" applyBorder="1" applyAlignment="1">
      <alignment horizontal="left" vertical="center" wrapText="1" indent="1"/>
    </xf>
    <xf numFmtId="0" fontId="17" fillId="0" borderId="28" xfId="0" applyFont="1" applyBorder="1" applyAlignment="1">
      <alignment horizontal="left" vertical="center" wrapText="1" indent="1"/>
    </xf>
    <xf numFmtId="0" fontId="4" fillId="0" borderId="15" xfId="89" applyFont="1" applyBorder="1" applyAlignment="1">
      <alignment horizontal="left" vertical="center" wrapText="1"/>
    </xf>
    <xf numFmtId="0" fontId="17" fillId="0" borderId="30" xfId="0" applyFont="1" applyBorder="1" applyAlignment="1">
      <alignment horizontal="left" vertical="center" wrapText="1" indent="1"/>
    </xf>
    <xf numFmtId="0" fontId="17" fillId="0" borderId="30"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15" fillId="0" borderId="174" xfId="63" applyFont="1" applyBorder="1" applyAlignment="1">
      <alignment horizontal="center" vertical="center"/>
    </xf>
    <xf numFmtId="0" fontId="85" fillId="0" borderId="209" xfId="63" applyFont="1" applyBorder="1" applyAlignment="1">
      <alignment horizontal="center" vertical="center"/>
    </xf>
    <xf numFmtId="0" fontId="85" fillId="0" borderId="210" xfId="63" applyFont="1" applyBorder="1" applyAlignment="1">
      <alignment horizontal="center" vertical="center"/>
    </xf>
    <xf numFmtId="0" fontId="85" fillId="0" borderId="211" xfId="63" applyFont="1" applyBorder="1" applyAlignment="1">
      <alignment horizontal="center" vertical="center"/>
    </xf>
    <xf numFmtId="0" fontId="85" fillId="0" borderId="174" xfId="63" applyFont="1" applyBorder="1" applyAlignment="1">
      <alignment horizontal="center" vertical="center"/>
    </xf>
    <xf numFmtId="0" fontId="85" fillId="0" borderId="208" xfId="63" applyFont="1" applyBorder="1" applyAlignment="1">
      <alignment horizontal="center" vertical="center"/>
    </xf>
    <xf numFmtId="0" fontId="17" fillId="0" borderId="0" xfId="0" applyFont="1" applyAlignment="1">
      <alignment horizontal="left" vertical="center" wrapText="1"/>
    </xf>
    <xf numFmtId="0" fontId="15" fillId="0" borderId="28" xfId="63" applyFont="1" applyBorder="1" applyAlignment="1">
      <alignment horizontal="center" vertical="center"/>
    </xf>
    <xf numFmtId="0" fontId="15" fillId="2" borderId="0" xfId="89" applyFont="1" applyFill="1" applyAlignment="1">
      <alignment horizontal="left"/>
    </xf>
    <xf numFmtId="0" fontId="4" fillId="0" borderId="16" xfId="63" applyFont="1" applyBorder="1" applyAlignment="1">
      <alignment horizontal="center" vertical="center"/>
    </xf>
    <xf numFmtId="0" fontId="4" fillId="0" borderId="6" xfId="63" applyFont="1" applyBorder="1" applyAlignment="1">
      <alignment horizontal="center" vertical="center"/>
    </xf>
    <xf numFmtId="0" fontId="4" fillId="0" borderId="174" xfId="63" applyFont="1" applyBorder="1" applyAlignment="1">
      <alignment horizontal="center" vertical="center"/>
    </xf>
    <xf numFmtId="0" fontId="4" fillId="0" borderId="208" xfId="63" applyFont="1" applyBorder="1" applyAlignment="1">
      <alignment horizontal="center" vertical="center"/>
    </xf>
    <xf numFmtId="170" fontId="15" fillId="0" borderId="3" xfId="63" applyNumberFormat="1" applyFont="1" applyBorder="1" applyAlignment="1">
      <alignment horizontal="center" vertical="center"/>
    </xf>
    <xf numFmtId="170" fontId="15" fillId="0" borderId="22" xfId="63" applyNumberFormat="1" applyFont="1" applyBorder="1" applyAlignment="1">
      <alignment horizontal="center" vertical="center"/>
    </xf>
    <xf numFmtId="170" fontId="15" fillId="0" borderId="31" xfId="63" applyNumberFormat="1" applyFont="1" applyBorder="1" applyAlignment="1">
      <alignment horizontal="center" vertical="center"/>
    </xf>
    <xf numFmtId="0" fontId="17" fillId="0" borderId="37" xfId="0" applyFont="1" applyBorder="1" applyAlignment="1">
      <alignment horizontal="left" vertical="center" indent="1"/>
    </xf>
    <xf numFmtId="0" fontId="17" fillId="0" borderId="4" xfId="0" applyFont="1" applyBorder="1" applyAlignment="1">
      <alignment horizontal="left" vertical="center" indent="1"/>
    </xf>
    <xf numFmtId="0" fontId="17" fillId="0" borderId="25" xfId="0" applyFont="1" applyBorder="1" applyAlignment="1">
      <alignment horizontal="left" vertical="center" indent="1"/>
    </xf>
    <xf numFmtId="0" fontId="17" fillId="0" borderId="2" xfId="0" applyFont="1" applyBorder="1" applyAlignment="1">
      <alignment horizontal="left" vertical="center" indent="1"/>
    </xf>
    <xf numFmtId="0" fontId="25" fillId="0" borderId="0" xfId="0" applyFont="1" applyAlignment="1">
      <alignment wrapText="1"/>
    </xf>
    <xf numFmtId="0" fontId="4" fillId="0" borderId="0" xfId="53" applyFont="1" applyAlignment="1">
      <alignment horizontal="left" wrapText="1"/>
    </xf>
    <xf numFmtId="0" fontId="14" fillId="0" borderId="0" xfId="0" applyFont="1" applyAlignment="1">
      <alignment horizontal="left" wrapText="1"/>
    </xf>
    <xf numFmtId="0" fontId="25" fillId="0" borderId="4" xfId="0" applyFont="1" applyBorder="1" applyAlignment="1">
      <alignment horizontal="left" vertical="top"/>
    </xf>
    <xf numFmtId="0" fontId="4" fillId="0" borderId="15" xfId="63" applyFont="1" applyBorder="1" applyAlignment="1">
      <alignment horizontal="left" vertical="center"/>
    </xf>
    <xf numFmtId="0" fontId="4" fillId="0" borderId="0" xfId="63" applyFont="1" applyAlignment="1">
      <alignment horizontal="left" vertical="center"/>
    </xf>
    <xf numFmtId="0" fontId="17" fillId="0" borderId="0" xfId="0" applyFont="1" applyAlignment="1">
      <alignment horizontal="left" vertical="center" wrapText="1" indent="1"/>
    </xf>
    <xf numFmtId="0" fontId="17" fillId="0" borderId="0" xfId="0" applyFont="1" applyAlignment="1">
      <alignment horizontal="left" vertical="top" wrapText="1" indent="1"/>
    </xf>
    <xf numFmtId="0" fontId="17" fillId="0" borderId="16" xfId="0" applyFont="1" applyBorder="1" applyAlignment="1">
      <alignment horizontal="center" vertical="center"/>
    </xf>
    <xf numFmtId="0" fontId="17" fillId="0" borderId="6" xfId="0" applyFont="1" applyBorder="1" applyAlignment="1">
      <alignment horizontal="center" vertical="center"/>
    </xf>
    <xf numFmtId="0" fontId="4" fillId="0" borderId="16" xfId="0" applyFont="1" applyBorder="1" applyAlignment="1">
      <alignment horizontal="left" vertical="center" wrapText="1" indent="1"/>
    </xf>
    <xf numFmtId="0" fontId="4" fillId="0" borderId="6" xfId="0" applyFont="1" applyBorder="1" applyAlignment="1">
      <alignment horizontal="left" vertical="center" wrapText="1" indent="1"/>
    </xf>
    <xf numFmtId="0" fontId="17" fillId="0" borderId="2" xfId="0" applyFont="1" applyBorder="1" applyAlignment="1">
      <alignment horizontal="center" vertical="center"/>
    </xf>
    <xf numFmtId="0" fontId="18" fillId="0" borderId="2" xfId="0" applyFont="1" applyBorder="1" applyAlignment="1">
      <alignment horizontal="center" vertical="center"/>
    </xf>
    <xf numFmtId="0" fontId="18" fillId="0" borderId="6" xfId="0" applyFont="1" applyBorder="1" applyAlignment="1">
      <alignment horizontal="center" vertical="center"/>
    </xf>
    <xf numFmtId="0" fontId="14" fillId="0" borderId="2" xfId="0" applyFont="1" applyBorder="1" applyAlignment="1">
      <alignment horizontal="left" vertical="center" wrapText="1" indent="1"/>
    </xf>
    <xf numFmtId="0" fontId="14" fillId="0" borderId="6" xfId="0" applyFont="1" applyBorder="1" applyAlignment="1">
      <alignment horizontal="left" vertical="center" wrapText="1" indent="1"/>
    </xf>
    <xf numFmtId="0" fontId="18" fillId="0" borderId="16" xfId="0" applyFont="1" applyBorder="1" applyAlignment="1">
      <alignment horizontal="center" vertical="center"/>
    </xf>
    <xf numFmtId="0" fontId="14" fillId="0" borderId="16" xfId="0" applyFont="1" applyBorder="1" applyAlignment="1">
      <alignment horizontal="left" vertical="center" wrapText="1" indent="1"/>
    </xf>
    <xf numFmtId="3" fontId="17" fillId="0" borderId="125" xfId="63" applyNumberFormat="1" applyFont="1" applyBorder="1" applyAlignment="1">
      <alignment horizontal="center" vertical="center"/>
    </xf>
    <xf numFmtId="3" fontId="17" fillId="0" borderId="1" xfId="63" applyNumberFormat="1" applyFont="1" applyBorder="1" applyAlignment="1">
      <alignment horizontal="center" vertical="center"/>
    </xf>
    <xf numFmtId="3" fontId="84" fillId="0" borderId="125" xfId="63" applyNumberFormat="1" applyFont="1" applyBorder="1" applyAlignment="1">
      <alignment horizontal="center" vertical="center"/>
    </xf>
    <xf numFmtId="3" fontId="84" fillId="0" borderId="1" xfId="63" applyNumberFormat="1" applyFont="1" applyBorder="1" applyAlignment="1">
      <alignment horizontal="center" vertical="center"/>
    </xf>
    <xf numFmtId="3" fontId="84" fillId="0" borderId="173" xfId="63" applyNumberFormat="1" applyFont="1" applyBorder="1" applyAlignment="1">
      <alignment horizontal="center" vertical="center"/>
    </xf>
    <xf numFmtId="3" fontId="84" fillId="0" borderId="25" xfId="63" applyNumberFormat="1" applyFont="1" applyBorder="1" applyAlignment="1">
      <alignment horizontal="center" vertical="center"/>
    </xf>
    <xf numFmtId="180" fontId="4" fillId="0" borderId="125" xfId="63" applyNumberFormat="1" applyFont="1" applyBorder="1" applyAlignment="1">
      <alignment horizontal="center" vertical="center"/>
    </xf>
    <xf numFmtId="180" fontId="4" fillId="0" borderId="1" xfId="63" applyNumberFormat="1" applyFont="1" applyBorder="1" applyAlignment="1">
      <alignment horizontal="center" vertical="center"/>
    </xf>
    <xf numFmtId="180" fontId="84" fillId="0" borderId="125" xfId="63" applyNumberFormat="1" applyFont="1" applyBorder="1" applyAlignment="1">
      <alignment horizontal="center" vertical="center"/>
    </xf>
    <xf numFmtId="180" fontId="84" fillId="0" borderId="1" xfId="63" applyNumberFormat="1" applyFont="1" applyBorder="1" applyAlignment="1">
      <alignment horizontal="center" vertical="center"/>
    </xf>
    <xf numFmtId="0" fontId="15" fillId="0" borderId="175" xfId="90" applyFont="1" applyBorder="1" applyAlignment="1">
      <alignment horizontal="center" vertical="center"/>
    </xf>
    <xf numFmtId="0" fontId="15" fillId="0" borderId="176" xfId="90" applyFont="1" applyBorder="1" applyAlignment="1">
      <alignment horizontal="center" vertical="center"/>
    </xf>
    <xf numFmtId="0" fontId="84" fillId="0" borderId="176" xfId="0" applyFont="1" applyBorder="1"/>
    <xf numFmtId="180" fontId="4" fillId="0" borderId="159" xfId="63" applyNumberFormat="1" applyFont="1" applyBorder="1" applyAlignment="1">
      <alignment horizontal="center" vertical="center"/>
    </xf>
    <xf numFmtId="180" fontId="4" fillId="0" borderId="161" xfId="63" applyNumberFormat="1" applyFont="1" applyBorder="1" applyAlignment="1">
      <alignment horizontal="center" vertical="center"/>
    </xf>
    <xf numFmtId="180" fontId="84" fillId="0" borderId="159" xfId="63" applyNumberFormat="1" applyFont="1" applyBorder="1" applyAlignment="1">
      <alignment horizontal="center" vertical="center"/>
    </xf>
    <xf numFmtId="180" fontId="84" fillId="0" borderId="161" xfId="63" applyNumberFormat="1" applyFont="1" applyBorder="1" applyAlignment="1">
      <alignment horizontal="center" vertical="center"/>
    </xf>
    <xf numFmtId="0" fontId="85" fillId="0" borderId="0" xfId="0" applyFont="1" applyAlignment="1">
      <alignment horizontal="left" vertical="center" wrapText="1"/>
    </xf>
    <xf numFmtId="3" fontId="15" fillId="0" borderId="5" xfId="38" applyNumberFormat="1" applyFont="1" applyFill="1" applyBorder="1" applyAlignment="1">
      <alignment horizontal="center"/>
    </xf>
    <xf numFmtId="3" fontId="15" fillId="0" borderId="1" xfId="38" applyNumberFormat="1" applyFont="1" applyFill="1" applyBorder="1" applyAlignment="1">
      <alignment horizontal="center"/>
    </xf>
    <xf numFmtId="3" fontId="15" fillId="0" borderId="37" xfId="38" applyNumberFormat="1" applyFont="1" applyFill="1" applyBorder="1" applyAlignment="1">
      <alignment horizontal="center"/>
    </xf>
    <xf numFmtId="3" fontId="15" fillId="0" borderId="25" xfId="38" applyNumberFormat="1" applyFont="1" applyFill="1" applyBorder="1" applyAlignment="1">
      <alignment horizontal="center"/>
    </xf>
    <xf numFmtId="3" fontId="85" fillId="0" borderId="37" xfId="38" applyNumberFormat="1" applyFont="1" applyFill="1" applyBorder="1" applyAlignment="1">
      <alignment horizontal="center"/>
    </xf>
    <xf numFmtId="3" fontId="85" fillId="0" borderId="25" xfId="38" applyNumberFormat="1" applyFont="1" applyFill="1" applyBorder="1" applyAlignment="1">
      <alignment horizontal="center"/>
    </xf>
    <xf numFmtId="0" fontId="4" fillId="0" borderId="0" xfId="63" applyFont="1" applyAlignment="1">
      <alignment horizontal="left"/>
    </xf>
    <xf numFmtId="0" fontId="25" fillId="0" borderId="6" xfId="0" applyFont="1" applyBorder="1" applyAlignment="1">
      <alignment horizontal="center" vertical="center"/>
    </xf>
    <xf numFmtId="0" fontId="25" fillId="0" borderId="36" xfId="0" applyFont="1" applyBorder="1" applyAlignment="1">
      <alignment horizontal="center" vertical="center"/>
    </xf>
    <xf numFmtId="0" fontId="25" fillId="0" borderId="32" xfId="0" applyFont="1" applyBorder="1" applyAlignment="1">
      <alignment horizontal="center" vertical="center"/>
    </xf>
    <xf numFmtId="0" fontId="25" fillId="0" borderId="37" xfId="0" applyFont="1" applyBorder="1" applyAlignment="1">
      <alignment horizontal="center" vertical="center"/>
    </xf>
    <xf numFmtId="0" fontId="17" fillId="4" borderId="22" xfId="0" applyFont="1" applyFill="1" applyBorder="1" applyAlignment="1">
      <alignment horizontal="left" vertical="center" wrapText="1" indent="1"/>
    </xf>
    <xf numFmtId="0" fontId="17" fillId="4" borderId="31" xfId="0" applyFont="1" applyFill="1" applyBorder="1" applyAlignment="1">
      <alignment horizontal="left" vertical="center" wrapText="1" indent="1"/>
    </xf>
    <xf numFmtId="0" fontId="25" fillId="0" borderId="0" xfId="0" applyFont="1" applyAlignment="1">
      <alignment vertical="top" wrapText="1"/>
    </xf>
    <xf numFmtId="0" fontId="17" fillId="0" borderId="0" xfId="0" applyFont="1" applyAlignment="1">
      <alignment vertical="top" wrapText="1"/>
    </xf>
    <xf numFmtId="0" fontId="15" fillId="0" borderId="0" xfId="0" applyFont="1" applyAlignment="1">
      <alignment horizontal="left" wrapText="1"/>
    </xf>
    <xf numFmtId="0" fontId="84" fillId="0" borderId="0" xfId="0" applyFont="1" applyAlignment="1">
      <alignment horizontal="justify" wrapText="1"/>
    </xf>
    <xf numFmtId="0" fontId="4" fillId="0" borderId="0" xfId="0" applyFont="1" applyAlignment="1">
      <alignment horizontal="justify" vertical="top" wrapText="1"/>
    </xf>
    <xf numFmtId="0" fontId="4" fillId="0" borderId="125" xfId="63" applyFont="1" applyBorder="1" applyAlignment="1">
      <alignment horizontal="center" vertical="center"/>
    </xf>
    <xf numFmtId="0" fontId="4" fillId="0" borderId="0" xfId="63" applyFont="1" applyAlignment="1">
      <alignment horizontal="center" vertical="center"/>
    </xf>
    <xf numFmtId="1" fontId="4" fillId="0" borderId="125" xfId="63" applyNumberFormat="1" applyFont="1" applyBorder="1" applyAlignment="1">
      <alignment horizontal="center" vertical="center"/>
    </xf>
    <xf numFmtId="1" fontId="4" fillId="0" borderId="0" xfId="63" applyNumberFormat="1" applyFont="1" applyAlignment="1">
      <alignment horizontal="center" vertical="center"/>
    </xf>
    <xf numFmtId="1" fontId="4" fillId="0" borderId="1" xfId="63" applyNumberFormat="1" applyFont="1" applyBorder="1" applyAlignment="1">
      <alignment horizontal="center" vertical="center"/>
    </xf>
    <xf numFmtId="0" fontId="15" fillId="0" borderId="22" xfId="63" applyFont="1" applyBorder="1" applyAlignment="1">
      <alignment horizontal="center" vertical="center" wrapText="1"/>
    </xf>
    <xf numFmtId="0" fontId="4" fillId="0" borderId="24" xfId="63" applyFont="1" applyBorder="1"/>
    <xf numFmtId="0" fontId="4" fillId="0" borderId="31" xfId="63" applyFont="1" applyBorder="1"/>
    <xf numFmtId="0" fontId="15" fillId="0" borderId="24" xfId="63" applyFont="1" applyBorder="1" applyAlignment="1">
      <alignment horizontal="center" vertical="center" wrapText="1"/>
    </xf>
    <xf numFmtId="0" fontId="15" fillId="0" borderId="31" xfId="63" applyFont="1" applyBorder="1" applyAlignment="1">
      <alignment horizontal="center" vertical="center" wrapText="1"/>
    </xf>
    <xf numFmtId="0" fontId="4" fillId="0" borderId="4" xfId="63" applyFont="1" applyBorder="1" applyAlignment="1">
      <alignment horizontal="center" vertical="center"/>
    </xf>
    <xf numFmtId="1" fontId="4" fillId="0" borderId="37" xfId="63" applyNumberFormat="1" applyFont="1" applyBorder="1" applyAlignment="1">
      <alignment horizontal="center" vertical="center"/>
    </xf>
    <xf numFmtId="1" fontId="4" fillId="0" borderId="4" xfId="63" applyNumberFormat="1" applyFont="1" applyBorder="1" applyAlignment="1">
      <alignment horizontal="center" vertical="center"/>
    </xf>
    <xf numFmtId="1" fontId="4" fillId="0" borderId="25" xfId="63" applyNumberFormat="1" applyFont="1" applyBorder="1" applyAlignment="1">
      <alignment horizontal="center" vertical="center"/>
    </xf>
    <xf numFmtId="0" fontId="4" fillId="0" borderId="0" xfId="63" applyFont="1" applyBorder="1" applyAlignment="1">
      <alignment horizontal="center" vertical="center"/>
    </xf>
    <xf numFmtId="1" fontId="4" fillId="0" borderId="5" xfId="63" applyNumberFormat="1" applyFont="1" applyBorder="1" applyAlignment="1">
      <alignment horizontal="center" vertical="center"/>
    </xf>
    <xf numFmtId="1" fontId="4" fillId="0" borderId="0" xfId="63" applyNumberFormat="1" applyFont="1" applyBorder="1" applyAlignment="1">
      <alignment horizontal="center" vertical="center"/>
    </xf>
    <xf numFmtId="0" fontId="4" fillId="0" borderId="0" xfId="61" applyFont="1" applyAlignment="1">
      <alignment horizontal="left" wrapText="1" indent="3"/>
    </xf>
    <xf numFmtId="0" fontId="4" fillId="0" borderId="2" xfId="61" applyFont="1" applyBorder="1" applyAlignment="1">
      <alignment horizontal="left" vertical="center" wrapText="1"/>
    </xf>
    <xf numFmtId="0" fontId="4" fillId="0" borderId="6" xfId="61" applyFont="1" applyBorder="1" applyAlignment="1">
      <alignment horizontal="left" vertical="center" wrapText="1"/>
    </xf>
    <xf numFmtId="0" fontId="15" fillId="0" borderId="177" xfId="0" applyFont="1" applyBorder="1" applyAlignment="1">
      <alignment horizontal="center" vertical="center" wrapText="1"/>
    </xf>
    <xf numFmtId="0" fontId="15" fillId="0" borderId="175" xfId="0" applyFont="1" applyBorder="1" applyAlignment="1">
      <alignment horizontal="center" vertical="center" wrapText="1"/>
    </xf>
    <xf numFmtId="0" fontId="15" fillId="0" borderId="197" xfId="0" applyFont="1" applyBorder="1" applyAlignment="1">
      <alignment horizontal="center" vertical="center" wrapText="1"/>
    </xf>
    <xf numFmtId="0" fontId="15" fillId="0" borderId="23" xfId="0" applyFont="1" applyBorder="1" applyAlignment="1">
      <alignment horizontal="center" vertical="center"/>
    </xf>
    <xf numFmtId="0" fontId="15" fillId="0" borderId="197" xfId="0" applyFont="1" applyBorder="1" applyAlignment="1">
      <alignment horizontal="center" vertical="center"/>
    </xf>
    <xf numFmtId="0" fontId="15" fillId="0" borderId="175" xfId="61" applyFont="1" applyBorder="1" applyAlignment="1">
      <alignment horizontal="center" vertical="center"/>
    </xf>
    <xf numFmtId="0" fontId="15" fillId="0" borderId="197" xfId="61" applyFont="1" applyBorder="1" applyAlignment="1">
      <alignment horizontal="center" vertical="center"/>
    </xf>
    <xf numFmtId="0" fontId="15" fillId="0" borderId="176" xfId="61" applyFont="1" applyBorder="1" applyAlignment="1">
      <alignment horizontal="center" vertical="center"/>
    </xf>
    <xf numFmtId="0" fontId="15" fillId="0" borderId="3" xfId="61" applyFont="1" applyBorder="1" applyAlignment="1">
      <alignment horizontal="center" vertical="center" wrapText="1"/>
    </xf>
    <xf numFmtId="0" fontId="15" fillId="0" borderId="214" xfId="0" applyFont="1" applyBorder="1" applyAlignment="1">
      <alignment horizontal="center" vertical="center" wrapText="1"/>
    </xf>
    <xf numFmtId="0" fontId="15" fillId="0" borderId="160" xfId="0" applyFont="1" applyBorder="1" applyAlignment="1">
      <alignment horizontal="center" vertical="center" wrapText="1"/>
    </xf>
    <xf numFmtId="0" fontId="15" fillId="0" borderId="82" xfId="0" applyFont="1" applyBorder="1" applyAlignment="1">
      <alignment horizontal="center" vertical="center" wrapText="1"/>
    </xf>
    <xf numFmtId="0" fontId="15" fillId="0" borderId="0" xfId="0" applyFont="1" applyAlignment="1">
      <alignment horizontal="center" vertical="center" wrapText="1"/>
    </xf>
    <xf numFmtId="0" fontId="15" fillId="0" borderId="7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59" xfId="0" applyFont="1" applyBorder="1" applyAlignment="1">
      <alignment horizontal="center" vertical="center" wrapText="1"/>
    </xf>
    <xf numFmtId="0" fontId="15" fillId="0" borderId="173" xfId="0" applyFont="1" applyBorder="1" applyAlignment="1">
      <alignment horizontal="center" vertical="center" wrapText="1"/>
    </xf>
    <xf numFmtId="0" fontId="12" fillId="0" borderId="5" xfId="63" applyFont="1" applyBorder="1" applyAlignment="1">
      <alignment horizontal="left"/>
    </xf>
    <xf numFmtId="0" fontId="12" fillId="0" borderId="1" xfId="63" applyFont="1" applyBorder="1" applyAlignment="1">
      <alignment horizontal="left"/>
    </xf>
    <xf numFmtId="0" fontId="4" fillId="0" borderId="15" xfId="57" applyFont="1" applyBorder="1" applyAlignment="1">
      <alignment horizontal="left" wrapText="1"/>
    </xf>
    <xf numFmtId="0" fontId="4" fillId="0" borderId="0" xfId="57" applyFont="1" applyAlignment="1">
      <alignment horizontal="left" wrapText="1"/>
    </xf>
    <xf numFmtId="0" fontId="15" fillId="0" borderId="37" xfId="63" applyFont="1" applyBorder="1" applyAlignment="1">
      <alignment horizontal="center" vertical="center" wrapText="1"/>
    </xf>
    <xf numFmtId="0" fontId="15" fillId="0" borderId="25" xfId="63" applyFont="1" applyBorder="1" applyAlignment="1">
      <alignment horizontal="center" vertical="center" wrapText="1"/>
    </xf>
    <xf numFmtId="0" fontId="15" fillId="0" borderId="5" xfId="63" applyFont="1" applyBorder="1" applyAlignment="1">
      <alignment horizontal="left" wrapText="1" indent="1"/>
    </xf>
    <xf numFmtId="0" fontId="15" fillId="0" borderId="1" xfId="63" applyFont="1" applyBorder="1" applyAlignment="1">
      <alignment horizontal="left" wrapText="1" indent="1"/>
    </xf>
    <xf numFmtId="0" fontId="12" fillId="0" borderId="5" xfId="63" applyFont="1" applyBorder="1" applyAlignment="1">
      <alignment horizontal="left" wrapText="1"/>
    </xf>
    <xf numFmtId="0" fontId="12" fillId="0" borderId="0" xfId="63" applyFont="1" applyAlignment="1">
      <alignment horizontal="left" wrapText="1"/>
    </xf>
    <xf numFmtId="0" fontId="12" fillId="0" borderId="5" xfId="63" applyFont="1" applyBorder="1" applyAlignment="1">
      <alignment horizontal="left" wrapText="1" indent="2"/>
    </xf>
    <xf numFmtId="0" fontId="12" fillId="0" borderId="0" xfId="63" applyFont="1" applyAlignment="1">
      <alignment horizontal="left" wrapText="1" indent="2"/>
    </xf>
    <xf numFmtId="0" fontId="15" fillId="0" borderId="5" xfId="63" applyFont="1" applyBorder="1" applyAlignment="1">
      <alignment horizontal="left" wrapText="1"/>
    </xf>
    <xf numFmtId="0" fontId="15" fillId="0" borderId="1" xfId="63" applyFont="1" applyBorder="1" applyAlignment="1">
      <alignment horizontal="left" wrapText="1"/>
    </xf>
    <xf numFmtId="0" fontId="12" fillId="0" borderId="2" xfId="63" applyFont="1" applyBorder="1" applyAlignment="1">
      <alignment horizontal="left" wrapText="1" indent="1"/>
    </xf>
    <xf numFmtId="0" fontId="12" fillId="0" borderId="5" xfId="63" applyFont="1" applyBorder="1" applyAlignment="1">
      <alignment horizontal="left" wrapText="1" indent="1"/>
    </xf>
    <xf numFmtId="0" fontId="12" fillId="0" borderId="1" xfId="63" applyFont="1" applyBorder="1" applyAlignment="1">
      <alignment horizontal="left" wrapText="1" indent="1"/>
    </xf>
    <xf numFmtId="0" fontId="4" fillId="0" borderId="5" xfId="63" applyFont="1" applyBorder="1"/>
    <xf numFmtId="0" fontId="4" fillId="0" borderId="1" xfId="63" applyFont="1" applyBorder="1"/>
    <xf numFmtId="0" fontId="4" fillId="0" borderId="37" xfId="63" applyFont="1" applyBorder="1" applyAlignment="1">
      <alignment horizontal="left" vertical="center" wrapText="1"/>
    </xf>
    <xf numFmtId="0" fontId="4" fillId="0" borderId="25" xfId="63" applyFont="1" applyBorder="1" applyAlignment="1">
      <alignment horizontal="left" vertical="center" wrapText="1"/>
    </xf>
    <xf numFmtId="0" fontId="4" fillId="0" borderId="36" xfId="63" applyFont="1" applyBorder="1" applyAlignment="1">
      <alignment wrapText="1"/>
    </xf>
    <xf numFmtId="0" fontId="4" fillId="0" borderId="32" xfId="63" applyFont="1" applyBorder="1"/>
    <xf numFmtId="0" fontId="20" fillId="0" borderId="0" xfId="0" applyFont="1" applyAlignment="1">
      <alignment horizontal="left"/>
    </xf>
    <xf numFmtId="0" fontId="15" fillId="0" borderId="175" xfId="0" quotePrefix="1" applyFont="1" applyBorder="1" applyAlignment="1">
      <alignment horizontal="center" vertical="center"/>
    </xf>
    <xf numFmtId="0" fontId="15" fillId="0" borderId="176" xfId="0" quotePrefix="1" applyFont="1" applyBorder="1" applyAlignment="1">
      <alignment horizontal="center" vertical="center"/>
    </xf>
    <xf numFmtId="0" fontId="15" fillId="0" borderId="0" xfId="0" applyFont="1" applyAlignment="1">
      <alignment horizontal="left" vertical="center" wrapText="1"/>
    </xf>
    <xf numFmtId="0" fontId="4" fillId="0" borderId="4" xfId="0" applyFont="1" applyBorder="1" applyAlignment="1">
      <alignment horizontal="right"/>
    </xf>
    <xf numFmtId="0" fontId="85" fillId="0" borderId="36" xfId="0" applyFont="1" applyBorder="1"/>
    <xf numFmtId="0" fontId="85" fillId="0" borderId="32" xfId="0" applyFont="1" applyBorder="1"/>
    <xf numFmtId="0" fontId="4" fillId="0" borderId="4" xfId="63" applyFont="1" applyBorder="1" applyAlignment="1">
      <alignment horizontal="left" vertical="center" wrapText="1"/>
    </xf>
    <xf numFmtId="0" fontId="85" fillId="0" borderId="37" xfId="0" applyFont="1" applyBorder="1"/>
    <xf numFmtId="0" fontId="85" fillId="0" borderId="25" xfId="0" applyFont="1" applyBorder="1"/>
    <xf numFmtId="0" fontId="4" fillId="0" borderId="15" xfId="63" applyFont="1" applyBorder="1"/>
    <xf numFmtId="0" fontId="4" fillId="0" borderId="5" xfId="63" applyFont="1" applyBorder="1" applyAlignment="1">
      <alignment vertical="center" wrapText="1"/>
    </xf>
    <xf numFmtId="0" fontId="4" fillId="0" borderId="0" xfId="63" applyFont="1" applyAlignment="1">
      <alignment vertical="center" wrapText="1"/>
    </xf>
    <xf numFmtId="0" fontId="4" fillId="0" borderId="0" xfId="0" applyFont="1" applyAlignment="1">
      <alignment horizontal="left" wrapText="1"/>
    </xf>
    <xf numFmtId="0" fontId="15" fillId="0" borderId="0" xfId="63" applyFont="1" applyAlignment="1">
      <alignment horizontal="left" wrapText="1"/>
    </xf>
    <xf numFmtId="0" fontId="4" fillId="0" borderId="0" xfId="0" applyFont="1" applyAlignment="1">
      <alignment horizontal="left" vertical="center" wrapText="1"/>
    </xf>
    <xf numFmtId="0" fontId="15" fillId="0" borderId="0" xfId="89" applyFont="1" applyAlignment="1">
      <alignment horizontal="left" vertical="top" wrapText="1"/>
    </xf>
    <xf numFmtId="0" fontId="4" fillId="0" borderId="5" xfId="0" applyFont="1" applyBorder="1" applyAlignment="1">
      <alignment horizontal="left" vertical="center" wrapText="1" indent="1"/>
    </xf>
    <xf numFmtId="0" fontId="4" fillId="0" borderId="0" xfId="0" applyFont="1" applyAlignment="1">
      <alignment horizontal="left" vertical="center" wrapText="1" indent="1"/>
    </xf>
    <xf numFmtId="0" fontId="4" fillId="0" borderId="1" xfId="0" applyFont="1" applyBorder="1" applyAlignment="1">
      <alignment vertical="center" wrapText="1"/>
    </xf>
    <xf numFmtId="0" fontId="4" fillId="0" borderId="1" xfId="0" applyFont="1" applyBorder="1" applyAlignment="1">
      <alignment horizontal="left" vertical="center" wrapText="1" indent="1"/>
    </xf>
    <xf numFmtId="0" fontId="4" fillId="0" borderId="37"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25" xfId="0" applyFont="1" applyBorder="1" applyAlignment="1">
      <alignment horizontal="left" vertical="center" wrapText="1" indent="1"/>
    </xf>
    <xf numFmtId="0" fontId="15" fillId="0" borderId="3" xfId="0" applyFont="1" applyBorder="1" applyAlignment="1">
      <alignment vertical="center"/>
    </xf>
    <xf numFmtId="0" fontId="99" fillId="0" borderId="0" xfId="46" applyFont="1" applyAlignment="1">
      <alignment horizontal="left"/>
    </xf>
    <xf numFmtId="0" fontId="4" fillId="0" borderId="177" xfId="0" applyFont="1" applyBorder="1" applyAlignment="1">
      <alignment horizontal="center" vertical="center"/>
    </xf>
    <xf numFmtId="0" fontId="15" fillId="0" borderId="4" xfId="0" applyFont="1" applyBorder="1" applyAlignment="1">
      <alignment horizontal="left" vertical="center" wrapText="1"/>
    </xf>
    <xf numFmtId="0" fontId="15" fillId="0" borderId="3" xfId="0" applyFont="1" applyBorder="1" applyAlignment="1">
      <alignment horizontal="left" vertical="center" wrapText="1" indent="1"/>
    </xf>
    <xf numFmtId="0" fontId="15" fillId="0" borderId="177" xfId="0" applyFont="1" applyBorder="1" applyAlignment="1">
      <alignment horizontal="left" vertical="center" wrapText="1" indent="2"/>
    </xf>
    <xf numFmtId="0" fontId="4" fillId="0" borderId="3" xfId="0" applyFont="1" applyBorder="1" applyAlignment="1">
      <alignment horizontal="center" vertical="center"/>
    </xf>
    <xf numFmtId="0" fontId="17" fillId="0" borderId="3" xfId="0" applyFont="1" applyBorder="1" applyAlignment="1">
      <alignment horizontal="center" vertical="center"/>
    </xf>
    <xf numFmtId="0" fontId="4" fillId="0" borderId="3" xfId="0" applyFont="1" applyBorder="1" applyAlignment="1">
      <alignment horizontal="center" vertical="center" wrapText="1"/>
    </xf>
    <xf numFmtId="37" fontId="4" fillId="0" borderId="177" xfId="100" applyNumberFormat="1" applyFont="1" applyFill="1" applyBorder="1" applyAlignment="1">
      <alignment horizontal="center" vertical="center"/>
    </xf>
    <xf numFmtId="37" fontId="4" fillId="0" borderId="16" xfId="100" applyNumberFormat="1" applyFont="1" applyFill="1" applyBorder="1" applyAlignment="1">
      <alignment horizontal="center" vertical="center"/>
    </xf>
    <xf numFmtId="3" fontId="4" fillId="0" borderId="177" xfId="0" applyNumberFormat="1" applyFont="1" applyBorder="1" applyAlignment="1">
      <alignment horizontal="center" vertical="center"/>
    </xf>
    <xf numFmtId="0" fontId="85" fillId="60" borderId="36" xfId="0" applyFont="1" applyFill="1" applyBorder="1" applyAlignment="1">
      <alignment horizontal="center" vertical="center"/>
    </xf>
    <xf numFmtId="0" fontId="85" fillId="60" borderId="15" xfId="0" applyFont="1" applyFill="1" applyBorder="1" applyAlignment="1">
      <alignment horizontal="center" vertical="center"/>
    </xf>
    <xf numFmtId="0" fontId="85" fillId="60" borderId="32" xfId="0" applyFont="1" applyFill="1" applyBorder="1" applyAlignment="1">
      <alignment horizontal="center" vertical="center"/>
    </xf>
    <xf numFmtId="0" fontId="85" fillId="60" borderId="37" xfId="0" applyFont="1" applyFill="1" applyBorder="1" applyAlignment="1">
      <alignment horizontal="center" vertical="center"/>
    </xf>
    <xf numFmtId="0" fontId="85" fillId="60" borderId="4" xfId="0" applyFont="1" applyFill="1" applyBorder="1" applyAlignment="1">
      <alignment horizontal="center" vertical="center"/>
    </xf>
    <xf numFmtId="0" fontId="85" fillId="60" borderId="25" xfId="0" applyFont="1" applyFill="1" applyBorder="1" applyAlignment="1">
      <alignment horizontal="center" vertical="center"/>
    </xf>
    <xf numFmtId="0" fontId="217" fillId="0" borderId="5" xfId="0" applyFont="1" applyBorder="1" applyAlignment="1">
      <alignment horizontal="left" vertical="center" wrapText="1"/>
    </xf>
    <xf numFmtId="0" fontId="217" fillId="0" borderId="0" xfId="0" applyFont="1" applyBorder="1" applyAlignment="1">
      <alignment horizontal="left" vertical="center" wrapText="1"/>
    </xf>
    <xf numFmtId="0" fontId="217" fillId="0" borderId="5" xfId="0" applyFont="1" applyBorder="1" applyAlignment="1">
      <alignment horizontal="center" vertical="center" wrapText="1"/>
    </xf>
    <xf numFmtId="0" fontId="217" fillId="0" borderId="0" xfId="0" applyFont="1" applyBorder="1" applyAlignment="1">
      <alignment horizontal="center" vertical="center" wrapText="1"/>
    </xf>
    <xf numFmtId="0" fontId="4" fillId="0" borderId="15" xfId="0" applyFont="1" applyBorder="1" applyAlignment="1">
      <alignment horizontal="left" vertical="center" wrapText="1"/>
    </xf>
    <xf numFmtId="0" fontId="4" fillId="2" borderId="2" xfId="0" applyFont="1" applyFill="1" applyBorder="1" applyAlignment="1">
      <alignment horizontal="left" wrapText="1" indent="3"/>
    </xf>
    <xf numFmtId="0" fontId="4" fillId="2" borderId="5" xfId="0" applyFont="1" applyFill="1" applyBorder="1" applyAlignment="1">
      <alignment horizontal="center" wrapText="1"/>
    </xf>
    <xf numFmtId="0" fontId="4" fillId="2" borderId="0" xfId="0" applyFont="1" applyFill="1" applyAlignment="1">
      <alignment horizontal="center" wrapText="1"/>
    </xf>
    <xf numFmtId="0" fontId="4" fillId="2" borderId="1" xfId="0" applyFont="1" applyFill="1" applyBorder="1" applyAlignment="1">
      <alignment horizontal="center" wrapText="1"/>
    </xf>
    <xf numFmtId="3" fontId="4" fillId="2" borderId="5" xfId="0" applyNumberFormat="1" applyFont="1" applyFill="1" applyBorder="1" applyAlignment="1">
      <alignment horizontal="center" wrapText="1"/>
    </xf>
    <xf numFmtId="3" fontId="4" fillId="2" borderId="1" xfId="0" applyNumberFormat="1" applyFont="1" applyFill="1" applyBorder="1" applyAlignment="1">
      <alignment horizontal="center" wrapText="1"/>
    </xf>
    <xf numFmtId="0" fontId="4" fillId="2" borderId="5" xfId="0" applyFont="1" applyFill="1" applyBorder="1" applyAlignment="1">
      <alignment horizontal="left" wrapText="1" indent="3"/>
    </xf>
    <xf numFmtId="0" fontId="4" fillId="2" borderId="0" xfId="0" applyFont="1" applyFill="1" applyAlignment="1">
      <alignment horizontal="left" wrapText="1" indent="3"/>
    </xf>
    <xf numFmtId="0" fontId="4" fillId="2" borderId="1" xfId="0" applyFont="1" applyFill="1" applyBorder="1" applyAlignment="1">
      <alignment horizontal="left" wrapText="1" indent="3"/>
    </xf>
    <xf numFmtId="0" fontId="4" fillId="2" borderId="6" xfId="0" applyFont="1" applyFill="1" applyBorder="1" applyAlignment="1">
      <alignment horizontal="left" vertical="center" wrapText="1" indent="3"/>
    </xf>
    <xf numFmtId="0" fontId="4" fillId="2" borderId="37"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5" xfId="0" applyFont="1" applyFill="1" applyBorder="1" applyAlignment="1">
      <alignment horizontal="center" vertical="center" wrapText="1"/>
    </xf>
    <xf numFmtId="3" fontId="4" fillId="2" borderId="37" xfId="0" applyNumberFormat="1" applyFont="1" applyFill="1" applyBorder="1" applyAlignment="1">
      <alignment horizontal="center" vertical="center" wrapText="1"/>
    </xf>
    <xf numFmtId="3" fontId="4" fillId="2" borderId="25" xfId="0" applyNumberFormat="1" applyFont="1" applyFill="1" applyBorder="1" applyAlignment="1">
      <alignment horizontal="center" vertical="center" wrapText="1"/>
    </xf>
    <xf numFmtId="0" fontId="4" fillId="2" borderId="36" xfId="0" applyFont="1" applyFill="1" applyBorder="1" applyAlignment="1">
      <alignment horizontal="center" wrapText="1"/>
    </xf>
    <xf numFmtId="0" fontId="4" fillId="2" borderId="15" xfId="0" applyFont="1" applyFill="1" applyBorder="1" applyAlignment="1">
      <alignment horizontal="center" wrapText="1"/>
    </xf>
    <xf numFmtId="0" fontId="4" fillId="2" borderId="32" xfId="0" applyFont="1" applyFill="1" applyBorder="1" applyAlignment="1">
      <alignment horizontal="center" wrapText="1"/>
    </xf>
    <xf numFmtId="3" fontId="4" fillId="2" borderId="159" xfId="0" applyNumberFormat="1" applyFont="1" applyFill="1" applyBorder="1" applyAlignment="1">
      <alignment horizontal="center" wrapText="1"/>
    </xf>
    <xf numFmtId="3" fontId="4" fillId="2" borderId="161" xfId="0" applyNumberFormat="1" applyFont="1" applyFill="1" applyBorder="1" applyAlignment="1">
      <alignment horizontal="center" wrapText="1"/>
    </xf>
    <xf numFmtId="0" fontId="15" fillId="2" borderId="3" xfId="0" applyFont="1" applyFill="1" applyBorder="1" applyAlignment="1">
      <alignment horizontal="center" vertical="center" wrapText="1"/>
    </xf>
    <xf numFmtId="0" fontId="25" fillId="0" borderId="22"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0" xfId="0" applyFont="1" applyAlignment="1">
      <alignment horizontal="left"/>
    </xf>
    <xf numFmtId="0" fontId="17" fillId="0" borderId="5" xfId="0" applyFont="1" applyBorder="1" applyAlignment="1">
      <alignment horizontal="center"/>
    </xf>
    <xf numFmtId="0" fontId="17" fillId="0" borderId="0" xfId="0" applyFont="1" applyAlignment="1">
      <alignment horizontal="center"/>
    </xf>
    <xf numFmtId="0" fontId="17" fillId="0" borderId="1" xfId="0" applyFont="1" applyBorder="1" applyAlignment="1">
      <alignment horizontal="center"/>
    </xf>
    <xf numFmtId="0" fontId="17" fillId="0" borderId="2" xfId="0" applyFont="1" applyBorder="1" applyAlignment="1">
      <alignment horizontal="center"/>
    </xf>
    <xf numFmtId="0" fontId="15" fillId="0" borderId="4" xfId="0" quotePrefix="1" applyFont="1" applyBorder="1" applyAlignment="1">
      <alignment horizontal="left" vertical="center" wrapText="1"/>
    </xf>
    <xf numFmtId="0" fontId="4" fillId="0" borderId="16" xfId="0" quotePrefix="1" applyFont="1" applyBorder="1" applyAlignment="1">
      <alignment horizontal="left" wrapText="1"/>
    </xf>
    <xf numFmtId="0" fontId="4" fillId="0" borderId="2" xfId="0" quotePrefix="1" applyFont="1" applyBorder="1" applyAlignment="1">
      <alignment horizontal="left" wrapText="1"/>
    </xf>
    <xf numFmtId="37" fontId="15" fillId="0" borderId="22" xfId="26" applyNumberFormat="1" applyFont="1" applyBorder="1" applyAlignment="1">
      <alignment horizontal="center" vertical="center"/>
    </xf>
    <xf numFmtId="37" fontId="15" fillId="0" borderId="31" xfId="26" applyNumberFormat="1" applyFont="1" applyBorder="1" applyAlignment="1">
      <alignment horizontal="center" vertical="center"/>
    </xf>
    <xf numFmtId="37" fontId="17" fillId="0" borderId="36" xfId="26" applyNumberFormat="1" applyFont="1" applyBorder="1" applyAlignment="1">
      <alignment horizontal="center" vertical="center"/>
    </xf>
    <xf numFmtId="37" fontId="17" fillId="0" borderId="32" xfId="26" applyNumberFormat="1" applyFont="1" applyBorder="1" applyAlignment="1">
      <alignment horizontal="center" vertical="center"/>
    </xf>
    <xf numFmtId="37" fontId="17" fillId="0" borderId="5" xfId="26" applyNumberFormat="1" applyFont="1" applyBorder="1" applyAlignment="1">
      <alignment horizontal="center" vertical="center"/>
    </xf>
    <xf numFmtId="37" fontId="17" fillId="0" borderId="1" xfId="26" applyNumberFormat="1" applyFont="1" applyBorder="1" applyAlignment="1">
      <alignment horizontal="center" vertical="center"/>
    </xf>
    <xf numFmtId="37" fontId="4" fillId="0" borderId="5" xfId="26" applyNumberFormat="1" applyFont="1" applyBorder="1" applyAlignment="1">
      <alignment horizontal="center" vertical="center"/>
    </xf>
    <xf numFmtId="37" fontId="4" fillId="0" borderId="1" xfId="26" applyNumberFormat="1" applyFont="1" applyBorder="1" applyAlignment="1">
      <alignment horizontal="center" vertical="center"/>
    </xf>
    <xf numFmtId="37" fontId="17" fillId="0" borderId="37" xfId="26" applyNumberFormat="1" applyFont="1" applyBorder="1" applyAlignment="1">
      <alignment horizontal="center" vertical="center"/>
    </xf>
    <xf numFmtId="37" fontId="17" fillId="0" borderId="25" xfId="26" applyNumberFormat="1" applyFont="1" applyBorder="1" applyAlignment="1">
      <alignment horizontal="center" vertical="center"/>
    </xf>
    <xf numFmtId="0" fontId="15" fillId="0" borderId="0" xfId="0" quotePrefix="1" applyFont="1" applyAlignment="1">
      <alignment horizontal="left" vertical="center" wrapText="1"/>
    </xf>
    <xf numFmtId="0" fontId="17" fillId="0" borderId="15" xfId="0" applyFont="1" applyBorder="1" applyAlignment="1">
      <alignment horizontal="left" vertical="top" wrapText="1"/>
    </xf>
    <xf numFmtId="0" fontId="85" fillId="0" borderId="3" xfId="0" applyFont="1" applyBorder="1" applyAlignment="1">
      <alignment horizontal="center" vertical="center" wrapText="1"/>
    </xf>
    <xf numFmtId="0" fontId="85" fillId="0" borderId="22" xfId="0" applyFont="1" applyBorder="1" applyAlignment="1">
      <alignment horizontal="center" vertical="center"/>
    </xf>
    <xf numFmtId="0" fontId="85" fillId="0" borderId="24" xfId="0" applyFont="1" applyBorder="1" applyAlignment="1">
      <alignment horizontal="center" vertical="center"/>
    </xf>
    <xf numFmtId="0" fontId="85" fillId="0" borderId="31" xfId="0" applyFont="1" applyBorder="1" applyAlignment="1">
      <alignment horizontal="center" vertical="center"/>
    </xf>
    <xf numFmtId="0" fontId="85" fillId="0" borderId="3" xfId="0" applyFont="1" applyBorder="1" applyAlignment="1">
      <alignment horizontal="center" vertical="center"/>
    </xf>
    <xf numFmtId="0" fontId="85" fillId="0" borderId="0" xfId="0" applyFont="1" applyAlignment="1">
      <alignment horizontal="left" wrapText="1"/>
    </xf>
    <xf numFmtId="0" fontId="85" fillId="0" borderId="0" xfId="0" applyFont="1" applyAlignment="1">
      <alignment horizontal="left" vertical="top" wrapText="1"/>
    </xf>
    <xf numFmtId="3" fontId="85" fillId="0" borderId="3" xfId="0" applyNumberFormat="1" applyFont="1" applyBorder="1" applyAlignment="1">
      <alignment horizontal="center" vertical="center" wrapText="1"/>
    </xf>
    <xf numFmtId="3" fontId="85" fillId="0" borderId="0" xfId="0" applyNumberFormat="1" applyFont="1" applyAlignment="1">
      <alignment horizontal="left" vertical="center" wrapText="1"/>
    </xf>
    <xf numFmtId="3" fontId="85" fillId="0" borderId="3" xfId="0" applyNumberFormat="1" applyFont="1" applyBorder="1" applyAlignment="1">
      <alignment horizontal="center" vertical="center"/>
    </xf>
    <xf numFmtId="0" fontId="4" fillId="0" borderId="0" xfId="63" applyFont="1" applyBorder="1" applyAlignment="1">
      <alignment horizontal="left" wrapText="1"/>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7" fillId="0" borderId="6" xfId="0" applyFont="1" applyBorder="1" applyAlignment="1">
      <alignment horizontal="left" vertical="center" indent="1"/>
    </xf>
    <xf numFmtId="0" fontId="17" fillId="0" borderId="19" xfId="0" applyFont="1" applyBorder="1" applyAlignment="1">
      <alignment horizontal="left" vertical="center" wrapText="1" indent="1"/>
    </xf>
    <xf numFmtId="0" fontId="17" fillId="0" borderId="20" xfId="0" applyFont="1" applyBorder="1" applyAlignment="1">
      <alignment horizontal="left" vertical="center" wrapText="1" indent="1"/>
    </xf>
    <xf numFmtId="0" fontId="15" fillId="0" borderId="0" xfId="0" applyFont="1" applyAlignment="1">
      <alignment horizontal="left" vertical="top" wrapText="1"/>
    </xf>
    <xf numFmtId="0" fontId="15" fillId="0" borderId="174" xfId="0" applyFont="1" applyBorder="1" applyAlignment="1">
      <alignment horizontal="center" vertical="center" wrapText="1"/>
    </xf>
    <xf numFmtId="0" fontId="15" fillId="0" borderId="126" xfId="0" applyFont="1" applyBorder="1" applyAlignment="1">
      <alignment horizontal="center" vertical="center" wrapText="1"/>
    </xf>
    <xf numFmtId="0" fontId="15" fillId="0" borderId="208" xfId="0" applyFont="1" applyBorder="1" applyAlignment="1">
      <alignment horizontal="center" vertical="center"/>
    </xf>
    <xf numFmtId="0" fontId="15" fillId="0" borderId="16" xfId="0" applyFont="1" applyBorder="1" applyAlignment="1">
      <alignment horizontal="right" vertical="center"/>
    </xf>
    <xf numFmtId="0" fontId="15" fillId="0" borderId="2" xfId="0" applyFont="1" applyBorder="1" applyAlignment="1">
      <alignment horizontal="right" vertical="center"/>
    </xf>
    <xf numFmtId="0" fontId="25" fillId="0" borderId="18"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77" xfId="0" applyFont="1" applyBorder="1" applyAlignment="1">
      <alignment horizontal="center" vertical="center" wrapText="1"/>
    </xf>
    <xf numFmtId="0" fontId="25" fillId="0" borderId="214" xfId="0" applyFont="1" applyBorder="1" applyAlignment="1">
      <alignment horizontal="center" vertical="center" wrapText="1"/>
    </xf>
    <xf numFmtId="0" fontId="25" fillId="0" borderId="163"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164" xfId="0" applyFont="1" applyBorder="1" applyAlignment="1">
      <alignment horizontal="center" vertical="center"/>
    </xf>
    <xf numFmtId="0" fontId="15" fillId="0" borderId="73" xfId="0" applyFont="1" applyBorder="1" applyAlignment="1">
      <alignment horizontal="center" vertical="center"/>
    </xf>
    <xf numFmtId="0" fontId="15" fillId="0" borderId="158" xfId="0" applyFont="1" applyBorder="1" applyAlignment="1">
      <alignment horizontal="center" vertical="center"/>
    </xf>
    <xf numFmtId="0" fontId="15" fillId="0" borderId="162" xfId="0" applyFont="1" applyBorder="1" applyAlignment="1">
      <alignment horizontal="center" vertical="center"/>
    </xf>
    <xf numFmtId="0" fontId="15" fillId="0" borderId="55" xfId="0" applyFont="1" applyBorder="1" applyAlignment="1">
      <alignment horizontal="center" vertical="center"/>
    </xf>
    <xf numFmtId="0" fontId="15" fillId="0" borderId="163" xfId="0" applyFont="1" applyBorder="1" applyAlignment="1">
      <alignment horizontal="center" vertical="center" wrapText="1"/>
    </xf>
    <xf numFmtId="0" fontId="15" fillId="0" borderId="64" xfId="0" applyFont="1" applyBorder="1" applyAlignment="1">
      <alignment horizontal="center" vertical="center" wrapText="1"/>
    </xf>
    <xf numFmtId="0" fontId="17" fillId="0" borderId="16" xfId="0" applyFont="1" applyBorder="1" applyAlignment="1">
      <alignment horizontal="left" vertical="center" indent="1"/>
    </xf>
    <xf numFmtId="0" fontId="17" fillId="0" borderId="37" xfId="0" applyFont="1" applyBorder="1" applyAlignment="1">
      <alignment horizontal="left" vertical="center" wrapText="1"/>
    </xf>
    <xf numFmtId="0" fontId="17" fillId="0" borderId="25" xfId="0" applyFont="1" applyBorder="1" applyAlignment="1">
      <alignment horizontal="left" vertical="center" wrapText="1"/>
    </xf>
    <xf numFmtId="0" fontId="25" fillId="0" borderId="22" xfId="0" applyFont="1" applyBorder="1" applyAlignment="1">
      <alignment horizontal="left" vertical="center" wrapText="1"/>
    </xf>
    <xf numFmtId="0" fontId="25" fillId="0" borderId="31" xfId="0" applyFont="1" applyBorder="1" applyAlignment="1">
      <alignment horizontal="left" vertical="center" wrapText="1"/>
    </xf>
    <xf numFmtId="0" fontId="17" fillId="0" borderId="16" xfId="0" applyFont="1" applyBorder="1" applyAlignment="1">
      <alignment horizontal="left" vertical="center"/>
    </xf>
    <xf numFmtId="0" fontId="84" fillId="0" borderId="0" xfId="0" applyFont="1" applyAlignment="1">
      <alignment horizontal="left" wrapText="1"/>
    </xf>
    <xf numFmtId="0" fontId="4" fillId="0" borderId="15" xfId="0" applyFont="1" applyBorder="1" applyAlignment="1">
      <alignment horizontal="left" wrapText="1"/>
    </xf>
    <xf numFmtId="0" fontId="17" fillId="0" borderId="0" xfId="0" applyFont="1" applyAlignment="1">
      <alignment horizontal="left"/>
    </xf>
    <xf numFmtId="3" fontId="17" fillId="0" borderId="173" xfId="0" applyNumberFormat="1" applyFont="1" applyBorder="1" applyAlignment="1">
      <alignment horizontal="center"/>
    </xf>
    <xf numFmtId="3" fontId="17" fillId="0" borderId="25" xfId="0" applyNumberFormat="1" applyFont="1" applyBorder="1" applyAlignment="1">
      <alignment horizontal="center"/>
    </xf>
    <xf numFmtId="3" fontId="17" fillId="0" borderId="125" xfId="0" applyNumberFormat="1" applyFont="1" applyBorder="1" applyAlignment="1">
      <alignment horizontal="center"/>
    </xf>
    <xf numFmtId="3" fontId="17" fillId="0" borderId="1" xfId="0" applyNumberFormat="1" applyFont="1" applyBorder="1" applyAlignment="1">
      <alignment horizontal="center"/>
    </xf>
    <xf numFmtId="0" fontId="4" fillId="0" borderId="0" xfId="0" applyFont="1" applyAlignment="1">
      <alignment horizontal="left" vertical="top" wrapText="1"/>
    </xf>
    <xf numFmtId="0" fontId="84" fillId="0" borderId="16" xfId="0" applyFont="1" applyBorder="1" applyAlignment="1">
      <alignment horizontal="center" vertical="center"/>
    </xf>
    <xf numFmtId="0" fontId="84" fillId="0" borderId="6" xfId="0" applyFont="1" applyBorder="1" applyAlignment="1">
      <alignment horizontal="center" vertical="center"/>
    </xf>
    <xf numFmtId="0" fontId="4" fillId="0" borderId="16" xfId="50" applyFont="1" applyBorder="1" applyAlignment="1" applyProtection="1">
      <alignment horizontal="left" vertical="center" wrapText="1"/>
    </xf>
    <xf numFmtId="0" fontId="4" fillId="0" borderId="6" xfId="0" applyFont="1" applyBorder="1" applyAlignment="1">
      <alignment horizontal="left" vertical="center" wrapText="1"/>
    </xf>
    <xf numFmtId="0" fontId="80" fillId="0" borderId="16" xfId="46" applyBorder="1" applyAlignment="1" applyProtection="1">
      <alignment horizontal="center" vertical="center" wrapText="1"/>
    </xf>
    <xf numFmtId="0" fontId="68" fillId="0" borderId="6" xfId="50" applyFont="1" applyBorder="1" applyAlignment="1" applyProtection="1">
      <alignment horizontal="center" vertical="center" wrapText="1"/>
    </xf>
    <xf numFmtId="0" fontId="85" fillId="0" borderId="3" xfId="0" applyFont="1" applyBorder="1" applyAlignment="1">
      <alignment horizontal="center" vertical="top" wrapText="1"/>
    </xf>
    <xf numFmtId="195" fontId="4" fillId="0" borderId="0" xfId="0" applyNumberFormat="1" applyFont="1" applyAlignment="1">
      <alignment horizontal="left" vertical="center" wrapText="1"/>
    </xf>
    <xf numFmtId="0" fontId="85" fillId="0" borderId="16" xfId="0" applyFont="1" applyBorder="1" applyAlignment="1">
      <alignment horizontal="center" vertical="center" wrapText="1"/>
    </xf>
    <xf numFmtId="0" fontId="85" fillId="0" borderId="6" xfId="0" applyFont="1" applyBorder="1" applyAlignment="1">
      <alignment horizontal="center" vertical="center" wrapText="1"/>
    </xf>
    <xf numFmtId="0" fontId="85" fillId="0" borderId="4" xfId="0" applyFont="1" applyBorder="1" applyAlignment="1">
      <alignment horizontal="left" vertical="center" wrapText="1"/>
    </xf>
    <xf numFmtId="0" fontId="161" fillId="0" borderId="3"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5" fillId="0" borderId="31" xfId="0" applyFont="1" applyBorder="1" applyAlignment="1">
      <alignment horizontal="center" vertical="center"/>
    </xf>
    <xf numFmtId="0" fontId="80" fillId="0" borderId="36" xfId="46" applyBorder="1" applyAlignment="1" applyProtection="1">
      <alignment horizontal="center" vertical="center" wrapText="1"/>
    </xf>
    <xf numFmtId="0" fontId="68" fillId="0" borderId="15" xfId="50" applyFont="1" applyBorder="1" applyAlignment="1" applyProtection="1">
      <alignment horizontal="center" vertical="center" wrapText="1"/>
    </xf>
    <xf numFmtId="0" fontId="68" fillId="0" borderId="32" xfId="50" applyFont="1" applyBorder="1" applyAlignment="1" applyProtection="1">
      <alignment horizontal="center" vertical="center" wrapText="1"/>
    </xf>
    <xf numFmtId="0" fontId="68" fillId="0" borderId="5" xfId="50" applyFont="1" applyBorder="1" applyAlignment="1" applyProtection="1">
      <alignment horizontal="center" vertical="center" wrapText="1"/>
    </xf>
    <xf numFmtId="0" fontId="68" fillId="0" borderId="0" xfId="50" applyFont="1" applyBorder="1" applyAlignment="1" applyProtection="1">
      <alignment horizontal="center" vertical="center" wrapText="1"/>
    </xf>
    <xf numFmtId="0" fontId="68" fillId="0" borderId="1" xfId="50" applyFont="1" applyBorder="1" applyAlignment="1" applyProtection="1">
      <alignment horizontal="center" vertical="center" wrapText="1"/>
    </xf>
    <xf numFmtId="0" fontId="80" fillId="0" borderId="3" xfId="46" applyBorder="1" applyAlignment="1" applyProtection="1">
      <alignment horizontal="center" vertical="center" wrapText="1"/>
    </xf>
    <xf numFmtId="0" fontId="68" fillId="0" borderId="3" xfId="50" applyFont="1" applyBorder="1" applyAlignment="1" applyProtection="1">
      <alignment horizontal="center" vertical="center" wrapText="1"/>
    </xf>
    <xf numFmtId="0" fontId="68" fillId="0" borderId="31" xfId="50" applyFont="1" applyBorder="1" applyAlignment="1" applyProtection="1">
      <alignment horizontal="center" vertical="center" wrapText="1"/>
    </xf>
    <xf numFmtId="0" fontId="84" fillId="0" borderId="16" xfId="0" applyFont="1" applyBorder="1" applyAlignment="1">
      <alignment horizontal="left" vertical="center" indent="1"/>
    </xf>
    <xf numFmtId="0" fontId="84" fillId="0" borderId="6" xfId="0" applyFont="1" applyBorder="1" applyAlignment="1">
      <alignment horizontal="left" vertical="center" indent="1"/>
    </xf>
    <xf numFmtId="0" fontId="4" fillId="0" borderId="36" xfId="0" applyFont="1" applyBorder="1" applyAlignment="1">
      <alignment horizontal="left" vertical="top" wrapText="1" indent="1"/>
    </xf>
    <xf numFmtId="0" fontId="4" fillId="0" borderId="32" xfId="0" applyFont="1" applyBorder="1" applyAlignment="1">
      <alignment horizontal="left" vertical="top" wrapText="1" indent="1"/>
    </xf>
    <xf numFmtId="0" fontId="68" fillId="0" borderId="37" xfId="50" applyFont="1" applyBorder="1" applyAlignment="1" applyProtection="1">
      <alignment horizontal="left" wrapText="1"/>
    </xf>
    <xf numFmtId="0" fontId="68" fillId="0" borderId="25" xfId="50" applyFont="1" applyBorder="1" applyAlignment="1" applyProtection="1">
      <alignment horizontal="left" wrapText="1"/>
    </xf>
    <xf numFmtId="0" fontId="68" fillId="0" borderId="36" xfId="50" applyFont="1" applyBorder="1" applyAlignment="1" applyProtection="1">
      <alignment horizontal="left" vertical="center"/>
    </xf>
    <xf numFmtId="0" fontId="68" fillId="0" borderId="32" xfId="50" applyFont="1" applyBorder="1" applyAlignment="1" applyProtection="1">
      <alignment horizontal="left" vertical="center"/>
    </xf>
    <xf numFmtId="0" fontId="68" fillId="0" borderId="37" xfId="50" applyFont="1" applyBorder="1" applyAlignment="1" applyProtection="1">
      <alignment vertical="center"/>
    </xf>
    <xf numFmtId="0" fontId="68" fillId="0" borderId="25" xfId="50" applyFont="1" applyBorder="1" applyAlignment="1" applyProtection="1">
      <alignment vertical="center"/>
    </xf>
    <xf numFmtId="0" fontId="4" fillId="0" borderId="24" xfId="0" applyFont="1" applyBorder="1" applyAlignment="1">
      <alignment horizontal="left" vertical="center" wrapText="1" indent="1"/>
    </xf>
    <xf numFmtId="0" fontId="4" fillId="0" borderId="31" xfId="0" applyFont="1" applyBorder="1" applyAlignment="1">
      <alignment horizontal="left" vertical="center" wrapText="1" indent="1"/>
    </xf>
    <xf numFmtId="0" fontId="4" fillId="0" borderId="24" xfId="0" applyFont="1" applyBorder="1" applyAlignment="1">
      <alignment horizontal="left" vertical="top" wrapText="1" indent="1"/>
    </xf>
    <xf numFmtId="0" fontId="4" fillId="0" borderId="31" xfId="0" applyFont="1" applyBorder="1" applyAlignment="1">
      <alignment horizontal="left" vertical="top" wrapText="1" indent="1"/>
    </xf>
    <xf numFmtId="0" fontId="88" fillId="0" borderId="22" xfId="0" applyFont="1" applyBorder="1" applyAlignment="1">
      <alignment horizontal="left" vertical="center" wrapText="1"/>
    </xf>
    <xf numFmtId="0" fontId="88" fillId="0" borderId="31" xfId="0" applyFont="1" applyBorder="1" applyAlignment="1">
      <alignment horizontal="left" vertical="center" wrapText="1"/>
    </xf>
    <xf numFmtId="0" fontId="88" fillId="0" borderId="3" xfId="0" applyFont="1" applyBorder="1" applyAlignment="1">
      <alignment horizontal="left" vertical="center" wrapText="1"/>
    </xf>
    <xf numFmtId="0" fontId="85" fillId="0" borderId="0" xfId="0" applyFont="1" applyAlignment="1">
      <alignment horizontal="left"/>
    </xf>
    <xf numFmtId="0" fontId="151" fillId="0" borderId="0" xfId="434" applyFont="1" applyAlignment="1">
      <alignment horizontal="left" vertical="center" wrapText="1"/>
    </xf>
    <xf numFmtId="0" fontId="15" fillId="0" borderId="177" xfId="0" applyFont="1" applyFill="1" applyBorder="1" applyAlignment="1">
      <alignment horizontal="center" vertical="center"/>
    </xf>
    <xf numFmtId="0" fontId="4" fillId="0" borderId="0" xfId="0" applyFont="1" applyAlignment="1">
      <alignment wrapText="1"/>
    </xf>
    <xf numFmtId="0" fontId="84" fillId="0" borderId="0" xfId="0" applyFont="1" applyAlignment="1">
      <alignment wrapText="1"/>
    </xf>
    <xf numFmtId="0" fontId="84" fillId="0" borderId="3" xfId="0" applyFont="1" applyBorder="1" applyAlignment="1">
      <alignment horizontal="center" wrapText="1"/>
    </xf>
    <xf numFmtId="0" fontId="4" fillId="0" borderId="0" xfId="0" applyFont="1" applyAlignment="1">
      <alignment horizontal="justify" wrapText="1"/>
    </xf>
    <xf numFmtId="170" fontId="84" fillId="0" borderId="2" xfId="0" applyNumberFormat="1" applyFont="1" applyBorder="1" applyAlignment="1">
      <alignment horizontal="right" vertical="center" indent="5"/>
    </xf>
    <xf numFmtId="0" fontId="85" fillId="0" borderId="16" xfId="0" applyFont="1" applyBorder="1" applyAlignment="1">
      <alignment horizontal="center" vertical="center"/>
    </xf>
    <xf numFmtId="0" fontId="85" fillId="0" borderId="6" xfId="0" applyFont="1" applyBorder="1" applyAlignment="1">
      <alignment horizontal="center" vertical="center"/>
    </xf>
    <xf numFmtId="0" fontId="85" fillId="0" borderId="36" xfId="0" applyFont="1" applyBorder="1" applyAlignment="1">
      <alignment horizontal="center" vertical="center" wrapText="1"/>
    </xf>
    <xf numFmtId="0" fontId="85" fillId="0" borderId="32" xfId="0" applyFont="1" applyBorder="1" applyAlignment="1">
      <alignment horizontal="center" vertical="center" wrapText="1"/>
    </xf>
    <xf numFmtId="0" fontId="85" fillId="0" borderId="37" xfId="0" applyFont="1" applyBorder="1" applyAlignment="1">
      <alignment horizontal="center" vertical="center" wrapText="1"/>
    </xf>
    <xf numFmtId="0" fontId="85" fillId="0" borderId="25" xfId="0" applyFont="1" applyBorder="1" applyAlignment="1">
      <alignment horizontal="center" vertical="center" wrapText="1"/>
    </xf>
    <xf numFmtId="170" fontId="84" fillId="0" borderId="6" xfId="0" applyNumberFormat="1" applyFont="1" applyBorder="1" applyAlignment="1">
      <alignment horizontal="right" vertical="center" indent="5"/>
    </xf>
    <xf numFmtId="0" fontId="85" fillId="0" borderId="2" xfId="0" applyFont="1" applyBorder="1" applyAlignment="1">
      <alignment horizontal="center" vertical="center" wrapText="1"/>
    </xf>
    <xf numFmtId="0" fontId="85" fillId="0" borderId="2" xfId="0" applyFont="1" applyBorder="1" applyAlignment="1">
      <alignment horizontal="center" vertical="center"/>
    </xf>
    <xf numFmtId="0" fontId="85" fillId="0" borderId="0" xfId="0" applyFont="1" applyAlignment="1">
      <alignment horizontal="left" vertical="center"/>
    </xf>
    <xf numFmtId="0" fontId="137" fillId="0" borderId="2" xfId="0" applyFont="1" applyBorder="1" applyAlignment="1">
      <alignment horizontal="center" vertical="center"/>
    </xf>
    <xf numFmtId="0" fontId="137" fillId="0" borderId="5" xfId="0" applyFont="1" applyBorder="1" applyAlignment="1">
      <alignment horizontal="center" vertical="center"/>
    </xf>
    <xf numFmtId="0" fontId="137" fillId="0" borderId="1" xfId="0" applyFont="1" applyBorder="1" applyAlignment="1">
      <alignment horizontal="center" vertical="center"/>
    </xf>
    <xf numFmtId="0" fontId="139" fillId="0" borderId="22" xfId="0" applyFont="1" applyBorder="1" applyAlignment="1">
      <alignment horizontal="center" vertical="center"/>
    </xf>
    <xf numFmtId="0" fontId="139" fillId="0" borderId="31" xfId="0" applyFont="1" applyBorder="1" applyAlignment="1">
      <alignment horizontal="center" vertical="center"/>
    </xf>
    <xf numFmtId="0" fontId="137" fillId="0" borderId="36" xfId="0" applyFont="1" applyBorder="1" applyAlignment="1">
      <alignment horizontal="center" vertical="center"/>
    </xf>
    <xf numFmtId="0" fontId="137" fillId="0" borderId="32" xfId="0" applyFont="1" applyBorder="1" applyAlignment="1">
      <alignment horizontal="center" vertical="center"/>
    </xf>
    <xf numFmtId="0" fontId="137" fillId="0" borderId="6" xfId="0" applyFont="1" applyBorder="1" applyAlignment="1">
      <alignment horizontal="center" vertical="center"/>
    </xf>
    <xf numFmtId="0" fontId="137" fillId="0" borderId="37" xfId="0" applyFont="1" applyBorder="1" applyAlignment="1">
      <alignment horizontal="center" vertical="center"/>
    </xf>
    <xf numFmtId="0" fontId="137" fillId="0" borderId="25" xfId="0" applyFont="1" applyBorder="1" applyAlignment="1">
      <alignment horizontal="center" vertical="center"/>
    </xf>
    <xf numFmtId="0" fontId="139" fillId="0" borderId="16" xfId="0" applyFont="1" applyBorder="1" applyAlignment="1">
      <alignment horizontal="center" vertical="center"/>
    </xf>
    <xf numFmtId="0" fontId="139" fillId="0" borderId="6" xfId="0" applyFont="1" applyBorder="1" applyAlignment="1">
      <alignment horizontal="center" vertical="center"/>
    </xf>
    <xf numFmtId="0" fontId="139" fillId="0" borderId="24" xfId="0" applyFont="1" applyBorder="1" applyAlignment="1">
      <alignment horizontal="center" vertical="center"/>
    </xf>
    <xf numFmtId="0" fontId="137" fillId="0" borderId="6" xfId="0" applyFont="1" applyBorder="1" applyAlignment="1">
      <alignment horizontal="left" vertical="center" indent="1"/>
    </xf>
    <xf numFmtId="0" fontId="137" fillId="0" borderId="2" xfId="0" applyFont="1" applyBorder="1" applyAlignment="1">
      <alignment horizontal="left" vertical="center" wrapText="1" indent="1"/>
    </xf>
    <xf numFmtId="0" fontId="139" fillId="0" borderId="16" xfId="0" applyFont="1" applyBorder="1" applyAlignment="1">
      <alignment horizontal="center" vertical="center" wrapText="1"/>
    </xf>
    <xf numFmtId="0" fontId="139" fillId="0" borderId="2" xfId="0" applyFont="1" applyBorder="1" applyAlignment="1">
      <alignment horizontal="center" vertical="center" wrapText="1"/>
    </xf>
    <xf numFmtId="0" fontId="139" fillId="0" borderId="6" xfId="0" applyFont="1" applyBorder="1" applyAlignment="1">
      <alignment horizontal="center" vertical="center" wrapText="1"/>
    </xf>
    <xf numFmtId="0" fontId="139" fillId="0" borderId="2" xfId="0" applyFont="1" applyBorder="1" applyAlignment="1">
      <alignment horizontal="center" vertical="center"/>
    </xf>
    <xf numFmtId="0" fontId="85" fillId="0" borderId="36" xfId="0" applyFont="1" applyBorder="1" applyAlignment="1">
      <alignment horizontal="center" vertical="center"/>
    </xf>
    <xf numFmtId="0" fontId="85" fillId="0" borderId="32" xfId="0" applyFont="1" applyBorder="1" applyAlignment="1">
      <alignment horizontal="center" vertical="center"/>
    </xf>
    <xf numFmtId="0" fontId="85" fillId="0" borderId="37" xfId="0" applyFont="1" applyBorder="1" applyAlignment="1">
      <alignment horizontal="center" vertical="center"/>
    </xf>
    <xf numFmtId="0" fontId="85" fillId="0" borderId="25" xfId="0" applyFont="1" applyBorder="1" applyAlignment="1">
      <alignment horizontal="center" vertical="center"/>
    </xf>
    <xf numFmtId="197" fontId="84" fillId="0" borderId="2" xfId="99" applyNumberFormat="1" applyFont="1" applyBorder="1" applyAlignment="1">
      <alignment horizontal="right" indent="8"/>
    </xf>
    <xf numFmtId="197" fontId="84" fillId="0" borderId="2" xfId="99" applyNumberFormat="1" applyFont="1" applyBorder="1" applyAlignment="1">
      <alignment horizontal="right" indent="5"/>
    </xf>
    <xf numFmtId="197" fontId="84" fillId="0" borderId="2" xfId="99" applyNumberFormat="1" applyFont="1" applyBorder="1" applyAlignment="1">
      <alignment horizontal="right" vertical="center" indent="8"/>
    </xf>
    <xf numFmtId="197" fontId="84" fillId="0" borderId="2" xfId="99" applyNumberFormat="1" applyFont="1" applyBorder="1" applyAlignment="1">
      <alignment horizontal="right" vertical="center" indent="5"/>
    </xf>
    <xf numFmtId="197" fontId="84" fillId="0" borderId="6" xfId="99" applyNumberFormat="1" applyFont="1" applyBorder="1" applyAlignment="1">
      <alignment horizontal="right" indent="8"/>
    </xf>
    <xf numFmtId="197" fontId="84" fillId="0" borderId="6" xfId="99" applyNumberFormat="1" applyFont="1" applyBorder="1" applyAlignment="1">
      <alignment horizontal="right" indent="5"/>
    </xf>
    <xf numFmtId="0" fontId="85" fillId="0" borderId="22" xfId="0" applyFont="1" applyBorder="1" applyAlignment="1">
      <alignment horizontal="center" vertical="center" wrapText="1"/>
    </xf>
    <xf numFmtId="0" fontId="85" fillId="0" borderId="24" xfId="0" applyFont="1" applyBorder="1" applyAlignment="1">
      <alignment horizontal="center" vertical="center" wrapText="1"/>
    </xf>
    <xf numFmtId="0" fontId="85" fillId="0" borderId="31" xfId="0" applyFont="1" applyBorder="1" applyAlignment="1">
      <alignment horizontal="center" vertical="center" wrapText="1"/>
    </xf>
    <xf numFmtId="197" fontId="84" fillId="0" borderId="16" xfId="99" applyNumberFormat="1" applyFont="1" applyBorder="1" applyAlignment="1">
      <alignment horizontal="right" indent="3"/>
    </xf>
    <xf numFmtId="197" fontId="84" fillId="0" borderId="2" xfId="99" applyNumberFormat="1" applyFont="1" applyBorder="1" applyAlignment="1">
      <alignment horizontal="right" indent="3"/>
    </xf>
    <xf numFmtId="197" fontId="84" fillId="0" borderId="6" xfId="99" applyNumberFormat="1" applyFont="1" applyBorder="1" applyAlignment="1">
      <alignment horizontal="right" indent="3"/>
    </xf>
    <xf numFmtId="0" fontId="97" fillId="0" borderId="0" xfId="0" applyFont="1" applyAlignment="1">
      <alignment horizontal="left"/>
    </xf>
    <xf numFmtId="0" fontId="159" fillId="0" borderId="0" xfId="0" applyFont="1" applyAlignment="1">
      <alignment horizontal="left" wrapText="1"/>
    </xf>
    <xf numFmtId="0" fontId="85" fillId="0" borderId="4" xfId="0" applyFont="1" applyBorder="1" applyAlignment="1">
      <alignment horizontal="left" vertical="top" wrapText="1"/>
    </xf>
    <xf numFmtId="0" fontId="84" fillId="0" borderId="15" xfId="0" applyFont="1" applyBorder="1" applyAlignment="1">
      <alignment horizontal="left" vertical="center" wrapText="1"/>
    </xf>
    <xf numFmtId="197" fontId="84" fillId="0" borderId="37" xfId="99" applyNumberFormat="1" applyFont="1" applyBorder="1" applyAlignment="1">
      <alignment horizontal="right" indent="3"/>
    </xf>
    <xf numFmtId="197" fontId="84" fillId="0" borderId="4" xfId="99" applyNumberFormat="1" applyFont="1" applyBorder="1" applyAlignment="1">
      <alignment horizontal="right" indent="3"/>
    </xf>
    <xf numFmtId="197" fontId="84" fillId="0" borderId="25" xfId="99" applyNumberFormat="1" applyFont="1" applyBorder="1" applyAlignment="1">
      <alignment horizontal="right" indent="3"/>
    </xf>
    <xf numFmtId="197" fontId="84" fillId="0" borderId="36" xfId="99" applyNumberFormat="1" applyFont="1" applyBorder="1" applyAlignment="1">
      <alignment horizontal="right" indent="3"/>
    </xf>
    <xf numFmtId="197" fontId="84" fillId="0" borderId="15" xfId="99" applyNumberFormat="1" applyFont="1" applyBorder="1" applyAlignment="1">
      <alignment horizontal="right" indent="3"/>
    </xf>
    <xf numFmtId="197" fontId="84" fillId="0" borderId="32" xfId="99" applyNumberFormat="1" applyFont="1" applyBorder="1" applyAlignment="1">
      <alignment horizontal="right" indent="3"/>
    </xf>
    <xf numFmtId="197" fontId="84" fillId="0" borderId="5" xfId="99" applyNumberFormat="1" applyFont="1" applyBorder="1" applyAlignment="1">
      <alignment horizontal="right" indent="3"/>
    </xf>
    <xf numFmtId="197" fontId="84" fillId="0" borderId="0" xfId="99" applyNumberFormat="1" applyFont="1" applyBorder="1" applyAlignment="1">
      <alignment horizontal="right" indent="3"/>
    </xf>
    <xf numFmtId="197" fontId="84" fillId="0" borderId="1" xfId="99" applyNumberFormat="1" applyFont="1" applyBorder="1" applyAlignment="1">
      <alignment horizontal="right" indent="3"/>
    </xf>
    <xf numFmtId="0" fontId="84" fillId="0" borderId="0" xfId="0" applyFont="1" applyAlignment="1">
      <alignment horizontal="left" vertical="center" wrapText="1"/>
    </xf>
    <xf numFmtId="0" fontId="85" fillId="0" borderId="16" xfId="0" applyFont="1" applyBorder="1" applyAlignment="1">
      <alignment horizontal="left" vertical="center" wrapText="1" indent="1"/>
    </xf>
    <xf numFmtId="0" fontId="85" fillId="0" borderId="6" xfId="0" applyFont="1" applyBorder="1" applyAlignment="1">
      <alignment horizontal="left" vertical="center" wrapText="1" indent="1"/>
    </xf>
    <xf numFmtId="0" fontId="84" fillId="0" borderId="15" xfId="0" applyFont="1" applyBorder="1" applyAlignment="1">
      <alignment horizontal="left" wrapText="1"/>
    </xf>
    <xf numFmtId="0" fontId="85" fillId="0" borderId="16" xfId="0" applyFont="1" applyBorder="1" applyAlignment="1">
      <alignment horizontal="left" vertical="center" indent="2"/>
    </xf>
    <xf numFmtId="0" fontId="85" fillId="0" borderId="6" xfId="0" applyFont="1" applyBorder="1" applyAlignment="1">
      <alignment horizontal="left" vertical="center" indent="2"/>
    </xf>
    <xf numFmtId="0" fontId="85" fillId="0" borderId="16" xfId="0" applyFont="1" applyBorder="1" applyAlignment="1">
      <alignment horizontal="left" vertical="center" wrapText="1" indent="2"/>
    </xf>
    <xf numFmtId="0" fontId="85" fillId="0" borderId="6" xfId="0" applyFont="1" applyBorder="1" applyAlignment="1">
      <alignment horizontal="left" vertical="center" wrapText="1" indent="2"/>
    </xf>
    <xf numFmtId="180" fontId="84" fillId="0" borderId="6" xfId="0" applyNumberFormat="1" applyFont="1" applyBorder="1" applyAlignment="1">
      <alignment horizontal="right" vertical="center" indent="12"/>
    </xf>
    <xf numFmtId="180" fontId="84" fillId="0" borderId="16" xfId="0" applyNumberFormat="1" applyFont="1" applyBorder="1" applyAlignment="1">
      <alignment horizontal="right" vertical="center" indent="12"/>
    </xf>
  </cellXfs>
  <cellStyles count="1357">
    <cellStyle name="20% - Accent1 2" xfId="104"/>
    <cellStyle name="20% - Accent2 2" xfId="105"/>
    <cellStyle name="20% - Accent3 2" xfId="106"/>
    <cellStyle name="20% - Accent4 2" xfId="107"/>
    <cellStyle name="20% - Accent5 2" xfId="108"/>
    <cellStyle name="20% - Accent6 2" xfId="109"/>
    <cellStyle name="40% - Accent1 2" xfId="110"/>
    <cellStyle name="40% - Accent2 2" xfId="111"/>
    <cellStyle name="40% - Accent3 2" xfId="112"/>
    <cellStyle name="40% - Accent4 2" xfId="113"/>
    <cellStyle name="40% - Accent5 2" xfId="114"/>
    <cellStyle name="40% - Accent6 2" xfId="115"/>
    <cellStyle name="60% - Accent1 2" xfId="116"/>
    <cellStyle name="60% - Accent2 2" xfId="117"/>
    <cellStyle name="60% - Accent3 2" xfId="118"/>
    <cellStyle name="60% - Accent4 2" xfId="119"/>
    <cellStyle name="60% - Accent5 2" xfId="120"/>
    <cellStyle name="60% - Accent6 2" xfId="121"/>
    <cellStyle name="Accent" xfId="877"/>
    <cellStyle name="Accent 1" xfId="898"/>
    <cellStyle name="Accent 2" xfId="899"/>
    <cellStyle name="Accent 3" xfId="901"/>
    <cellStyle name="Accent1 - 20%" xfId="122"/>
    <cellStyle name="Accent1 - 40%" xfId="123"/>
    <cellStyle name="Accent1 - 60%" xfId="124"/>
    <cellStyle name="Accent1 2" xfId="125"/>
    <cellStyle name="Accent1 3" xfId="126"/>
    <cellStyle name="Accent2 - 20%" xfId="127"/>
    <cellStyle name="Accent2 - 40%" xfId="128"/>
    <cellStyle name="Accent2 - 60%" xfId="129"/>
    <cellStyle name="Accent2 2" xfId="130"/>
    <cellStyle name="Accent2 3" xfId="131"/>
    <cellStyle name="Accent3 - 20%" xfId="132"/>
    <cellStyle name="Accent3 - 40%" xfId="133"/>
    <cellStyle name="Accent3 - 60%" xfId="134"/>
    <cellStyle name="Accent3 2" xfId="135"/>
    <cellStyle name="Accent3 3" xfId="136"/>
    <cellStyle name="Accent4 - 20%" xfId="137"/>
    <cellStyle name="Accent4 - 40%" xfId="138"/>
    <cellStyle name="Accent4 - 60%" xfId="139"/>
    <cellStyle name="Accent4 2" xfId="140"/>
    <cellStyle name="Accent4 3" xfId="141"/>
    <cellStyle name="Accent5 - 20%" xfId="142"/>
    <cellStyle name="Accent5 - 40%" xfId="143"/>
    <cellStyle name="Accent5 - 60%" xfId="144"/>
    <cellStyle name="Accent5 2" xfId="145"/>
    <cellStyle name="Accent5 3" xfId="146"/>
    <cellStyle name="Accent6 - 20%" xfId="147"/>
    <cellStyle name="Accent6 - 40%" xfId="148"/>
    <cellStyle name="Accent6 - 60%" xfId="149"/>
    <cellStyle name="Accent6 2" xfId="150"/>
    <cellStyle name="Accent6 3" xfId="151"/>
    <cellStyle name="Bad 2" xfId="152"/>
    <cellStyle name="Bad 3" xfId="874"/>
    <cellStyle name="Calculation 2" xfId="153"/>
    <cellStyle name="Calculation 2 2" xfId="476"/>
    <cellStyle name="Calculation 2 3" xfId="499"/>
    <cellStyle name="Calculation 2 4" xfId="554"/>
    <cellStyle name="Calculation 2 5" xfId="598"/>
    <cellStyle name="Calculation 2 6" xfId="669"/>
    <cellStyle name="Calculation 2 7" xfId="744"/>
    <cellStyle name="Calculation 2 7 2" xfId="1167"/>
    <cellStyle name="Calculation 3" xfId="154"/>
    <cellStyle name="Calculation 3 2" xfId="652"/>
    <cellStyle name="Calculation 3 2 2" xfId="1138"/>
    <cellStyle name="Calculation 3 3" xfId="557"/>
    <cellStyle name="Calculation 3 3 2" xfId="1107"/>
    <cellStyle name="Calculation 3 4" xfId="659"/>
    <cellStyle name="Calculation 3 4 2" xfId="1142"/>
    <cellStyle name="Calculation 3 5" xfId="656"/>
    <cellStyle name="Calculation 3 5 2" xfId="1140"/>
    <cellStyle name="Calculation 3 6" xfId="690"/>
    <cellStyle name="Calculation 3 6 2" xfId="1149"/>
    <cellStyle name="Calculation 3 7" xfId="745"/>
    <cellStyle name="Calculation 3 7 2" xfId="1353"/>
    <cellStyle name="Check Cell 2" xfId="155"/>
    <cellStyle name="Check Cell 3" xfId="156"/>
    <cellStyle name="Comma" xfId="1"/>
    <cellStyle name="Comma [0] 2" xfId="2"/>
    <cellStyle name="Comma [0] 2 2" xfId="3"/>
    <cellStyle name="Comma [0] 2 2 2" xfId="4"/>
    <cellStyle name="Comma [0] 2 2 2 2" xfId="803"/>
    <cellStyle name="Comma [0] 2 2 2 3" xfId="948"/>
    <cellStyle name="Comma [0] 2 2 2 4" xfId="1211"/>
    <cellStyle name="Comma [0] 3" xfId="5"/>
    <cellStyle name="Comma [0] 3 2" xfId="6"/>
    <cellStyle name="Comma [0] 3 2 2" xfId="804"/>
    <cellStyle name="Comma [0] 3 2 3" xfId="949"/>
    <cellStyle name="Comma [0] 3 2 4" xfId="1212"/>
    <cellStyle name="Comma 10" xfId="7"/>
    <cellStyle name="Comma 10 2" xfId="8"/>
    <cellStyle name="Comma 10 2 2" xfId="357"/>
    <cellStyle name="Comma 10 2 2 2" xfId="807"/>
    <cellStyle name="Comma 10 2 2 3" xfId="1009"/>
    <cellStyle name="Comma 10 2 2 4" xfId="1272"/>
    <cellStyle name="Comma 10 2 3" xfId="806"/>
    <cellStyle name="Comma 10 2 4" xfId="951"/>
    <cellStyle name="Comma 10 2 5" xfId="1214"/>
    <cellStyle name="Comma 10 3" xfId="101"/>
    <cellStyle name="Comma 10 3 2" xfId="808"/>
    <cellStyle name="Comma 10 3 3" xfId="968"/>
    <cellStyle name="Comma 10 3 4" xfId="1231"/>
    <cellStyle name="Comma 10 4" xfId="157"/>
    <cellStyle name="Comma 10 4 2" xfId="809"/>
    <cellStyle name="Comma 10 4 3" xfId="969"/>
    <cellStyle name="Comma 10 4 4" xfId="1232"/>
    <cellStyle name="Comma 10 5" xfId="805"/>
    <cellStyle name="Comma 10 6" xfId="950"/>
    <cellStyle name="Comma 10 7" xfId="1213"/>
    <cellStyle name="Comma 11" xfId="9"/>
    <cellStyle name="Comma 11 2" xfId="158"/>
    <cellStyle name="Comma 11 2 2" xfId="810"/>
    <cellStyle name="Comma 11 2 3" xfId="910"/>
    <cellStyle name="Comma 11 2 4" xfId="924"/>
    <cellStyle name="Comma 11 2 5" xfId="937"/>
    <cellStyle name="Comma 11 2 6" xfId="970"/>
    <cellStyle name="Comma 11 2 7" xfId="1233"/>
    <cellStyle name="Comma 11 3" xfId="358"/>
    <cellStyle name="Comma 12" xfId="10"/>
    <cellStyle name="Comma 12 2" xfId="11"/>
    <cellStyle name="Comma 12 2 2" xfId="12"/>
    <cellStyle name="Comma 12 2 2 2" xfId="361"/>
    <cellStyle name="Comma 12 2 3" xfId="98"/>
    <cellStyle name="Comma 12 2 4" xfId="360"/>
    <cellStyle name="Comma 12 3" xfId="159"/>
    <cellStyle name="Comma 12 3 2" xfId="811"/>
    <cellStyle name="Comma 12 3 3" xfId="971"/>
    <cellStyle name="Comma 12 3 4" xfId="1234"/>
    <cellStyle name="Comma 12 4" xfId="359"/>
    <cellStyle name="Comma 13" xfId="13"/>
    <cellStyle name="Comma 13 2" xfId="362"/>
    <cellStyle name="Comma 13 2 2" xfId="813"/>
    <cellStyle name="Comma 13 2 3" xfId="1010"/>
    <cellStyle name="Comma 13 2 4" xfId="1273"/>
    <cellStyle name="Comma 13 3" xfId="812"/>
    <cellStyle name="Comma 13 4" xfId="893"/>
    <cellStyle name="Comma 13 5" xfId="952"/>
    <cellStyle name="Comma 13 6" xfId="1215"/>
    <cellStyle name="Comma 14" xfId="14"/>
    <cellStyle name="Comma 14 2" xfId="160"/>
    <cellStyle name="Comma 14 2 2" xfId="378"/>
    <cellStyle name="Comma 14 2 3" xfId="815"/>
    <cellStyle name="Comma 14 2 4" xfId="911"/>
    <cellStyle name="Comma 14 2 5" xfId="925"/>
    <cellStyle name="Comma 14 2 6" xfId="938"/>
    <cellStyle name="Comma 14 2 7" xfId="972"/>
    <cellStyle name="Comma 14 2 8" xfId="1235"/>
    <cellStyle name="Comma 14 3" xfId="356"/>
    <cellStyle name="Comma 14 3 2" xfId="816"/>
    <cellStyle name="Comma 14 3 3" xfId="1008"/>
    <cellStyle name="Comma 14 3 4" xfId="1271"/>
    <cellStyle name="Comma 14 4" xfId="814"/>
    <cellStyle name="Comma 14 5" xfId="953"/>
    <cellStyle name="Comma 14 6" xfId="1216"/>
    <cellStyle name="Comma 15" xfId="15"/>
    <cellStyle name="Comma 15 2" xfId="100"/>
    <cellStyle name="Comma 15 2 2" xfId="818"/>
    <cellStyle name="Comma 15 2 3" xfId="967"/>
    <cellStyle name="Comma 15 2 4" xfId="1230"/>
    <cellStyle name="Comma 15 3" xfId="817"/>
    <cellStyle name="Comma 15 4" xfId="954"/>
    <cellStyle name="Comma 15 5" xfId="1217"/>
    <cellStyle name="Comma 16" xfId="16"/>
    <cellStyle name="Comma 16 2" xfId="17"/>
    <cellStyle name="Comma 16 2 2" xfId="364"/>
    <cellStyle name="Comma 16 2 2 2" xfId="821"/>
    <cellStyle name="Comma 16 2 2 3" xfId="1012"/>
    <cellStyle name="Comma 16 2 2 4" xfId="1275"/>
    <cellStyle name="Comma 16 2 3" xfId="820"/>
    <cellStyle name="Comma 16 2 4" xfId="956"/>
    <cellStyle name="Comma 16 2 5" xfId="1219"/>
    <cellStyle name="Comma 16 3" xfId="99"/>
    <cellStyle name="Comma 16 3 2" xfId="822"/>
    <cellStyle name="Comma 16 3 2 2" xfId="966"/>
    <cellStyle name="Comma 16 3 2 3" xfId="1229"/>
    <cellStyle name="Comma 16 4" xfId="363"/>
    <cellStyle name="Comma 16 4 2" xfId="823"/>
    <cellStyle name="Comma 16 4 3" xfId="1011"/>
    <cellStyle name="Comma 16 4 4" xfId="1274"/>
    <cellStyle name="Comma 16 5" xfId="819"/>
    <cellStyle name="Comma 16 6" xfId="955"/>
    <cellStyle name="Comma 16 7" xfId="1218"/>
    <cellStyle name="Comma 17" xfId="18"/>
    <cellStyle name="Comma 17 2" xfId="365"/>
    <cellStyle name="Comma 17 2 2" xfId="825"/>
    <cellStyle name="Comma 17 2 3" xfId="1013"/>
    <cellStyle name="Comma 17 2 4" xfId="1276"/>
    <cellStyle name="Comma 17 3" xfId="824"/>
    <cellStyle name="Comma 17 4" xfId="957"/>
    <cellStyle name="Comma 17 5" xfId="1220"/>
    <cellStyle name="Comma 18" xfId="370"/>
    <cellStyle name="Comma 18 2" xfId="1014"/>
    <cellStyle name="Comma 18 3" xfId="1277"/>
    <cellStyle name="Comma 19" xfId="371"/>
    <cellStyle name="Comma 19 2" xfId="1015"/>
    <cellStyle name="Comma 19 3" xfId="1278"/>
    <cellStyle name="Comma 2" xfId="19"/>
    <cellStyle name="Comma 2 10" xfId="867"/>
    <cellStyle name="Comma 2 2" xfId="20"/>
    <cellStyle name="Comma 2 2 2" xfId="163"/>
    <cellStyle name="Comma 2 2 2 2" xfId="826"/>
    <cellStyle name="Comma 2 2 2 3" xfId="912"/>
    <cellStyle name="Comma 2 2 2 4" xfId="926"/>
    <cellStyle name="Comma 2 2 2 5" xfId="939"/>
    <cellStyle name="Comma 2 2 2 6" xfId="974"/>
    <cellStyle name="Comma 2 2 2 7" xfId="1237"/>
    <cellStyle name="Comma 2 2 3" xfId="164"/>
    <cellStyle name="Comma 2 2 3 2" xfId="827"/>
    <cellStyle name="Comma 2 2 3 3" xfId="913"/>
    <cellStyle name="Comma 2 2 3 4" xfId="927"/>
    <cellStyle name="Comma 2 2 3 5" xfId="940"/>
    <cellStyle name="Comma 2 2 3 6" xfId="975"/>
    <cellStyle name="Comma 2 2 3 7" xfId="1238"/>
    <cellStyle name="Comma 2 2 4" xfId="165"/>
    <cellStyle name="Comma 2 2 4 2" xfId="828"/>
    <cellStyle name="Comma 2 2 4 3" xfId="976"/>
    <cellStyle name="Comma 2 2 4 4" xfId="1239"/>
    <cellStyle name="Comma 2 2 5" xfId="162"/>
    <cellStyle name="Comma 2 2 5 2" xfId="829"/>
    <cellStyle name="Comma 2 2 5 3" xfId="973"/>
    <cellStyle name="Comma 2 2 5 4" xfId="1236"/>
    <cellStyle name="Comma 2 2 6" xfId="423"/>
    <cellStyle name="Comma 2 2 6 2" xfId="1063"/>
    <cellStyle name="Comma 2 2 6 3" xfId="1326"/>
    <cellStyle name="Comma 2 2 7" xfId="891"/>
    <cellStyle name="Comma 2 3" xfId="21"/>
    <cellStyle name="Comma 2 3 2" xfId="22"/>
    <cellStyle name="Comma 2 3 2 2" xfId="167"/>
    <cellStyle name="Comma 2 3 2 2 2" xfId="831"/>
    <cellStyle name="Comma 2 3 2 2 3" xfId="978"/>
    <cellStyle name="Comma 2 3 2 2 4" xfId="1241"/>
    <cellStyle name="Comma 2 3 2 3" xfId="830"/>
    <cellStyle name="Comma 2 3 2 4" xfId="958"/>
    <cellStyle name="Comma 2 3 2 5" xfId="1221"/>
    <cellStyle name="Comma 2 3 3" xfId="168"/>
    <cellStyle name="Comma 2 3 4" xfId="166"/>
    <cellStyle name="Comma 2 3 4 2" xfId="832"/>
    <cellStyle name="Comma 2 3 4 3" xfId="977"/>
    <cellStyle name="Comma 2 3 4 4" xfId="1240"/>
    <cellStyle name="Comma 2 4" xfId="23"/>
    <cellStyle name="Comma 2 4 2" xfId="170"/>
    <cellStyle name="Comma 2 4 2 2" xfId="833"/>
    <cellStyle name="Comma 2 4 2 3" xfId="980"/>
    <cellStyle name="Comma 2 4 2 4" xfId="1243"/>
    <cellStyle name="Comma 2 4 3" xfId="169"/>
    <cellStyle name="Comma 2 4 3 2" xfId="834"/>
    <cellStyle name="Comma 2 4 3 3" xfId="979"/>
    <cellStyle name="Comma 2 4 3 4" xfId="1242"/>
    <cellStyle name="Comma 2 4 4" xfId="424"/>
    <cellStyle name="Comma 2 4 4 2" xfId="1064"/>
    <cellStyle name="Comma 2 4 4 3" xfId="1327"/>
    <cellStyle name="Comma 2 4 5" xfId="890"/>
    <cellStyle name="Comma 2 5" xfId="24"/>
    <cellStyle name="Comma 2 5 2" xfId="172"/>
    <cellStyle name="Comma 2 5 2 2" xfId="835"/>
    <cellStyle name="Comma 2 5 2 3" xfId="982"/>
    <cellStyle name="Comma 2 5 2 4" xfId="1245"/>
    <cellStyle name="Comma 2 5 3" xfId="171"/>
    <cellStyle name="Comma 2 5 3 2" xfId="836"/>
    <cellStyle name="Comma 2 5 3 3" xfId="981"/>
    <cellStyle name="Comma 2 5 3 4" xfId="1244"/>
    <cellStyle name="Comma 2 6" xfId="25"/>
    <cellStyle name="Comma 2 6 2" xfId="173"/>
    <cellStyle name="Comma 2 6 2 2" xfId="838"/>
    <cellStyle name="Comma 2 6 2 3" xfId="983"/>
    <cellStyle name="Comma 2 6 2 4" xfId="1246"/>
    <cellStyle name="Comma 2 6 3" xfId="837"/>
    <cellStyle name="Comma 2 6 4" xfId="959"/>
    <cellStyle name="Comma 2 6 5" xfId="1222"/>
    <cellStyle name="Comma 2 7" xfId="26"/>
    <cellStyle name="Comma 2 7 2" xfId="425"/>
    <cellStyle name="Comma 2 7 3" xfId="839"/>
    <cellStyle name="Comma 2 7 4" xfId="960"/>
    <cellStyle name="Comma 2 7 5" xfId="1223"/>
    <cellStyle name="Comma 2 8" xfId="161"/>
    <cellStyle name="Comma 2 9" xfId="373"/>
    <cellStyle name="Comma 2_Book1" xfId="27"/>
    <cellStyle name="Comma 20" xfId="374"/>
    <cellStyle name="Comma 20 2" xfId="1017"/>
    <cellStyle name="Comma 20 3" xfId="1280"/>
    <cellStyle name="Comma 21" xfId="376"/>
    <cellStyle name="Comma 21 2" xfId="1019"/>
    <cellStyle name="Comma 21 3" xfId="1282"/>
    <cellStyle name="Comma 22" xfId="377"/>
    <cellStyle name="Comma 22 2" xfId="1020"/>
    <cellStyle name="Comma 22 3" xfId="1283"/>
    <cellStyle name="Comma 23" xfId="375"/>
    <cellStyle name="Comma 23 2" xfId="1018"/>
    <cellStyle name="Comma 23 3" xfId="1281"/>
    <cellStyle name="Comma 24" xfId="372"/>
    <cellStyle name="Comma 24 2" xfId="1016"/>
    <cellStyle name="Comma 24 3" xfId="1279"/>
    <cellStyle name="Comma 25" xfId="379"/>
    <cellStyle name="Comma 25 2" xfId="1021"/>
    <cellStyle name="Comma 25 3" xfId="1284"/>
    <cellStyle name="Comma 26" xfId="384"/>
    <cellStyle name="Comma 26 2" xfId="1026"/>
    <cellStyle name="Comma 26 3" xfId="1289"/>
    <cellStyle name="Comma 27" xfId="380"/>
    <cellStyle name="Comma 27 2" xfId="1022"/>
    <cellStyle name="Comma 27 3" xfId="1285"/>
    <cellStyle name="Comma 28" xfId="383"/>
    <cellStyle name="Comma 28 2" xfId="1025"/>
    <cellStyle name="Comma 28 3" xfId="1288"/>
    <cellStyle name="Comma 282" xfId="174"/>
    <cellStyle name="Comma 282 2" xfId="840"/>
    <cellStyle name="Comma 282 3" xfId="914"/>
    <cellStyle name="Comma 282 4" xfId="928"/>
    <cellStyle name="Comma 282 5" xfId="941"/>
    <cellStyle name="Comma 282 6" xfId="984"/>
    <cellStyle name="Comma 282 7" xfId="1247"/>
    <cellStyle name="Comma 283" xfId="175"/>
    <cellStyle name="Comma 283 2" xfId="841"/>
    <cellStyle name="Comma 283 3" xfId="915"/>
    <cellStyle name="Comma 283 4" xfId="929"/>
    <cellStyle name="Comma 283 5" xfId="942"/>
    <cellStyle name="Comma 283 6" xfId="985"/>
    <cellStyle name="Comma 283 7" xfId="1248"/>
    <cellStyle name="Comma 285 2" xfId="176"/>
    <cellStyle name="Comma 285 2 2" xfId="842"/>
    <cellStyle name="Comma 285 2 3" xfId="986"/>
    <cellStyle name="Comma 285 2 4" xfId="1249"/>
    <cellStyle name="Comma 29" xfId="381"/>
    <cellStyle name="Comma 29 2" xfId="1023"/>
    <cellStyle name="Comma 29 3" xfId="1286"/>
    <cellStyle name="Comma 3" xfId="28"/>
    <cellStyle name="Comma 3 2" xfId="29"/>
    <cellStyle name="Comma 3 2 2" xfId="179"/>
    <cellStyle name="Comma 3 2 2 2" xfId="843"/>
    <cellStyle name="Comma 3 2 2 3" xfId="916"/>
    <cellStyle name="Comma 3 2 2 4" xfId="930"/>
    <cellStyle name="Comma 3 2 2 5" xfId="943"/>
    <cellStyle name="Comma 3 2 2 6" xfId="988"/>
    <cellStyle name="Comma 3 2 2 7" xfId="1251"/>
    <cellStyle name="Comma 3 2 3" xfId="178"/>
    <cellStyle name="Comma 3 2 3 2" xfId="844"/>
    <cellStyle name="Comma 3 2 3 3" xfId="987"/>
    <cellStyle name="Comma 3 2 3 4" xfId="1250"/>
    <cellStyle name="Comma 3 3" xfId="180"/>
    <cellStyle name="Comma 3 3 2" xfId="181"/>
    <cellStyle name="Comma 3 3 2 2" xfId="846"/>
    <cellStyle name="Comma 3 3 2 3" xfId="990"/>
    <cellStyle name="Comma 3 3 2 4" xfId="1253"/>
    <cellStyle name="Comma 3 3 3" xfId="182"/>
    <cellStyle name="Comma 3 3 3 2" xfId="847"/>
    <cellStyle name="Comma 3 3 3 3" xfId="991"/>
    <cellStyle name="Comma 3 3 3 4" xfId="1254"/>
    <cellStyle name="Comma 3 3 4" xfId="845"/>
    <cellStyle name="Comma 3 3 5" xfId="989"/>
    <cellStyle name="Comma 3 3 6" xfId="1252"/>
    <cellStyle name="Comma 3 4" xfId="183"/>
    <cellStyle name="Comma 3 4 2" xfId="184"/>
    <cellStyle name="Comma 3 4 3" xfId="848"/>
    <cellStyle name="Comma 3 4 4" xfId="992"/>
    <cellStyle name="Comma 3 4 5" xfId="1255"/>
    <cellStyle name="Comma 3 5" xfId="185"/>
    <cellStyle name="Comma 3 5 2" xfId="849"/>
    <cellStyle name="Comma 3 5 3" xfId="993"/>
    <cellStyle name="Comma 3 5 4" xfId="1256"/>
    <cellStyle name="Comma 3 6" xfId="177"/>
    <cellStyle name="Comma 3 7" xfId="426"/>
    <cellStyle name="Comma 3 7 2" xfId="1065"/>
    <cellStyle name="Comma 3 7 3" xfId="1328"/>
    <cellStyle name="Comma 3 8" xfId="889"/>
    <cellStyle name="Comma 30" xfId="382"/>
    <cellStyle name="Comma 30 2" xfId="1024"/>
    <cellStyle name="Comma 30 3" xfId="1287"/>
    <cellStyle name="Comma 31" xfId="385"/>
    <cellStyle name="Comma 31 2" xfId="1027"/>
    <cellStyle name="Comma 31 3" xfId="1290"/>
    <cellStyle name="Comma 32" xfId="386"/>
    <cellStyle name="Comma 32 2" xfId="1028"/>
    <cellStyle name="Comma 32 3" xfId="1291"/>
    <cellStyle name="Comma 33" xfId="387"/>
    <cellStyle name="Comma 33 2" xfId="1029"/>
    <cellStyle name="Comma 33 3" xfId="1292"/>
    <cellStyle name="Comma 34" xfId="388"/>
    <cellStyle name="Comma 34 2" xfId="1030"/>
    <cellStyle name="Comma 34 3" xfId="1293"/>
    <cellStyle name="Comma 35" xfId="389"/>
    <cellStyle name="Comma 35 2" xfId="1031"/>
    <cellStyle name="Comma 35 3" xfId="1294"/>
    <cellStyle name="Comma 36" xfId="390"/>
    <cellStyle name="Comma 36 2" xfId="1032"/>
    <cellStyle name="Comma 36 3" xfId="1295"/>
    <cellStyle name="Comma 37" xfId="391"/>
    <cellStyle name="Comma 37 2" xfId="1033"/>
    <cellStyle name="Comma 37 3" xfId="1296"/>
    <cellStyle name="Comma 38" xfId="392"/>
    <cellStyle name="Comma 38 2" xfId="1034"/>
    <cellStyle name="Comma 38 3" xfId="1297"/>
    <cellStyle name="Comma 39" xfId="393"/>
    <cellStyle name="Comma 39 2" xfId="1035"/>
    <cellStyle name="Comma 39 3" xfId="1298"/>
    <cellStyle name="Comma 4" xfId="30"/>
    <cellStyle name="Comma 4 2" xfId="31"/>
    <cellStyle name="Comma 4 2 2" xfId="32"/>
    <cellStyle name="Comma 4 2 2 2" xfId="850"/>
    <cellStyle name="Comma 4 2 2 3" xfId="961"/>
    <cellStyle name="Comma 4 2 2 4" xfId="1224"/>
    <cellStyle name="Comma 4 2 3" xfId="186"/>
    <cellStyle name="Comma 4 2 3 2" xfId="851"/>
    <cellStyle name="Comma 4 2 3 3" xfId="994"/>
    <cellStyle name="Comma 4 2 3 4" xfId="1257"/>
    <cellStyle name="Comma 4 3" xfId="33"/>
    <cellStyle name="Comma 4 3 2" xfId="187"/>
    <cellStyle name="Comma 4 3 2 2" xfId="852"/>
    <cellStyle name="Comma 4 3 2 3" xfId="995"/>
    <cellStyle name="Comma 4 3 2 4" xfId="1258"/>
    <cellStyle name="Comma 4 3 3" xfId="188"/>
    <cellStyle name="Comma 4 3 3 2" xfId="853"/>
    <cellStyle name="Comma 4 3 3 3" xfId="917"/>
    <cellStyle name="Comma 4 3 3 4" xfId="931"/>
    <cellStyle name="Comma 4 3 3 5" xfId="944"/>
    <cellStyle name="Comma 4 3 3 6" xfId="996"/>
    <cellStyle name="Comma 4 3 3 7" xfId="1259"/>
    <cellStyle name="Comma 4 3 4" xfId="962"/>
    <cellStyle name="Comma 4 3 5" xfId="1225"/>
    <cellStyle name="Comma 40" xfId="394"/>
    <cellStyle name="Comma 40 2" xfId="1036"/>
    <cellStyle name="Comma 40 3" xfId="1299"/>
    <cellStyle name="Comma 41" xfId="400"/>
    <cellStyle name="Comma 41 2" xfId="1042"/>
    <cellStyle name="Comma 41 3" xfId="1305"/>
    <cellStyle name="Comma 42" xfId="396"/>
    <cellStyle name="Comma 42 2" xfId="1038"/>
    <cellStyle name="Comma 42 3" xfId="1301"/>
    <cellStyle name="Comma 43" xfId="399"/>
    <cellStyle name="Comma 43 2" xfId="1041"/>
    <cellStyle name="Comma 43 3" xfId="1304"/>
    <cellStyle name="Comma 44" xfId="397"/>
    <cellStyle name="Comma 44 2" xfId="1039"/>
    <cellStyle name="Comma 44 3" xfId="1302"/>
    <cellStyle name="Comma 45" xfId="398"/>
    <cellStyle name="Comma 45 2" xfId="1040"/>
    <cellStyle name="Comma 45 3" xfId="1303"/>
    <cellStyle name="Comma 46" xfId="401"/>
    <cellStyle name="Comma 46 2" xfId="1043"/>
    <cellStyle name="Comma 46 3" xfId="1306"/>
    <cellStyle name="Comma 47" xfId="395"/>
    <cellStyle name="Comma 47 2" xfId="1037"/>
    <cellStyle name="Comma 47 3" xfId="1300"/>
    <cellStyle name="Comma 48" xfId="402"/>
    <cellStyle name="Comma 48 2" xfId="1044"/>
    <cellStyle name="Comma 48 3" xfId="1307"/>
    <cellStyle name="Comma 49" xfId="403"/>
    <cellStyle name="Comma 49 2" xfId="1045"/>
    <cellStyle name="Comma 49 3" xfId="1308"/>
    <cellStyle name="Comma 5" xfId="34"/>
    <cellStyle name="Comma 5 2" xfId="35"/>
    <cellStyle name="Comma 5 2 2" xfId="36"/>
    <cellStyle name="Comma 5 2 2 2" xfId="191"/>
    <cellStyle name="Comma 5 2 2 3" xfId="854"/>
    <cellStyle name="Comma 5 2 2 4" xfId="963"/>
    <cellStyle name="Comma 5 2 2 5" xfId="1226"/>
    <cellStyle name="Comma 5 2 3" xfId="190"/>
    <cellStyle name="Comma 5 2 3 2" xfId="855"/>
    <cellStyle name="Comma 5 2 3 3" xfId="998"/>
    <cellStyle name="Comma 5 2 3 4" xfId="1261"/>
    <cellStyle name="Comma 5 3" xfId="192"/>
    <cellStyle name="Comma 5 3 2" xfId="856"/>
    <cellStyle name="Comma 5 3 3" xfId="999"/>
    <cellStyle name="Comma 5 3 4" xfId="1262"/>
    <cellStyle name="Comma 5 4" xfId="193"/>
    <cellStyle name="Comma 5 4 2" xfId="857"/>
    <cellStyle name="Comma 5 4 3" xfId="1000"/>
    <cellStyle name="Comma 5 4 4" xfId="1263"/>
    <cellStyle name="Comma 5 5" xfId="189"/>
    <cellStyle name="Comma 5 5 2" xfId="858"/>
    <cellStyle name="Comma 5 5 3" xfId="997"/>
    <cellStyle name="Comma 5 5 4" xfId="1260"/>
    <cellStyle name="Comma 50" xfId="404"/>
    <cellStyle name="Comma 50 2" xfId="1046"/>
    <cellStyle name="Comma 50 3" xfId="1309"/>
    <cellStyle name="Comma 51" xfId="405"/>
    <cellStyle name="Comma 51 2" xfId="1047"/>
    <cellStyle name="Comma 51 3" xfId="1310"/>
    <cellStyle name="Comma 52" xfId="406"/>
    <cellStyle name="Comma 52 2" xfId="1048"/>
    <cellStyle name="Comma 52 3" xfId="1311"/>
    <cellStyle name="Comma 53" xfId="407"/>
    <cellStyle name="Comma 53 2" xfId="1049"/>
    <cellStyle name="Comma 53 3" xfId="1312"/>
    <cellStyle name="Comma 54" xfId="408"/>
    <cellStyle name="Comma 54 2" xfId="1050"/>
    <cellStyle name="Comma 54 3" xfId="1313"/>
    <cellStyle name="Comma 55" xfId="409"/>
    <cellStyle name="Comma 55 2" xfId="1051"/>
    <cellStyle name="Comma 55 3" xfId="1314"/>
    <cellStyle name="Comma 56" xfId="410"/>
    <cellStyle name="Comma 56 2" xfId="1052"/>
    <cellStyle name="Comma 56 3" xfId="1315"/>
    <cellStyle name="Comma 57" xfId="411"/>
    <cellStyle name="Comma 57 2" xfId="1053"/>
    <cellStyle name="Comma 57 3" xfId="1316"/>
    <cellStyle name="Comma 58" xfId="412"/>
    <cellStyle name="Comma 58 2" xfId="1054"/>
    <cellStyle name="Comma 58 3" xfId="1317"/>
    <cellStyle name="Comma 59" xfId="417"/>
    <cellStyle name="Comma 59 2" xfId="1058"/>
    <cellStyle name="Comma 59 3" xfId="1321"/>
    <cellStyle name="Comma 6" xfId="37"/>
    <cellStyle name="Comma 6 2" xfId="195"/>
    <cellStyle name="Comma 6 2 2" xfId="859"/>
    <cellStyle name="Comma 6 2 3" xfId="1002"/>
    <cellStyle name="Comma 6 2 4" xfId="1265"/>
    <cellStyle name="Comma 6 3" xfId="194"/>
    <cellStyle name="Comma 6 3 2" xfId="860"/>
    <cellStyle name="Comma 6 3 3" xfId="1001"/>
    <cellStyle name="Comma 6 3 4" xfId="1264"/>
    <cellStyle name="Comma 6 4" xfId="427"/>
    <cellStyle name="Comma 6 4 2" xfId="1066"/>
    <cellStyle name="Comma 6 4 3" xfId="1329"/>
    <cellStyle name="Comma 6 5" xfId="888"/>
    <cellStyle name="Comma 60" xfId="415"/>
    <cellStyle name="Comma 60 2" xfId="1056"/>
    <cellStyle name="Comma 60 3" xfId="1319"/>
    <cellStyle name="Comma 61" xfId="414"/>
    <cellStyle name="Comma 61 2" xfId="1055"/>
    <cellStyle name="Comma 61 3" xfId="1318"/>
    <cellStyle name="Comma 62" xfId="416"/>
    <cellStyle name="Comma 62 2" xfId="1057"/>
    <cellStyle name="Comma 62 3" xfId="1320"/>
    <cellStyle name="Comma 63" xfId="418"/>
    <cellStyle name="Comma 63 2" xfId="1059"/>
    <cellStyle name="Comma 63 3" xfId="1322"/>
    <cellStyle name="Comma 64" xfId="419"/>
    <cellStyle name="Comma 64 2" xfId="1060"/>
    <cellStyle name="Comma 64 3" xfId="1323"/>
    <cellStyle name="Comma 65" xfId="420"/>
    <cellStyle name="Comma 65 2" xfId="1061"/>
    <cellStyle name="Comma 65 3" xfId="1324"/>
    <cellStyle name="Comma 66" xfId="421"/>
    <cellStyle name="Comma 66 2" xfId="1062"/>
    <cellStyle name="Comma 66 3" xfId="1325"/>
    <cellStyle name="Comma 67" xfId="436"/>
    <cellStyle name="Comma 67 2" xfId="1067"/>
    <cellStyle name="Comma 67 3" xfId="1330"/>
    <cellStyle name="Comma 68" xfId="438"/>
    <cellStyle name="Comma 68 2" xfId="1069"/>
    <cellStyle name="Comma 68 3" xfId="1332"/>
    <cellStyle name="Comma 69" xfId="437"/>
    <cellStyle name="Comma 69 2" xfId="1068"/>
    <cellStyle name="Comma 69 3" xfId="1331"/>
    <cellStyle name="Comma 7" xfId="38"/>
    <cellStyle name="Comma 7 2" xfId="39"/>
    <cellStyle name="Comma 7 2 2" xfId="197"/>
    <cellStyle name="Comma 7 2 2 2" xfId="862"/>
    <cellStyle name="Comma 7 2 2 3" xfId="1004"/>
    <cellStyle name="Comma 7 2 2 4" xfId="1267"/>
    <cellStyle name="Comma 7 2 3" xfId="861"/>
    <cellStyle name="Comma 7 2 4" xfId="964"/>
    <cellStyle name="Comma 7 2 5" xfId="1227"/>
    <cellStyle name="Comma 7 3" xfId="196"/>
    <cellStyle name="Comma 7 3 2" xfId="863"/>
    <cellStyle name="Comma 7 3 3" xfId="919"/>
    <cellStyle name="Comma 7 3 4" xfId="932"/>
    <cellStyle name="Comma 7 3 5" xfId="945"/>
    <cellStyle name="Comma 7 3 6" xfId="1003"/>
    <cellStyle name="Comma 7 3 7" xfId="1266"/>
    <cellStyle name="Comma 70" xfId="439"/>
    <cellStyle name="Comma 70 2" xfId="1070"/>
    <cellStyle name="Comma 70 3" xfId="1333"/>
    <cellStyle name="Comma 71" xfId="444"/>
    <cellStyle name="Comma 71 2" xfId="1072"/>
    <cellStyle name="Comma 71 3" xfId="1335"/>
    <cellStyle name="Comma 72" xfId="607"/>
    <cellStyle name="Comma 72 2" xfId="1123"/>
    <cellStyle name="Comma 72 3" xfId="1343"/>
    <cellStyle name="Comma 73" xfId="574"/>
    <cellStyle name="Comma 73 2" xfId="1115"/>
    <cellStyle name="Comma 73 3" xfId="1342"/>
    <cellStyle name="Comma 74" xfId="644"/>
    <cellStyle name="Comma 74 2" xfId="1134"/>
    <cellStyle name="Comma 74 3" xfId="1347"/>
    <cellStyle name="Comma 75" xfId="631"/>
    <cellStyle name="Comma 75 2" xfId="1127"/>
    <cellStyle name="Comma 75 3" xfId="1345"/>
    <cellStyle name="Comma 76" xfId="559"/>
    <cellStyle name="Comma 76 2" xfId="1109"/>
    <cellStyle name="Comma 76 3" xfId="1338"/>
    <cellStyle name="Comma 77" xfId="632"/>
    <cellStyle name="Comma 77 2" xfId="1128"/>
    <cellStyle name="Comma 77 3" xfId="1346"/>
    <cellStyle name="Comma 78" xfId="560"/>
    <cellStyle name="Comma 78 2" xfId="1110"/>
    <cellStyle name="Comma 78 3" xfId="1339"/>
    <cellStyle name="Comma 79" xfId="541"/>
    <cellStyle name="Comma 79 2" xfId="1100"/>
    <cellStyle name="Comma 79 3" xfId="1337"/>
    <cellStyle name="Comma 8" xfId="40"/>
    <cellStyle name="Comma 8 2" xfId="199"/>
    <cellStyle name="Comma 8 2 2" xfId="864"/>
    <cellStyle name="Comma 8 2 3" xfId="1006"/>
    <cellStyle name="Comma 8 2 4" xfId="1269"/>
    <cellStyle name="Comma 8 3" xfId="198"/>
    <cellStyle name="Comma 8 3 2" xfId="865"/>
    <cellStyle name="Comma 8 3 3" xfId="1005"/>
    <cellStyle name="Comma 8 3 4" xfId="1268"/>
    <cellStyle name="Comma 80" xfId="714"/>
    <cellStyle name="Comma 80 2" xfId="1158"/>
    <cellStyle name="Comma 80 3" xfId="1350"/>
    <cellStyle name="Comma 81" xfId="573"/>
    <cellStyle name="Comma 81 2" xfId="1114"/>
    <cellStyle name="Comma 81 3" xfId="1341"/>
    <cellStyle name="Comma 82" xfId="443"/>
    <cellStyle name="Comma 82 2" xfId="1071"/>
    <cellStyle name="Comma 82 3" xfId="1334"/>
    <cellStyle name="Comma 83" xfId="502"/>
    <cellStyle name="Comma 83 2" xfId="1088"/>
    <cellStyle name="Comma 83 3" xfId="1336"/>
    <cellStyle name="Comma 84" xfId="563"/>
    <cellStyle name="Comma 84 2" xfId="1111"/>
    <cellStyle name="Comma 84 3" xfId="1340"/>
    <cellStyle name="Comma 85" xfId="801"/>
    <cellStyle name="Comma 85 2" xfId="1208"/>
    <cellStyle name="Comma 85 3" xfId="1355"/>
    <cellStyle name="Comma 86" xfId="802"/>
    <cellStyle name="Comma 86 2" xfId="1209"/>
    <cellStyle name="Comma 86 3" xfId="1356"/>
    <cellStyle name="Comma 87" xfId="900"/>
    <cellStyle name="Comma 87 2" xfId="947"/>
    <cellStyle name="Comma 87 3" xfId="1210"/>
    <cellStyle name="Comma 88" xfId="923"/>
    <cellStyle name="Comma 89" xfId="922"/>
    <cellStyle name="Comma 9" xfId="41"/>
    <cellStyle name="Comma 9 2" xfId="200"/>
    <cellStyle name="Comma 9 2 2" xfId="866"/>
    <cellStyle name="Comma 9 2 3" xfId="920"/>
    <cellStyle name="Comma 9 2 4" xfId="933"/>
    <cellStyle name="Comma 9 2 5" xfId="946"/>
    <cellStyle name="Comma 9 2 6" xfId="1007"/>
    <cellStyle name="Comma 9 2 7" xfId="1270"/>
    <cellStyle name="Comma 9 3" xfId="965"/>
    <cellStyle name="Comma 9 4" xfId="1228"/>
    <cellStyle name="Comma 90" xfId="921"/>
    <cellStyle name="Comma 91" xfId="918"/>
    <cellStyle name="Comma 92" xfId="909"/>
    <cellStyle name="Comma 93" xfId="934"/>
    <cellStyle name="Comma 94" xfId="935"/>
    <cellStyle name="Comma 95" xfId="936"/>
    <cellStyle name="Currency 2" xfId="42"/>
    <cellStyle name="Currency 2 2" xfId="202"/>
    <cellStyle name="Currency 2 3" xfId="201"/>
    <cellStyle name="Currency 3" xfId="203"/>
    <cellStyle name="Emphasis 1" xfId="204"/>
    <cellStyle name="Emphasis 2" xfId="205"/>
    <cellStyle name="Emphasis 3" xfId="206"/>
    <cellStyle name="Error" xfId="878"/>
    <cellStyle name="Excel Built-in Comma" xfId="43"/>
    <cellStyle name="Excel Built-in Comma 2" xfId="366"/>
    <cellStyle name="Excel Built-in Hyperlink" xfId="879"/>
    <cellStyle name="Excel Built-in Normal" xfId="44"/>
    <cellStyle name="Excel Built-in Percent" xfId="45"/>
    <cellStyle name="Excel Built-in Percent 2" xfId="367"/>
    <cellStyle name="Explanatory Text 2" xfId="207"/>
    <cellStyle name="Explanatory Text 3" xfId="435"/>
    <cellStyle name="Footnote" xfId="880"/>
    <cellStyle name="Good 2" xfId="208"/>
    <cellStyle name="Good 3" xfId="209"/>
    <cellStyle name="Good 4" xfId="873"/>
    <cellStyle name="Heading" xfId="881"/>
    <cellStyle name="Heading 1 2" xfId="210"/>
    <cellStyle name="Heading 1 3" xfId="211"/>
    <cellStyle name="Heading 1 4" xfId="871"/>
    <cellStyle name="Heading 2 2" xfId="212"/>
    <cellStyle name="Heading 2 3" xfId="213"/>
    <cellStyle name="Heading 2 4" xfId="872"/>
    <cellStyle name="Heading 3 2" xfId="214"/>
    <cellStyle name="Heading 3 3" xfId="215"/>
    <cellStyle name="Heading 4 2" xfId="216"/>
    <cellStyle name="Hyperlink" xfId="46" builtinId="8"/>
    <cellStyle name="Hyperlink 2" xfId="47"/>
    <cellStyle name="Hyperlink 2 2" xfId="218"/>
    <cellStyle name="Hyperlink 3" xfId="48"/>
    <cellStyle name="Hyperlink 4" xfId="49"/>
    <cellStyle name="Hyperlink 5" xfId="50"/>
    <cellStyle name="Hyperlink 6" xfId="51"/>
    <cellStyle name="Hyperlink 7" xfId="217"/>
    <cellStyle name="Hyperlink 8" xfId="882"/>
    <cellStyle name="Input 2" xfId="219"/>
    <cellStyle name="Input 2 2" xfId="464"/>
    <cellStyle name="Input 2 3" xfId="663"/>
    <cellStyle name="Input 2 4" xfId="590"/>
    <cellStyle name="Input 2 5" xfId="488"/>
    <cellStyle name="Input 2 6" xfId="555"/>
    <cellStyle name="Input 2 7" xfId="746"/>
    <cellStyle name="Input 2 7 2" xfId="1168"/>
    <cellStyle name="Input 3" xfId="220"/>
    <cellStyle name="Input 3 2" xfId="547"/>
    <cellStyle name="Input 3 2 2" xfId="1103"/>
    <cellStyle name="Input 3 3" xfId="570"/>
    <cellStyle name="Input 3 3 2" xfId="1113"/>
    <cellStyle name="Input 3 4" xfId="448"/>
    <cellStyle name="Input 3 4 2" xfId="1074"/>
    <cellStyle name="Input 3 5" xfId="707"/>
    <cellStyle name="Input 3 5 2" xfId="1155"/>
    <cellStyle name="Input 3 6" xfId="730"/>
    <cellStyle name="Input 3 6 2" xfId="1163"/>
    <cellStyle name="Input 3 7" xfId="747"/>
    <cellStyle name="Input 3 7 2" xfId="1354"/>
    <cellStyle name="Linked Cell 2" xfId="221"/>
    <cellStyle name="Linked Cell 3" xfId="222"/>
    <cellStyle name="Neutral" xfId="413" builtinId="28"/>
    <cellStyle name="Neutral 2" xfId="223"/>
    <cellStyle name="Neutral 3" xfId="224"/>
    <cellStyle name="Neutral 4" xfId="875"/>
    <cellStyle name="Normal" xfId="0" builtinId="0"/>
    <cellStyle name="Normal 10" xfId="52"/>
    <cellStyle name="Normal 10 10 6" xfId="225"/>
    <cellStyle name="Normal 10 10 8 2 2 2 5" xfId="226"/>
    <cellStyle name="Normal 10 10 8 3 2 5" xfId="227"/>
    <cellStyle name="Normal 10 2" xfId="53"/>
    <cellStyle name="Normal 11" xfId="54"/>
    <cellStyle name="Normal 11 2" xfId="55"/>
    <cellStyle name="Normal 12" xfId="56"/>
    <cellStyle name="Normal 12 2" xfId="57"/>
    <cellStyle name="Normal 13" xfId="58"/>
    <cellStyle name="Normal 13 2" xfId="59"/>
    <cellStyle name="Normal 13 3" xfId="228"/>
    <cellStyle name="Normal 139" xfId="229"/>
    <cellStyle name="Normal 14" xfId="60"/>
    <cellStyle name="Normal 14 2" xfId="231"/>
    <cellStyle name="Normal 14 3" xfId="230"/>
    <cellStyle name="Normal 143" xfId="232"/>
    <cellStyle name="Normal 144" xfId="233"/>
    <cellStyle name="Normal 144 2" xfId="234"/>
    <cellStyle name="Normal 145" xfId="235"/>
    <cellStyle name="Normal 146" xfId="236"/>
    <cellStyle name="Normal 146 3" xfId="237"/>
    <cellStyle name="Normal 15" xfId="61"/>
    <cellStyle name="Normal 15 2" xfId="62"/>
    <cellStyle name="Normal 15 3" xfId="238"/>
    <cellStyle name="Normal 16" xfId="239"/>
    <cellStyle name="Normal 17" xfId="240"/>
    <cellStyle name="Normal 17 2" xfId="431"/>
    <cellStyle name="Normal 17 3" xfId="894"/>
    <cellStyle name="Normal 18" xfId="241"/>
    <cellStyle name="Normal 19" xfId="103"/>
    <cellStyle name="Normal 19 2" xfId="368"/>
    <cellStyle name="Normal 2" xfId="63"/>
    <cellStyle name="Normal 2 10" xfId="243"/>
    <cellStyle name="Normal 2 11" xfId="433"/>
    <cellStyle name="Normal 2 11 2" xfId="442"/>
    <cellStyle name="Normal 2 12" xfId="895"/>
    <cellStyle name="Normal 2 13" xfId="64"/>
    <cellStyle name="Normal 2 2" xfId="65"/>
    <cellStyle name="Normal 2 2 2" xfId="66"/>
    <cellStyle name="Normal 2 2 2 2" xfId="245"/>
    <cellStyle name="Normal 2 2 3" xfId="246"/>
    <cellStyle name="Normal 2 2 4" xfId="247"/>
    <cellStyle name="Normal 2 2 5" xfId="248"/>
    <cellStyle name="Normal 2 2 6" xfId="244"/>
    <cellStyle name="Normal 2 2_ppi(m) q3 2010 tables (Final)  20.12.2010" xfId="249"/>
    <cellStyle name="Normal 2 3" xfId="67"/>
    <cellStyle name="Normal 2 3 2" xfId="68"/>
    <cellStyle name="Normal 2 3 3" xfId="250"/>
    <cellStyle name="Normal 2 3 3 2" xfId="251"/>
    <cellStyle name="Normal 2 4" xfId="69"/>
    <cellStyle name="Normal 2 4 2" xfId="70"/>
    <cellStyle name="Normal 2 4 2 2" xfId="253"/>
    <cellStyle name="Normal 2 4 3" xfId="252"/>
    <cellStyle name="Normal 2 5" xfId="71"/>
    <cellStyle name="Normal 2 5 2" xfId="255"/>
    <cellStyle name="Normal 2 5 3" xfId="254"/>
    <cellStyle name="Normal 2 6" xfId="72"/>
    <cellStyle name="Normal 2 6 2" xfId="256"/>
    <cellStyle name="Normal 2 7" xfId="73"/>
    <cellStyle name="Normal 2 8" xfId="242"/>
    <cellStyle name="Normal 2 8 2" xfId="428"/>
    <cellStyle name="Normal 2 9" xfId="355"/>
    <cellStyle name="Normal 2 9 2" xfId="870"/>
    <cellStyle name="Normal 2_(P2) Base 2007 PPI (M) Q2 2012" xfId="257"/>
    <cellStyle name="Normal 20" xfId="422"/>
    <cellStyle name="Normal 20 2" xfId="440"/>
    <cellStyle name="Normal 21" xfId="432"/>
    <cellStyle name="Normal 21 2" xfId="441"/>
    <cellStyle name="Normal 22" xfId="434"/>
    <cellStyle name="Normal 23" xfId="868"/>
    <cellStyle name="Normal 24" xfId="902"/>
    <cellStyle name="Normal 25" xfId="903"/>
    <cellStyle name="Normal 26" xfId="904"/>
    <cellStyle name="Normal 27" xfId="905"/>
    <cellStyle name="Normal 28" xfId="907"/>
    <cellStyle name="Normal 29" xfId="906"/>
    <cellStyle name="Normal 3" xfId="74"/>
    <cellStyle name="Normal 3 10" xfId="259"/>
    <cellStyle name="Normal 3 10 2" xfId="260"/>
    <cellStyle name="Normal 3 2" xfId="75"/>
    <cellStyle name="Normal 3 2 2" xfId="262"/>
    <cellStyle name="Normal 3 2 2 2" xfId="263"/>
    <cellStyle name="Normal 3 2 2 2 2" xfId="264"/>
    <cellStyle name="Normal 3 2 3" xfId="265"/>
    <cellStyle name="Normal 3 2 4" xfId="261"/>
    <cellStyle name="Normal 3 3" xfId="76"/>
    <cellStyle name="Normal 3 3 2" xfId="266"/>
    <cellStyle name="Normal 3 4" xfId="77"/>
    <cellStyle name="Normal 3 4 2" xfId="883"/>
    <cellStyle name="Normal 3 5" xfId="258"/>
    <cellStyle name="Normal 30" xfId="908"/>
    <cellStyle name="Normal 4" xfId="78"/>
    <cellStyle name="Normal 4 2" xfId="79"/>
    <cellStyle name="Normal 4 3" xfId="268"/>
    <cellStyle name="Normal 4 4" xfId="269"/>
    <cellStyle name="Normal 4 5" xfId="270"/>
    <cellStyle name="Normal 4 6" xfId="271"/>
    <cellStyle name="Normal 4 7" xfId="267"/>
    <cellStyle name="Normal 4 8" xfId="369"/>
    <cellStyle name="Normal 4_Xl0000000" xfId="272"/>
    <cellStyle name="Normal 5" xfId="80"/>
    <cellStyle name="Normal 5 10" xfId="274"/>
    <cellStyle name="Normal 5 12" xfId="275"/>
    <cellStyle name="Normal 5 2" xfId="81"/>
    <cellStyle name="Normal 5 3" xfId="276"/>
    <cellStyle name="Normal 5 3 2" xfId="277"/>
    <cellStyle name="Normal 5 4" xfId="278"/>
    <cellStyle name="Normal 5 5" xfId="279"/>
    <cellStyle name="Normal 5 6" xfId="273"/>
    <cellStyle name="Normal 6" xfId="82"/>
    <cellStyle name="Normal 6 2" xfId="83"/>
    <cellStyle name="Normal 6 2 2" xfId="280"/>
    <cellStyle name="Normal 6 3" xfId="281"/>
    <cellStyle name="Normal 6 4" xfId="282"/>
    <cellStyle name="Normal 7" xfId="84"/>
    <cellStyle name="Normal 7 2" xfId="85"/>
    <cellStyle name="Normal 7 3" xfId="283"/>
    <cellStyle name="Normal 8" xfId="86"/>
    <cellStyle name="Normal 8 2" xfId="87"/>
    <cellStyle name="Normal 8 2 2" xfId="285"/>
    <cellStyle name="Normal 8 3" xfId="284"/>
    <cellStyle name="Normal 8_DOE WEmTu Q112" xfId="286"/>
    <cellStyle name="Normal 9" xfId="88"/>
    <cellStyle name="Normal 9 2" xfId="288"/>
    <cellStyle name="Normal 9 2 2" xfId="289"/>
    <cellStyle name="Normal 9 3" xfId="290"/>
    <cellStyle name="Normal 9 4" xfId="287"/>
    <cellStyle name="Normal 90" xfId="291"/>
    <cellStyle name="Normal_q2001water972000" xfId="89"/>
    <cellStyle name="Normal_TAB2-00" xfId="90"/>
    <cellStyle name="Normal_TAB2-00 2" xfId="884"/>
    <cellStyle name="Normal_water production 2 2" xfId="91"/>
    <cellStyle name="Note 2" xfId="292"/>
    <cellStyle name="Note 2 2" xfId="630"/>
    <cellStyle name="Note 2 3" xfId="473"/>
    <cellStyle name="Note 2 4" xfId="698"/>
    <cellStyle name="Note 2 5" xfId="723"/>
    <cellStyle name="Note 2 6" xfId="740"/>
    <cellStyle name="Note 2 7" xfId="748"/>
    <cellStyle name="Note 2 7 2" xfId="1169"/>
    <cellStyle name="Note 3" xfId="293"/>
    <cellStyle name="Note 4" xfId="294"/>
    <cellStyle name="Note 4 2" xfId="627"/>
    <cellStyle name="Note 4 2 2" xfId="1344"/>
    <cellStyle name="Note 4 3" xfId="649"/>
    <cellStyle name="Note 4 3 2" xfId="1348"/>
    <cellStyle name="Note 4 4" xfId="697"/>
    <cellStyle name="Note 4 4 2" xfId="1349"/>
    <cellStyle name="Note 4 5" xfId="722"/>
    <cellStyle name="Note 4 5 2" xfId="1351"/>
    <cellStyle name="Note 4 6" xfId="739"/>
    <cellStyle name="Note 4 6 2" xfId="1352"/>
    <cellStyle name="Note 4 7" xfId="779"/>
    <cellStyle name="Note 4 7 2" xfId="1200"/>
    <cellStyle name="Note 5" xfId="876"/>
    <cellStyle name="Output 2" xfId="295"/>
    <cellStyle name="Output 2 2" xfId="648"/>
    <cellStyle name="Output 2 2 2" xfId="1137"/>
    <cellStyle name="Output 2 3" xfId="447"/>
    <cellStyle name="Output 2 3 2" xfId="1073"/>
    <cellStyle name="Output 2 4" xfId="694"/>
    <cellStyle name="Output 2 4 2" xfId="1150"/>
    <cellStyle name="Output 2 5" xfId="719"/>
    <cellStyle name="Output 2 5 2" xfId="1159"/>
    <cellStyle name="Output 2 6" xfId="736"/>
    <cellStyle name="Output 2 6 2" xfId="1165"/>
    <cellStyle name="Output 2 7" xfId="780"/>
    <cellStyle name="Output 3" xfId="296"/>
    <cellStyle name="Output 3 2" xfId="531"/>
    <cellStyle name="Output 3 2 2" xfId="1096"/>
    <cellStyle name="Output 3 3" xfId="634"/>
    <cellStyle name="Output 3 3 2" xfId="1129"/>
    <cellStyle name="Output 3 4" xfId="713"/>
    <cellStyle name="Output 3 4 2" xfId="1157"/>
    <cellStyle name="Output 3 5" xfId="733"/>
    <cellStyle name="Output 3 5 2" xfId="1164"/>
    <cellStyle name="Output 3 6" xfId="743"/>
    <cellStyle name="Output 3 6 2" xfId="1166"/>
    <cellStyle name="Output 3 7" xfId="781"/>
    <cellStyle name="Output Amounts" xfId="92"/>
    <cellStyle name="Output Column Headings" xfId="93"/>
    <cellStyle name="Output Line Items" xfId="94"/>
    <cellStyle name="Percent 2" xfId="95"/>
    <cellStyle name="Percent 2 2" xfId="96"/>
    <cellStyle name="Percent 2 2 2" xfId="298"/>
    <cellStyle name="Percent 2 2 3" xfId="430"/>
    <cellStyle name="Percent 2 3" xfId="97"/>
    <cellStyle name="Percent 2 4" xfId="297"/>
    <cellStyle name="Percent 2 5" xfId="429"/>
    <cellStyle name="Percent 3" xfId="102"/>
    <cellStyle name="Percent 3 2" xfId="869"/>
    <cellStyle name="Result" xfId="885"/>
    <cellStyle name="SAPBEXaggData" xfId="299"/>
    <cellStyle name="SAPBEXaggData 2" xfId="537"/>
    <cellStyle name="SAPBEXaggData 3" xfId="651"/>
    <cellStyle name="SAPBEXaggData 4" xfId="482"/>
    <cellStyle name="SAPBEXaggData 5" xfId="515"/>
    <cellStyle name="SAPBEXaggData 6" xfId="514"/>
    <cellStyle name="SAPBEXaggData 7" xfId="749"/>
    <cellStyle name="SAPBEXaggData 7 2" xfId="1170"/>
    <cellStyle name="SAPBEXaggDataEmph" xfId="300"/>
    <cellStyle name="SAPBEXaggDataEmph 2" xfId="536"/>
    <cellStyle name="SAPBEXaggDataEmph 3" xfId="496"/>
    <cellStyle name="SAPBEXaggDataEmph 4" xfId="692"/>
    <cellStyle name="SAPBEXaggDataEmph 5" xfId="553"/>
    <cellStyle name="SAPBEXaggDataEmph 6" xfId="734"/>
    <cellStyle name="SAPBEXaggDataEmph 7" xfId="750"/>
    <cellStyle name="SAPBEXaggDataEmph 7 2" xfId="1171"/>
    <cellStyle name="SAPBEXaggItem" xfId="301"/>
    <cellStyle name="SAPBEXaggItem 2" xfId="535"/>
    <cellStyle name="SAPBEXaggItem 3" xfId="682"/>
    <cellStyle name="SAPBEXaggItem 4" xfId="691"/>
    <cellStyle name="SAPBEXaggItem 5" xfId="716"/>
    <cellStyle name="SAPBEXaggItem 6" xfId="475"/>
    <cellStyle name="SAPBEXaggItem 7" xfId="751"/>
    <cellStyle name="SAPBEXaggItem 7 2" xfId="1172"/>
    <cellStyle name="SAPBEXaggItemX" xfId="302"/>
    <cellStyle name="SAPBEXaggItemX 2" xfId="534"/>
    <cellStyle name="SAPBEXaggItemX 2 2" xfId="1097"/>
    <cellStyle name="SAPBEXaggItemX 3" xfId="449"/>
    <cellStyle name="SAPBEXaggItemX 3 2" xfId="1075"/>
    <cellStyle name="SAPBEXaggItemX 4" xfId="538"/>
    <cellStyle name="SAPBEXaggItemX 4 2" xfId="1098"/>
    <cellStyle name="SAPBEXaggItemX 5" xfId="670"/>
    <cellStyle name="SAPBEXaggItemX 5 2" xfId="1144"/>
    <cellStyle name="SAPBEXaggItemX 6" xfId="564"/>
    <cellStyle name="SAPBEXaggItemX 6 2" xfId="1112"/>
    <cellStyle name="SAPBEXaggItemX 7" xfId="782"/>
    <cellStyle name="SAPBEXchaText" xfId="303"/>
    <cellStyle name="SAPBEXchaText 2" xfId="304"/>
    <cellStyle name="SAPBEXchaText 2 2" xfId="533"/>
    <cellStyle name="SAPBEXchaText 2 3" xfId="641"/>
    <cellStyle name="SAPBEXchaText 2 4" xfId="601"/>
    <cellStyle name="SAPBEXchaText 2 5" xfId="674"/>
    <cellStyle name="SAPBEXchaText 2 6" xfId="589"/>
    <cellStyle name="SAPBEXchaText 2 7" xfId="753"/>
    <cellStyle name="SAPBEXchaText 2 7 2" xfId="1174"/>
    <cellStyle name="SAPBEXchaText 3" xfId="532"/>
    <cellStyle name="SAPBEXchaText 4" xfId="683"/>
    <cellStyle name="SAPBEXchaText 5" xfId="585"/>
    <cellStyle name="SAPBEXchaText 6" xfId="579"/>
    <cellStyle name="SAPBEXchaText 7" xfId="662"/>
    <cellStyle name="SAPBEXchaText 8" xfId="752"/>
    <cellStyle name="SAPBEXchaText 8 2" xfId="1173"/>
    <cellStyle name="SAPBEXexcBad7" xfId="305"/>
    <cellStyle name="SAPBEXexcBad7 2" xfId="460"/>
    <cellStyle name="SAPBEXexcBad7 3" xfId="469"/>
    <cellStyle name="SAPBEXexcBad7 4" xfId="493"/>
    <cellStyle name="SAPBEXexcBad7 5" xfId="543"/>
    <cellStyle name="SAPBEXexcBad7 6" xfId="463"/>
    <cellStyle name="SAPBEXexcBad7 7" xfId="754"/>
    <cellStyle name="SAPBEXexcBad7 7 2" xfId="1175"/>
    <cellStyle name="SAPBEXexcBad8" xfId="306"/>
    <cellStyle name="SAPBEXexcBad8 2" xfId="459"/>
    <cellStyle name="SAPBEXexcBad8 3" xfId="484"/>
    <cellStyle name="SAPBEXexcBad8 4" xfId="485"/>
    <cellStyle name="SAPBEXexcBad8 5" xfId="445"/>
    <cellStyle name="SAPBEXexcBad8 6" xfId="582"/>
    <cellStyle name="SAPBEXexcBad8 7" xfId="755"/>
    <cellStyle name="SAPBEXexcBad8 7 2" xfId="1176"/>
    <cellStyle name="SAPBEXexcBad9" xfId="307"/>
    <cellStyle name="SAPBEXexcBad9 2" xfId="626"/>
    <cellStyle name="SAPBEXexcBad9 3" xfId="561"/>
    <cellStyle name="SAPBEXexcBad9 4" xfId="593"/>
    <cellStyle name="SAPBEXexcBad9 5" xfId="642"/>
    <cellStyle name="SAPBEXexcBad9 6" xfId="729"/>
    <cellStyle name="SAPBEXexcBad9 7" xfId="783"/>
    <cellStyle name="SAPBEXexcBad9 7 2" xfId="1201"/>
    <cellStyle name="SAPBEXexcCritical4" xfId="308"/>
    <cellStyle name="SAPBEXexcCritical4 2" xfId="530"/>
    <cellStyle name="SAPBEXexcCritical4 3" xfId="505"/>
    <cellStyle name="SAPBEXexcCritical4 4" xfId="693"/>
    <cellStyle name="SAPBEXexcCritical4 5" xfId="718"/>
    <cellStyle name="SAPBEXexcCritical4 6" xfId="735"/>
    <cellStyle name="SAPBEXexcCritical4 7" xfId="756"/>
    <cellStyle name="SAPBEXexcCritical4 7 2" xfId="1177"/>
    <cellStyle name="SAPBEXexcCritical5" xfId="309"/>
    <cellStyle name="SAPBEXexcCritical5 2" xfId="529"/>
    <cellStyle name="SAPBEXexcCritical5 3" xfId="446"/>
    <cellStyle name="SAPBEXexcCritical5 4" xfId="486"/>
    <cellStyle name="SAPBEXexcCritical5 5" xfId="470"/>
    <cellStyle name="SAPBEXexcCritical5 6" xfId="600"/>
    <cellStyle name="SAPBEXexcCritical5 7" xfId="757"/>
    <cellStyle name="SAPBEXexcCritical5 7 2" xfId="1178"/>
    <cellStyle name="SAPBEXexcCritical6" xfId="310"/>
    <cellStyle name="SAPBEXexcCritical6 2" xfId="528"/>
    <cellStyle name="SAPBEXexcCritical6 3" xfId="578"/>
    <cellStyle name="SAPBEXexcCritical6 4" xfId="501"/>
    <cellStyle name="SAPBEXexcCritical6 5" xfId="500"/>
    <cellStyle name="SAPBEXexcCritical6 6" xfId="540"/>
    <cellStyle name="SAPBEXexcCritical6 7" xfId="758"/>
    <cellStyle name="SAPBEXexcCritical6 7 2" xfId="1179"/>
    <cellStyle name="SAPBEXexcGood1" xfId="311"/>
    <cellStyle name="SAPBEXexcGood1 2" xfId="628"/>
    <cellStyle name="SAPBEXexcGood1 3" xfId="608"/>
    <cellStyle name="SAPBEXexcGood1 4" xfId="497"/>
    <cellStyle name="SAPBEXexcGood1 5" xfId="466"/>
    <cellStyle name="SAPBEXexcGood1 6" xfId="609"/>
    <cellStyle name="SAPBEXexcGood1 7" xfId="759"/>
    <cellStyle name="SAPBEXexcGood1 7 2" xfId="1180"/>
    <cellStyle name="SAPBEXexcGood2" xfId="312"/>
    <cellStyle name="SAPBEXexcGood2 2" xfId="625"/>
    <cellStyle name="SAPBEXexcGood2 3" xfId="479"/>
    <cellStyle name="SAPBEXexcGood2 4" xfId="695"/>
    <cellStyle name="SAPBEXexcGood2 5" xfId="720"/>
    <cellStyle name="SAPBEXexcGood2 6" xfId="737"/>
    <cellStyle name="SAPBEXexcGood2 7" xfId="760"/>
    <cellStyle name="SAPBEXexcGood2 7 2" xfId="1181"/>
    <cellStyle name="SAPBEXexcGood3" xfId="313"/>
    <cellStyle name="SAPBEXexcGood3 2" xfId="629"/>
    <cellStyle name="SAPBEXexcGood3 3" xfId="569"/>
    <cellStyle name="SAPBEXexcGood3 4" xfId="603"/>
    <cellStyle name="SAPBEXexcGood3 5" xfId="717"/>
    <cellStyle name="SAPBEXexcGood3 6" xfId="513"/>
    <cellStyle name="SAPBEXexcGood3 7" xfId="761"/>
    <cellStyle name="SAPBEXexcGood3 7 2" xfId="1182"/>
    <cellStyle name="SAPBEXfilterDrill" xfId="314"/>
    <cellStyle name="SAPBEXfilterDrill 2" xfId="624"/>
    <cellStyle name="SAPBEXfilterDrill 3" xfId="568"/>
    <cellStyle name="SAPBEXfilterDrill 4" xfId="696"/>
    <cellStyle name="SAPBEXfilterDrill 5" xfId="721"/>
    <cellStyle name="SAPBEXfilterDrill 6" xfId="738"/>
    <cellStyle name="SAPBEXfilterDrill 7" xfId="784"/>
    <cellStyle name="SAPBEXfilterDrill 7 2" xfId="1202"/>
    <cellStyle name="SAPBEXfilterItem" xfId="315"/>
    <cellStyle name="SAPBEXfilterItem 2" xfId="618"/>
    <cellStyle name="SAPBEXfilterItem 3" xfId="661"/>
    <cellStyle name="SAPBEXfilterItem 4" xfId="614"/>
    <cellStyle name="SAPBEXfilterItem 5" xfId="591"/>
    <cellStyle name="SAPBEXfilterItem 6" xfId="715"/>
    <cellStyle name="SAPBEXfilterItem 7" xfId="785"/>
    <cellStyle name="SAPBEXfilterItem 7 2" xfId="1203"/>
    <cellStyle name="SAPBEXfilterText" xfId="316"/>
    <cellStyle name="SAPBEXfilterText 2" xfId="621"/>
    <cellStyle name="SAPBEXfilterText 3" xfId="480"/>
    <cellStyle name="SAPBEXfilterText 4" xfId="664"/>
    <cellStyle name="SAPBEXfilterText 5" xfId="638"/>
    <cellStyle name="SAPBEXfilterText 6" xfId="565"/>
    <cellStyle name="SAPBEXfilterText 7" xfId="786"/>
    <cellStyle name="SAPBEXfilterText 7 2" xfId="1204"/>
    <cellStyle name="SAPBEXformats" xfId="317"/>
    <cellStyle name="SAPBEXformats 2" xfId="623"/>
    <cellStyle name="SAPBEXformats 3" xfId="571"/>
    <cellStyle name="SAPBEXformats 4" xfId="666"/>
    <cellStyle name="SAPBEXformats 5" xfId="610"/>
    <cellStyle name="SAPBEXformats 6" xfId="658"/>
    <cellStyle name="SAPBEXformats 7" xfId="762"/>
    <cellStyle name="SAPBEXformats 7 2" xfId="1183"/>
    <cellStyle name="SAPBEXheaderItem" xfId="318"/>
    <cellStyle name="SAPBEXheaderItem 2" xfId="622"/>
    <cellStyle name="SAPBEXheaderItem 3" xfId="639"/>
    <cellStyle name="SAPBEXheaderItem 4" xfId="583"/>
    <cellStyle name="SAPBEXheaderItem 5" xfId="636"/>
    <cellStyle name="SAPBEXheaderItem 6" xfId="471"/>
    <cellStyle name="SAPBEXheaderItem 7" xfId="787"/>
    <cellStyle name="SAPBEXheaderItem 7 2" xfId="1205"/>
    <cellStyle name="SAPBEXheaderText" xfId="319"/>
    <cellStyle name="SAPBEXheaderText 2" xfId="620"/>
    <cellStyle name="SAPBEXheaderText 3" xfId="566"/>
    <cellStyle name="SAPBEXheaderText 4" xfId="604"/>
    <cellStyle name="SAPBEXheaderText 5" xfId="562"/>
    <cellStyle name="SAPBEXheaderText 6" xfId="477"/>
    <cellStyle name="SAPBEXheaderText 7" xfId="788"/>
    <cellStyle name="SAPBEXheaderText 7 2" xfId="1206"/>
    <cellStyle name="SAPBEXHLevel0" xfId="320"/>
    <cellStyle name="SAPBEXHLevel0 2" xfId="458"/>
    <cellStyle name="SAPBEXHLevel0 3" xfId="588"/>
    <cellStyle name="SAPBEXHLevel0 4" xfId="665"/>
    <cellStyle name="SAPBEXHLevel0 5" xfId="650"/>
    <cellStyle name="SAPBEXHLevel0 6" xfId="709"/>
    <cellStyle name="SAPBEXHLevel0 7" xfId="763"/>
    <cellStyle name="SAPBEXHLevel0 7 2" xfId="1184"/>
    <cellStyle name="SAPBEXHLevel0X" xfId="321"/>
    <cellStyle name="SAPBEXHLevel0X 2" xfId="619"/>
    <cellStyle name="SAPBEXHLevel0X 2 2" xfId="1126"/>
    <cellStyle name="SAPBEXHLevel0X 3" xfId="643"/>
    <cellStyle name="SAPBEXHLevel0X 3 2" xfId="1133"/>
    <cellStyle name="SAPBEXHLevel0X 4" xfId="510"/>
    <cellStyle name="SAPBEXHLevel0X 4 2" xfId="1091"/>
    <cellStyle name="SAPBEXHLevel0X 5" xfId="704"/>
    <cellStyle name="SAPBEXHLevel0X 5 2" xfId="1153"/>
    <cellStyle name="SAPBEXHLevel0X 6" xfId="710"/>
    <cellStyle name="SAPBEXHLevel0X 6 2" xfId="1156"/>
    <cellStyle name="SAPBEXHLevel0X 7" xfId="789"/>
    <cellStyle name="SAPBEXHLevel1" xfId="322"/>
    <cellStyle name="SAPBEXHLevel1 2" xfId="516"/>
    <cellStyle name="SAPBEXHLevel1 3" xfId="655"/>
    <cellStyle name="SAPBEXHLevel1 4" xfId="546"/>
    <cellStyle name="SAPBEXHLevel1 5" xfId="462"/>
    <cellStyle name="SAPBEXHLevel1 6" xfId="686"/>
    <cellStyle name="SAPBEXHLevel1 7" xfId="764"/>
    <cellStyle name="SAPBEXHLevel1 7 2" xfId="1185"/>
    <cellStyle name="SAPBEXHLevel1X" xfId="323"/>
    <cellStyle name="SAPBEXHLevel1X 2" xfId="647"/>
    <cellStyle name="SAPBEXHLevel1X 2 2" xfId="1136"/>
    <cellStyle name="SAPBEXHLevel1X 3" xfId="558"/>
    <cellStyle name="SAPBEXHLevel1X 3 2" xfId="1108"/>
    <cellStyle name="SAPBEXHLevel1X 4" xfId="478"/>
    <cellStyle name="SAPBEXHLevel1X 4 2" xfId="1082"/>
    <cellStyle name="SAPBEXHLevel1X 5" xfId="678"/>
    <cellStyle name="SAPBEXHLevel1X 5 2" xfId="1147"/>
    <cellStyle name="SAPBEXHLevel1X 6" xfId="539"/>
    <cellStyle name="SAPBEXHLevel1X 6 2" xfId="1099"/>
    <cellStyle name="SAPBEXHLevel1X 7" xfId="790"/>
    <cellStyle name="SAPBEXHLevel2" xfId="324"/>
    <cellStyle name="SAPBEXHLevel2 2" xfId="457"/>
    <cellStyle name="SAPBEXHLevel2 3" xfId="552"/>
    <cellStyle name="SAPBEXHLevel2 4" xfId="712"/>
    <cellStyle name="SAPBEXHLevel2 5" xfId="732"/>
    <cellStyle name="SAPBEXHLevel2 6" xfId="742"/>
    <cellStyle name="SAPBEXHLevel2 7" xfId="765"/>
    <cellStyle name="SAPBEXHLevel2 7 2" xfId="1186"/>
    <cellStyle name="SAPBEXHLevel2X" xfId="325"/>
    <cellStyle name="SAPBEXHLevel2X 2" xfId="527"/>
    <cellStyle name="SAPBEXHLevel2X 2 2" xfId="1095"/>
    <cellStyle name="SAPBEXHLevel2X 3" xfId="506"/>
    <cellStyle name="SAPBEXHLevel2X 3 2" xfId="1090"/>
    <cellStyle name="SAPBEXHLevel2X 4" xfId="494"/>
    <cellStyle name="SAPBEXHLevel2X 4 2" xfId="1087"/>
    <cellStyle name="SAPBEXHLevel2X 5" xfId="487"/>
    <cellStyle name="SAPBEXHLevel2X 5 2" xfId="1084"/>
    <cellStyle name="SAPBEXHLevel2X 6" xfId="727"/>
    <cellStyle name="SAPBEXHLevel2X 6 2" xfId="1162"/>
    <cellStyle name="SAPBEXHLevel2X 7" xfId="791"/>
    <cellStyle name="SAPBEXHLevel3" xfId="326"/>
    <cellStyle name="SAPBEXHLevel3 2" xfId="456"/>
    <cellStyle name="SAPBEXHLevel3 3" xfId="633"/>
    <cellStyle name="SAPBEXHLevel3 4" xfId="577"/>
    <cellStyle name="SAPBEXHLevel3 5" xfId="483"/>
    <cellStyle name="SAPBEXHLevel3 6" xfId="708"/>
    <cellStyle name="SAPBEXHLevel3 7" xfId="766"/>
    <cellStyle name="SAPBEXHLevel3 7 2" xfId="1187"/>
    <cellStyle name="SAPBEXHLevel3X" xfId="327"/>
    <cellStyle name="SAPBEXHLevel3X 2" xfId="526"/>
    <cellStyle name="SAPBEXHLevel3X 2 2" xfId="1094"/>
    <cellStyle name="SAPBEXHLevel3X 3" xfId="504"/>
    <cellStyle name="SAPBEXHLevel3X 3 2" xfId="1089"/>
    <cellStyle name="SAPBEXHLevel3X 4" xfId="581"/>
    <cellStyle name="SAPBEXHLevel3X 4 2" xfId="1117"/>
    <cellStyle name="SAPBEXHLevel3X 5" xfId="702"/>
    <cellStyle name="SAPBEXHLevel3X 5 2" xfId="1152"/>
    <cellStyle name="SAPBEXHLevel3X 6" xfId="726"/>
    <cellStyle name="SAPBEXHLevel3X 6 2" xfId="1161"/>
    <cellStyle name="SAPBEXHLevel3X 7" xfId="792"/>
    <cellStyle name="SAPBEXinputData" xfId="328"/>
    <cellStyle name="SAPBEXItemHeader" xfId="329"/>
    <cellStyle name="SAPBEXItemHeader 2" xfId="455"/>
    <cellStyle name="SAPBEXItemHeader 2 2" xfId="1078"/>
    <cellStyle name="SAPBEXItemHeader 3" xfId="681"/>
    <cellStyle name="SAPBEXItemHeader 3 2" xfId="1148"/>
    <cellStyle name="SAPBEXItemHeader 4" xfId="542"/>
    <cellStyle name="SAPBEXItemHeader 4 2" xfId="1101"/>
    <cellStyle name="SAPBEXItemHeader 5" xfId="653"/>
    <cellStyle name="SAPBEXItemHeader 5 2" xfId="1139"/>
    <cellStyle name="SAPBEXItemHeader 6" xfId="548"/>
    <cellStyle name="SAPBEXItemHeader 6 2" xfId="1104"/>
    <cellStyle name="SAPBEXItemHeader 7" xfId="793"/>
    <cellStyle name="SAPBEXresData" xfId="330"/>
    <cellStyle name="SAPBEXresData 2" xfId="646"/>
    <cellStyle name="SAPBEXresData 2 2" xfId="1135"/>
    <cellStyle name="SAPBEXresData 3" xfId="594"/>
    <cellStyle name="SAPBEXresData 3 2" xfId="1120"/>
    <cellStyle name="SAPBEXresData 4" xfId="637"/>
    <cellStyle name="SAPBEXresData 4 2" xfId="1131"/>
    <cellStyle name="SAPBEXresData 5" xfId="701"/>
    <cellStyle name="SAPBEXresData 5 2" xfId="1151"/>
    <cellStyle name="SAPBEXresData 6" xfId="725"/>
    <cellStyle name="SAPBEXresData 6 2" xfId="1160"/>
    <cellStyle name="SAPBEXresData 7" xfId="794"/>
    <cellStyle name="SAPBEXresDataEmph" xfId="331"/>
    <cellStyle name="SAPBEXresDataEmph 2" xfId="524"/>
    <cellStyle name="SAPBEXresDataEmph 2 2" xfId="1092"/>
    <cellStyle name="SAPBEXresDataEmph 3" xfId="892"/>
    <cellStyle name="SAPBEXresItem" xfId="332"/>
    <cellStyle name="SAPBEXresItem 2" xfId="525"/>
    <cellStyle name="SAPBEXresItem 2 2" xfId="1093"/>
    <cellStyle name="SAPBEXresItem 3" xfId="635"/>
    <cellStyle name="SAPBEXresItem 3 2" xfId="1130"/>
    <cellStyle name="SAPBEXresItem 4" xfId="657"/>
    <cellStyle name="SAPBEXresItem 4 2" xfId="1141"/>
    <cellStyle name="SAPBEXresItem 5" xfId="474"/>
    <cellStyle name="SAPBEXresItem 5 2" xfId="1081"/>
    <cellStyle name="SAPBEXresItem 6" xfId="705"/>
    <cellStyle name="SAPBEXresItem 6 2" xfId="1154"/>
    <cellStyle name="SAPBEXresItem 7" xfId="795"/>
    <cellStyle name="SAPBEXresItemX" xfId="333"/>
    <cellStyle name="SAPBEXresItemX 2" xfId="454"/>
    <cellStyle name="SAPBEXresItemX 2 2" xfId="1077"/>
    <cellStyle name="SAPBEXresItemX 3" xfId="468"/>
    <cellStyle name="SAPBEXresItemX 3 2" xfId="1080"/>
    <cellStyle name="SAPBEXresItemX 4" xfId="602"/>
    <cellStyle name="SAPBEXresItemX 4 2" xfId="1122"/>
    <cellStyle name="SAPBEXresItemX 5" xfId="676"/>
    <cellStyle name="SAPBEXresItemX 5 2" xfId="1146"/>
    <cellStyle name="SAPBEXresItemX 6" xfId="549"/>
    <cellStyle name="SAPBEXresItemX 6 2" xfId="1105"/>
    <cellStyle name="SAPBEXresItemX 7" xfId="796"/>
    <cellStyle name="SAPBEXstdData" xfId="334"/>
    <cellStyle name="SAPBEXstdData 2" xfId="521"/>
    <cellStyle name="SAPBEXstdData 3" xfId="495"/>
    <cellStyle name="SAPBEXstdData 4" xfId="592"/>
    <cellStyle name="SAPBEXstdData 5" xfId="700"/>
    <cellStyle name="SAPBEXstdData 6" xfId="728"/>
    <cellStyle name="SAPBEXstdData 7" xfId="767"/>
    <cellStyle name="SAPBEXstdData 7 2" xfId="1188"/>
    <cellStyle name="SAPBEXstdDataEmph" xfId="335"/>
    <cellStyle name="SAPBEXstdDataEmph 2" xfId="523"/>
    <cellStyle name="SAPBEXstdDataEmph 3" xfId="688"/>
    <cellStyle name="SAPBEXstdDataEmph 4" xfId="654"/>
    <cellStyle name="SAPBEXstdDataEmph 5" xfId="575"/>
    <cellStyle name="SAPBEXstdDataEmph 6" xfId="544"/>
    <cellStyle name="SAPBEXstdDataEmph 7" xfId="768"/>
    <cellStyle name="SAPBEXstdDataEmph 7 2" xfId="1189"/>
    <cellStyle name="SAPBEXstdItem" xfId="336"/>
    <cellStyle name="SAPBEXstdItem 10" xfId="689"/>
    <cellStyle name="SAPBEXstdItem 11" xfId="572"/>
    <cellStyle name="SAPBEXstdItem 12" xfId="556"/>
    <cellStyle name="SAPBEXstdItem 13" xfId="706"/>
    <cellStyle name="SAPBEXstdItem 14" xfId="769"/>
    <cellStyle name="SAPBEXstdItem 14 2" xfId="1190"/>
    <cellStyle name="SAPBEXstdItem 2" xfId="337"/>
    <cellStyle name="SAPBEXstdItem 2 2" xfId="338"/>
    <cellStyle name="SAPBEXstdItem 2 2 2" xfId="452"/>
    <cellStyle name="SAPBEXstdItem 2 2 3" xfId="461"/>
    <cellStyle name="SAPBEXstdItem 2 2 4" xfId="685"/>
    <cellStyle name="SAPBEXstdItem 2 2 5" xfId="703"/>
    <cellStyle name="SAPBEXstdItem 2 2 6" xfId="724"/>
    <cellStyle name="SAPBEXstdItem 2 2 7" xfId="771"/>
    <cellStyle name="SAPBEXstdItem 2 2 7 2" xfId="1192"/>
    <cellStyle name="SAPBEXstdItem 2 3" xfId="453"/>
    <cellStyle name="SAPBEXstdItem 2 4" xfId="467"/>
    <cellStyle name="SAPBEXstdItem 2 5" xfId="509"/>
    <cellStyle name="SAPBEXstdItem 2 6" xfId="606"/>
    <cellStyle name="SAPBEXstdItem 2 7" xfId="611"/>
    <cellStyle name="SAPBEXstdItem 2 8" xfId="770"/>
    <cellStyle name="SAPBEXstdItem 2 8 2" xfId="1191"/>
    <cellStyle name="SAPBEXstdItem 3" xfId="339"/>
    <cellStyle name="SAPBEXstdItem 3 2" xfId="645"/>
    <cellStyle name="SAPBEXstdItem 3 3" xfId="498"/>
    <cellStyle name="SAPBEXstdItem 3 4" xfId="605"/>
    <cellStyle name="SAPBEXstdItem 3 5" xfId="699"/>
    <cellStyle name="SAPBEXstdItem 3 6" xfId="596"/>
    <cellStyle name="SAPBEXstdItem 3 7" xfId="772"/>
    <cellStyle name="SAPBEXstdItem 3 7 2" xfId="1193"/>
    <cellStyle name="SAPBEXstdItem 4" xfId="340"/>
    <cellStyle name="SAPBEXstdItem 4 2" xfId="517"/>
    <cellStyle name="SAPBEXstdItem 4 3" xfId="679"/>
    <cellStyle name="SAPBEXstdItem 4 4" xfId="711"/>
    <cellStyle name="SAPBEXstdItem 4 5" xfId="731"/>
    <cellStyle name="SAPBEXstdItem 4 6" xfId="741"/>
    <cellStyle name="SAPBEXstdItem 4 7" xfId="773"/>
    <cellStyle name="SAPBEXstdItem 4 7 2" xfId="1194"/>
    <cellStyle name="SAPBEXstdItem 5" xfId="341"/>
    <cellStyle name="SAPBEXstdItem 5 2" xfId="520"/>
    <cellStyle name="SAPBEXstdItem 5 3" xfId="489"/>
    <cellStyle name="SAPBEXstdItem 5 4" xfId="576"/>
    <cellStyle name="SAPBEXstdItem 5 5" xfId="490"/>
    <cellStyle name="SAPBEXstdItem 5 6" xfId="684"/>
    <cellStyle name="SAPBEXstdItem 5 7" xfId="774"/>
    <cellStyle name="SAPBEXstdItem 5 7 2" xfId="1195"/>
    <cellStyle name="SAPBEXstdItem 6" xfId="342"/>
    <cellStyle name="SAPBEXstdItem 6 2" xfId="519"/>
    <cellStyle name="SAPBEXstdItem 6 3" xfId="687"/>
    <cellStyle name="SAPBEXstdItem 6 4" xfId="512"/>
    <cellStyle name="SAPBEXstdItem 6 5" xfId="675"/>
    <cellStyle name="SAPBEXstdItem 6 6" xfId="503"/>
    <cellStyle name="SAPBEXstdItem 6 7" xfId="775"/>
    <cellStyle name="SAPBEXstdItem 6 7 2" xfId="1196"/>
    <cellStyle name="SAPBEXstdItem 7" xfId="343"/>
    <cellStyle name="SAPBEXstdItem 7 2" xfId="518"/>
    <cellStyle name="SAPBEXstdItem 7 3" xfId="680"/>
    <cellStyle name="SAPBEXstdItem 7 4" xfId="672"/>
    <cellStyle name="SAPBEXstdItem 7 5" xfId="551"/>
    <cellStyle name="SAPBEXstdItem 7 6" xfId="677"/>
    <cellStyle name="SAPBEXstdItem 7 7" xfId="776"/>
    <cellStyle name="SAPBEXstdItem 7 7 2" xfId="1197"/>
    <cellStyle name="SAPBEXstdItem 8" xfId="344"/>
    <cellStyle name="SAPBEXstdItem 8 2" xfId="451"/>
    <cellStyle name="SAPBEXstdItem 8 3" xfId="586"/>
    <cellStyle name="SAPBEXstdItem 8 4" xfId="511"/>
    <cellStyle name="SAPBEXstdItem 8 5" xfId="595"/>
    <cellStyle name="SAPBEXstdItem 8 6" xfId="508"/>
    <cellStyle name="SAPBEXstdItem 8 7" xfId="777"/>
    <cellStyle name="SAPBEXstdItem 8 7 2" xfId="1198"/>
    <cellStyle name="SAPBEXstdItem 9" xfId="522"/>
    <cellStyle name="SAPBEXstdItemX" xfId="345"/>
    <cellStyle name="SAPBEXstdItemX 2" xfId="450"/>
    <cellStyle name="SAPBEXstdItemX 2 2" xfId="1076"/>
    <cellStyle name="SAPBEXstdItemX 3" xfId="587"/>
    <cellStyle name="SAPBEXstdItemX 3 2" xfId="1119"/>
    <cellStyle name="SAPBEXstdItemX 4" xfId="580"/>
    <cellStyle name="SAPBEXstdItemX 4 2" xfId="1116"/>
    <cellStyle name="SAPBEXstdItemX 5" xfId="481"/>
    <cellStyle name="SAPBEXstdItemX 5 2" xfId="1083"/>
    <cellStyle name="SAPBEXstdItemX 6" xfId="640"/>
    <cellStyle name="SAPBEXstdItemX 6 2" xfId="1132"/>
    <cellStyle name="SAPBEXstdItemX 7" xfId="797"/>
    <cellStyle name="SAPBEXtitle" xfId="346"/>
    <cellStyle name="SAPBEXtitle 2" xfId="617"/>
    <cellStyle name="SAPBEXtitle 3" xfId="567"/>
    <cellStyle name="SAPBEXtitle 4" xfId="668"/>
    <cellStyle name="SAPBEXtitle 5" xfId="615"/>
    <cellStyle name="SAPBEXtitle 6" xfId="599"/>
    <cellStyle name="SAPBEXtitle 7" xfId="798"/>
    <cellStyle name="SAPBEXtitle 7 2" xfId="1207"/>
    <cellStyle name="SAPBEXunassignedItem" xfId="347"/>
    <cellStyle name="SAPBEXunassignedItem 2" xfId="616"/>
    <cellStyle name="SAPBEXunassignedItem 2 2" xfId="1125"/>
    <cellStyle name="SAPBEXunassignedItem 3" xfId="896"/>
    <cellStyle name="SAPBEXundefined" xfId="348"/>
    <cellStyle name="SAPBEXundefined 2" xfId="613"/>
    <cellStyle name="SAPBEXundefined 3" xfId="472"/>
    <cellStyle name="SAPBEXundefined 4" xfId="667"/>
    <cellStyle name="SAPBEXundefined 5" xfId="673"/>
    <cellStyle name="SAPBEXundefined 6" xfId="507"/>
    <cellStyle name="SAPBEXundefined 7" xfId="778"/>
    <cellStyle name="SAPBEXundefined 7 2" xfId="1199"/>
    <cellStyle name="Sheet Title" xfId="349"/>
    <cellStyle name="Status" xfId="886"/>
    <cellStyle name="Text" xfId="887"/>
    <cellStyle name="Title 2" xfId="350"/>
    <cellStyle name="Total 2" xfId="351"/>
    <cellStyle name="Total 2 2" xfId="492"/>
    <cellStyle name="Total 2 2 2" xfId="1086"/>
    <cellStyle name="Total 2 3" xfId="597"/>
    <cellStyle name="Total 2 3 2" xfId="1121"/>
    <cellStyle name="Total 2 4" xfId="465"/>
    <cellStyle name="Total 2 4 2" xfId="1079"/>
    <cellStyle name="Total 2 5" xfId="671"/>
    <cellStyle name="Total 2 5 2" xfId="1145"/>
    <cellStyle name="Total 2 6" xfId="584"/>
    <cellStyle name="Total 2 6 2" xfId="1118"/>
    <cellStyle name="Total 2 7" xfId="799"/>
    <cellStyle name="Total 3" xfId="352"/>
    <cellStyle name="Total 3 2" xfId="612"/>
    <cellStyle name="Total 3 2 2" xfId="1124"/>
    <cellStyle name="Total 3 3" xfId="550"/>
    <cellStyle name="Total 3 3 2" xfId="1106"/>
    <cellStyle name="Total 3 4" xfId="545"/>
    <cellStyle name="Total 3 4 2" xfId="1102"/>
    <cellStyle name="Total 3 5" xfId="660"/>
    <cellStyle name="Total 3 5 2" xfId="1143"/>
    <cellStyle name="Total 3 6" xfId="491"/>
    <cellStyle name="Total 3 6 2" xfId="1085"/>
    <cellStyle name="Total 3 7" xfId="800"/>
    <cellStyle name="Warning" xfId="897"/>
    <cellStyle name="Warning Text 2" xfId="353"/>
    <cellStyle name="Warning Text 3" xfId="354"/>
  </cellStyles>
  <dxfs count="229">
    <dxf>
      <font>
        <b val="0"/>
        <i val="0"/>
        <strike val="0"/>
        <condense val="0"/>
        <extend val="0"/>
        <outline val="0"/>
        <shadow val="0"/>
        <u val="none"/>
        <vertAlign val="baseline"/>
        <sz val="12"/>
        <color auto="1"/>
        <name val="Times New Roman"/>
        <scheme val="none"/>
      </font>
      <numFmt numFmtId="3" formatCode="#,##0"/>
      <alignment horizontal="right" vertical="bottom"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3" formatCode="#,##0"/>
      <alignment horizontal="right" vertical="bottom"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3" formatCode="#,##0"/>
      <alignment horizontal="right" vertical="bottom"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3" formatCode="#,##0"/>
      <alignment horizontal="right" vertical="bottom"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Times New Roman"/>
        <scheme val="none"/>
      </font>
      <numFmt numFmtId="3" formatCode="#,##0"/>
      <alignment horizontal="right" vertical="bottom"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Times New Roman"/>
        <scheme val="none"/>
      </font>
      <numFmt numFmtId="3" formatCode="#,##0"/>
      <alignment horizontal="right" vertical="bottom"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Times New Roman"/>
        <scheme val="none"/>
      </font>
      <numFmt numFmtId="3" formatCode="#,##0"/>
      <alignment horizontal="right" vertical="bottom"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Times New Roman"/>
        <scheme val="none"/>
      </font>
      <numFmt numFmtId="3" formatCode="#,##0"/>
      <alignment horizontal="right" vertical="bottom"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Times New Roman"/>
        <scheme val="none"/>
      </font>
      <numFmt numFmtId="3" formatCode="#,##0"/>
      <alignment horizontal="right" vertical="bottom" textRotation="0" wrapText="0" indent="2"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Times New Roman"/>
        <scheme val="none"/>
      </font>
      <numFmt numFmtId="3" formatCode="#,##0"/>
      <alignment horizontal="right" vertical="bottom" textRotation="0" wrapText="0" indent="2"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alignment horizontal="left" vertical="center" textRotation="0" wrapText="0" relative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center" vertical="center" textRotation="0" wrapText="0" relativeIndent="0" justifyLastLine="0" shrinkToFit="0" readingOrder="0"/>
      <border diagonalUp="0" diagonalDown="0" outline="0">
        <left style="thin">
          <color indexed="64"/>
        </left>
        <right style="thin">
          <color indexed="64"/>
        </right>
        <top/>
        <bottom/>
      </border>
    </dxf>
    <dxf>
      <border>
        <bottom style="thin">
          <color indexed="64"/>
        </bottom>
      </border>
    </dxf>
    <dxf>
      <font>
        <b/>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numFmt numFmtId="4" formatCode="#,##0.00"/>
      <fill>
        <patternFill patternType="none">
          <fgColor indexed="64"/>
          <bgColor auto="1"/>
        </patternFill>
      </fill>
      <alignment horizontal="center" vertical="center" textRotation="0" wrapText="0"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Times New Roman"/>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Times New Roman"/>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Times New Roman"/>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Times New Roman"/>
        <scheme val="none"/>
      </font>
      <numFmt numFmtId="4" formatCode="#,##0.00"/>
      <alignment horizontal="center"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4" formatCode="#,##0.00"/>
      <alignment horizontal="center"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4" formatCode="#,##0.00"/>
      <alignment horizontal="center"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4" formatCode="#,##0.00"/>
      <alignment horizontal="center"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4" formatCode="#,##0.00"/>
      <alignment horizontal="center"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alignment horizontal="left" vertical="center" textRotation="0" wrapText="0" relative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center" vertical="center" textRotation="0" wrapText="0" relativeIndent="0" justifyLastLine="0" shrinkToFit="0" readingOrder="0"/>
      <border diagonalUp="0" diagonalDown="0" outline="0"/>
    </dxf>
    <dxf>
      <border>
        <bottom style="thin">
          <color indexed="64"/>
        </bottom>
      </border>
    </dxf>
    <dxf>
      <font>
        <b/>
        <i val="0"/>
        <strike val="0"/>
        <condense val="0"/>
        <extend val="0"/>
        <outline val="0"/>
        <shadow val="0"/>
        <u val="none"/>
        <vertAlign val="baseline"/>
        <sz val="12"/>
        <color auto="1"/>
        <name val="Times New Roman"/>
        <scheme val="none"/>
      </font>
      <alignment horizontal="center" vertical="center" textRotation="0" wrapText="0" relativeIndent="0" justifyLastLine="0" shrinkToFit="0" readingOrder="0"/>
      <border diagonalUp="0" diagonalDown="0" outline="0">
        <left style="thin">
          <color indexed="0"/>
        </left>
        <right style="thin">
          <color indexed="0"/>
        </right>
        <top/>
        <bottom/>
      </border>
    </dxf>
    <dxf>
      <font>
        <b val="0"/>
        <i val="0"/>
        <strike val="0"/>
        <condense val="0"/>
        <extend val="0"/>
        <outline val="0"/>
        <shadow val="0"/>
        <u val="none"/>
        <vertAlign val="baseline"/>
        <sz val="12"/>
        <color auto="1"/>
        <name val="Times New Roman"/>
        <scheme val="none"/>
      </font>
      <numFmt numFmtId="201" formatCode="#,##0.00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201" formatCode="#,##0.00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201" formatCode="#,##0.00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201" formatCode="#,##0.00___'"/>
      <alignment horizontal="center"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201" formatCode="#,##0.00___'"/>
      <alignment horizontal="center"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201" formatCode="#,##0.00___'"/>
      <alignment horizontal="center"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201" formatCode="#,##0.00___'"/>
      <alignment horizontal="center"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201" formatCode="#,##0.00___'"/>
      <alignment horizontal="center"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201" formatCode="#,##0.00___'"/>
      <alignment horizontal="center"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201" formatCode="#,##0.00___'"/>
      <alignment horizontal="center"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alignment horizontal="general" vertical="center" textRotation="0" wrapText="0" indent="0" justifyLastLine="0" shrinkToFit="0" readingOrder="0"/>
      <border outline="0">
        <right style="thin">
          <color indexed="64"/>
        </right>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relativeIndent="0" justifyLastLine="0" shrinkToFit="0" readingOrder="0"/>
      <border diagonalUp="0" diagonalDown="0" outline="0"/>
    </dxf>
    <dxf>
      <border outline="0">
        <bottom style="thin">
          <color indexed="64"/>
        </bottom>
      </border>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numFmt numFmtId="170" formatCode="0.0"/>
      <fill>
        <patternFill patternType="none">
          <fgColor indexed="64"/>
          <bgColor indexed="65"/>
        </patternFill>
      </fill>
      <alignment horizontal="left" vertical="center"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170" formatCode="0.0"/>
      <fill>
        <patternFill patternType="none">
          <fgColor indexed="64"/>
          <bgColor indexed="65"/>
        </patternFill>
      </fill>
      <alignment horizontal="left" vertical="center"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170" formatCode="0.0"/>
      <fill>
        <patternFill patternType="none">
          <fgColor indexed="64"/>
          <bgColor indexed="65"/>
        </patternFill>
      </fill>
      <alignment horizontal="left" vertical="center"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170" formatCode="0.0"/>
      <fill>
        <patternFill patternType="none">
          <fgColor indexed="64"/>
          <bgColor indexed="65"/>
        </patternFill>
      </fill>
      <alignment horizontal="left" vertical="center"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170" formatCode="0.0"/>
      <fill>
        <patternFill patternType="none">
          <fgColor indexed="64"/>
          <bgColor indexed="65"/>
        </patternFill>
      </fill>
      <alignment horizontal="left" vertical="center"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170" formatCode="0.0"/>
      <fill>
        <patternFill patternType="none">
          <fgColor indexed="64"/>
          <bgColor indexed="65"/>
        </patternFill>
      </fill>
      <alignment horizontal="left" vertical="center"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170" formatCode="0.0"/>
      <fill>
        <patternFill patternType="none">
          <fgColor indexed="64"/>
          <bgColor indexed="65"/>
        </patternFill>
      </fill>
      <alignment horizontal="left" vertical="center"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170" formatCode="0.0"/>
      <fill>
        <patternFill patternType="none">
          <fgColor indexed="64"/>
          <bgColor indexed="65"/>
        </patternFill>
      </fill>
      <alignment horizontal="left" vertical="center"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170" formatCode="0.0"/>
      <fill>
        <patternFill patternType="none">
          <fgColor indexed="64"/>
          <bgColor indexed="65"/>
        </patternFill>
      </fill>
      <alignment horizontal="left" vertical="center"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170" formatCode="0.0"/>
      <fill>
        <patternFill patternType="none">
          <fgColor indexed="64"/>
          <bgColor indexed="65"/>
        </patternFill>
      </fill>
      <alignment horizontal="left" vertical="center" textRotation="0" wrapText="0" indent="2"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alignment horizontal="left" vertical="center" textRotation="0" wrapText="0" indent="0" justifyLastLine="0" shrinkToFit="0" readingOrder="0"/>
    </dxf>
    <dxf>
      <border outline="0">
        <left style="thin">
          <color indexed="64"/>
        </left>
        <right style="thin">
          <color indexed="64"/>
        </right>
        <top style="thin">
          <color indexed="64"/>
        </top>
      </border>
    </dxf>
    <dxf>
      <font>
        <b val="0"/>
        <i val="0"/>
        <strike val="0"/>
        <condense val="0"/>
        <extend val="0"/>
        <outline val="0"/>
        <shadow val="0"/>
        <u val="none"/>
        <vertAlign val="baseline"/>
        <sz val="12"/>
        <color auto="1"/>
        <name val="Times New Roman"/>
        <scheme val="none"/>
      </font>
      <alignment horizontal="right" vertical="center" textRotation="0" wrapText="0" indent="0" justifyLastLine="0" shrinkToFit="0" readingOrder="0"/>
      <border diagonalUp="0" diagonalDown="0" outline="0">
        <top/>
        <bottom/>
      </border>
    </dxf>
    <dxf>
      <border>
        <bottom style="thin">
          <color indexed="64"/>
        </bottom>
      </border>
    </dxf>
    <dxf>
      <font>
        <b/>
        <i val="0"/>
        <strike val="0"/>
        <condense val="0"/>
        <extend val="0"/>
        <outline val="0"/>
        <shadow val="0"/>
        <u val="none"/>
        <vertAlign val="baseline"/>
        <sz val="12"/>
        <color theme="1"/>
        <name val="Times New Roman"/>
        <scheme val="none"/>
      </font>
      <alignment horizontal="center" vertical="center" textRotation="0" wrapText="0" relativeIndent="0" justifyLastLine="0" shrinkToFit="0" readingOrder="0"/>
      <border diagonalUp="0" diagonalDown="0" outline="0">
        <left style="thin">
          <color indexed="64"/>
        </left>
        <right style="thin">
          <color indexed="64"/>
        </right>
        <top/>
        <bottom/>
      </border>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right" vertical="center" textRotation="0" wrapText="0" indent="2"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right" vertical="center" textRotation="0" wrapText="0" indent="2" justifyLastLine="0" shrinkToFit="0" readingOrder="0"/>
      <border diagonalUp="0" diagonalDown="0">
        <left style="thin">
          <color indexed="64"/>
        </left>
        <right style="thin">
          <color rgb="FF000000"/>
        </right>
        <top/>
        <bottom/>
        <vertical/>
        <horizontal/>
      </border>
    </dxf>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right" vertical="center" textRotation="0" wrapText="0" indent="2" justifyLastLine="0" shrinkToFit="0" readingOrder="0"/>
      <border diagonalUp="0" diagonalDown="0">
        <left style="thin">
          <color indexed="64"/>
        </left>
        <right style="thin">
          <color rgb="FF000000"/>
        </right>
        <top/>
        <bottom/>
        <vertical/>
        <horizontal/>
      </border>
    </dxf>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right" vertical="center" textRotation="0" wrapText="0" indent="2" justifyLastLine="0" shrinkToFit="0" readingOrder="0"/>
      <border diagonalUp="0" diagonalDown="0">
        <left style="thin">
          <color indexed="64"/>
        </left>
        <right style="thin">
          <color rgb="FF000000"/>
        </right>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right" vertical="center"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right" vertical="center"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right" vertical="center" textRotation="0" wrapText="0" indent="2"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right" vertical="center" textRotation="0" wrapText="0" indent="1"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right" vertical="center" textRotation="0" wrapText="0" indent="1"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right" vertical="center" textRotation="0" wrapText="0" indent="1"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center" textRotation="0" wrapText="0" relative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relativeIndent="0" justifyLastLine="0" shrinkToFit="0" readingOrder="0"/>
      <border diagonalUp="0" diagonalDown="0" outline="0"/>
    </dxf>
    <dxf>
      <border>
        <bottom style="thin">
          <color indexed="64"/>
        </bottom>
      </border>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0" relative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rgb="FF00B0F0"/>
        <name val="Times New Roman"/>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3" formatCode="#,##0"/>
      <alignment horizontal="right" vertical="center" textRotation="0" wrapText="0" indent="1"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right" vertical="center" textRotation="0" wrapText="0" indent="1"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right" vertical="center" textRotation="0" wrapText="0" indent="1"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right" vertical="center" textRotation="0" wrapText="0" indent="1"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right" vertical="center" textRotation="0" wrapText="0" indent="1"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right" vertical="center" textRotation="0" wrapText="0" indent="1"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right" vertical="center" textRotation="0" wrapText="0" indent="1"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numFmt numFmtId="3" formatCode="#,##0"/>
      <alignment horizontal="right" vertical="center" textRotation="0" wrapText="0" indent="1"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Times New Roman"/>
        <scheme val="none"/>
      </font>
      <alignment horizontal="left" vertical="center" textRotation="0" wrapText="0" relative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center" vertical="center" textRotation="0" wrapText="0" relativeIndent="0" justifyLastLine="0" shrinkToFit="0" readingOrder="0"/>
      <border diagonalUp="0" diagonalDown="0" outline="0">
        <top/>
      </border>
    </dxf>
    <dxf>
      <border outline="0">
        <bottom style="thin">
          <color indexed="64"/>
        </bottom>
      </border>
    </dxf>
    <dxf>
      <font>
        <b/>
        <i val="0"/>
        <strike val="0"/>
        <condense val="0"/>
        <extend val="0"/>
        <outline val="0"/>
        <shadow val="0"/>
        <u val="none"/>
        <vertAlign val="baseline"/>
        <sz val="12"/>
        <color auto="1"/>
        <name val="Times New Roman"/>
        <scheme val="none"/>
      </font>
      <alignment horizontal="center" vertical="center" textRotation="0" wrapText="0" relative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right" vertical="top" textRotation="0" wrapText="0" indent="2" justifyLastLine="0" shrinkToFit="0" readingOrder="0"/>
      <border diagonalUp="0" diagonalDown="0">
        <left style="thin">
          <color indexed="64"/>
        </left>
        <right style="thin">
          <color indexed="64"/>
        </right>
        <top/>
        <bottom/>
        <vertical/>
        <horizontal/>
      </border>
    </dxf>
    <dxf>
      <font>
        <i/>
        <strike val="0"/>
        <outline val="0"/>
        <shadow val="0"/>
        <u val="none"/>
        <vertAlign val="baseline"/>
        <sz val="12"/>
        <color indexed="8"/>
        <name val="Times New Roman"/>
        <scheme val="none"/>
      </font>
      <numFmt numFmtId="3" formatCode="#,##0"/>
      <fill>
        <patternFill patternType="none">
          <fgColor indexed="64"/>
          <bgColor indexed="65"/>
        </patternFill>
      </fill>
      <alignment horizontal="right" vertical="center" textRotation="0" wrapText="0" indent="2" justifyLastLine="0" shrinkToFit="0" readingOrder="0"/>
      <border diagonalUp="0" diagonalDown="0">
        <left style="thin">
          <color indexed="64"/>
        </left>
        <right style="thin">
          <color indexed="64"/>
        </right>
        <top/>
        <bottom/>
        <vertical/>
        <horizontal/>
      </border>
    </dxf>
    <dxf>
      <font>
        <b val="0"/>
        <i/>
        <strike val="0"/>
        <condense val="0"/>
        <extend val="0"/>
        <outline val="0"/>
        <shadow val="0"/>
        <u val="none"/>
        <vertAlign val="baseline"/>
        <sz val="12"/>
        <color indexed="8"/>
        <name val="Times New Roman"/>
        <scheme val="none"/>
      </font>
      <numFmt numFmtId="3" formatCode="#,##0"/>
      <fill>
        <patternFill patternType="none">
          <fgColor indexed="64"/>
          <bgColor indexed="65"/>
        </patternFill>
      </fill>
      <alignment horizontal="right" vertical="center" textRotation="0" wrapText="0" indent="2" justifyLastLine="0" shrinkToFit="0" readingOrder="0"/>
      <border diagonalUp="0" diagonalDown="0">
        <left style="thin">
          <color indexed="64"/>
        </left>
        <right style="thin">
          <color indexed="64"/>
        </right>
        <top/>
        <bottom/>
        <vertical/>
        <horizontal/>
      </border>
    </dxf>
    <dxf>
      <font>
        <b val="0"/>
        <i/>
        <strike val="0"/>
        <condense val="0"/>
        <extend val="0"/>
        <outline val="0"/>
        <shadow val="0"/>
        <u val="none"/>
        <vertAlign val="baseline"/>
        <sz val="12"/>
        <color indexed="8"/>
        <name val="Times New Roman"/>
        <scheme val="none"/>
      </font>
      <numFmt numFmtId="3" formatCode="#,##0"/>
      <fill>
        <patternFill patternType="none">
          <fgColor indexed="64"/>
          <bgColor indexed="65"/>
        </patternFill>
      </fill>
      <alignment horizontal="right" vertical="center" textRotation="0" wrapText="0" indent="2" justifyLastLine="0" shrinkToFit="0" readingOrder="0"/>
      <border diagonalUp="0" diagonalDown="0">
        <left style="thin">
          <color indexed="64"/>
        </left>
        <right style="thin">
          <color indexed="64"/>
        </right>
        <top/>
        <bottom/>
        <vertical/>
        <horizontal/>
      </border>
    </dxf>
    <dxf>
      <font>
        <b val="0"/>
        <i/>
        <strike val="0"/>
        <condense val="0"/>
        <extend val="0"/>
        <outline val="0"/>
        <shadow val="0"/>
        <u val="none"/>
        <vertAlign val="baseline"/>
        <sz val="12"/>
        <color indexed="8"/>
        <name val="Times New Roman"/>
        <scheme val="none"/>
      </font>
      <numFmt numFmtId="3" formatCode="#,##0"/>
      <fill>
        <patternFill patternType="none">
          <fgColor indexed="64"/>
          <bgColor indexed="65"/>
        </patternFill>
      </fill>
      <alignment horizontal="right" vertical="center" textRotation="0" wrapText="0" indent="2" justifyLastLine="0" shrinkToFit="0" readingOrder="0"/>
      <border diagonalUp="0" diagonalDown="0">
        <left style="thin">
          <color indexed="64"/>
        </left>
        <right style="thin">
          <color indexed="64"/>
        </right>
        <top/>
        <bottom/>
        <vertical/>
        <horizontal/>
      </border>
    </dxf>
    <dxf>
      <font>
        <b val="0"/>
        <i/>
        <strike val="0"/>
        <condense val="0"/>
        <extend val="0"/>
        <outline val="0"/>
        <shadow val="0"/>
        <u val="none"/>
        <vertAlign val="baseline"/>
        <sz val="12"/>
        <color indexed="8"/>
        <name val="Times New Roman"/>
        <scheme val="none"/>
      </font>
      <numFmt numFmtId="3" formatCode="#,##0"/>
      <fill>
        <patternFill patternType="none">
          <fgColor indexed="64"/>
          <bgColor indexed="65"/>
        </patternFill>
      </fill>
      <alignment horizontal="right" vertical="center" textRotation="0" wrapText="0" indent="2" justifyLastLine="0" shrinkToFit="0" readingOrder="0"/>
      <border diagonalUp="0" diagonalDown="0">
        <left style="thin">
          <color indexed="64"/>
        </left>
        <right style="thin">
          <color indexed="64"/>
        </right>
        <top/>
        <bottom/>
        <vertical/>
        <horizontal/>
      </border>
    </dxf>
    <dxf>
      <font>
        <b val="0"/>
        <i/>
        <strike val="0"/>
        <condense val="0"/>
        <extend val="0"/>
        <outline val="0"/>
        <shadow val="0"/>
        <u val="none"/>
        <vertAlign val="baseline"/>
        <sz val="12"/>
        <color indexed="8"/>
        <name val="Times New Roman"/>
        <scheme val="none"/>
      </font>
      <numFmt numFmtId="3" formatCode="#,##0"/>
      <fill>
        <patternFill patternType="none">
          <fgColor indexed="64"/>
          <bgColor indexed="65"/>
        </patternFill>
      </fill>
      <alignment horizontal="right" vertical="center" textRotation="0" wrapText="0" indent="2" justifyLastLine="0" shrinkToFit="0" readingOrder="0"/>
      <border diagonalUp="0" diagonalDown="0">
        <left style="thin">
          <color indexed="64"/>
        </left>
        <right style="thin">
          <color indexed="64"/>
        </right>
        <top/>
        <bottom/>
        <vertical/>
        <horizontal/>
      </border>
    </dxf>
    <dxf>
      <font>
        <b val="0"/>
        <i/>
        <strike val="0"/>
        <condense val="0"/>
        <extend val="0"/>
        <outline val="0"/>
        <shadow val="0"/>
        <u val="none"/>
        <vertAlign val="baseline"/>
        <sz val="12"/>
        <color indexed="8"/>
        <name val="Times New Roman"/>
        <scheme val="none"/>
      </font>
      <numFmt numFmtId="3" formatCode="#,##0"/>
      <fill>
        <patternFill patternType="none">
          <fgColor indexed="64"/>
          <bgColor indexed="65"/>
        </patternFill>
      </fill>
      <alignment horizontal="right" vertical="center" textRotation="0" wrapText="0" indent="2" justifyLastLine="0" shrinkToFit="0" readingOrder="0"/>
      <border diagonalUp="0" diagonalDown="0">
        <left style="thin">
          <color indexed="64"/>
        </left>
        <right style="thin">
          <color indexed="64"/>
        </right>
        <top/>
        <bottom/>
        <vertical/>
        <horizontal/>
      </border>
    </dxf>
    <dxf>
      <font>
        <b val="0"/>
        <i/>
        <strike val="0"/>
        <condense val="0"/>
        <extend val="0"/>
        <outline val="0"/>
        <shadow val="0"/>
        <u val="none"/>
        <vertAlign val="baseline"/>
        <sz val="12"/>
        <color indexed="8"/>
        <name val="Times New Roman"/>
        <scheme val="none"/>
      </font>
      <numFmt numFmtId="3" formatCode="#,##0"/>
      <fill>
        <patternFill patternType="none">
          <fgColor indexed="64"/>
          <bgColor indexed="65"/>
        </patternFill>
      </fill>
      <alignment horizontal="right" vertical="center" textRotation="0" wrapText="0" indent="2" justifyLastLine="0" shrinkToFit="0" readingOrder="0"/>
      <border diagonalUp="0" diagonalDown="0">
        <left style="thin">
          <color indexed="64"/>
        </left>
        <right style="thin">
          <color indexed="64"/>
        </right>
        <top/>
        <bottom/>
        <vertical/>
        <horizontal/>
      </border>
    </dxf>
    <dxf>
      <font>
        <b val="0"/>
        <i/>
        <strike val="0"/>
        <condense val="0"/>
        <extend val="0"/>
        <outline val="0"/>
        <shadow val="0"/>
        <u val="none"/>
        <vertAlign val="baseline"/>
        <sz val="12"/>
        <color indexed="8"/>
        <name val="Times New Roman"/>
        <scheme val="none"/>
      </font>
      <numFmt numFmtId="3" formatCode="#,##0"/>
      <alignment horizontal="right" vertical="center" textRotation="0" wrapText="0" indent="2" justifyLastLine="0" shrinkToFit="0" readingOrder="0"/>
      <border diagonalUp="0" diagonalDown="0">
        <left style="thin">
          <color indexed="64"/>
        </left>
        <right style="thin">
          <color indexed="64"/>
        </right>
        <top/>
        <bottom/>
        <vertical/>
        <horizontal/>
      </border>
    </dxf>
    <dxf>
      <font>
        <strike val="0"/>
        <outline val="0"/>
        <shadow val="0"/>
        <u val="none"/>
        <sz val="12"/>
        <color auto="1"/>
        <name val="Times New Roman"/>
        <scheme val="none"/>
      </font>
    </dxf>
    <dxf>
      <border diagonalUp="0" diagonalDown="0">
        <left style="thin">
          <color indexed="64"/>
        </left>
        <right style="thin">
          <color indexed="64"/>
        </right>
        <top style="thin">
          <color indexed="64"/>
        </top>
        <bottom style="thin">
          <color indexed="64"/>
        </bottom>
      </border>
    </dxf>
    <dxf>
      <font>
        <strike val="0"/>
        <outline val="0"/>
        <shadow val="0"/>
        <u val="none"/>
        <sz val="12"/>
        <color auto="1"/>
        <name val="Times New Roman"/>
        <scheme val="none"/>
      </font>
      <alignment vertical="top" textRotation="0" wrapText="0" justifyLastLine="0" shrinkToFit="0" readingOrder="0"/>
      <border diagonalUp="0" diagonalDown="0" outline="0"/>
    </dxf>
    <dxf>
      <border>
        <bottom style="thin">
          <color indexed="64"/>
        </bottom>
      </border>
    </dxf>
    <dxf>
      <font>
        <b/>
        <i val="0"/>
        <strike val="0"/>
        <condense val="0"/>
        <extend val="0"/>
        <outline val="0"/>
        <shadow val="0"/>
        <u val="none"/>
        <vertAlign val="baseline"/>
        <sz val="12"/>
        <color auto="1"/>
        <name val="Times New Roman"/>
        <scheme val="none"/>
      </font>
      <alignment horizontal="center" vertical="center" textRotation="0" wrapText="0"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numFmt numFmtId="191" formatCode="#,##0______"/>
      <alignment horizontal="right" vertical="center" textRotation="0" wrapText="1" relativeIndent="-1" justifyLastLine="0" shrinkToFit="0" readingOrder="0"/>
    </dxf>
    <dxf>
      <font>
        <b val="0"/>
        <i val="0"/>
        <strike val="0"/>
        <condense val="0"/>
        <extend val="0"/>
        <outline val="0"/>
        <shadow val="0"/>
        <u val="none"/>
        <vertAlign val="baseline"/>
        <sz val="12"/>
        <color auto="1"/>
        <name val="Times New Roman"/>
        <scheme val="none"/>
      </font>
      <numFmt numFmtId="191" formatCode="#,##0______"/>
      <alignment horizontal="right" vertical="center" textRotation="0" wrapText="1" relativeIndent="-1" justifyLastLine="0" shrinkToFit="0" readingOrder="0"/>
    </dxf>
    <dxf>
      <font>
        <b val="0"/>
        <i val="0"/>
        <strike val="0"/>
        <condense val="0"/>
        <extend val="0"/>
        <outline val="0"/>
        <shadow val="0"/>
        <u val="none"/>
        <vertAlign val="baseline"/>
        <sz val="12"/>
        <color auto="1"/>
        <name val="Times New Roman"/>
        <scheme val="none"/>
      </font>
      <numFmt numFmtId="191" formatCode="#,##0______"/>
      <alignment horizontal="right" vertical="center" textRotation="0" wrapText="1" relativeIndent="-1" justifyLastLine="0" shrinkToFit="0" readingOrder="0"/>
    </dxf>
    <dxf>
      <font>
        <b val="0"/>
        <i val="0"/>
        <strike val="0"/>
        <condense val="0"/>
        <extend val="0"/>
        <outline val="0"/>
        <shadow val="0"/>
        <u val="none"/>
        <vertAlign val="baseline"/>
        <sz val="12"/>
        <color auto="1"/>
        <name val="Times New Roman"/>
        <scheme val="none"/>
      </font>
      <numFmt numFmtId="191" formatCode="#,##0______"/>
      <alignment horizontal="right" vertical="center" textRotation="0" wrapText="1" relativeIndent="-1"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Times New Roman"/>
        <scheme val="none"/>
      </font>
      <alignment horizontal="left" vertical="center" textRotation="0" wrapText="0" relativeIndent="0" justifyLastLine="0" shrinkToFit="0" readingOrder="0"/>
    </dxf>
    <dxf>
      <border outline="0">
        <left style="thin">
          <color rgb="FF000000"/>
        </left>
        <right style="thin">
          <color rgb="FF000000"/>
        </right>
        <top style="thin">
          <color rgb="FF000000"/>
        </top>
        <bottom style="thin">
          <color rgb="FF000000"/>
        </bottom>
      </border>
    </dxf>
    <dxf>
      <font>
        <strike val="0"/>
        <outline val="0"/>
        <shadow val="0"/>
        <u val="none"/>
        <vertAlign val="baseline"/>
        <sz val="12"/>
        <color auto="1"/>
        <name val="Times New Roman"/>
        <scheme val="none"/>
      </font>
      <alignment textRotation="0" justifyLastLine="0" shrinkToFit="0" readingOrder="0"/>
      <border diagonalUp="0" diagonalDown="0" outline="0"/>
    </dxf>
    <dxf>
      <border>
        <bottom style="thin">
          <color indexed="64"/>
        </bottom>
      </border>
    </dxf>
    <dxf>
      <font>
        <b/>
        <i val="0"/>
        <strike val="0"/>
        <condense val="0"/>
        <extend val="0"/>
        <outline val="0"/>
        <shadow val="0"/>
        <u val="none"/>
        <vertAlign val="baseline"/>
        <sz val="12"/>
        <color auto="1"/>
        <name val="Times New Roman"/>
        <scheme val="none"/>
      </font>
      <alignment horizontal="center" vertical="center" textRotation="0" wrapText="0" relative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alignment horizontal="general" textRotation="0" indent="0" justifyLastLine="0" shrinkToFit="0" readingOrder="0"/>
    </dxf>
    <dxf>
      <font>
        <strike val="0"/>
        <outline val="0"/>
        <shadow val="0"/>
        <u val="none"/>
        <vertAlign val="baseline"/>
        <sz val="12"/>
        <color auto="1"/>
        <name val="Times New Roman"/>
        <scheme val="none"/>
      </font>
      <alignment vertical="top" textRotation="0" justifyLastLine="0" shrinkToFit="0" readingOrder="0"/>
      <border diagonalUp="0" diagonalDown="0" outline="0"/>
    </dxf>
    <dxf>
      <border>
        <bottom style="thin">
          <color indexed="64"/>
        </bottom>
      </border>
    </dxf>
    <dxf>
      <font>
        <b/>
        <i val="0"/>
        <strike val="0"/>
        <condense val="0"/>
        <extend val="0"/>
        <outline val="0"/>
        <shadow val="0"/>
        <u val="none"/>
        <vertAlign val="baseline"/>
        <sz val="12"/>
        <color auto="1"/>
        <name val="Times New Roman"/>
        <scheme val="none"/>
      </font>
      <alignment horizontal="center" vertical="center" textRotation="0" wrapText="0" relativeIndent="0" justifyLastLine="0" shrinkToFit="0" readingOrder="0"/>
      <border diagonalUp="0" diagonalDown="0" outline="0">
        <left style="thin">
          <color indexed="64"/>
        </left>
        <right style="thin">
          <color indexed="64"/>
        </right>
        <top/>
        <bottom/>
      </border>
    </dxf>
    <dxf>
      <font>
        <strike val="0"/>
        <outline val="0"/>
        <shadow val="0"/>
        <sz val="12"/>
        <color auto="1"/>
        <name val="Times New Roman"/>
        <scheme val="none"/>
      </font>
      <alignment horizontal="right" vertical="center" textRotation="0" indent="0" justifyLastLine="0" shrinkToFit="0" readingOrder="0"/>
    </dxf>
    <dxf>
      <font>
        <b val="0"/>
        <i val="0"/>
        <strike val="0"/>
        <condense val="0"/>
        <extend val="0"/>
        <outline val="0"/>
        <shadow val="0"/>
        <u val="none"/>
        <vertAlign val="baseline"/>
        <sz val="12"/>
        <color auto="1"/>
        <name val="Times New Roman"/>
        <scheme val="none"/>
      </font>
      <alignment horizontal="center" vertical="center" textRotation="0" wrapText="0"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alignment horizontal="left" vertical="center" textRotation="0" wrapText="0" relative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strike val="0"/>
        <outline val="0"/>
        <shadow val="0"/>
        <sz val="12"/>
        <color auto="1"/>
        <name val="Times New Roman"/>
        <scheme val="none"/>
      </font>
      <border diagonalUp="0" diagonalDown="0" outline="0"/>
    </dxf>
    <dxf>
      <border>
        <bottom style="thin">
          <color indexed="64"/>
        </bottom>
      </border>
    </dxf>
    <dxf>
      <font>
        <strike val="0"/>
        <outline val="0"/>
        <shadow val="0"/>
        <sz val="12"/>
        <color auto="1"/>
        <name val="Times New Roman"/>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2"/>
        <color auto="1"/>
        <name val="Times New Roman"/>
        <scheme val="none"/>
      </font>
      <fill>
        <patternFill patternType="none">
          <fgColor indexed="64"/>
          <bgColor indexed="65"/>
        </patternFill>
      </fill>
      <alignment horizontal="left" vertical="center" textRotation="0" relativeIndent="1"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sz val="12"/>
        <color auto="1"/>
        <name val="Times New Roman"/>
        <scheme val="none"/>
      </font>
      <fill>
        <patternFill patternType="none">
          <fgColor indexed="64"/>
          <bgColor indexed="65"/>
        </patternFill>
      </fill>
    </dxf>
    <dxf>
      <border>
        <bottom style="thin">
          <color indexed="64"/>
        </bottom>
      </border>
    </dxf>
    <dxf>
      <font>
        <b/>
        <i val="0"/>
        <strike val="0"/>
        <condense val="0"/>
        <extend val="0"/>
        <outline val="0"/>
        <shadow val="0"/>
        <u val="none"/>
        <vertAlign val="baseline"/>
        <sz val="12"/>
        <color auto="1"/>
        <name val="Times New Roman"/>
        <scheme val="none"/>
      </font>
      <alignment horizontal="center" vertical="center" textRotation="0" wrapText="0"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numFmt numFmtId="171" formatCode="General__"/>
      <fill>
        <patternFill patternType="none">
          <fgColor indexed="64"/>
          <bgColor indexed="65"/>
        </patternFill>
      </fill>
      <alignment horizontal="right" vertical="center" textRotation="0" wrapText="0" relative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rgb="FF000000"/>
        <name val="Times New Roman"/>
        <scheme val="none"/>
      </font>
      <numFmt numFmtId="205" formatCode="General&quot;  &quot;"/>
      <fill>
        <patternFill patternType="none">
          <fgColor indexed="64"/>
          <bgColor indexed="65"/>
        </patternFill>
      </fill>
      <alignment horizontal="general" vertical="center" textRotation="0" wrapText="0" indent="0" justifyLastLine="0" shrinkToFit="0" readingOrder="0"/>
      <border diagonalUp="0" diagonalDown="0" outline="0">
        <left/>
        <right style="thin">
          <color rgb="FF000000"/>
        </right>
        <top/>
        <bottom/>
      </border>
    </dxf>
    <dxf>
      <font>
        <b val="0"/>
        <i val="0"/>
        <strike val="0"/>
        <condense val="0"/>
        <extend val="0"/>
        <outline val="0"/>
        <shadow val="0"/>
        <u val="none"/>
        <vertAlign val="baseline"/>
        <sz val="12"/>
        <color auto="1"/>
        <name val="Times New Roman"/>
        <scheme val="none"/>
      </font>
      <numFmt numFmtId="171" formatCode="General__"/>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Times New Roman"/>
        <scheme val="none"/>
      </font>
      <numFmt numFmtId="171" formatCode="General__"/>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Times New Roman"/>
        <scheme val="none"/>
      </font>
      <numFmt numFmtId="171" formatCode="General__"/>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Times New Roman"/>
        <scheme val="none"/>
      </font>
      <numFmt numFmtId="171" formatCode="General__"/>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numFmt numFmtId="171" formatCode="General__"/>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numFmt numFmtId="171" formatCode="General__"/>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numFmt numFmtId="171" formatCode="General__"/>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numFmt numFmtId="171" formatCode="General__"/>
      <alignment horizontal="general"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Times New Roman"/>
        <scheme val="none"/>
      </font>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right" vertical="center" textRotation="0" wrapText="0" relativeIndent="0" justifyLastLine="0" shrinkToFit="0" readingOrder="0"/>
      <border diagonalUp="0" diagonalDown="0" outline="0"/>
    </dxf>
    <dxf>
      <border outline="0">
        <bottom style="thin">
          <color indexed="64"/>
        </bottom>
      </border>
    </dxf>
    <dxf>
      <font>
        <b/>
        <i val="0"/>
        <strike val="0"/>
        <condense val="0"/>
        <extend val="0"/>
        <outline val="0"/>
        <shadow val="0"/>
        <u val="none"/>
        <vertAlign val="baseline"/>
        <sz val="12"/>
        <color auto="1"/>
        <name val="Times New Roman"/>
        <scheme val="none"/>
      </font>
      <alignment horizontal="center" vertical="center" textRotation="0" wrapText="0"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numFmt numFmtId="1" formatCode="0"/>
      <alignment horizontal="right" vertical="center" textRotation="0" wrapText="0" relative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1" formatCode="0"/>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numFmt numFmtId="3" formatCode="#,##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3" formatCode="#,##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3" formatCode="#,##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3" formatCode="#,##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3" formatCode="#,##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3" formatCode="#,##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3" formatCode="#,##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numFmt numFmtId="3" formatCode="#,##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imes New Roman"/>
        <scheme val="none"/>
      </font>
      <alignment horizontal="left" vertical="center" textRotation="0" wrapText="0" relative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 formatCode="0"/>
      <alignment horizontal="right" vertical="center" textRotation="0" wrapText="0" relativeIndent="0" justifyLastLine="0" shrinkToFit="0" readingOrder="0"/>
      <border diagonalUp="0" diagonalDown="0" outline="0"/>
    </dxf>
    <dxf>
      <border outline="0">
        <bottom style="thin">
          <color indexed="64"/>
        </bottom>
      </border>
    </dxf>
    <dxf>
      <font>
        <b/>
        <i val="0"/>
        <strike val="0"/>
        <condense val="0"/>
        <extend val="0"/>
        <outline val="0"/>
        <shadow val="0"/>
        <u val="none"/>
        <vertAlign val="baseline"/>
        <sz val="12"/>
        <color auto="1"/>
        <name val="Times New Roman"/>
        <scheme val="none"/>
      </font>
      <numFmt numFmtId="1" formatCode="0"/>
      <alignment horizontal="center" vertical="center" textRotation="0" wrapText="0" relativeIndent="0" justifyLastLine="0" shrinkToFit="0" readingOrder="0"/>
      <border diagonalUp="0" diagonalDown="0" outline="0">
        <left style="thin">
          <color indexed="64"/>
        </left>
        <right style="thin">
          <color indexed="64"/>
        </right>
        <top/>
        <bottom/>
      </border>
    </dxf>
  </dxfs>
  <tableStyles count="8" defaultTableStyle="TableStyleMedium9" defaultPivotStyle="PivotStyleLight16">
    <tableStyle name="Table Style 1" pivot="0" count="0"/>
    <tableStyle name="Table Style 1 2" pivot="0" count="0"/>
    <tableStyle name="Table Style 1 3" pivot="0" count="0"/>
    <tableStyle name="Table Style 1 4" pivot="0" count="0"/>
    <tableStyle name="Table Style 1 5" pivot="0" count="0"/>
    <tableStyle name="Table Style 1 6" pivot="0" count="0"/>
    <tableStyle name="Table Style 1 7" pivot="0" count="0"/>
    <tableStyle name="Table Style 1 8" pivot="0" count="0"/>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customXml" Target="../customXml/item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theme" Target="theme/theme1.xml"/><Relationship Id="rId139"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externalLink" Target="externalLinks/externalLink1.xml"/><Relationship Id="rId135"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externalLink" Target="externalLinks/externalLink2.xml"/><Relationship Id="rId136"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externalLink" Target="externalLinks/externalLink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externalLink" Target="externalLinks/externalLink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133350</xdr:colOff>
      <xdr:row>12</xdr:row>
      <xdr:rowOff>28575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485775</xdr:colOff>
      <xdr:row>12</xdr:row>
      <xdr:rowOff>66675</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133350</xdr:colOff>
      <xdr:row>12</xdr:row>
      <xdr:rowOff>28575</xdr:rowOff>
    </xdr:to>
    <xdr:sp macro="" textlink="">
      <xdr:nvSpPr>
        <xdr:cNvPr id="4" name="Text Box 4">
          <a:extLst>
            <a:ext uri="{FF2B5EF4-FFF2-40B4-BE49-F238E27FC236}">
              <a16:creationId xmlns:a16="http://schemas.microsoft.com/office/drawing/2014/main" id="{00000000-0008-0000-0000-000004000000}"/>
            </a:ext>
          </a:extLst>
        </xdr:cNvPr>
        <xdr:cNvSpPr txBox="1">
          <a:spLocks noChangeArrowheads="1"/>
        </xdr:cNvSpPr>
      </xdr:nvSpPr>
      <xdr:spPr bwMode="auto">
        <a:xfrm>
          <a:off x="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485775</xdr:colOff>
      <xdr:row>12</xdr:row>
      <xdr:rowOff>66675</xdr:rowOff>
    </xdr:to>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133350</xdr:colOff>
      <xdr:row>12</xdr:row>
      <xdr:rowOff>28575</xdr:rowOff>
    </xdr:to>
    <xdr:sp macro="" textlink="">
      <xdr:nvSpPr>
        <xdr:cNvPr id="6" name="Text Box 6">
          <a:extLst>
            <a:ext uri="{FF2B5EF4-FFF2-40B4-BE49-F238E27FC236}">
              <a16:creationId xmlns:a16="http://schemas.microsoft.com/office/drawing/2014/main" id="{00000000-0008-0000-0000-000006000000}"/>
            </a:ext>
          </a:extLst>
        </xdr:cNvPr>
        <xdr:cNvSpPr txBox="1">
          <a:spLocks noChangeArrowheads="1"/>
        </xdr:cNvSpPr>
      </xdr:nvSpPr>
      <xdr:spPr bwMode="auto">
        <a:xfrm>
          <a:off x="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485775</xdr:colOff>
      <xdr:row>12</xdr:row>
      <xdr:rowOff>66675</xdr:rowOff>
    </xdr:to>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133350</xdr:colOff>
      <xdr:row>12</xdr:row>
      <xdr:rowOff>28575</xdr:rowOff>
    </xdr:to>
    <xdr:sp macro="" textlink="">
      <xdr:nvSpPr>
        <xdr:cNvPr id="8" name="Text Box 8">
          <a:extLst>
            <a:ext uri="{FF2B5EF4-FFF2-40B4-BE49-F238E27FC236}">
              <a16:creationId xmlns:a16="http://schemas.microsoft.com/office/drawing/2014/main" id="{00000000-0008-0000-0000-000008000000}"/>
            </a:ext>
          </a:extLst>
        </xdr:cNvPr>
        <xdr:cNvSpPr txBox="1">
          <a:spLocks noChangeArrowheads="1"/>
        </xdr:cNvSpPr>
      </xdr:nvSpPr>
      <xdr:spPr bwMode="auto">
        <a:xfrm>
          <a:off x="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523875</xdr:colOff>
      <xdr:row>12</xdr:row>
      <xdr:rowOff>66675</xdr:rowOff>
    </xdr:to>
    <xdr:sp macro="" textlink="">
      <xdr:nvSpPr>
        <xdr:cNvPr id="9" name="Text Box 9">
          <a:extLst>
            <a:ext uri="{FF2B5EF4-FFF2-40B4-BE49-F238E27FC236}">
              <a16:creationId xmlns:a16="http://schemas.microsoft.com/office/drawing/2014/main" id="{00000000-0008-0000-0000-000009000000}"/>
            </a:ext>
          </a:extLst>
        </xdr:cNvPr>
        <xdr:cNvSpPr txBox="1">
          <a:spLocks noChangeArrowheads="1"/>
        </xdr:cNvSpPr>
      </xdr:nvSpPr>
      <xdr:spPr bwMode="auto">
        <a:xfrm>
          <a:off x="0" y="2895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523875</xdr:colOff>
      <xdr:row>12</xdr:row>
      <xdr:rowOff>66675</xdr:rowOff>
    </xdr:to>
    <xdr:sp macro="" textlink="">
      <xdr:nvSpPr>
        <xdr:cNvPr id="10" name="Text Box 13">
          <a:extLst>
            <a:ext uri="{FF2B5EF4-FFF2-40B4-BE49-F238E27FC236}">
              <a16:creationId xmlns:a16="http://schemas.microsoft.com/office/drawing/2014/main" id="{00000000-0008-0000-0000-00000A000000}"/>
            </a:ext>
          </a:extLst>
        </xdr:cNvPr>
        <xdr:cNvSpPr txBox="1">
          <a:spLocks noChangeArrowheads="1"/>
        </xdr:cNvSpPr>
      </xdr:nvSpPr>
      <xdr:spPr bwMode="auto">
        <a:xfrm>
          <a:off x="0" y="2895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485775</xdr:colOff>
      <xdr:row>12</xdr:row>
      <xdr:rowOff>66675</xdr:rowOff>
    </xdr:to>
    <xdr:sp macro="" textlink="">
      <xdr:nvSpPr>
        <xdr:cNvPr id="11" name="Text Box 15">
          <a:extLst>
            <a:ext uri="{FF2B5EF4-FFF2-40B4-BE49-F238E27FC236}">
              <a16:creationId xmlns:a16="http://schemas.microsoft.com/office/drawing/2014/main" id="{00000000-0008-0000-0000-00000B000000}"/>
            </a:ext>
          </a:extLst>
        </xdr:cNvPr>
        <xdr:cNvSpPr txBox="1">
          <a:spLocks noChangeArrowheads="1"/>
        </xdr:cNvSpPr>
      </xdr:nvSpPr>
      <xdr:spPr bwMode="auto">
        <a:xfrm>
          <a:off x="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485775</xdr:colOff>
      <xdr:row>12</xdr:row>
      <xdr:rowOff>66675</xdr:rowOff>
    </xdr:to>
    <xdr:sp macro="" textlink="">
      <xdr:nvSpPr>
        <xdr:cNvPr id="12" name="Text Box 16">
          <a:extLst>
            <a:ext uri="{FF2B5EF4-FFF2-40B4-BE49-F238E27FC236}">
              <a16:creationId xmlns:a16="http://schemas.microsoft.com/office/drawing/2014/main" id="{00000000-0008-0000-0000-00000C000000}"/>
            </a:ext>
          </a:extLst>
        </xdr:cNvPr>
        <xdr:cNvSpPr txBox="1">
          <a:spLocks noChangeArrowheads="1"/>
        </xdr:cNvSpPr>
      </xdr:nvSpPr>
      <xdr:spPr bwMode="auto">
        <a:xfrm>
          <a:off x="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152400</xdr:colOff>
      <xdr:row>12</xdr:row>
      <xdr:rowOff>28575</xdr:rowOff>
    </xdr:to>
    <xdr:sp macro="" textlink="">
      <xdr:nvSpPr>
        <xdr:cNvPr id="13" name="Text Box 1">
          <a:extLst>
            <a:ext uri="{FF2B5EF4-FFF2-40B4-BE49-F238E27FC236}">
              <a16:creationId xmlns:a16="http://schemas.microsoft.com/office/drawing/2014/main" id="{00000000-0008-0000-0000-00000D000000}"/>
            </a:ext>
          </a:extLst>
        </xdr:cNvPr>
        <xdr:cNvSpPr txBox="1">
          <a:spLocks noChangeArrowheads="1"/>
        </xdr:cNvSpPr>
      </xdr:nvSpPr>
      <xdr:spPr bwMode="auto">
        <a:xfrm>
          <a:off x="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66675</xdr:rowOff>
    </xdr:to>
    <xdr:sp macro="" textlink="">
      <xdr:nvSpPr>
        <xdr:cNvPr id="14" name="Text Box 3">
          <a:extLst>
            <a:ext uri="{FF2B5EF4-FFF2-40B4-BE49-F238E27FC236}">
              <a16:creationId xmlns:a16="http://schemas.microsoft.com/office/drawing/2014/main" id="{00000000-0008-0000-0000-00000E00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152400</xdr:colOff>
      <xdr:row>12</xdr:row>
      <xdr:rowOff>28575</xdr:rowOff>
    </xdr:to>
    <xdr:sp macro="" textlink="">
      <xdr:nvSpPr>
        <xdr:cNvPr id="15" name="Text Box 4">
          <a:extLst>
            <a:ext uri="{FF2B5EF4-FFF2-40B4-BE49-F238E27FC236}">
              <a16:creationId xmlns:a16="http://schemas.microsoft.com/office/drawing/2014/main" id="{00000000-0008-0000-0000-00000F000000}"/>
            </a:ext>
          </a:extLst>
        </xdr:cNvPr>
        <xdr:cNvSpPr txBox="1">
          <a:spLocks noChangeArrowheads="1"/>
        </xdr:cNvSpPr>
      </xdr:nvSpPr>
      <xdr:spPr bwMode="auto">
        <a:xfrm>
          <a:off x="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66675</xdr:rowOff>
    </xdr:to>
    <xdr:sp macro="" textlink="">
      <xdr:nvSpPr>
        <xdr:cNvPr id="16" name="Text Box 5">
          <a:extLst>
            <a:ext uri="{FF2B5EF4-FFF2-40B4-BE49-F238E27FC236}">
              <a16:creationId xmlns:a16="http://schemas.microsoft.com/office/drawing/2014/main" id="{00000000-0008-0000-0000-00001000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152400</xdr:colOff>
      <xdr:row>12</xdr:row>
      <xdr:rowOff>28575</xdr:rowOff>
    </xdr:to>
    <xdr:sp macro="" textlink="">
      <xdr:nvSpPr>
        <xdr:cNvPr id="17" name="Text Box 6">
          <a:extLst>
            <a:ext uri="{FF2B5EF4-FFF2-40B4-BE49-F238E27FC236}">
              <a16:creationId xmlns:a16="http://schemas.microsoft.com/office/drawing/2014/main" id="{00000000-0008-0000-0000-000011000000}"/>
            </a:ext>
          </a:extLst>
        </xdr:cNvPr>
        <xdr:cNvSpPr txBox="1">
          <a:spLocks noChangeArrowheads="1"/>
        </xdr:cNvSpPr>
      </xdr:nvSpPr>
      <xdr:spPr bwMode="auto">
        <a:xfrm>
          <a:off x="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66675</xdr:rowOff>
    </xdr:to>
    <xdr:sp macro="" textlink="">
      <xdr:nvSpPr>
        <xdr:cNvPr id="18" name="Text Box 7">
          <a:extLst>
            <a:ext uri="{FF2B5EF4-FFF2-40B4-BE49-F238E27FC236}">
              <a16:creationId xmlns:a16="http://schemas.microsoft.com/office/drawing/2014/main" id="{00000000-0008-0000-0000-00001200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152400</xdr:colOff>
      <xdr:row>12</xdr:row>
      <xdr:rowOff>28575</xdr:rowOff>
    </xdr:to>
    <xdr:sp macro="" textlink="">
      <xdr:nvSpPr>
        <xdr:cNvPr id="19" name="Text Box 8">
          <a:extLst>
            <a:ext uri="{FF2B5EF4-FFF2-40B4-BE49-F238E27FC236}">
              <a16:creationId xmlns:a16="http://schemas.microsoft.com/office/drawing/2014/main" id="{00000000-0008-0000-0000-000013000000}"/>
            </a:ext>
          </a:extLst>
        </xdr:cNvPr>
        <xdr:cNvSpPr txBox="1">
          <a:spLocks noChangeArrowheads="1"/>
        </xdr:cNvSpPr>
      </xdr:nvSpPr>
      <xdr:spPr bwMode="auto">
        <a:xfrm>
          <a:off x="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66675</xdr:rowOff>
    </xdr:to>
    <xdr:sp macro="" textlink="">
      <xdr:nvSpPr>
        <xdr:cNvPr id="20" name="Text Box 9">
          <a:extLst>
            <a:ext uri="{FF2B5EF4-FFF2-40B4-BE49-F238E27FC236}">
              <a16:creationId xmlns:a16="http://schemas.microsoft.com/office/drawing/2014/main" id="{00000000-0008-0000-0000-00001400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66675</xdr:rowOff>
    </xdr:to>
    <xdr:sp macro="" textlink="">
      <xdr:nvSpPr>
        <xdr:cNvPr id="21" name="Text Box 13">
          <a:extLst>
            <a:ext uri="{FF2B5EF4-FFF2-40B4-BE49-F238E27FC236}">
              <a16:creationId xmlns:a16="http://schemas.microsoft.com/office/drawing/2014/main" id="{00000000-0008-0000-0000-00001500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66675</xdr:rowOff>
    </xdr:to>
    <xdr:sp macro="" textlink="">
      <xdr:nvSpPr>
        <xdr:cNvPr id="22" name="Text Box 15">
          <a:extLst>
            <a:ext uri="{FF2B5EF4-FFF2-40B4-BE49-F238E27FC236}">
              <a16:creationId xmlns:a16="http://schemas.microsoft.com/office/drawing/2014/main" id="{00000000-0008-0000-0000-00001600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66675</xdr:rowOff>
    </xdr:to>
    <xdr:sp macro="" textlink="">
      <xdr:nvSpPr>
        <xdr:cNvPr id="23" name="Text Box 16">
          <a:extLst>
            <a:ext uri="{FF2B5EF4-FFF2-40B4-BE49-F238E27FC236}">
              <a16:creationId xmlns:a16="http://schemas.microsoft.com/office/drawing/2014/main" id="{00000000-0008-0000-0000-00001700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66675</xdr:rowOff>
    </xdr:to>
    <xdr:sp macro="" textlink="">
      <xdr:nvSpPr>
        <xdr:cNvPr id="24" name="Text Box 17">
          <a:extLst>
            <a:ext uri="{FF2B5EF4-FFF2-40B4-BE49-F238E27FC236}">
              <a16:creationId xmlns:a16="http://schemas.microsoft.com/office/drawing/2014/main" id="{00000000-0008-0000-0000-00001800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66675</xdr:rowOff>
    </xdr:to>
    <xdr:sp macro="" textlink="">
      <xdr:nvSpPr>
        <xdr:cNvPr id="25" name="Text Box 19">
          <a:extLst>
            <a:ext uri="{FF2B5EF4-FFF2-40B4-BE49-F238E27FC236}">
              <a16:creationId xmlns:a16="http://schemas.microsoft.com/office/drawing/2014/main" id="{00000000-0008-0000-0000-00001900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219075</xdr:colOff>
      <xdr:row>12</xdr:row>
      <xdr:rowOff>28575</xdr:rowOff>
    </xdr:to>
    <xdr:sp macro="" textlink="">
      <xdr:nvSpPr>
        <xdr:cNvPr id="26" name="Text Box 1">
          <a:extLst>
            <a:ext uri="{FF2B5EF4-FFF2-40B4-BE49-F238E27FC236}">
              <a16:creationId xmlns:a16="http://schemas.microsoft.com/office/drawing/2014/main" id="{00000000-0008-0000-0000-00001A000000}"/>
            </a:ext>
          </a:extLst>
        </xdr:cNvPr>
        <xdr:cNvSpPr txBox="1">
          <a:spLocks noChangeArrowheads="1"/>
        </xdr:cNvSpPr>
      </xdr:nvSpPr>
      <xdr:spPr bwMode="auto">
        <a:xfrm>
          <a:off x="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27" name="Text Box 3">
          <a:extLst>
            <a:ext uri="{FF2B5EF4-FFF2-40B4-BE49-F238E27FC236}">
              <a16:creationId xmlns:a16="http://schemas.microsoft.com/office/drawing/2014/main" id="{00000000-0008-0000-0000-00001B00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219075</xdr:colOff>
      <xdr:row>12</xdr:row>
      <xdr:rowOff>28575</xdr:rowOff>
    </xdr:to>
    <xdr:sp macro="" textlink="">
      <xdr:nvSpPr>
        <xdr:cNvPr id="28" name="Text Box 4">
          <a:extLst>
            <a:ext uri="{FF2B5EF4-FFF2-40B4-BE49-F238E27FC236}">
              <a16:creationId xmlns:a16="http://schemas.microsoft.com/office/drawing/2014/main" id="{00000000-0008-0000-0000-00001C000000}"/>
            </a:ext>
          </a:extLst>
        </xdr:cNvPr>
        <xdr:cNvSpPr txBox="1">
          <a:spLocks noChangeArrowheads="1"/>
        </xdr:cNvSpPr>
      </xdr:nvSpPr>
      <xdr:spPr bwMode="auto">
        <a:xfrm>
          <a:off x="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29" name="Text Box 5">
          <a:extLst>
            <a:ext uri="{FF2B5EF4-FFF2-40B4-BE49-F238E27FC236}">
              <a16:creationId xmlns:a16="http://schemas.microsoft.com/office/drawing/2014/main" id="{00000000-0008-0000-0000-00001D00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219075</xdr:colOff>
      <xdr:row>12</xdr:row>
      <xdr:rowOff>28575</xdr:rowOff>
    </xdr:to>
    <xdr:sp macro="" textlink="">
      <xdr:nvSpPr>
        <xdr:cNvPr id="30" name="Text Box 6">
          <a:extLst>
            <a:ext uri="{FF2B5EF4-FFF2-40B4-BE49-F238E27FC236}">
              <a16:creationId xmlns:a16="http://schemas.microsoft.com/office/drawing/2014/main" id="{00000000-0008-0000-0000-00001E000000}"/>
            </a:ext>
          </a:extLst>
        </xdr:cNvPr>
        <xdr:cNvSpPr txBox="1">
          <a:spLocks noChangeArrowheads="1"/>
        </xdr:cNvSpPr>
      </xdr:nvSpPr>
      <xdr:spPr bwMode="auto">
        <a:xfrm>
          <a:off x="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31" name="Text Box 7">
          <a:extLst>
            <a:ext uri="{FF2B5EF4-FFF2-40B4-BE49-F238E27FC236}">
              <a16:creationId xmlns:a16="http://schemas.microsoft.com/office/drawing/2014/main" id="{00000000-0008-0000-0000-00001F00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571500</xdr:colOff>
      <xdr:row>12</xdr:row>
      <xdr:rowOff>38100</xdr:rowOff>
    </xdr:to>
    <xdr:sp macro="" textlink="">
      <xdr:nvSpPr>
        <xdr:cNvPr id="32" name="Text Box 9">
          <a:extLst>
            <a:ext uri="{FF2B5EF4-FFF2-40B4-BE49-F238E27FC236}">
              <a16:creationId xmlns:a16="http://schemas.microsoft.com/office/drawing/2014/main" id="{00000000-0008-0000-0000-000020000000}"/>
            </a:ext>
          </a:extLst>
        </xdr:cNvPr>
        <xdr:cNvSpPr txBox="1">
          <a:spLocks noChangeArrowheads="1"/>
        </xdr:cNvSpPr>
      </xdr:nvSpPr>
      <xdr:spPr bwMode="auto">
        <a:xfrm>
          <a:off x="0" y="2895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33" name="Text Box 15">
          <a:extLst>
            <a:ext uri="{FF2B5EF4-FFF2-40B4-BE49-F238E27FC236}">
              <a16:creationId xmlns:a16="http://schemas.microsoft.com/office/drawing/2014/main" id="{00000000-0008-0000-0000-00002100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34" name="Text Box 16">
          <a:extLst>
            <a:ext uri="{FF2B5EF4-FFF2-40B4-BE49-F238E27FC236}">
              <a16:creationId xmlns:a16="http://schemas.microsoft.com/office/drawing/2014/main" id="{00000000-0008-0000-0000-00002200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35" name="Text Box 17">
          <a:extLst>
            <a:ext uri="{FF2B5EF4-FFF2-40B4-BE49-F238E27FC236}">
              <a16:creationId xmlns:a16="http://schemas.microsoft.com/office/drawing/2014/main" id="{00000000-0008-0000-0000-00002300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219075</xdr:colOff>
      <xdr:row>12</xdr:row>
      <xdr:rowOff>28575</xdr:rowOff>
    </xdr:to>
    <xdr:sp macro="" textlink="">
      <xdr:nvSpPr>
        <xdr:cNvPr id="36" name="Text Box 1">
          <a:extLst>
            <a:ext uri="{FF2B5EF4-FFF2-40B4-BE49-F238E27FC236}">
              <a16:creationId xmlns:a16="http://schemas.microsoft.com/office/drawing/2014/main" id="{00000000-0008-0000-0000-000024000000}"/>
            </a:ext>
          </a:extLst>
        </xdr:cNvPr>
        <xdr:cNvSpPr txBox="1">
          <a:spLocks noChangeArrowheads="1"/>
        </xdr:cNvSpPr>
      </xdr:nvSpPr>
      <xdr:spPr bwMode="auto">
        <a:xfrm>
          <a:off x="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37" name="Text Box 3">
          <a:extLst>
            <a:ext uri="{FF2B5EF4-FFF2-40B4-BE49-F238E27FC236}">
              <a16:creationId xmlns:a16="http://schemas.microsoft.com/office/drawing/2014/main" id="{00000000-0008-0000-0000-00002500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219075</xdr:colOff>
      <xdr:row>12</xdr:row>
      <xdr:rowOff>28575</xdr:rowOff>
    </xdr:to>
    <xdr:sp macro="" textlink="">
      <xdr:nvSpPr>
        <xdr:cNvPr id="38" name="Text Box 4">
          <a:extLst>
            <a:ext uri="{FF2B5EF4-FFF2-40B4-BE49-F238E27FC236}">
              <a16:creationId xmlns:a16="http://schemas.microsoft.com/office/drawing/2014/main" id="{00000000-0008-0000-0000-000026000000}"/>
            </a:ext>
          </a:extLst>
        </xdr:cNvPr>
        <xdr:cNvSpPr txBox="1">
          <a:spLocks noChangeArrowheads="1"/>
        </xdr:cNvSpPr>
      </xdr:nvSpPr>
      <xdr:spPr bwMode="auto">
        <a:xfrm>
          <a:off x="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39" name="Text Box 5">
          <a:extLst>
            <a:ext uri="{FF2B5EF4-FFF2-40B4-BE49-F238E27FC236}">
              <a16:creationId xmlns:a16="http://schemas.microsoft.com/office/drawing/2014/main" id="{00000000-0008-0000-0000-00002700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219075</xdr:colOff>
      <xdr:row>12</xdr:row>
      <xdr:rowOff>28575</xdr:rowOff>
    </xdr:to>
    <xdr:sp macro="" textlink="">
      <xdr:nvSpPr>
        <xdr:cNvPr id="40" name="Text Box 6">
          <a:extLst>
            <a:ext uri="{FF2B5EF4-FFF2-40B4-BE49-F238E27FC236}">
              <a16:creationId xmlns:a16="http://schemas.microsoft.com/office/drawing/2014/main" id="{00000000-0008-0000-0000-000028000000}"/>
            </a:ext>
          </a:extLst>
        </xdr:cNvPr>
        <xdr:cNvSpPr txBox="1">
          <a:spLocks noChangeArrowheads="1"/>
        </xdr:cNvSpPr>
      </xdr:nvSpPr>
      <xdr:spPr bwMode="auto">
        <a:xfrm>
          <a:off x="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41" name="Text Box 7">
          <a:extLst>
            <a:ext uri="{FF2B5EF4-FFF2-40B4-BE49-F238E27FC236}">
              <a16:creationId xmlns:a16="http://schemas.microsoft.com/office/drawing/2014/main" id="{00000000-0008-0000-0000-00002900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571500</xdr:colOff>
      <xdr:row>12</xdr:row>
      <xdr:rowOff>38100</xdr:rowOff>
    </xdr:to>
    <xdr:sp macro="" textlink="">
      <xdr:nvSpPr>
        <xdr:cNvPr id="42" name="Text Box 9">
          <a:extLst>
            <a:ext uri="{FF2B5EF4-FFF2-40B4-BE49-F238E27FC236}">
              <a16:creationId xmlns:a16="http://schemas.microsoft.com/office/drawing/2014/main" id="{00000000-0008-0000-0000-00002A000000}"/>
            </a:ext>
          </a:extLst>
        </xdr:cNvPr>
        <xdr:cNvSpPr txBox="1">
          <a:spLocks noChangeArrowheads="1"/>
        </xdr:cNvSpPr>
      </xdr:nvSpPr>
      <xdr:spPr bwMode="auto">
        <a:xfrm>
          <a:off x="0" y="2895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43" name="Text Box 15">
          <a:extLst>
            <a:ext uri="{FF2B5EF4-FFF2-40B4-BE49-F238E27FC236}">
              <a16:creationId xmlns:a16="http://schemas.microsoft.com/office/drawing/2014/main" id="{00000000-0008-0000-0000-00002B00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44" name="Text Box 16">
          <a:extLst>
            <a:ext uri="{FF2B5EF4-FFF2-40B4-BE49-F238E27FC236}">
              <a16:creationId xmlns:a16="http://schemas.microsoft.com/office/drawing/2014/main" id="{00000000-0008-0000-0000-00002C00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45" name="Text Box 17">
          <a:extLst>
            <a:ext uri="{FF2B5EF4-FFF2-40B4-BE49-F238E27FC236}">
              <a16:creationId xmlns:a16="http://schemas.microsoft.com/office/drawing/2014/main" id="{00000000-0008-0000-0000-00002D00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276225</xdr:colOff>
      <xdr:row>12</xdr:row>
      <xdr:rowOff>28575</xdr:rowOff>
    </xdr:to>
    <xdr:sp macro="" textlink="">
      <xdr:nvSpPr>
        <xdr:cNvPr id="46" name="Text Box 1">
          <a:extLst>
            <a:ext uri="{FF2B5EF4-FFF2-40B4-BE49-F238E27FC236}">
              <a16:creationId xmlns:a16="http://schemas.microsoft.com/office/drawing/2014/main" id="{00000000-0008-0000-0000-00002E000000}"/>
            </a:ext>
          </a:extLst>
        </xdr:cNvPr>
        <xdr:cNvSpPr txBox="1">
          <a:spLocks noChangeArrowheads="1"/>
        </xdr:cNvSpPr>
      </xdr:nvSpPr>
      <xdr:spPr bwMode="auto">
        <a:xfrm>
          <a:off x="0" y="2895600"/>
          <a:ext cx="2762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57150</xdr:rowOff>
    </xdr:to>
    <xdr:sp macro="" textlink="">
      <xdr:nvSpPr>
        <xdr:cNvPr id="47" name="Text Box 3">
          <a:extLst>
            <a:ext uri="{FF2B5EF4-FFF2-40B4-BE49-F238E27FC236}">
              <a16:creationId xmlns:a16="http://schemas.microsoft.com/office/drawing/2014/main" id="{00000000-0008-0000-0000-00002F00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285750</xdr:colOff>
      <xdr:row>12</xdr:row>
      <xdr:rowOff>28575</xdr:rowOff>
    </xdr:to>
    <xdr:sp macro="" textlink="">
      <xdr:nvSpPr>
        <xdr:cNvPr id="48" name="Text Box 4">
          <a:extLst>
            <a:ext uri="{FF2B5EF4-FFF2-40B4-BE49-F238E27FC236}">
              <a16:creationId xmlns:a16="http://schemas.microsoft.com/office/drawing/2014/main" id="{00000000-0008-0000-0000-000030000000}"/>
            </a:ext>
          </a:extLst>
        </xdr:cNvPr>
        <xdr:cNvSpPr txBox="1">
          <a:spLocks noChangeArrowheads="1"/>
        </xdr:cNvSpPr>
      </xdr:nvSpPr>
      <xdr:spPr bwMode="auto">
        <a:xfrm>
          <a:off x="0" y="28956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57150</xdr:rowOff>
    </xdr:to>
    <xdr:sp macro="" textlink="">
      <xdr:nvSpPr>
        <xdr:cNvPr id="49" name="Text Box 5">
          <a:extLst>
            <a:ext uri="{FF2B5EF4-FFF2-40B4-BE49-F238E27FC236}">
              <a16:creationId xmlns:a16="http://schemas.microsoft.com/office/drawing/2014/main" id="{00000000-0008-0000-0000-00003100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285750</xdr:colOff>
      <xdr:row>12</xdr:row>
      <xdr:rowOff>28575</xdr:rowOff>
    </xdr:to>
    <xdr:sp macro="" textlink="">
      <xdr:nvSpPr>
        <xdr:cNvPr id="50" name="Text Box 6">
          <a:extLst>
            <a:ext uri="{FF2B5EF4-FFF2-40B4-BE49-F238E27FC236}">
              <a16:creationId xmlns:a16="http://schemas.microsoft.com/office/drawing/2014/main" id="{00000000-0008-0000-0000-000032000000}"/>
            </a:ext>
          </a:extLst>
        </xdr:cNvPr>
        <xdr:cNvSpPr txBox="1">
          <a:spLocks noChangeArrowheads="1"/>
        </xdr:cNvSpPr>
      </xdr:nvSpPr>
      <xdr:spPr bwMode="auto">
        <a:xfrm>
          <a:off x="0" y="28956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57150</xdr:rowOff>
    </xdr:to>
    <xdr:sp macro="" textlink="">
      <xdr:nvSpPr>
        <xdr:cNvPr id="51" name="Text Box 7">
          <a:extLst>
            <a:ext uri="{FF2B5EF4-FFF2-40B4-BE49-F238E27FC236}">
              <a16:creationId xmlns:a16="http://schemas.microsoft.com/office/drawing/2014/main" id="{00000000-0008-0000-0000-00003300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285750</xdr:colOff>
      <xdr:row>12</xdr:row>
      <xdr:rowOff>28575</xdr:rowOff>
    </xdr:to>
    <xdr:sp macro="" textlink="">
      <xdr:nvSpPr>
        <xdr:cNvPr id="52" name="Text Box 8">
          <a:extLst>
            <a:ext uri="{FF2B5EF4-FFF2-40B4-BE49-F238E27FC236}">
              <a16:creationId xmlns:a16="http://schemas.microsoft.com/office/drawing/2014/main" id="{00000000-0008-0000-0000-000034000000}"/>
            </a:ext>
          </a:extLst>
        </xdr:cNvPr>
        <xdr:cNvSpPr txBox="1">
          <a:spLocks noChangeArrowheads="1"/>
        </xdr:cNvSpPr>
      </xdr:nvSpPr>
      <xdr:spPr bwMode="auto">
        <a:xfrm>
          <a:off x="0" y="28956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57150</xdr:rowOff>
    </xdr:to>
    <xdr:sp macro="" textlink="">
      <xdr:nvSpPr>
        <xdr:cNvPr id="53" name="Text Box 9">
          <a:extLst>
            <a:ext uri="{FF2B5EF4-FFF2-40B4-BE49-F238E27FC236}">
              <a16:creationId xmlns:a16="http://schemas.microsoft.com/office/drawing/2014/main" id="{00000000-0008-0000-0000-00003500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57150</xdr:rowOff>
    </xdr:to>
    <xdr:sp macro="" textlink="">
      <xdr:nvSpPr>
        <xdr:cNvPr id="54" name="Text Box 13">
          <a:extLst>
            <a:ext uri="{FF2B5EF4-FFF2-40B4-BE49-F238E27FC236}">
              <a16:creationId xmlns:a16="http://schemas.microsoft.com/office/drawing/2014/main" id="{00000000-0008-0000-0000-00003600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57150</xdr:rowOff>
    </xdr:to>
    <xdr:sp macro="" textlink="">
      <xdr:nvSpPr>
        <xdr:cNvPr id="55" name="Text Box 15">
          <a:extLst>
            <a:ext uri="{FF2B5EF4-FFF2-40B4-BE49-F238E27FC236}">
              <a16:creationId xmlns:a16="http://schemas.microsoft.com/office/drawing/2014/main" id="{00000000-0008-0000-0000-00003700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57150</xdr:rowOff>
    </xdr:to>
    <xdr:sp macro="" textlink="">
      <xdr:nvSpPr>
        <xdr:cNvPr id="56" name="Text Box 16">
          <a:extLst>
            <a:ext uri="{FF2B5EF4-FFF2-40B4-BE49-F238E27FC236}">
              <a16:creationId xmlns:a16="http://schemas.microsoft.com/office/drawing/2014/main" id="{00000000-0008-0000-0000-00003800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57150</xdr:rowOff>
    </xdr:to>
    <xdr:sp macro="" textlink="">
      <xdr:nvSpPr>
        <xdr:cNvPr id="57" name="Text Box 17">
          <a:extLst>
            <a:ext uri="{FF2B5EF4-FFF2-40B4-BE49-F238E27FC236}">
              <a16:creationId xmlns:a16="http://schemas.microsoft.com/office/drawing/2014/main" id="{00000000-0008-0000-0000-00003900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609600</xdr:colOff>
      <xdr:row>12</xdr:row>
      <xdr:rowOff>57150</xdr:rowOff>
    </xdr:to>
    <xdr:sp macro="" textlink="">
      <xdr:nvSpPr>
        <xdr:cNvPr id="58" name="Text Box 19">
          <a:extLst>
            <a:ext uri="{FF2B5EF4-FFF2-40B4-BE49-F238E27FC236}">
              <a16:creationId xmlns:a16="http://schemas.microsoft.com/office/drawing/2014/main" id="{00000000-0008-0000-0000-00003A00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133350</xdr:colOff>
      <xdr:row>13</xdr:row>
      <xdr:rowOff>28575</xdr:rowOff>
    </xdr:to>
    <xdr:sp macro="" textlink="">
      <xdr:nvSpPr>
        <xdr:cNvPr id="59" name="Text Box 1">
          <a:extLst>
            <a:ext uri="{FF2B5EF4-FFF2-40B4-BE49-F238E27FC236}">
              <a16:creationId xmlns:a16="http://schemas.microsoft.com/office/drawing/2014/main" id="{00000000-0008-0000-0000-00003B000000}"/>
            </a:ext>
          </a:extLst>
        </xdr:cNvPr>
        <xdr:cNvSpPr txBox="1">
          <a:spLocks noChangeArrowheads="1"/>
        </xdr:cNvSpPr>
      </xdr:nvSpPr>
      <xdr:spPr bwMode="auto">
        <a:xfrm>
          <a:off x="0" y="35814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485775</xdr:colOff>
      <xdr:row>13</xdr:row>
      <xdr:rowOff>66675</xdr:rowOff>
    </xdr:to>
    <xdr:sp macro="" textlink="">
      <xdr:nvSpPr>
        <xdr:cNvPr id="60" name="Text Box 3">
          <a:extLst>
            <a:ext uri="{FF2B5EF4-FFF2-40B4-BE49-F238E27FC236}">
              <a16:creationId xmlns:a16="http://schemas.microsoft.com/office/drawing/2014/main" id="{00000000-0008-0000-0000-00003C000000}"/>
            </a:ext>
          </a:extLst>
        </xdr:cNvPr>
        <xdr:cNvSpPr txBox="1">
          <a:spLocks noChangeArrowheads="1"/>
        </xdr:cNvSpPr>
      </xdr:nvSpPr>
      <xdr:spPr bwMode="auto">
        <a:xfrm>
          <a:off x="0" y="35814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133350</xdr:colOff>
      <xdr:row>13</xdr:row>
      <xdr:rowOff>28575</xdr:rowOff>
    </xdr:to>
    <xdr:sp macro="" textlink="">
      <xdr:nvSpPr>
        <xdr:cNvPr id="61" name="Text Box 4">
          <a:extLst>
            <a:ext uri="{FF2B5EF4-FFF2-40B4-BE49-F238E27FC236}">
              <a16:creationId xmlns:a16="http://schemas.microsoft.com/office/drawing/2014/main" id="{00000000-0008-0000-0000-00003D000000}"/>
            </a:ext>
          </a:extLst>
        </xdr:cNvPr>
        <xdr:cNvSpPr txBox="1">
          <a:spLocks noChangeArrowheads="1"/>
        </xdr:cNvSpPr>
      </xdr:nvSpPr>
      <xdr:spPr bwMode="auto">
        <a:xfrm>
          <a:off x="0" y="35814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9525</xdr:colOff>
      <xdr:row>13</xdr:row>
      <xdr:rowOff>0</xdr:rowOff>
    </xdr:from>
    <xdr:to>
      <xdr:col>0</xdr:col>
      <xdr:colOff>495300</xdr:colOff>
      <xdr:row>13</xdr:row>
      <xdr:rowOff>66675</xdr:rowOff>
    </xdr:to>
    <xdr:sp macro="" textlink="">
      <xdr:nvSpPr>
        <xdr:cNvPr id="62" name="Text Box 5">
          <a:extLst>
            <a:ext uri="{FF2B5EF4-FFF2-40B4-BE49-F238E27FC236}">
              <a16:creationId xmlns:a16="http://schemas.microsoft.com/office/drawing/2014/main" id="{00000000-0008-0000-0000-00003E000000}"/>
            </a:ext>
          </a:extLst>
        </xdr:cNvPr>
        <xdr:cNvSpPr txBox="1">
          <a:spLocks noChangeArrowheads="1"/>
        </xdr:cNvSpPr>
      </xdr:nvSpPr>
      <xdr:spPr bwMode="auto">
        <a:xfrm>
          <a:off x="9525" y="35814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133350</xdr:colOff>
      <xdr:row>13</xdr:row>
      <xdr:rowOff>28575</xdr:rowOff>
    </xdr:to>
    <xdr:sp macro="" textlink="">
      <xdr:nvSpPr>
        <xdr:cNvPr id="63" name="Text Box 6">
          <a:extLst>
            <a:ext uri="{FF2B5EF4-FFF2-40B4-BE49-F238E27FC236}">
              <a16:creationId xmlns:a16="http://schemas.microsoft.com/office/drawing/2014/main" id="{00000000-0008-0000-0000-00003F000000}"/>
            </a:ext>
          </a:extLst>
        </xdr:cNvPr>
        <xdr:cNvSpPr txBox="1">
          <a:spLocks noChangeArrowheads="1"/>
        </xdr:cNvSpPr>
      </xdr:nvSpPr>
      <xdr:spPr bwMode="auto">
        <a:xfrm>
          <a:off x="0" y="35814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485775</xdr:colOff>
      <xdr:row>13</xdr:row>
      <xdr:rowOff>66675</xdr:rowOff>
    </xdr:to>
    <xdr:sp macro="" textlink="">
      <xdr:nvSpPr>
        <xdr:cNvPr id="64" name="Text Box 7">
          <a:extLst>
            <a:ext uri="{FF2B5EF4-FFF2-40B4-BE49-F238E27FC236}">
              <a16:creationId xmlns:a16="http://schemas.microsoft.com/office/drawing/2014/main" id="{00000000-0008-0000-0000-000040000000}"/>
            </a:ext>
          </a:extLst>
        </xdr:cNvPr>
        <xdr:cNvSpPr txBox="1">
          <a:spLocks noChangeArrowheads="1"/>
        </xdr:cNvSpPr>
      </xdr:nvSpPr>
      <xdr:spPr bwMode="auto">
        <a:xfrm>
          <a:off x="0" y="35814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133350</xdr:colOff>
      <xdr:row>13</xdr:row>
      <xdr:rowOff>28575</xdr:rowOff>
    </xdr:to>
    <xdr:sp macro="" textlink="">
      <xdr:nvSpPr>
        <xdr:cNvPr id="65" name="Text Box 8">
          <a:extLst>
            <a:ext uri="{FF2B5EF4-FFF2-40B4-BE49-F238E27FC236}">
              <a16:creationId xmlns:a16="http://schemas.microsoft.com/office/drawing/2014/main" id="{00000000-0008-0000-0000-000041000000}"/>
            </a:ext>
          </a:extLst>
        </xdr:cNvPr>
        <xdr:cNvSpPr txBox="1">
          <a:spLocks noChangeArrowheads="1"/>
        </xdr:cNvSpPr>
      </xdr:nvSpPr>
      <xdr:spPr bwMode="auto">
        <a:xfrm>
          <a:off x="0" y="35814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523875</xdr:colOff>
      <xdr:row>13</xdr:row>
      <xdr:rowOff>66675</xdr:rowOff>
    </xdr:to>
    <xdr:sp macro="" textlink="">
      <xdr:nvSpPr>
        <xdr:cNvPr id="66" name="Text Box 9">
          <a:extLst>
            <a:ext uri="{FF2B5EF4-FFF2-40B4-BE49-F238E27FC236}">
              <a16:creationId xmlns:a16="http://schemas.microsoft.com/office/drawing/2014/main" id="{00000000-0008-0000-0000-000042000000}"/>
            </a:ext>
          </a:extLst>
        </xdr:cNvPr>
        <xdr:cNvSpPr txBox="1">
          <a:spLocks noChangeArrowheads="1"/>
        </xdr:cNvSpPr>
      </xdr:nvSpPr>
      <xdr:spPr bwMode="auto">
        <a:xfrm>
          <a:off x="0" y="35814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523875</xdr:colOff>
      <xdr:row>13</xdr:row>
      <xdr:rowOff>66675</xdr:rowOff>
    </xdr:to>
    <xdr:sp macro="" textlink="">
      <xdr:nvSpPr>
        <xdr:cNvPr id="67" name="Text Box 13">
          <a:extLst>
            <a:ext uri="{FF2B5EF4-FFF2-40B4-BE49-F238E27FC236}">
              <a16:creationId xmlns:a16="http://schemas.microsoft.com/office/drawing/2014/main" id="{00000000-0008-0000-0000-000043000000}"/>
            </a:ext>
          </a:extLst>
        </xdr:cNvPr>
        <xdr:cNvSpPr txBox="1">
          <a:spLocks noChangeArrowheads="1"/>
        </xdr:cNvSpPr>
      </xdr:nvSpPr>
      <xdr:spPr bwMode="auto">
        <a:xfrm>
          <a:off x="0" y="35814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485775</xdr:colOff>
      <xdr:row>13</xdr:row>
      <xdr:rowOff>66675</xdr:rowOff>
    </xdr:to>
    <xdr:sp macro="" textlink="">
      <xdr:nvSpPr>
        <xdr:cNvPr id="68" name="Text Box 15">
          <a:extLst>
            <a:ext uri="{FF2B5EF4-FFF2-40B4-BE49-F238E27FC236}">
              <a16:creationId xmlns:a16="http://schemas.microsoft.com/office/drawing/2014/main" id="{00000000-0008-0000-0000-000044000000}"/>
            </a:ext>
          </a:extLst>
        </xdr:cNvPr>
        <xdr:cNvSpPr txBox="1">
          <a:spLocks noChangeArrowheads="1"/>
        </xdr:cNvSpPr>
      </xdr:nvSpPr>
      <xdr:spPr bwMode="auto">
        <a:xfrm>
          <a:off x="0" y="35814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485775</xdr:colOff>
      <xdr:row>13</xdr:row>
      <xdr:rowOff>66675</xdr:rowOff>
    </xdr:to>
    <xdr:sp macro="" textlink="">
      <xdr:nvSpPr>
        <xdr:cNvPr id="69" name="Text Box 16">
          <a:extLst>
            <a:ext uri="{FF2B5EF4-FFF2-40B4-BE49-F238E27FC236}">
              <a16:creationId xmlns:a16="http://schemas.microsoft.com/office/drawing/2014/main" id="{00000000-0008-0000-0000-000045000000}"/>
            </a:ext>
          </a:extLst>
        </xdr:cNvPr>
        <xdr:cNvSpPr txBox="1">
          <a:spLocks noChangeArrowheads="1"/>
        </xdr:cNvSpPr>
      </xdr:nvSpPr>
      <xdr:spPr bwMode="auto">
        <a:xfrm>
          <a:off x="0" y="35814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152400</xdr:colOff>
      <xdr:row>13</xdr:row>
      <xdr:rowOff>28575</xdr:rowOff>
    </xdr:to>
    <xdr:sp macro="" textlink="">
      <xdr:nvSpPr>
        <xdr:cNvPr id="70" name="Text Box 1">
          <a:extLst>
            <a:ext uri="{FF2B5EF4-FFF2-40B4-BE49-F238E27FC236}">
              <a16:creationId xmlns:a16="http://schemas.microsoft.com/office/drawing/2014/main" id="{00000000-0008-0000-0000-000046000000}"/>
            </a:ext>
          </a:extLst>
        </xdr:cNvPr>
        <xdr:cNvSpPr txBox="1">
          <a:spLocks noChangeArrowheads="1"/>
        </xdr:cNvSpPr>
      </xdr:nvSpPr>
      <xdr:spPr bwMode="auto">
        <a:xfrm>
          <a:off x="0" y="35814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161925</xdr:colOff>
      <xdr:row>23</xdr:row>
      <xdr:rowOff>0</xdr:rowOff>
    </xdr:from>
    <xdr:to>
      <xdr:col>0</xdr:col>
      <xdr:colOff>647700</xdr:colOff>
      <xdr:row>23</xdr:row>
      <xdr:rowOff>38100</xdr:rowOff>
    </xdr:to>
    <xdr:sp macro="" textlink="">
      <xdr:nvSpPr>
        <xdr:cNvPr id="71" name="Text Box 3">
          <a:extLst>
            <a:ext uri="{FF2B5EF4-FFF2-40B4-BE49-F238E27FC236}">
              <a16:creationId xmlns:a16="http://schemas.microsoft.com/office/drawing/2014/main" id="{00000000-0008-0000-0000-000047000000}"/>
            </a:ext>
          </a:extLst>
        </xdr:cNvPr>
        <xdr:cNvSpPr txBox="1">
          <a:spLocks noChangeArrowheads="1"/>
        </xdr:cNvSpPr>
      </xdr:nvSpPr>
      <xdr:spPr bwMode="auto">
        <a:xfrm>
          <a:off x="161925"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152400</xdr:colOff>
      <xdr:row>13</xdr:row>
      <xdr:rowOff>28575</xdr:rowOff>
    </xdr:to>
    <xdr:sp macro="" textlink="">
      <xdr:nvSpPr>
        <xdr:cNvPr id="72" name="Text Box 4">
          <a:extLst>
            <a:ext uri="{FF2B5EF4-FFF2-40B4-BE49-F238E27FC236}">
              <a16:creationId xmlns:a16="http://schemas.microsoft.com/office/drawing/2014/main" id="{00000000-0008-0000-0000-000048000000}"/>
            </a:ext>
          </a:extLst>
        </xdr:cNvPr>
        <xdr:cNvSpPr txBox="1">
          <a:spLocks noChangeArrowheads="1"/>
        </xdr:cNvSpPr>
      </xdr:nvSpPr>
      <xdr:spPr bwMode="auto">
        <a:xfrm>
          <a:off x="0" y="35814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485775</xdr:colOff>
      <xdr:row>13</xdr:row>
      <xdr:rowOff>0</xdr:rowOff>
    </xdr:from>
    <xdr:to>
      <xdr:col>0</xdr:col>
      <xdr:colOff>714375</xdr:colOff>
      <xdr:row>13</xdr:row>
      <xdr:rowOff>66675</xdr:rowOff>
    </xdr:to>
    <xdr:sp macro="" textlink="">
      <xdr:nvSpPr>
        <xdr:cNvPr id="73" name="Text Box 5">
          <a:extLst>
            <a:ext uri="{FF2B5EF4-FFF2-40B4-BE49-F238E27FC236}">
              <a16:creationId xmlns:a16="http://schemas.microsoft.com/office/drawing/2014/main" id="{00000000-0008-0000-0000-000049000000}"/>
            </a:ext>
          </a:extLst>
        </xdr:cNvPr>
        <xdr:cNvSpPr txBox="1">
          <a:spLocks noChangeArrowheads="1"/>
        </xdr:cNvSpPr>
      </xdr:nvSpPr>
      <xdr:spPr bwMode="auto">
        <a:xfrm>
          <a:off x="485775" y="3581400"/>
          <a:ext cx="228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152400</xdr:colOff>
      <xdr:row>13</xdr:row>
      <xdr:rowOff>28575</xdr:rowOff>
    </xdr:to>
    <xdr:sp macro="" textlink="">
      <xdr:nvSpPr>
        <xdr:cNvPr id="74" name="Text Box 6">
          <a:extLst>
            <a:ext uri="{FF2B5EF4-FFF2-40B4-BE49-F238E27FC236}">
              <a16:creationId xmlns:a16="http://schemas.microsoft.com/office/drawing/2014/main" id="{00000000-0008-0000-0000-00004A000000}"/>
            </a:ext>
          </a:extLst>
        </xdr:cNvPr>
        <xdr:cNvSpPr txBox="1">
          <a:spLocks noChangeArrowheads="1"/>
        </xdr:cNvSpPr>
      </xdr:nvSpPr>
      <xdr:spPr bwMode="auto">
        <a:xfrm>
          <a:off x="0" y="35814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609600</xdr:colOff>
      <xdr:row>13</xdr:row>
      <xdr:rowOff>66675</xdr:rowOff>
    </xdr:to>
    <xdr:sp macro="" textlink="">
      <xdr:nvSpPr>
        <xdr:cNvPr id="75" name="Text Box 7">
          <a:extLst>
            <a:ext uri="{FF2B5EF4-FFF2-40B4-BE49-F238E27FC236}">
              <a16:creationId xmlns:a16="http://schemas.microsoft.com/office/drawing/2014/main" id="{00000000-0008-0000-0000-00004B000000}"/>
            </a:ext>
          </a:extLst>
        </xdr:cNvPr>
        <xdr:cNvSpPr txBox="1">
          <a:spLocks noChangeArrowheads="1"/>
        </xdr:cNvSpPr>
      </xdr:nvSpPr>
      <xdr:spPr bwMode="auto">
        <a:xfrm>
          <a:off x="0" y="35814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152400</xdr:colOff>
      <xdr:row>13</xdr:row>
      <xdr:rowOff>28575</xdr:rowOff>
    </xdr:to>
    <xdr:sp macro="" textlink="">
      <xdr:nvSpPr>
        <xdr:cNvPr id="76" name="Text Box 8">
          <a:extLst>
            <a:ext uri="{FF2B5EF4-FFF2-40B4-BE49-F238E27FC236}">
              <a16:creationId xmlns:a16="http://schemas.microsoft.com/office/drawing/2014/main" id="{00000000-0008-0000-0000-00004C000000}"/>
            </a:ext>
          </a:extLst>
        </xdr:cNvPr>
        <xdr:cNvSpPr txBox="1">
          <a:spLocks noChangeArrowheads="1"/>
        </xdr:cNvSpPr>
      </xdr:nvSpPr>
      <xdr:spPr bwMode="auto">
        <a:xfrm>
          <a:off x="0" y="35814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609600</xdr:colOff>
      <xdr:row>13</xdr:row>
      <xdr:rowOff>66675</xdr:rowOff>
    </xdr:to>
    <xdr:sp macro="" textlink="">
      <xdr:nvSpPr>
        <xdr:cNvPr id="77" name="Text Box 9">
          <a:extLst>
            <a:ext uri="{FF2B5EF4-FFF2-40B4-BE49-F238E27FC236}">
              <a16:creationId xmlns:a16="http://schemas.microsoft.com/office/drawing/2014/main" id="{00000000-0008-0000-0000-00004D000000}"/>
            </a:ext>
          </a:extLst>
        </xdr:cNvPr>
        <xdr:cNvSpPr txBox="1">
          <a:spLocks noChangeArrowheads="1"/>
        </xdr:cNvSpPr>
      </xdr:nvSpPr>
      <xdr:spPr bwMode="auto">
        <a:xfrm>
          <a:off x="0" y="35814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609600</xdr:colOff>
      <xdr:row>13</xdr:row>
      <xdr:rowOff>66675</xdr:rowOff>
    </xdr:to>
    <xdr:sp macro="" textlink="">
      <xdr:nvSpPr>
        <xdr:cNvPr id="78" name="Text Box 13">
          <a:extLst>
            <a:ext uri="{FF2B5EF4-FFF2-40B4-BE49-F238E27FC236}">
              <a16:creationId xmlns:a16="http://schemas.microsoft.com/office/drawing/2014/main" id="{00000000-0008-0000-0000-00004E000000}"/>
            </a:ext>
          </a:extLst>
        </xdr:cNvPr>
        <xdr:cNvSpPr txBox="1">
          <a:spLocks noChangeArrowheads="1"/>
        </xdr:cNvSpPr>
      </xdr:nvSpPr>
      <xdr:spPr bwMode="auto">
        <a:xfrm>
          <a:off x="0" y="35814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609600</xdr:colOff>
      <xdr:row>13</xdr:row>
      <xdr:rowOff>66675</xdr:rowOff>
    </xdr:to>
    <xdr:sp macro="" textlink="">
      <xdr:nvSpPr>
        <xdr:cNvPr id="79" name="Text Box 15">
          <a:extLst>
            <a:ext uri="{FF2B5EF4-FFF2-40B4-BE49-F238E27FC236}">
              <a16:creationId xmlns:a16="http://schemas.microsoft.com/office/drawing/2014/main" id="{00000000-0008-0000-0000-00004F000000}"/>
            </a:ext>
          </a:extLst>
        </xdr:cNvPr>
        <xdr:cNvSpPr txBox="1">
          <a:spLocks noChangeArrowheads="1"/>
        </xdr:cNvSpPr>
      </xdr:nvSpPr>
      <xdr:spPr bwMode="auto">
        <a:xfrm>
          <a:off x="0" y="35814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609600</xdr:colOff>
      <xdr:row>13</xdr:row>
      <xdr:rowOff>66675</xdr:rowOff>
    </xdr:to>
    <xdr:sp macro="" textlink="">
      <xdr:nvSpPr>
        <xdr:cNvPr id="80" name="Text Box 16">
          <a:extLst>
            <a:ext uri="{FF2B5EF4-FFF2-40B4-BE49-F238E27FC236}">
              <a16:creationId xmlns:a16="http://schemas.microsoft.com/office/drawing/2014/main" id="{00000000-0008-0000-0000-000050000000}"/>
            </a:ext>
          </a:extLst>
        </xdr:cNvPr>
        <xdr:cNvSpPr txBox="1">
          <a:spLocks noChangeArrowheads="1"/>
        </xdr:cNvSpPr>
      </xdr:nvSpPr>
      <xdr:spPr bwMode="auto">
        <a:xfrm>
          <a:off x="0" y="35814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609600</xdr:colOff>
      <xdr:row>13</xdr:row>
      <xdr:rowOff>66675</xdr:rowOff>
    </xdr:to>
    <xdr:sp macro="" textlink="">
      <xdr:nvSpPr>
        <xdr:cNvPr id="81" name="Text Box 17">
          <a:extLst>
            <a:ext uri="{FF2B5EF4-FFF2-40B4-BE49-F238E27FC236}">
              <a16:creationId xmlns:a16="http://schemas.microsoft.com/office/drawing/2014/main" id="{00000000-0008-0000-0000-000051000000}"/>
            </a:ext>
          </a:extLst>
        </xdr:cNvPr>
        <xdr:cNvSpPr txBox="1">
          <a:spLocks noChangeArrowheads="1"/>
        </xdr:cNvSpPr>
      </xdr:nvSpPr>
      <xdr:spPr bwMode="auto">
        <a:xfrm>
          <a:off x="0" y="35814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609600</xdr:colOff>
      <xdr:row>13</xdr:row>
      <xdr:rowOff>66675</xdr:rowOff>
    </xdr:to>
    <xdr:sp macro="" textlink="">
      <xdr:nvSpPr>
        <xdr:cNvPr id="82" name="Text Box 19">
          <a:extLst>
            <a:ext uri="{FF2B5EF4-FFF2-40B4-BE49-F238E27FC236}">
              <a16:creationId xmlns:a16="http://schemas.microsoft.com/office/drawing/2014/main" id="{00000000-0008-0000-0000-000052000000}"/>
            </a:ext>
          </a:extLst>
        </xdr:cNvPr>
        <xdr:cNvSpPr txBox="1">
          <a:spLocks noChangeArrowheads="1"/>
        </xdr:cNvSpPr>
      </xdr:nvSpPr>
      <xdr:spPr bwMode="auto">
        <a:xfrm>
          <a:off x="0" y="35814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219075</xdr:colOff>
      <xdr:row>13</xdr:row>
      <xdr:rowOff>28575</xdr:rowOff>
    </xdr:to>
    <xdr:sp macro="" textlink="">
      <xdr:nvSpPr>
        <xdr:cNvPr id="83" name="Text Box 1">
          <a:extLst>
            <a:ext uri="{FF2B5EF4-FFF2-40B4-BE49-F238E27FC236}">
              <a16:creationId xmlns:a16="http://schemas.microsoft.com/office/drawing/2014/main" id="{00000000-0008-0000-0000-000053000000}"/>
            </a:ext>
          </a:extLst>
        </xdr:cNvPr>
        <xdr:cNvSpPr txBox="1">
          <a:spLocks noChangeArrowheads="1"/>
        </xdr:cNvSpPr>
      </xdr:nvSpPr>
      <xdr:spPr bwMode="auto">
        <a:xfrm>
          <a:off x="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533400</xdr:colOff>
      <xdr:row>13</xdr:row>
      <xdr:rowOff>38100</xdr:rowOff>
    </xdr:to>
    <xdr:sp macro="" textlink="">
      <xdr:nvSpPr>
        <xdr:cNvPr id="84" name="Text Box 3">
          <a:extLst>
            <a:ext uri="{FF2B5EF4-FFF2-40B4-BE49-F238E27FC236}">
              <a16:creationId xmlns:a16="http://schemas.microsoft.com/office/drawing/2014/main" id="{00000000-0008-0000-0000-00005400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219075</xdr:colOff>
      <xdr:row>13</xdr:row>
      <xdr:rowOff>28575</xdr:rowOff>
    </xdr:to>
    <xdr:sp macro="" textlink="">
      <xdr:nvSpPr>
        <xdr:cNvPr id="85" name="Text Box 4">
          <a:extLst>
            <a:ext uri="{FF2B5EF4-FFF2-40B4-BE49-F238E27FC236}">
              <a16:creationId xmlns:a16="http://schemas.microsoft.com/office/drawing/2014/main" id="{00000000-0008-0000-0000-000055000000}"/>
            </a:ext>
          </a:extLst>
        </xdr:cNvPr>
        <xdr:cNvSpPr txBox="1">
          <a:spLocks noChangeArrowheads="1"/>
        </xdr:cNvSpPr>
      </xdr:nvSpPr>
      <xdr:spPr bwMode="auto">
        <a:xfrm>
          <a:off x="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533400</xdr:colOff>
      <xdr:row>13</xdr:row>
      <xdr:rowOff>38100</xdr:rowOff>
    </xdr:to>
    <xdr:sp macro="" textlink="">
      <xdr:nvSpPr>
        <xdr:cNvPr id="86" name="Text Box 5">
          <a:extLst>
            <a:ext uri="{FF2B5EF4-FFF2-40B4-BE49-F238E27FC236}">
              <a16:creationId xmlns:a16="http://schemas.microsoft.com/office/drawing/2014/main" id="{00000000-0008-0000-0000-00005600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219075</xdr:colOff>
      <xdr:row>13</xdr:row>
      <xdr:rowOff>28575</xdr:rowOff>
    </xdr:to>
    <xdr:sp macro="" textlink="">
      <xdr:nvSpPr>
        <xdr:cNvPr id="87" name="Text Box 6">
          <a:extLst>
            <a:ext uri="{FF2B5EF4-FFF2-40B4-BE49-F238E27FC236}">
              <a16:creationId xmlns:a16="http://schemas.microsoft.com/office/drawing/2014/main" id="{00000000-0008-0000-0000-000057000000}"/>
            </a:ext>
          </a:extLst>
        </xdr:cNvPr>
        <xdr:cNvSpPr txBox="1">
          <a:spLocks noChangeArrowheads="1"/>
        </xdr:cNvSpPr>
      </xdr:nvSpPr>
      <xdr:spPr bwMode="auto">
        <a:xfrm>
          <a:off x="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533400</xdr:colOff>
      <xdr:row>13</xdr:row>
      <xdr:rowOff>38100</xdr:rowOff>
    </xdr:to>
    <xdr:sp macro="" textlink="">
      <xdr:nvSpPr>
        <xdr:cNvPr id="88" name="Text Box 7">
          <a:extLst>
            <a:ext uri="{FF2B5EF4-FFF2-40B4-BE49-F238E27FC236}">
              <a16:creationId xmlns:a16="http://schemas.microsoft.com/office/drawing/2014/main" id="{00000000-0008-0000-0000-00005800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571500</xdr:colOff>
      <xdr:row>13</xdr:row>
      <xdr:rowOff>38100</xdr:rowOff>
    </xdr:to>
    <xdr:sp macro="" textlink="">
      <xdr:nvSpPr>
        <xdr:cNvPr id="89" name="Text Box 9">
          <a:extLst>
            <a:ext uri="{FF2B5EF4-FFF2-40B4-BE49-F238E27FC236}">
              <a16:creationId xmlns:a16="http://schemas.microsoft.com/office/drawing/2014/main" id="{00000000-0008-0000-0000-000059000000}"/>
            </a:ext>
          </a:extLst>
        </xdr:cNvPr>
        <xdr:cNvSpPr txBox="1">
          <a:spLocks noChangeArrowheads="1"/>
        </xdr:cNvSpPr>
      </xdr:nvSpPr>
      <xdr:spPr bwMode="auto">
        <a:xfrm>
          <a:off x="0" y="35814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533400</xdr:colOff>
      <xdr:row>13</xdr:row>
      <xdr:rowOff>38100</xdr:rowOff>
    </xdr:to>
    <xdr:sp macro="" textlink="">
      <xdr:nvSpPr>
        <xdr:cNvPr id="90" name="Text Box 15">
          <a:extLst>
            <a:ext uri="{FF2B5EF4-FFF2-40B4-BE49-F238E27FC236}">
              <a16:creationId xmlns:a16="http://schemas.microsoft.com/office/drawing/2014/main" id="{00000000-0008-0000-0000-00005A00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533400</xdr:colOff>
      <xdr:row>13</xdr:row>
      <xdr:rowOff>38100</xdr:rowOff>
    </xdr:to>
    <xdr:sp macro="" textlink="">
      <xdr:nvSpPr>
        <xdr:cNvPr id="91" name="Text Box 16">
          <a:extLst>
            <a:ext uri="{FF2B5EF4-FFF2-40B4-BE49-F238E27FC236}">
              <a16:creationId xmlns:a16="http://schemas.microsoft.com/office/drawing/2014/main" id="{00000000-0008-0000-0000-00005B00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533400</xdr:colOff>
      <xdr:row>13</xdr:row>
      <xdr:rowOff>38100</xdr:rowOff>
    </xdr:to>
    <xdr:sp macro="" textlink="">
      <xdr:nvSpPr>
        <xdr:cNvPr id="92" name="Text Box 17">
          <a:extLst>
            <a:ext uri="{FF2B5EF4-FFF2-40B4-BE49-F238E27FC236}">
              <a16:creationId xmlns:a16="http://schemas.microsoft.com/office/drawing/2014/main" id="{00000000-0008-0000-0000-00005C00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219075</xdr:colOff>
      <xdr:row>13</xdr:row>
      <xdr:rowOff>28575</xdr:rowOff>
    </xdr:to>
    <xdr:sp macro="" textlink="">
      <xdr:nvSpPr>
        <xdr:cNvPr id="93" name="Text Box 1">
          <a:extLst>
            <a:ext uri="{FF2B5EF4-FFF2-40B4-BE49-F238E27FC236}">
              <a16:creationId xmlns:a16="http://schemas.microsoft.com/office/drawing/2014/main" id="{00000000-0008-0000-0000-00005D000000}"/>
            </a:ext>
          </a:extLst>
        </xdr:cNvPr>
        <xdr:cNvSpPr txBox="1">
          <a:spLocks noChangeArrowheads="1"/>
        </xdr:cNvSpPr>
      </xdr:nvSpPr>
      <xdr:spPr bwMode="auto">
        <a:xfrm>
          <a:off x="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533400</xdr:colOff>
      <xdr:row>13</xdr:row>
      <xdr:rowOff>38100</xdr:rowOff>
    </xdr:to>
    <xdr:sp macro="" textlink="">
      <xdr:nvSpPr>
        <xdr:cNvPr id="94" name="Text Box 3">
          <a:extLst>
            <a:ext uri="{FF2B5EF4-FFF2-40B4-BE49-F238E27FC236}">
              <a16:creationId xmlns:a16="http://schemas.microsoft.com/office/drawing/2014/main" id="{00000000-0008-0000-0000-00005E00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219075</xdr:colOff>
      <xdr:row>13</xdr:row>
      <xdr:rowOff>28575</xdr:rowOff>
    </xdr:to>
    <xdr:sp macro="" textlink="">
      <xdr:nvSpPr>
        <xdr:cNvPr id="95" name="Text Box 4">
          <a:extLst>
            <a:ext uri="{FF2B5EF4-FFF2-40B4-BE49-F238E27FC236}">
              <a16:creationId xmlns:a16="http://schemas.microsoft.com/office/drawing/2014/main" id="{00000000-0008-0000-0000-00005F000000}"/>
            </a:ext>
          </a:extLst>
        </xdr:cNvPr>
        <xdr:cNvSpPr txBox="1">
          <a:spLocks noChangeArrowheads="1"/>
        </xdr:cNvSpPr>
      </xdr:nvSpPr>
      <xdr:spPr bwMode="auto">
        <a:xfrm>
          <a:off x="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533400</xdr:colOff>
      <xdr:row>13</xdr:row>
      <xdr:rowOff>38100</xdr:rowOff>
    </xdr:to>
    <xdr:sp macro="" textlink="">
      <xdr:nvSpPr>
        <xdr:cNvPr id="96" name="Text Box 5">
          <a:extLst>
            <a:ext uri="{FF2B5EF4-FFF2-40B4-BE49-F238E27FC236}">
              <a16:creationId xmlns:a16="http://schemas.microsoft.com/office/drawing/2014/main" id="{00000000-0008-0000-0000-00006000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219075</xdr:colOff>
      <xdr:row>13</xdr:row>
      <xdr:rowOff>28575</xdr:rowOff>
    </xdr:to>
    <xdr:sp macro="" textlink="">
      <xdr:nvSpPr>
        <xdr:cNvPr id="97" name="Text Box 6">
          <a:extLst>
            <a:ext uri="{FF2B5EF4-FFF2-40B4-BE49-F238E27FC236}">
              <a16:creationId xmlns:a16="http://schemas.microsoft.com/office/drawing/2014/main" id="{00000000-0008-0000-0000-000061000000}"/>
            </a:ext>
          </a:extLst>
        </xdr:cNvPr>
        <xdr:cNvSpPr txBox="1">
          <a:spLocks noChangeArrowheads="1"/>
        </xdr:cNvSpPr>
      </xdr:nvSpPr>
      <xdr:spPr bwMode="auto">
        <a:xfrm>
          <a:off x="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533400</xdr:colOff>
      <xdr:row>13</xdr:row>
      <xdr:rowOff>38100</xdr:rowOff>
    </xdr:to>
    <xdr:sp macro="" textlink="">
      <xdr:nvSpPr>
        <xdr:cNvPr id="98" name="Text Box 7">
          <a:extLst>
            <a:ext uri="{FF2B5EF4-FFF2-40B4-BE49-F238E27FC236}">
              <a16:creationId xmlns:a16="http://schemas.microsoft.com/office/drawing/2014/main" id="{00000000-0008-0000-0000-00006200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571500</xdr:colOff>
      <xdr:row>13</xdr:row>
      <xdr:rowOff>38100</xdr:rowOff>
    </xdr:to>
    <xdr:sp macro="" textlink="">
      <xdr:nvSpPr>
        <xdr:cNvPr id="99" name="Text Box 9">
          <a:extLst>
            <a:ext uri="{FF2B5EF4-FFF2-40B4-BE49-F238E27FC236}">
              <a16:creationId xmlns:a16="http://schemas.microsoft.com/office/drawing/2014/main" id="{00000000-0008-0000-0000-000063000000}"/>
            </a:ext>
          </a:extLst>
        </xdr:cNvPr>
        <xdr:cNvSpPr txBox="1">
          <a:spLocks noChangeArrowheads="1"/>
        </xdr:cNvSpPr>
      </xdr:nvSpPr>
      <xdr:spPr bwMode="auto">
        <a:xfrm>
          <a:off x="0" y="35814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533400</xdr:colOff>
      <xdr:row>13</xdr:row>
      <xdr:rowOff>38100</xdr:rowOff>
    </xdr:to>
    <xdr:sp macro="" textlink="">
      <xdr:nvSpPr>
        <xdr:cNvPr id="100" name="Text Box 15">
          <a:extLst>
            <a:ext uri="{FF2B5EF4-FFF2-40B4-BE49-F238E27FC236}">
              <a16:creationId xmlns:a16="http://schemas.microsoft.com/office/drawing/2014/main" id="{00000000-0008-0000-0000-00006400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533400</xdr:colOff>
      <xdr:row>13</xdr:row>
      <xdr:rowOff>38100</xdr:rowOff>
    </xdr:to>
    <xdr:sp macro="" textlink="">
      <xdr:nvSpPr>
        <xdr:cNvPr id="101" name="Text Box 16">
          <a:extLst>
            <a:ext uri="{FF2B5EF4-FFF2-40B4-BE49-F238E27FC236}">
              <a16:creationId xmlns:a16="http://schemas.microsoft.com/office/drawing/2014/main" id="{00000000-0008-0000-0000-00006500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533400</xdr:colOff>
      <xdr:row>13</xdr:row>
      <xdr:rowOff>38100</xdr:rowOff>
    </xdr:to>
    <xdr:sp macro="" textlink="">
      <xdr:nvSpPr>
        <xdr:cNvPr id="102" name="Text Box 17">
          <a:extLst>
            <a:ext uri="{FF2B5EF4-FFF2-40B4-BE49-F238E27FC236}">
              <a16:creationId xmlns:a16="http://schemas.microsoft.com/office/drawing/2014/main" id="{00000000-0008-0000-0000-00006600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276225</xdr:colOff>
      <xdr:row>13</xdr:row>
      <xdr:rowOff>28575</xdr:rowOff>
    </xdr:to>
    <xdr:sp macro="" textlink="">
      <xdr:nvSpPr>
        <xdr:cNvPr id="103" name="Text Box 1">
          <a:extLst>
            <a:ext uri="{FF2B5EF4-FFF2-40B4-BE49-F238E27FC236}">
              <a16:creationId xmlns:a16="http://schemas.microsoft.com/office/drawing/2014/main" id="{00000000-0008-0000-0000-000067000000}"/>
            </a:ext>
          </a:extLst>
        </xdr:cNvPr>
        <xdr:cNvSpPr txBox="1">
          <a:spLocks noChangeArrowheads="1"/>
        </xdr:cNvSpPr>
      </xdr:nvSpPr>
      <xdr:spPr bwMode="auto">
        <a:xfrm>
          <a:off x="0" y="3581400"/>
          <a:ext cx="2762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609600</xdr:colOff>
      <xdr:row>13</xdr:row>
      <xdr:rowOff>57150</xdr:rowOff>
    </xdr:to>
    <xdr:sp macro="" textlink="">
      <xdr:nvSpPr>
        <xdr:cNvPr id="104" name="Text Box 3">
          <a:extLst>
            <a:ext uri="{FF2B5EF4-FFF2-40B4-BE49-F238E27FC236}">
              <a16:creationId xmlns:a16="http://schemas.microsoft.com/office/drawing/2014/main" id="{00000000-0008-0000-0000-000068000000}"/>
            </a:ext>
          </a:extLst>
        </xdr:cNvPr>
        <xdr:cNvSpPr txBox="1">
          <a:spLocks noChangeArrowheads="1"/>
        </xdr:cNvSpPr>
      </xdr:nvSpPr>
      <xdr:spPr bwMode="auto">
        <a:xfrm>
          <a:off x="0" y="35814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285750</xdr:colOff>
      <xdr:row>13</xdr:row>
      <xdr:rowOff>28575</xdr:rowOff>
    </xdr:to>
    <xdr:sp macro="" textlink="">
      <xdr:nvSpPr>
        <xdr:cNvPr id="105" name="Text Box 4">
          <a:extLst>
            <a:ext uri="{FF2B5EF4-FFF2-40B4-BE49-F238E27FC236}">
              <a16:creationId xmlns:a16="http://schemas.microsoft.com/office/drawing/2014/main" id="{00000000-0008-0000-0000-000069000000}"/>
            </a:ext>
          </a:extLst>
        </xdr:cNvPr>
        <xdr:cNvSpPr txBox="1">
          <a:spLocks noChangeArrowheads="1"/>
        </xdr:cNvSpPr>
      </xdr:nvSpPr>
      <xdr:spPr bwMode="auto">
        <a:xfrm>
          <a:off x="0" y="35814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609600</xdr:colOff>
      <xdr:row>13</xdr:row>
      <xdr:rowOff>57150</xdr:rowOff>
    </xdr:to>
    <xdr:sp macro="" textlink="">
      <xdr:nvSpPr>
        <xdr:cNvPr id="106" name="Text Box 5">
          <a:extLst>
            <a:ext uri="{FF2B5EF4-FFF2-40B4-BE49-F238E27FC236}">
              <a16:creationId xmlns:a16="http://schemas.microsoft.com/office/drawing/2014/main" id="{00000000-0008-0000-0000-00006A000000}"/>
            </a:ext>
          </a:extLst>
        </xdr:cNvPr>
        <xdr:cNvSpPr txBox="1">
          <a:spLocks noChangeArrowheads="1"/>
        </xdr:cNvSpPr>
      </xdr:nvSpPr>
      <xdr:spPr bwMode="auto">
        <a:xfrm>
          <a:off x="0" y="35814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285750</xdr:colOff>
      <xdr:row>13</xdr:row>
      <xdr:rowOff>28575</xdr:rowOff>
    </xdr:to>
    <xdr:sp macro="" textlink="">
      <xdr:nvSpPr>
        <xdr:cNvPr id="107" name="Text Box 6">
          <a:extLst>
            <a:ext uri="{FF2B5EF4-FFF2-40B4-BE49-F238E27FC236}">
              <a16:creationId xmlns:a16="http://schemas.microsoft.com/office/drawing/2014/main" id="{00000000-0008-0000-0000-00006B000000}"/>
            </a:ext>
          </a:extLst>
        </xdr:cNvPr>
        <xdr:cNvSpPr txBox="1">
          <a:spLocks noChangeArrowheads="1"/>
        </xdr:cNvSpPr>
      </xdr:nvSpPr>
      <xdr:spPr bwMode="auto">
        <a:xfrm>
          <a:off x="0" y="35814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609600</xdr:colOff>
      <xdr:row>13</xdr:row>
      <xdr:rowOff>57150</xdr:rowOff>
    </xdr:to>
    <xdr:sp macro="" textlink="">
      <xdr:nvSpPr>
        <xdr:cNvPr id="108" name="Text Box 7">
          <a:extLst>
            <a:ext uri="{FF2B5EF4-FFF2-40B4-BE49-F238E27FC236}">
              <a16:creationId xmlns:a16="http://schemas.microsoft.com/office/drawing/2014/main" id="{00000000-0008-0000-0000-00006C000000}"/>
            </a:ext>
          </a:extLst>
        </xdr:cNvPr>
        <xdr:cNvSpPr txBox="1">
          <a:spLocks noChangeArrowheads="1"/>
        </xdr:cNvSpPr>
      </xdr:nvSpPr>
      <xdr:spPr bwMode="auto">
        <a:xfrm>
          <a:off x="0" y="35814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285750</xdr:colOff>
      <xdr:row>13</xdr:row>
      <xdr:rowOff>28575</xdr:rowOff>
    </xdr:to>
    <xdr:sp macro="" textlink="">
      <xdr:nvSpPr>
        <xdr:cNvPr id="109" name="Text Box 8">
          <a:extLst>
            <a:ext uri="{FF2B5EF4-FFF2-40B4-BE49-F238E27FC236}">
              <a16:creationId xmlns:a16="http://schemas.microsoft.com/office/drawing/2014/main" id="{00000000-0008-0000-0000-00006D000000}"/>
            </a:ext>
          </a:extLst>
        </xdr:cNvPr>
        <xdr:cNvSpPr txBox="1">
          <a:spLocks noChangeArrowheads="1"/>
        </xdr:cNvSpPr>
      </xdr:nvSpPr>
      <xdr:spPr bwMode="auto">
        <a:xfrm>
          <a:off x="0" y="35814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609600</xdr:colOff>
      <xdr:row>13</xdr:row>
      <xdr:rowOff>57150</xdr:rowOff>
    </xdr:to>
    <xdr:sp macro="" textlink="">
      <xdr:nvSpPr>
        <xdr:cNvPr id="110" name="Text Box 9">
          <a:extLst>
            <a:ext uri="{FF2B5EF4-FFF2-40B4-BE49-F238E27FC236}">
              <a16:creationId xmlns:a16="http://schemas.microsoft.com/office/drawing/2014/main" id="{00000000-0008-0000-0000-00006E000000}"/>
            </a:ext>
          </a:extLst>
        </xdr:cNvPr>
        <xdr:cNvSpPr txBox="1">
          <a:spLocks noChangeArrowheads="1"/>
        </xdr:cNvSpPr>
      </xdr:nvSpPr>
      <xdr:spPr bwMode="auto">
        <a:xfrm>
          <a:off x="0" y="35814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609600</xdr:colOff>
      <xdr:row>13</xdr:row>
      <xdr:rowOff>57150</xdr:rowOff>
    </xdr:to>
    <xdr:sp macro="" textlink="">
      <xdr:nvSpPr>
        <xdr:cNvPr id="111" name="Text Box 13">
          <a:extLst>
            <a:ext uri="{FF2B5EF4-FFF2-40B4-BE49-F238E27FC236}">
              <a16:creationId xmlns:a16="http://schemas.microsoft.com/office/drawing/2014/main" id="{00000000-0008-0000-0000-00006F000000}"/>
            </a:ext>
          </a:extLst>
        </xdr:cNvPr>
        <xdr:cNvSpPr txBox="1">
          <a:spLocks noChangeArrowheads="1"/>
        </xdr:cNvSpPr>
      </xdr:nvSpPr>
      <xdr:spPr bwMode="auto">
        <a:xfrm>
          <a:off x="0" y="35814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609600</xdr:colOff>
      <xdr:row>13</xdr:row>
      <xdr:rowOff>57150</xdr:rowOff>
    </xdr:to>
    <xdr:sp macro="" textlink="">
      <xdr:nvSpPr>
        <xdr:cNvPr id="112" name="Text Box 15">
          <a:extLst>
            <a:ext uri="{FF2B5EF4-FFF2-40B4-BE49-F238E27FC236}">
              <a16:creationId xmlns:a16="http://schemas.microsoft.com/office/drawing/2014/main" id="{00000000-0008-0000-0000-000070000000}"/>
            </a:ext>
          </a:extLst>
        </xdr:cNvPr>
        <xdr:cNvSpPr txBox="1">
          <a:spLocks noChangeArrowheads="1"/>
        </xdr:cNvSpPr>
      </xdr:nvSpPr>
      <xdr:spPr bwMode="auto">
        <a:xfrm>
          <a:off x="0" y="35814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609600</xdr:colOff>
      <xdr:row>13</xdr:row>
      <xdr:rowOff>57150</xdr:rowOff>
    </xdr:to>
    <xdr:sp macro="" textlink="">
      <xdr:nvSpPr>
        <xdr:cNvPr id="113" name="Text Box 16">
          <a:extLst>
            <a:ext uri="{FF2B5EF4-FFF2-40B4-BE49-F238E27FC236}">
              <a16:creationId xmlns:a16="http://schemas.microsoft.com/office/drawing/2014/main" id="{00000000-0008-0000-0000-000071000000}"/>
            </a:ext>
          </a:extLst>
        </xdr:cNvPr>
        <xdr:cNvSpPr txBox="1">
          <a:spLocks noChangeArrowheads="1"/>
        </xdr:cNvSpPr>
      </xdr:nvSpPr>
      <xdr:spPr bwMode="auto">
        <a:xfrm>
          <a:off x="0" y="35814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523875</xdr:colOff>
      <xdr:row>13</xdr:row>
      <xdr:rowOff>0</xdr:rowOff>
    </xdr:from>
    <xdr:to>
      <xdr:col>0</xdr:col>
      <xdr:colOff>723900</xdr:colOff>
      <xdr:row>13</xdr:row>
      <xdr:rowOff>57150</xdr:rowOff>
    </xdr:to>
    <xdr:sp macro="" textlink="">
      <xdr:nvSpPr>
        <xdr:cNvPr id="114" name="Text Box 17">
          <a:extLst>
            <a:ext uri="{FF2B5EF4-FFF2-40B4-BE49-F238E27FC236}">
              <a16:creationId xmlns:a16="http://schemas.microsoft.com/office/drawing/2014/main" id="{00000000-0008-0000-0000-000072000000}"/>
            </a:ext>
          </a:extLst>
        </xdr:cNvPr>
        <xdr:cNvSpPr txBox="1">
          <a:spLocks noChangeArrowheads="1"/>
        </xdr:cNvSpPr>
      </xdr:nvSpPr>
      <xdr:spPr bwMode="auto">
        <a:xfrm>
          <a:off x="523875" y="3581400"/>
          <a:ext cx="200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590550</xdr:colOff>
      <xdr:row>13</xdr:row>
      <xdr:rowOff>0</xdr:rowOff>
    </xdr:from>
    <xdr:to>
      <xdr:col>0</xdr:col>
      <xdr:colOff>733425</xdr:colOff>
      <xdr:row>13</xdr:row>
      <xdr:rowOff>57150</xdr:rowOff>
    </xdr:to>
    <xdr:sp macro="" textlink="">
      <xdr:nvSpPr>
        <xdr:cNvPr id="115" name="Text Box 19">
          <a:extLst>
            <a:ext uri="{FF2B5EF4-FFF2-40B4-BE49-F238E27FC236}">
              <a16:creationId xmlns:a16="http://schemas.microsoft.com/office/drawing/2014/main" id="{00000000-0008-0000-0000-000073000000}"/>
            </a:ext>
          </a:extLst>
        </xdr:cNvPr>
        <xdr:cNvSpPr txBox="1">
          <a:spLocks noChangeArrowheads="1"/>
        </xdr:cNvSpPr>
      </xdr:nvSpPr>
      <xdr:spPr bwMode="auto">
        <a:xfrm>
          <a:off x="590550" y="3581400"/>
          <a:ext cx="1428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116" name="Text Box 1">
          <a:extLst>
            <a:ext uri="{FF2B5EF4-FFF2-40B4-BE49-F238E27FC236}">
              <a16:creationId xmlns:a16="http://schemas.microsoft.com/office/drawing/2014/main" id="{00000000-0008-0000-0000-00007400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38100</xdr:rowOff>
    </xdr:to>
    <xdr:sp macro="" textlink="">
      <xdr:nvSpPr>
        <xdr:cNvPr id="117" name="Text Box 3">
          <a:extLst>
            <a:ext uri="{FF2B5EF4-FFF2-40B4-BE49-F238E27FC236}">
              <a16:creationId xmlns:a16="http://schemas.microsoft.com/office/drawing/2014/main" id="{00000000-0008-0000-0000-00007500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118" name="Text Box 4">
          <a:extLst>
            <a:ext uri="{FF2B5EF4-FFF2-40B4-BE49-F238E27FC236}">
              <a16:creationId xmlns:a16="http://schemas.microsoft.com/office/drawing/2014/main" id="{00000000-0008-0000-0000-00007600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9525</xdr:colOff>
      <xdr:row>23</xdr:row>
      <xdr:rowOff>0</xdr:rowOff>
    </xdr:from>
    <xdr:to>
      <xdr:col>0</xdr:col>
      <xdr:colOff>495300</xdr:colOff>
      <xdr:row>23</xdr:row>
      <xdr:rowOff>9525</xdr:rowOff>
    </xdr:to>
    <xdr:sp macro="" textlink="">
      <xdr:nvSpPr>
        <xdr:cNvPr id="119" name="Text Box 5">
          <a:extLst>
            <a:ext uri="{FF2B5EF4-FFF2-40B4-BE49-F238E27FC236}">
              <a16:creationId xmlns:a16="http://schemas.microsoft.com/office/drawing/2014/main" id="{00000000-0008-0000-0000-000077000000}"/>
            </a:ext>
          </a:extLst>
        </xdr:cNvPr>
        <xdr:cNvSpPr txBox="1">
          <a:spLocks noChangeArrowheads="1"/>
        </xdr:cNvSpPr>
      </xdr:nvSpPr>
      <xdr:spPr bwMode="auto">
        <a:xfrm>
          <a:off x="9525" y="10429875"/>
          <a:ext cx="485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120" name="Text Box 6">
          <a:extLst>
            <a:ext uri="{FF2B5EF4-FFF2-40B4-BE49-F238E27FC236}">
              <a16:creationId xmlns:a16="http://schemas.microsoft.com/office/drawing/2014/main" id="{00000000-0008-0000-0000-00007800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38100</xdr:rowOff>
    </xdr:to>
    <xdr:sp macro="" textlink="">
      <xdr:nvSpPr>
        <xdr:cNvPr id="121" name="Text Box 7">
          <a:extLst>
            <a:ext uri="{FF2B5EF4-FFF2-40B4-BE49-F238E27FC236}">
              <a16:creationId xmlns:a16="http://schemas.microsoft.com/office/drawing/2014/main" id="{00000000-0008-0000-0000-00007900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122" name="Text Box 8">
          <a:extLst>
            <a:ext uri="{FF2B5EF4-FFF2-40B4-BE49-F238E27FC236}">
              <a16:creationId xmlns:a16="http://schemas.microsoft.com/office/drawing/2014/main" id="{00000000-0008-0000-0000-00007A00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523875</xdr:colOff>
      <xdr:row>23</xdr:row>
      <xdr:rowOff>38100</xdr:rowOff>
    </xdr:to>
    <xdr:sp macro="" textlink="">
      <xdr:nvSpPr>
        <xdr:cNvPr id="123" name="Text Box 9">
          <a:extLst>
            <a:ext uri="{FF2B5EF4-FFF2-40B4-BE49-F238E27FC236}">
              <a16:creationId xmlns:a16="http://schemas.microsoft.com/office/drawing/2014/main" id="{00000000-0008-0000-0000-00007B000000}"/>
            </a:ext>
          </a:extLst>
        </xdr:cNvPr>
        <xdr:cNvSpPr txBox="1">
          <a:spLocks noChangeArrowheads="1"/>
        </xdr:cNvSpPr>
      </xdr:nvSpPr>
      <xdr:spPr bwMode="auto">
        <a:xfrm>
          <a:off x="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523875</xdr:colOff>
      <xdr:row>23</xdr:row>
      <xdr:rowOff>38100</xdr:rowOff>
    </xdr:to>
    <xdr:sp macro="" textlink="">
      <xdr:nvSpPr>
        <xdr:cNvPr id="124" name="Text Box 13">
          <a:extLst>
            <a:ext uri="{FF2B5EF4-FFF2-40B4-BE49-F238E27FC236}">
              <a16:creationId xmlns:a16="http://schemas.microsoft.com/office/drawing/2014/main" id="{00000000-0008-0000-0000-00007C000000}"/>
            </a:ext>
          </a:extLst>
        </xdr:cNvPr>
        <xdr:cNvSpPr txBox="1">
          <a:spLocks noChangeArrowheads="1"/>
        </xdr:cNvSpPr>
      </xdr:nvSpPr>
      <xdr:spPr bwMode="auto">
        <a:xfrm>
          <a:off x="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38100</xdr:rowOff>
    </xdr:to>
    <xdr:sp macro="" textlink="">
      <xdr:nvSpPr>
        <xdr:cNvPr id="125" name="Text Box 15">
          <a:extLst>
            <a:ext uri="{FF2B5EF4-FFF2-40B4-BE49-F238E27FC236}">
              <a16:creationId xmlns:a16="http://schemas.microsoft.com/office/drawing/2014/main" id="{00000000-0008-0000-0000-00007D00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38100</xdr:rowOff>
    </xdr:to>
    <xdr:sp macro="" textlink="">
      <xdr:nvSpPr>
        <xdr:cNvPr id="126" name="Text Box 16">
          <a:extLst>
            <a:ext uri="{FF2B5EF4-FFF2-40B4-BE49-F238E27FC236}">
              <a16:creationId xmlns:a16="http://schemas.microsoft.com/office/drawing/2014/main" id="{00000000-0008-0000-0000-00007E00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152400</xdr:colOff>
      <xdr:row>23</xdr:row>
      <xdr:rowOff>28575</xdr:rowOff>
    </xdr:to>
    <xdr:sp macro="" textlink="">
      <xdr:nvSpPr>
        <xdr:cNvPr id="127" name="Text Box 1">
          <a:extLst>
            <a:ext uri="{FF2B5EF4-FFF2-40B4-BE49-F238E27FC236}">
              <a16:creationId xmlns:a16="http://schemas.microsoft.com/office/drawing/2014/main" id="{00000000-0008-0000-0000-00007F000000}"/>
            </a:ext>
          </a:extLst>
        </xdr:cNvPr>
        <xdr:cNvSpPr txBox="1">
          <a:spLocks noChangeArrowheads="1"/>
        </xdr:cNvSpPr>
      </xdr:nvSpPr>
      <xdr:spPr bwMode="auto">
        <a:xfrm>
          <a:off x="0" y="10429875"/>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152400</xdr:colOff>
      <xdr:row>23</xdr:row>
      <xdr:rowOff>28575</xdr:rowOff>
    </xdr:to>
    <xdr:sp macro="" textlink="">
      <xdr:nvSpPr>
        <xdr:cNvPr id="128" name="Text Box 4">
          <a:extLst>
            <a:ext uri="{FF2B5EF4-FFF2-40B4-BE49-F238E27FC236}">
              <a16:creationId xmlns:a16="http://schemas.microsoft.com/office/drawing/2014/main" id="{00000000-0008-0000-0000-000080000000}"/>
            </a:ext>
          </a:extLst>
        </xdr:cNvPr>
        <xdr:cNvSpPr txBox="1">
          <a:spLocks noChangeArrowheads="1"/>
        </xdr:cNvSpPr>
      </xdr:nvSpPr>
      <xdr:spPr bwMode="auto">
        <a:xfrm>
          <a:off x="0" y="10429875"/>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609600</xdr:colOff>
      <xdr:row>23</xdr:row>
      <xdr:rowOff>38100</xdr:rowOff>
    </xdr:to>
    <xdr:sp macro="" textlink="">
      <xdr:nvSpPr>
        <xdr:cNvPr id="129" name="Text Box 5">
          <a:extLst>
            <a:ext uri="{FF2B5EF4-FFF2-40B4-BE49-F238E27FC236}">
              <a16:creationId xmlns:a16="http://schemas.microsoft.com/office/drawing/2014/main" id="{00000000-0008-0000-0000-00008100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152400</xdr:colOff>
      <xdr:row>23</xdr:row>
      <xdr:rowOff>28575</xdr:rowOff>
    </xdr:to>
    <xdr:sp macro="" textlink="">
      <xdr:nvSpPr>
        <xdr:cNvPr id="130" name="Text Box 6">
          <a:extLst>
            <a:ext uri="{FF2B5EF4-FFF2-40B4-BE49-F238E27FC236}">
              <a16:creationId xmlns:a16="http://schemas.microsoft.com/office/drawing/2014/main" id="{00000000-0008-0000-0000-000082000000}"/>
            </a:ext>
          </a:extLst>
        </xdr:cNvPr>
        <xdr:cNvSpPr txBox="1">
          <a:spLocks noChangeArrowheads="1"/>
        </xdr:cNvSpPr>
      </xdr:nvSpPr>
      <xdr:spPr bwMode="auto">
        <a:xfrm>
          <a:off x="0" y="10429875"/>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609600</xdr:colOff>
      <xdr:row>23</xdr:row>
      <xdr:rowOff>38100</xdr:rowOff>
    </xdr:to>
    <xdr:sp macro="" textlink="">
      <xdr:nvSpPr>
        <xdr:cNvPr id="131" name="Text Box 7">
          <a:extLst>
            <a:ext uri="{FF2B5EF4-FFF2-40B4-BE49-F238E27FC236}">
              <a16:creationId xmlns:a16="http://schemas.microsoft.com/office/drawing/2014/main" id="{00000000-0008-0000-0000-00008300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152400</xdr:colOff>
      <xdr:row>23</xdr:row>
      <xdr:rowOff>28575</xdr:rowOff>
    </xdr:to>
    <xdr:sp macro="" textlink="">
      <xdr:nvSpPr>
        <xdr:cNvPr id="132" name="Text Box 8">
          <a:extLst>
            <a:ext uri="{FF2B5EF4-FFF2-40B4-BE49-F238E27FC236}">
              <a16:creationId xmlns:a16="http://schemas.microsoft.com/office/drawing/2014/main" id="{00000000-0008-0000-0000-000084000000}"/>
            </a:ext>
          </a:extLst>
        </xdr:cNvPr>
        <xdr:cNvSpPr txBox="1">
          <a:spLocks noChangeArrowheads="1"/>
        </xdr:cNvSpPr>
      </xdr:nvSpPr>
      <xdr:spPr bwMode="auto">
        <a:xfrm>
          <a:off x="0" y="10429875"/>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609600</xdr:colOff>
      <xdr:row>23</xdr:row>
      <xdr:rowOff>38100</xdr:rowOff>
    </xdr:to>
    <xdr:sp macro="" textlink="">
      <xdr:nvSpPr>
        <xdr:cNvPr id="133" name="Text Box 9">
          <a:extLst>
            <a:ext uri="{FF2B5EF4-FFF2-40B4-BE49-F238E27FC236}">
              <a16:creationId xmlns:a16="http://schemas.microsoft.com/office/drawing/2014/main" id="{00000000-0008-0000-0000-00008500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609600</xdr:colOff>
      <xdr:row>23</xdr:row>
      <xdr:rowOff>38100</xdr:rowOff>
    </xdr:to>
    <xdr:sp macro="" textlink="">
      <xdr:nvSpPr>
        <xdr:cNvPr id="134" name="Text Box 13">
          <a:extLst>
            <a:ext uri="{FF2B5EF4-FFF2-40B4-BE49-F238E27FC236}">
              <a16:creationId xmlns:a16="http://schemas.microsoft.com/office/drawing/2014/main" id="{00000000-0008-0000-0000-00008600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609600</xdr:colOff>
      <xdr:row>23</xdr:row>
      <xdr:rowOff>38100</xdr:rowOff>
    </xdr:to>
    <xdr:sp macro="" textlink="">
      <xdr:nvSpPr>
        <xdr:cNvPr id="135" name="Text Box 15">
          <a:extLst>
            <a:ext uri="{FF2B5EF4-FFF2-40B4-BE49-F238E27FC236}">
              <a16:creationId xmlns:a16="http://schemas.microsoft.com/office/drawing/2014/main" id="{00000000-0008-0000-0000-00008700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609600</xdr:colOff>
      <xdr:row>23</xdr:row>
      <xdr:rowOff>38100</xdr:rowOff>
    </xdr:to>
    <xdr:sp macro="" textlink="">
      <xdr:nvSpPr>
        <xdr:cNvPr id="136" name="Text Box 16">
          <a:extLst>
            <a:ext uri="{FF2B5EF4-FFF2-40B4-BE49-F238E27FC236}">
              <a16:creationId xmlns:a16="http://schemas.microsoft.com/office/drawing/2014/main" id="{00000000-0008-0000-0000-00008800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609600</xdr:colOff>
      <xdr:row>23</xdr:row>
      <xdr:rowOff>38100</xdr:rowOff>
    </xdr:to>
    <xdr:sp macro="" textlink="">
      <xdr:nvSpPr>
        <xdr:cNvPr id="137" name="Text Box 17">
          <a:extLst>
            <a:ext uri="{FF2B5EF4-FFF2-40B4-BE49-F238E27FC236}">
              <a16:creationId xmlns:a16="http://schemas.microsoft.com/office/drawing/2014/main" id="{00000000-0008-0000-0000-00008900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609600</xdr:colOff>
      <xdr:row>23</xdr:row>
      <xdr:rowOff>38100</xdr:rowOff>
    </xdr:to>
    <xdr:sp macro="" textlink="">
      <xdr:nvSpPr>
        <xdr:cNvPr id="138" name="Text Box 19">
          <a:extLst>
            <a:ext uri="{FF2B5EF4-FFF2-40B4-BE49-F238E27FC236}">
              <a16:creationId xmlns:a16="http://schemas.microsoft.com/office/drawing/2014/main" id="{00000000-0008-0000-0000-00008A00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139" name="Text Box 1">
          <a:extLst>
            <a:ext uri="{FF2B5EF4-FFF2-40B4-BE49-F238E27FC236}">
              <a16:creationId xmlns:a16="http://schemas.microsoft.com/office/drawing/2014/main" id="{00000000-0008-0000-0000-00008B00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140" name="Text Box 3">
          <a:extLst>
            <a:ext uri="{FF2B5EF4-FFF2-40B4-BE49-F238E27FC236}">
              <a16:creationId xmlns:a16="http://schemas.microsoft.com/office/drawing/2014/main" id="{00000000-0008-0000-0000-00008C00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141" name="Text Box 4">
          <a:extLst>
            <a:ext uri="{FF2B5EF4-FFF2-40B4-BE49-F238E27FC236}">
              <a16:creationId xmlns:a16="http://schemas.microsoft.com/office/drawing/2014/main" id="{00000000-0008-0000-0000-00008D00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142" name="Text Box 5">
          <a:extLst>
            <a:ext uri="{FF2B5EF4-FFF2-40B4-BE49-F238E27FC236}">
              <a16:creationId xmlns:a16="http://schemas.microsoft.com/office/drawing/2014/main" id="{00000000-0008-0000-0000-00008E00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143" name="Text Box 6">
          <a:extLst>
            <a:ext uri="{FF2B5EF4-FFF2-40B4-BE49-F238E27FC236}">
              <a16:creationId xmlns:a16="http://schemas.microsoft.com/office/drawing/2014/main" id="{00000000-0008-0000-0000-00008F00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144" name="Text Box 7">
          <a:extLst>
            <a:ext uri="{FF2B5EF4-FFF2-40B4-BE49-F238E27FC236}">
              <a16:creationId xmlns:a16="http://schemas.microsoft.com/office/drawing/2014/main" id="{00000000-0008-0000-0000-00009000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571500</xdr:colOff>
      <xdr:row>23</xdr:row>
      <xdr:rowOff>38100</xdr:rowOff>
    </xdr:to>
    <xdr:sp macro="" textlink="">
      <xdr:nvSpPr>
        <xdr:cNvPr id="145" name="Text Box 9">
          <a:extLst>
            <a:ext uri="{FF2B5EF4-FFF2-40B4-BE49-F238E27FC236}">
              <a16:creationId xmlns:a16="http://schemas.microsoft.com/office/drawing/2014/main" id="{00000000-0008-0000-0000-00009100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146" name="Text Box 15">
          <a:extLst>
            <a:ext uri="{FF2B5EF4-FFF2-40B4-BE49-F238E27FC236}">
              <a16:creationId xmlns:a16="http://schemas.microsoft.com/office/drawing/2014/main" id="{00000000-0008-0000-0000-00009200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147" name="Text Box 16">
          <a:extLst>
            <a:ext uri="{FF2B5EF4-FFF2-40B4-BE49-F238E27FC236}">
              <a16:creationId xmlns:a16="http://schemas.microsoft.com/office/drawing/2014/main" id="{00000000-0008-0000-0000-00009300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148" name="Text Box 17">
          <a:extLst>
            <a:ext uri="{FF2B5EF4-FFF2-40B4-BE49-F238E27FC236}">
              <a16:creationId xmlns:a16="http://schemas.microsoft.com/office/drawing/2014/main" id="{00000000-0008-0000-0000-00009400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149" name="Text Box 1">
          <a:extLst>
            <a:ext uri="{FF2B5EF4-FFF2-40B4-BE49-F238E27FC236}">
              <a16:creationId xmlns:a16="http://schemas.microsoft.com/office/drawing/2014/main" id="{00000000-0008-0000-0000-00009500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150" name="Text Box 3">
          <a:extLst>
            <a:ext uri="{FF2B5EF4-FFF2-40B4-BE49-F238E27FC236}">
              <a16:creationId xmlns:a16="http://schemas.microsoft.com/office/drawing/2014/main" id="{00000000-0008-0000-0000-00009600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151" name="Text Box 4">
          <a:extLst>
            <a:ext uri="{FF2B5EF4-FFF2-40B4-BE49-F238E27FC236}">
              <a16:creationId xmlns:a16="http://schemas.microsoft.com/office/drawing/2014/main" id="{00000000-0008-0000-0000-00009700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152" name="Text Box 5">
          <a:extLst>
            <a:ext uri="{FF2B5EF4-FFF2-40B4-BE49-F238E27FC236}">
              <a16:creationId xmlns:a16="http://schemas.microsoft.com/office/drawing/2014/main" id="{00000000-0008-0000-0000-00009800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153" name="Text Box 6">
          <a:extLst>
            <a:ext uri="{FF2B5EF4-FFF2-40B4-BE49-F238E27FC236}">
              <a16:creationId xmlns:a16="http://schemas.microsoft.com/office/drawing/2014/main" id="{00000000-0008-0000-0000-00009900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154" name="Text Box 7">
          <a:extLst>
            <a:ext uri="{FF2B5EF4-FFF2-40B4-BE49-F238E27FC236}">
              <a16:creationId xmlns:a16="http://schemas.microsoft.com/office/drawing/2014/main" id="{00000000-0008-0000-0000-00009A00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571500</xdr:colOff>
      <xdr:row>23</xdr:row>
      <xdr:rowOff>38100</xdr:rowOff>
    </xdr:to>
    <xdr:sp macro="" textlink="">
      <xdr:nvSpPr>
        <xdr:cNvPr id="155" name="Text Box 9">
          <a:extLst>
            <a:ext uri="{FF2B5EF4-FFF2-40B4-BE49-F238E27FC236}">
              <a16:creationId xmlns:a16="http://schemas.microsoft.com/office/drawing/2014/main" id="{00000000-0008-0000-0000-00009B00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156" name="Text Box 15">
          <a:extLst>
            <a:ext uri="{FF2B5EF4-FFF2-40B4-BE49-F238E27FC236}">
              <a16:creationId xmlns:a16="http://schemas.microsoft.com/office/drawing/2014/main" id="{00000000-0008-0000-0000-00009C00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157" name="Text Box 16">
          <a:extLst>
            <a:ext uri="{FF2B5EF4-FFF2-40B4-BE49-F238E27FC236}">
              <a16:creationId xmlns:a16="http://schemas.microsoft.com/office/drawing/2014/main" id="{00000000-0008-0000-0000-00009D00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158" name="Text Box 17">
          <a:extLst>
            <a:ext uri="{FF2B5EF4-FFF2-40B4-BE49-F238E27FC236}">
              <a16:creationId xmlns:a16="http://schemas.microsoft.com/office/drawing/2014/main" id="{00000000-0008-0000-0000-00009E00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276225</xdr:colOff>
      <xdr:row>23</xdr:row>
      <xdr:rowOff>28575</xdr:rowOff>
    </xdr:to>
    <xdr:sp macro="" textlink="">
      <xdr:nvSpPr>
        <xdr:cNvPr id="159" name="Text Box 1">
          <a:extLst>
            <a:ext uri="{FF2B5EF4-FFF2-40B4-BE49-F238E27FC236}">
              <a16:creationId xmlns:a16="http://schemas.microsoft.com/office/drawing/2014/main" id="{00000000-0008-0000-0000-00009F000000}"/>
            </a:ext>
          </a:extLst>
        </xdr:cNvPr>
        <xdr:cNvSpPr txBox="1">
          <a:spLocks noChangeArrowheads="1"/>
        </xdr:cNvSpPr>
      </xdr:nvSpPr>
      <xdr:spPr bwMode="auto">
        <a:xfrm>
          <a:off x="0" y="10429875"/>
          <a:ext cx="2762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609600</xdr:colOff>
      <xdr:row>23</xdr:row>
      <xdr:rowOff>38100</xdr:rowOff>
    </xdr:to>
    <xdr:sp macro="" textlink="">
      <xdr:nvSpPr>
        <xdr:cNvPr id="160" name="Text Box 3">
          <a:extLst>
            <a:ext uri="{FF2B5EF4-FFF2-40B4-BE49-F238E27FC236}">
              <a16:creationId xmlns:a16="http://schemas.microsoft.com/office/drawing/2014/main" id="{00000000-0008-0000-0000-0000A000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285750</xdr:colOff>
      <xdr:row>23</xdr:row>
      <xdr:rowOff>28575</xdr:rowOff>
    </xdr:to>
    <xdr:sp macro="" textlink="">
      <xdr:nvSpPr>
        <xdr:cNvPr id="161" name="Text Box 4">
          <a:extLst>
            <a:ext uri="{FF2B5EF4-FFF2-40B4-BE49-F238E27FC236}">
              <a16:creationId xmlns:a16="http://schemas.microsoft.com/office/drawing/2014/main" id="{00000000-0008-0000-0000-0000A1000000}"/>
            </a:ext>
          </a:extLst>
        </xdr:cNvPr>
        <xdr:cNvSpPr txBox="1">
          <a:spLocks noChangeArrowheads="1"/>
        </xdr:cNvSpPr>
      </xdr:nvSpPr>
      <xdr:spPr bwMode="auto">
        <a:xfrm>
          <a:off x="0" y="10429875"/>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609600</xdr:colOff>
      <xdr:row>23</xdr:row>
      <xdr:rowOff>38100</xdr:rowOff>
    </xdr:to>
    <xdr:sp macro="" textlink="">
      <xdr:nvSpPr>
        <xdr:cNvPr id="162" name="Text Box 5">
          <a:extLst>
            <a:ext uri="{FF2B5EF4-FFF2-40B4-BE49-F238E27FC236}">
              <a16:creationId xmlns:a16="http://schemas.microsoft.com/office/drawing/2014/main" id="{00000000-0008-0000-0000-0000A200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285750</xdr:colOff>
      <xdr:row>23</xdr:row>
      <xdr:rowOff>28575</xdr:rowOff>
    </xdr:to>
    <xdr:sp macro="" textlink="">
      <xdr:nvSpPr>
        <xdr:cNvPr id="163" name="Text Box 6">
          <a:extLst>
            <a:ext uri="{FF2B5EF4-FFF2-40B4-BE49-F238E27FC236}">
              <a16:creationId xmlns:a16="http://schemas.microsoft.com/office/drawing/2014/main" id="{00000000-0008-0000-0000-0000A3000000}"/>
            </a:ext>
          </a:extLst>
        </xdr:cNvPr>
        <xdr:cNvSpPr txBox="1">
          <a:spLocks noChangeArrowheads="1"/>
        </xdr:cNvSpPr>
      </xdr:nvSpPr>
      <xdr:spPr bwMode="auto">
        <a:xfrm>
          <a:off x="0" y="10429875"/>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609600</xdr:colOff>
      <xdr:row>23</xdr:row>
      <xdr:rowOff>38100</xdr:rowOff>
    </xdr:to>
    <xdr:sp macro="" textlink="">
      <xdr:nvSpPr>
        <xdr:cNvPr id="164" name="Text Box 7">
          <a:extLst>
            <a:ext uri="{FF2B5EF4-FFF2-40B4-BE49-F238E27FC236}">
              <a16:creationId xmlns:a16="http://schemas.microsoft.com/office/drawing/2014/main" id="{00000000-0008-0000-0000-0000A400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285750</xdr:colOff>
      <xdr:row>23</xdr:row>
      <xdr:rowOff>28575</xdr:rowOff>
    </xdr:to>
    <xdr:sp macro="" textlink="">
      <xdr:nvSpPr>
        <xdr:cNvPr id="165" name="Text Box 8">
          <a:extLst>
            <a:ext uri="{FF2B5EF4-FFF2-40B4-BE49-F238E27FC236}">
              <a16:creationId xmlns:a16="http://schemas.microsoft.com/office/drawing/2014/main" id="{00000000-0008-0000-0000-0000A5000000}"/>
            </a:ext>
          </a:extLst>
        </xdr:cNvPr>
        <xdr:cNvSpPr txBox="1">
          <a:spLocks noChangeArrowheads="1"/>
        </xdr:cNvSpPr>
      </xdr:nvSpPr>
      <xdr:spPr bwMode="auto">
        <a:xfrm>
          <a:off x="0" y="10429875"/>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609600</xdr:colOff>
      <xdr:row>23</xdr:row>
      <xdr:rowOff>38100</xdr:rowOff>
    </xdr:to>
    <xdr:sp macro="" textlink="">
      <xdr:nvSpPr>
        <xdr:cNvPr id="166" name="Text Box 9">
          <a:extLst>
            <a:ext uri="{FF2B5EF4-FFF2-40B4-BE49-F238E27FC236}">
              <a16:creationId xmlns:a16="http://schemas.microsoft.com/office/drawing/2014/main" id="{00000000-0008-0000-0000-0000A600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609600</xdr:colOff>
      <xdr:row>23</xdr:row>
      <xdr:rowOff>38100</xdr:rowOff>
    </xdr:to>
    <xdr:sp macro="" textlink="">
      <xdr:nvSpPr>
        <xdr:cNvPr id="167" name="Text Box 13">
          <a:extLst>
            <a:ext uri="{FF2B5EF4-FFF2-40B4-BE49-F238E27FC236}">
              <a16:creationId xmlns:a16="http://schemas.microsoft.com/office/drawing/2014/main" id="{00000000-0008-0000-0000-0000A700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609600</xdr:colOff>
      <xdr:row>23</xdr:row>
      <xdr:rowOff>38100</xdr:rowOff>
    </xdr:to>
    <xdr:sp macro="" textlink="">
      <xdr:nvSpPr>
        <xdr:cNvPr id="168" name="Text Box 15">
          <a:extLst>
            <a:ext uri="{FF2B5EF4-FFF2-40B4-BE49-F238E27FC236}">
              <a16:creationId xmlns:a16="http://schemas.microsoft.com/office/drawing/2014/main" id="{00000000-0008-0000-0000-0000A800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609600</xdr:colOff>
      <xdr:row>23</xdr:row>
      <xdr:rowOff>38100</xdr:rowOff>
    </xdr:to>
    <xdr:sp macro="" textlink="">
      <xdr:nvSpPr>
        <xdr:cNvPr id="169" name="Text Box 16">
          <a:extLst>
            <a:ext uri="{FF2B5EF4-FFF2-40B4-BE49-F238E27FC236}">
              <a16:creationId xmlns:a16="http://schemas.microsoft.com/office/drawing/2014/main" id="{00000000-0008-0000-0000-0000A900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609600</xdr:colOff>
      <xdr:row>23</xdr:row>
      <xdr:rowOff>38100</xdr:rowOff>
    </xdr:to>
    <xdr:sp macro="" textlink="">
      <xdr:nvSpPr>
        <xdr:cNvPr id="170" name="Text Box 17">
          <a:extLst>
            <a:ext uri="{FF2B5EF4-FFF2-40B4-BE49-F238E27FC236}">
              <a16:creationId xmlns:a16="http://schemas.microsoft.com/office/drawing/2014/main" id="{00000000-0008-0000-0000-0000AA00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609600</xdr:colOff>
      <xdr:row>23</xdr:row>
      <xdr:rowOff>38100</xdr:rowOff>
    </xdr:to>
    <xdr:sp macro="" textlink="">
      <xdr:nvSpPr>
        <xdr:cNvPr id="171" name="Text Box 19">
          <a:extLst>
            <a:ext uri="{FF2B5EF4-FFF2-40B4-BE49-F238E27FC236}">
              <a16:creationId xmlns:a16="http://schemas.microsoft.com/office/drawing/2014/main" id="{00000000-0008-0000-0000-0000AB00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133350</xdr:colOff>
      <xdr:row>14</xdr:row>
      <xdr:rowOff>28575</xdr:rowOff>
    </xdr:to>
    <xdr:sp macro="" textlink="">
      <xdr:nvSpPr>
        <xdr:cNvPr id="172" name="Text Box 1">
          <a:extLst>
            <a:ext uri="{FF2B5EF4-FFF2-40B4-BE49-F238E27FC236}">
              <a16:creationId xmlns:a16="http://schemas.microsoft.com/office/drawing/2014/main" id="{00000000-0008-0000-0000-0000AC000000}"/>
            </a:ext>
          </a:extLst>
        </xdr:cNvPr>
        <xdr:cNvSpPr txBox="1">
          <a:spLocks noChangeArrowheads="1"/>
        </xdr:cNvSpPr>
      </xdr:nvSpPr>
      <xdr:spPr bwMode="auto">
        <a:xfrm>
          <a:off x="0" y="42672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133350</xdr:colOff>
      <xdr:row>14</xdr:row>
      <xdr:rowOff>28575</xdr:rowOff>
    </xdr:to>
    <xdr:sp macro="" textlink="">
      <xdr:nvSpPr>
        <xdr:cNvPr id="173" name="Text Box 4">
          <a:extLst>
            <a:ext uri="{FF2B5EF4-FFF2-40B4-BE49-F238E27FC236}">
              <a16:creationId xmlns:a16="http://schemas.microsoft.com/office/drawing/2014/main" id="{00000000-0008-0000-0000-0000AD000000}"/>
            </a:ext>
          </a:extLst>
        </xdr:cNvPr>
        <xdr:cNvSpPr txBox="1">
          <a:spLocks noChangeArrowheads="1"/>
        </xdr:cNvSpPr>
      </xdr:nvSpPr>
      <xdr:spPr bwMode="auto">
        <a:xfrm>
          <a:off x="0" y="42672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133350</xdr:colOff>
      <xdr:row>14</xdr:row>
      <xdr:rowOff>28575</xdr:rowOff>
    </xdr:to>
    <xdr:sp macro="" textlink="">
      <xdr:nvSpPr>
        <xdr:cNvPr id="174" name="Text Box 6">
          <a:extLst>
            <a:ext uri="{FF2B5EF4-FFF2-40B4-BE49-F238E27FC236}">
              <a16:creationId xmlns:a16="http://schemas.microsoft.com/office/drawing/2014/main" id="{00000000-0008-0000-0000-0000AE000000}"/>
            </a:ext>
          </a:extLst>
        </xdr:cNvPr>
        <xdr:cNvSpPr txBox="1">
          <a:spLocks noChangeArrowheads="1"/>
        </xdr:cNvSpPr>
      </xdr:nvSpPr>
      <xdr:spPr bwMode="auto">
        <a:xfrm>
          <a:off x="0" y="42672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485775</xdr:colOff>
      <xdr:row>14</xdr:row>
      <xdr:rowOff>66675</xdr:rowOff>
    </xdr:to>
    <xdr:sp macro="" textlink="">
      <xdr:nvSpPr>
        <xdr:cNvPr id="175" name="Text Box 7">
          <a:extLst>
            <a:ext uri="{FF2B5EF4-FFF2-40B4-BE49-F238E27FC236}">
              <a16:creationId xmlns:a16="http://schemas.microsoft.com/office/drawing/2014/main" id="{00000000-0008-0000-0000-0000AF000000}"/>
            </a:ext>
          </a:extLst>
        </xdr:cNvPr>
        <xdr:cNvSpPr txBox="1">
          <a:spLocks noChangeArrowheads="1"/>
        </xdr:cNvSpPr>
      </xdr:nvSpPr>
      <xdr:spPr bwMode="auto">
        <a:xfrm>
          <a:off x="0" y="42672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133350</xdr:colOff>
      <xdr:row>14</xdr:row>
      <xdr:rowOff>28575</xdr:rowOff>
    </xdr:to>
    <xdr:sp macro="" textlink="">
      <xdr:nvSpPr>
        <xdr:cNvPr id="176" name="Text Box 8">
          <a:extLst>
            <a:ext uri="{FF2B5EF4-FFF2-40B4-BE49-F238E27FC236}">
              <a16:creationId xmlns:a16="http://schemas.microsoft.com/office/drawing/2014/main" id="{00000000-0008-0000-0000-0000B0000000}"/>
            </a:ext>
          </a:extLst>
        </xdr:cNvPr>
        <xdr:cNvSpPr txBox="1">
          <a:spLocks noChangeArrowheads="1"/>
        </xdr:cNvSpPr>
      </xdr:nvSpPr>
      <xdr:spPr bwMode="auto">
        <a:xfrm>
          <a:off x="0" y="42672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523875</xdr:colOff>
      <xdr:row>14</xdr:row>
      <xdr:rowOff>66675</xdr:rowOff>
    </xdr:to>
    <xdr:sp macro="" textlink="">
      <xdr:nvSpPr>
        <xdr:cNvPr id="177" name="Text Box 9">
          <a:extLst>
            <a:ext uri="{FF2B5EF4-FFF2-40B4-BE49-F238E27FC236}">
              <a16:creationId xmlns:a16="http://schemas.microsoft.com/office/drawing/2014/main" id="{00000000-0008-0000-0000-0000B1000000}"/>
            </a:ext>
          </a:extLst>
        </xdr:cNvPr>
        <xdr:cNvSpPr txBox="1">
          <a:spLocks noChangeArrowheads="1"/>
        </xdr:cNvSpPr>
      </xdr:nvSpPr>
      <xdr:spPr bwMode="auto">
        <a:xfrm>
          <a:off x="0" y="42672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523875</xdr:colOff>
      <xdr:row>14</xdr:row>
      <xdr:rowOff>66675</xdr:rowOff>
    </xdr:to>
    <xdr:sp macro="" textlink="">
      <xdr:nvSpPr>
        <xdr:cNvPr id="178" name="Text Box 13">
          <a:extLst>
            <a:ext uri="{FF2B5EF4-FFF2-40B4-BE49-F238E27FC236}">
              <a16:creationId xmlns:a16="http://schemas.microsoft.com/office/drawing/2014/main" id="{00000000-0008-0000-0000-0000B2000000}"/>
            </a:ext>
          </a:extLst>
        </xdr:cNvPr>
        <xdr:cNvSpPr txBox="1">
          <a:spLocks noChangeArrowheads="1"/>
        </xdr:cNvSpPr>
      </xdr:nvSpPr>
      <xdr:spPr bwMode="auto">
        <a:xfrm>
          <a:off x="0" y="42672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485775</xdr:colOff>
      <xdr:row>14</xdr:row>
      <xdr:rowOff>66675</xdr:rowOff>
    </xdr:to>
    <xdr:sp macro="" textlink="">
      <xdr:nvSpPr>
        <xdr:cNvPr id="179" name="Text Box 15">
          <a:extLst>
            <a:ext uri="{FF2B5EF4-FFF2-40B4-BE49-F238E27FC236}">
              <a16:creationId xmlns:a16="http://schemas.microsoft.com/office/drawing/2014/main" id="{00000000-0008-0000-0000-0000B3000000}"/>
            </a:ext>
          </a:extLst>
        </xdr:cNvPr>
        <xdr:cNvSpPr txBox="1">
          <a:spLocks noChangeArrowheads="1"/>
        </xdr:cNvSpPr>
      </xdr:nvSpPr>
      <xdr:spPr bwMode="auto">
        <a:xfrm>
          <a:off x="0" y="42672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485775</xdr:colOff>
      <xdr:row>14</xdr:row>
      <xdr:rowOff>66675</xdr:rowOff>
    </xdr:to>
    <xdr:sp macro="" textlink="">
      <xdr:nvSpPr>
        <xdr:cNvPr id="180" name="Text Box 16">
          <a:extLst>
            <a:ext uri="{FF2B5EF4-FFF2-40B4-BE49-F238E27FC236}">
              <a16:creationId xmlns:a16="http://schemas.microsoft.com/office/drawing/2014/main" id="{00000000-0008-0000-0000-0000B4000000}"/>
            </a:ext>
          </a:extLst>
        </xdr:cNvPr>
        <xdr:cNvSpPr txBox="1">
          <a:spLocks noChangeArrowheads="1"/>
        </xdr:cNvSpPr>
      </xdr:nvSpPr>
      <xdr:spPr bwMode="auto">
        <a:xfrm>
          <a:off x="0" y="42672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219075</xdr:colOff>
      <xdr:row>14</xdr:row>
      <xdr:rowOff>28575</xdr:rowOff>
    </xdr:to>
    <xdr:sp macro="" textlink="">
      <xdr:nvSpPr>
        <xdr:cNvPr id="181" name="Text Box 1">
          <a:extLst>
            <a:ext uri="{FF2B5EF4-FFF2-40B4-BE49-F238E27FC236}">
              <a16:creationId xmlns:a16="http://schemas.microsoft.com/office/drawing/2014/main" id="{00000000-0008-0000-0000-0000B5000000}"/>
            </a:ext>
          </a:extLst>
        </xdr:cNvPr>
        <xdr:cNvSpPr txBox="1">
          <a:spLocks noChangeArrowheads="1"/>
        </xdr:cNvSpPr>
      </xdr:nvSpPr>
      <xdr:spPr bwMode="auto">
        <a:xfrm>
          <a:off x="0" y="42672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533400</xdr:colOff>
      <xdr:row>14</xdr:row>
      <xdr:rowOff>38100</xdr:rowOff>
    </xdr:to>
    <xdr:sp macro="" textlink="">
      <xdr:nvSpPr>
        <xdr:cNvPr id="182" name="Text Box 3">
          <a:extLst>
            <a:ext uri="{FF2B5EF4-FFF2-40B4-BE49-F238E27FC236}">
              <a16:creationId xmlns:a16="http://schemas.microsoft.com/office/drawing/2014/main" id="{00000000-0008-0000-0000-0000B600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219075</xdr:colOff>
      <xdr:row>14</xdr:row>
      <xdr:rowOff>28575</xdr:rowOff>
    </xdr:to>
    <xdr:sp macro="" textlink="">
      <xdr:nvSpPr>
        <xdr:cNvPr id="183" name="Text Box 4">
          <a:extLst>
            <a:ext uri="{FF2B5EF4-FFF2-40B4-BE49-F238E27FC236}">
              <a16:creationId xmlns:a16="http://schemas.microsoft.com/office/drawing/2014/main" id="{00000000-0008-0000-0000-0000B7000000}"/>
            </a:ext>
          </a:extLst>
        </xdr:cNvPr>
        <xdr:cNvSpPr txBox="1">
          <a:spLocks noChangeArrowheads="1"/>
        </xdr:cNvSpPr>
      </xdr:nvSpPr>
      <xdr:spPr bwMode="auto">
        <a:xfrm>
          <a:off x="0" y="42672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533400</xdr:colOff>
      <xdr:row>14</xdr:row>
      <xdr:rowOff>38100</xdr:rowOff>
    </xdr:to>
    <xdr:sp macro="" textlink="">
      <xdr:nvSpPr>
        <xdr:cNvPr id="184" name="Text Box 5">
          <a:extLst>
            <a:ext uri="{FF2B5EF4-FFF2-40B4-BE49-F238E27FC236}">
              <a16:creationId xmlns:a16="http://schemas.microsoft.com/office/drawing/2014/main" id="{00000000-0008-0000-0000-0000B800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219075</xdr:colOff>
      <xdr:row>14</xdr:row>
      <xdr:rowOff>28575</xdr:rowOff>
    </xdr:to>
    <xdr:sp macro="" textlink="">
      <xdr:nvSpPr>
        <xdr:cNvPr id="185" name="Text Box 6">
          <a:extLst>
            <a:ext uri="{FF2B5EF4-FFF2-40B4-BE49-F238E27FC236}">
              <a16:creationId xmlns:a16="http://schemas.microsoft.com/office/drawing/2014/main" id="{00000000-0008-0000-0000-0000B9000000}"/>
            </a:ext>
          </a:extLst>
        </xdr:cNvPr>
        <xdr:cNvSpPr txBox="1">
          <a:spLocks noChangeArrowheads="1"/>
        </xdr:cNvSpPr>
      </xdr:nvSpPr>
      <xdr:spPr bwMode="auto">
        <a:xfrm>
          <a:off x="0" y="42672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533400</xdr:colOff>
      <xdr:row>14</xdr:row>
      <xdr:rowOff>38100</xdr:rowOff>
    </xdr:to>
    <xdr:sp macro="" textlink="">
      <xdr:nvSpPr>
        <xdr:cNvPr id="186" name="Text Box 7">
          <a:extLst>
            <a:ext uri="{FF2B5EF4-FFF2-40B4-BE49-F238E27FC236}">
              <a16:creationId xmlns:a16="http://schemas.microsoft.com/office/drawing/2014/main" id="{00000000-0008-0000-0000-0000BA00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571500</xdr:colOff>
      <xdr:row>14</xdr:row>
      <xdr:rowOff>38100</xdr:rowOff>
    </xdr:to>
    <xdr:sp macro="" textlink="">
      <xdr:nvSpPr>
        <xdr:cNvPr id="187" name="Text Box 9">
          <a:extLst>
            <a:ext uri="{FF2B5EF4-FFF2-40B4-BE49-F238E27FC236}">
              <a16:creationId xmlns:a16="http://schemas.microsoft.com/office/drawing/2014/main" id="{00000000-0008-0000-0000-0000BB000000}"/>
            </a:ext>
          </a:extLst>
        </xdr:cNvPr>
        <xdr:cNvSpPr txBox="1">
          <a:spLocks noChangeArrowheads="1"/>
        </xdr:cNvSpPr>
      </xdr:nvSpPr>
      <xdr:spPr bwMode="auto">
        <a:xfrm>
          <a:off x="0" y="42672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533400</xdr:colOff>
      <xdr:row>14</xdr:row>
      <xdr:rowOff>38100</xdr:rowOff>
    </xdr:to>
    <xdr:sp macro="" textlink="">
      <xdr:nvSpPr>
        <xdr:cNvPr id="188" name="Text Box 15">
          <a:extLst>
            <a:ext uri="{FF2B5EF4-FFF2-40B4-BE49-F238E27FC236}">
              <a16:creationId xmlns:a16="http://schemas.microsoft.com/office/drawing/2014/main" id="{00000000-0008-0000-0000-0000BC00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533400</xdr:colOff>
      <xdr:row>14</xdr:row>
      <xdr:rowOff>38100</xdr:rowOff>
    </xdr:to>
    <xdr:sp macro="" textlink="">
      <xdr:nvSpPr>
        <xdr:cNvPr id="189" name="Text Box 16">
          <a:extLst>
            <a:ext uri="{FF2B5EF4-FFF2-40B4-BE49-F238E27FC236}">
              <a16:creationId xmlns:a16="http://schemas.microsoft.com/office/drawing/2014/main" id="{00000000-0008-0000-0000-0000BD00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533400</xdr:colOff>
      <xdr:row>14</xdr:row>
      <xdr:rowOff>38100</xdr:rowOff>
    </xdr:to>
    <xdr:sp macro="" textlink="">
      <xdr:nvSpPr>
        <xdr:cNvPr id="190" name="Text Box 17">
          <a:extLst>
            <a:ext uri="{FF2B5EF4-FFF2-40B4-BE49-F238E27FC236}">
              <a16:creationId xmlns:a16="http://schemas.microsoft.com/office/drawing/2014/main" id="{00000000-0008-0000-0000-0000BE00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219075</xdr:colOff>
      <xdr:row>14</xdr:row>
      <xdr:rowOff>28575</xdr:rowOff>
    </xdr:to>
    <xdr:sp macro="" textlink="">
      <xdr:nvSpPr>
        <xdr:cNvPr id="191" name="Text Box 1">
          <a:extLst>
            <a:ext uri="{FF2B5EF4-FFF2-40B4-BE49-F238E27FC236}">
              <a16:creationId xmlns:a16="http://schemas.microsoft.com/office/drawing/2014/main" id="{00000000-0008-0000-0000-0000BF000000}"/>
            </a:ext>
          </a:extLst>
        </xdr:cNvPr>
        <xdr:cNvSpPr txBox="1">
          <a:spLocks noChangeArrowheads="1"/>
        </xdr:cNvSpPr>
      </xdr:nvSpPr>
      <xdr:spPr bwMode="auto">
        <a:xfrm>
          <a:off x="0" y="42672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533400</xdr:colOff>
      <xdr:row>14</xdr:row>
      <xdr:rowOff>38100</xdr:rowOff>
    </xdr:to>
    <xdr:sp macro="" textlink="">
      <xdr:nvSpPr>
        <xdr:cNvPr id="192" name="Text Box 3">
          <a:extLst>
            <a:ext uri="{FF2B5EF4-FFF2-40B4-BE49-F238E27FC236}">
              <a16:creationId xmlns:a16="http://schemas.microsoft.com/office/drawing/2014/main" id="{00000000-0008-0000-0000-0000C000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219075</xdr:colOff>
      <xdr:row>14</xdr:row>
      <xdr:rowOff>28575</xdr:rowOff>
    </xdr:to>
    <xdr:sp macro="" textlink="">
      <xdr:nvSpPr>
        <xdr:cNvPr id="193" name="Text Box 4">
          <a:extLst>
            <a:ext uri="{FF2B5EF4-FFF2-40B4-BE49-F238E27FC236}">
              <a16:creationId xmlns:a16="http://schemas.microsoft.com/office/drawing/2014/main" id="{00000000-0008-0000-0000-0000C1000000}"/>
            </a:ext>
          </a:extLst>
        </xdr:cNvPr>
        <xdr:cNvSpPr txBox="1">
          <a:spLocks noChangeArrowheads="1"/>
        </xdr:cNvSpPr>
      </xdr:nvSpPr>
      <xdr:spPr bwMode="auto">
        <a:xfrm>
          <a:off x="0" y="42672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533400</xdr:colOff>
      <xdr:row>14</xdr:row>
      <xdr:rowOff>38100</xdr:rowOff>
    </xdr:to>
    <xdr:sp macro="" textlink="">
      <xdr:nvSpPr>
        <xdr:cNvPr id="194" name="Text Box 5">
          <a:extLst>
            <a:ext uri="{FF2B5EF4-FFF2-40B4-BE49-F238E27FC236}">
              <a16:creationId xmlns:a16="http://schemas.microsoft.com/office/drawing/2014/main" id="{00000000-0008-0000-0000-0000C200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219075</xdr:colOff>
      <xdr:row>14</xdr:row>
      <xdr:rowOff>28575</xdr:rowOff>
    </xdr:to>
    <xdr:sp macro="" textlink="">
      <xdr:nvSpPr>
        <xdr:cNvPr id="195" name="Text Box 6">
          <a:extLst>
            <a:ext uri="{FF2B5EF4-FFF2-40B4-BE49-F238E27FC236}">
              <a16:creationId xmlns:a16="http://schemas.microsoft.com/office/drawing/2014/main" id="{00000000-0008-0000-0000-0000C3000000}"/>
            </a:ext>
          </a:extLst>
        </xdr:cNvPr>
        <xdr:cNvSpPr txBox="1">
          <a:spLocks noChangeArrowheads="1"/>
        </xdr:cNvSpPr>
      </xdr:nvSpPr>
      <xdr:spPr bwMode="auto">
        <a:xfrm>
          <a:off x="0" y="42672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533400</xdr:colOff>
      <xdr:row>14</xdr:row>
      <xdr:rowOff>38100</xdr:rowOff>
    </xdr:to>
    <xdr:sp macro="" textlink="">
      <xdr:nvSpPr>
        <xdr:cNvPr id="196" name="Text Box 7">
          <a:extLst>
            <a:ext uri="{FF2B5EF4-FFF2-40B4-BE49-F238E27FC236}">
              <a16:creationId xmlns:a16="http://schemas.microsoft.com/office/drawing/2014/main" id="{00000000-0008-0000-0000-0000C400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571500</xdr:colOff>
      <xdr:row>14</xdr:row>
      <xdr:rowOff>38100</xdr:rowOff>
    </xdr:to>
    <xdr:sp macro="" textlink="">
      <xdr:nvSpPr>
        <xdr:cNvPr id="197" name="Text Box 9">
          <a:extLst>
            <a:ext uri="{FF2B5EF4-FFF2-40B4-BE49-F238E27FC236}">
              <a16:creationId xmlns:a16="http://schemas.microsoft.com/office/drawing/2014/main" id="{00000000-0008-0000-0000-0000C5000000}"/>
            </a:ext>
          </a:extLst>
        </xdr:cNvPr>
        <xdr:cNvSpPr txBox="1">
          <a:spLocks noChangeArrowheads="1"/>
        </xdr:cNvSpPr>
      </xdr:nvSpPr>
      <xdr:spPr bwMode="auto">
        <a:xfrm>
          <a:off x="0" y="42672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533400</xdr:colOff>
      <xdr:row>14</xdr:row>
      <xdr:rowOff>38100</xdr:rowOff>
    </xdr:to>
    <xdr:sp macro="" textlink="">
      <xdr:nvSpPr>
        <xdr:cNvPr id="198" name="Text Box 15">
          <a:extLst>
            <a:ext uri="{FF2B5EF4-FFF2-40B4-BE49-F238E27FC236}">
              <a16:creationId xmlns:a16="http://schemas.microsoft.com/office/drawing/2014/main" id="{00000000-0008-0000-0000-0000C600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533400</xdr:colOff>
      <xdr:row>14</xdr:row>
      <xdr:rowOff>38100</xdr:rowOff>
    </xdr:to>
    <xdr:sp macro="" textlink="">
      <xdr:nvSpPr>
        <xdr:cNvPr id="199" name="Text Box 16">
          <a:extLst>
            <a:ext uri="{FF2B5EF4-FFF2-40B4-BE49-F238E27FC236}">
              <a16:creationId xmlns:a16="http://schemas.microsoft.com/office/drawing/2014/main" id="{00000000-0008-0000-0000-0000C700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533400</xdr:colOff>
      <xdr:row>14</xdr:row>
      <xdr:rowOff>38100</xdr:rowOff>
    </xdr:to>
    <xdr:sp macro="" textlink="">
      <xdr:nvSpPr>
        <xdr:cNvPr id="200" name="Text Box 17">
          <a:extLst>
            <a:ext uri="{FF2B5EF4-FFF2-40B4-BE49-F238E27FC236}">
              <a16:creationId xmlns:a16="http://schemas.microsoft.com/office/drawing/2014/main" id="{00000000-0008-0000-0000-0000C800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133350</xdr:colOff>
      <xdr:row>15</xdr:row>
      <xdr:rowOff>28575</xdr:rowOff>
    </xdr:to>
    <xdr:sp macro="" textlink="">
      <xdr:nvSpPr>
        <xdr:cNvPr id="201" name="Text Box 1">
          <a:extLst>
            <a:ext uri="{FF2B5EF4-FFF2-40B4-BE49-F238E27FC236}">
              <a16:creationId xmlns:a16="http://schemas.microsoft.com/office/drawing/2014/main" id="{00000000-0008-0000-0000-0000C9000000}"/>
            </a:ext>
          </a:extLst>
        </xdr:cNvPr>
        <xdr:cNvSpPr txBox="1">
          <a:spLocks noChangeArrowheads="1"/>
        </xdr:cNvSpPr>
      </xdr:nvSpPr>
      <xdr:spPr bwMode="auto">
        <a:xfrm>
          <a:off x="0" y="4953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133350</xdr:colOff>
      <xdr:row>15</xdr:row>
      <xdr:rowOff>28575</xdr:rowOff>
    </xdr:to>
    <xdr:sp macro="" textlink="">
      <xdr:nvSpPr>
        <xdr:cNvPr id="202" name="Text Box 4">
          <a:extLst>
            <a:ext uri="{FF2B5EF4-FFF2-40B4-BE49-F238E27FC236}">
              <a16:creationId xmlns:a16="http://schemas.microsoft.com/office/drawing/2014/main" id="{00000000-0008-0000-0000-0000CA000000}"/>
            </a:ext>
          </a:extLst>
        </xdr:cNvPr>
        <xdr:cNvSpPr txBox="1">
          <a:spLocks noChangeArrowheads="1"/>
        </xdr:cNvSpPr>
      </xdr:nvSpPr>
      <xdr:spPr bwMode="auto">
        <a:xfrm>
          <a:off x="0" y="4953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133350</xdr:colOff>
      <xdr:row>15</xdr:row>
      <xdr:rowOff>28575</xdr:rowOff>
    </xdr:to>
    <xdr:sp macro="" textlink="">
      <xdr:nvSpPr>
        <xdr:cNvPr id="203" name="Text Box 6">
          <a:extLst>
            <a:ext uri="{FF2B5EF4-FFF2-40B4-BE49-F238E27FC236}">
              <a16:creationId xmlns:a16="http://schemas.microsoft.com/office/drawing/2014/main" id="{00000000-0008-0000-0000-0000CB000000}"/>
            </a:ext>
          </a:extLst>
        </xdr:cNvPr>
        <xdr:cNvSpPr txBox="1">
          <a:spLocks noChangeArrowheads="1"/>
        </xdr:cNvSpPr>
      </xdr:nvSpPr>
      <xdr:spPr bwMode="auto">
        <a:xfrm>
          <a:off x="0" y="4953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485775</xdr:colOff>
      <xdr:row>15</xdr:row>
      <xdr:rowOff>66675</xdr:rowOff>
    </xdr:to>
    <xdr:sp macro="" textlink="">
      <xdr:nvSpPr>
        <xdr:cNvPr id="204" name="Text Box 7">
          <a:extLst>
            <a:ext uri="{FF2B5EF4-FFF2-40B4-BE49-F238E27FC236}">
              <a16:creationId xmlns:a16="http://schemas.microsoft.com/office/drawing/2014/main" id="{00000000-0008-0000-0000-0000CC000000}"/>
            </a:ext>
          </a:extLst>
        </xdr:cNvPr>
        <xdr:cNvSpPr txBox="1">
          <a:spLocks noChangeArrowheads="1"/>
        </xdr:cNvSpPr>
      </xdr:nvSpPr>
      <xdr:spPr bwMode="auto">
        <a:xfrm>
          <a:off x="0" y="4953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133350</xdr:colOff>
      <xdr:row>15</xdr:row>
      <xdr:rowOff>28575</xdr:rowOff>
    </xdr:to>
    <xdr:sp macro="" textlink="">
      <xdr:nvSpPr>
        <xdr:cNvPr id="205" name="Text Box 8">
          <a:extLst>
            <a:ext uri="{FF2B5EF4-FFF2-40B4-BE49-F238E27FC236}">
              <a16:creationId xmlns:a16="http://schemas.microsoft.com/office/drawing/2014/main" id="{00000000-0008-0000-0000-0000CD000000}"/>
            </a:ext>
          </a:extLst>
        </xdr:cNvPr>
        <xdr:cNvSpPr txBox="1">
          <a:spLocks noChangeArrowheads="1"/>
        </xdr:cNvSpPr>
      </xdr:nvSpPr>
      <xdr:spPr bwMode="auto">
        <a:xfrm>
          <a:off x="0" y="4953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523875</xdr:colOff>
      <xdr:row>15</xdr:row>
      <xdr:rowOff>66675</xdr:rowOff>
    </xdr:to>
    <xdr:sp macro="" textlink="">
      <xdr:nvSpPr>
        <xdr:cNvPr id="206" name="Text Box 9">
          <a:extLst>
            <a:ext uri="{FF2B5EF4-FFF2-40B4-BE49-F238E27FC236}">
              <a16:creationId xmlns:a16="http://schemas.microsoft.com/office/drawing/2014/main" id="{00000000-0008-0000-0000-0000CE000000}"/>
            </a:ext>
          </a:extLst>
        </xdr:cNvPr>
        <xdr:cNvSpPr txBox="1">
          <a:spLocks noChangeArrowheads="1"/>
        </xdr:cNvSpPr>
      </xdr:nvSpPr>
      <xdr:spPr bwMode="auto">
        <a:xfrm>
          <a:off x="0" y="49530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523875</xdr:colOff>
      <xdr:row>15</xdr:row>
      <xdr:rowOff>66675</xdr:rowOff>
    </xdr:to>
    <xdr:sp macro="" textlink="">
      <xdr:nvSpPr>
        <xdr:cNvPr id="207" name="Text Box 13">
          <a:extLst>
            <a:ext uri="{FF2B5EF4-FFF2-40B4-BE49-F238E27FC236}">
              <a16:creationId xmlns:a16="http://schemas.microsoft.com/office/drawing/2014/main" id="{00000000-0008-0000-0000-0000CF000000}"/>
            </a:ext>
          </a:extLst>
        </xdr:cNvPr>
        <xdr:cNvSpPr txBox="1">
          <a:spLocks noChangeArrowheads="1"/>
        </xdr:cNvSpPr>
      </xdr:nvSpPr>
      <xdr:spPr bwMode="auto">
        <a:xfrm>
          <a:off x="0" y="49530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485775</xdr:colOff>
      <xdr:row>15</xdr:row>
      <xdr:rowOff>66675</xdr:rowOff>
    </xdr:to>
    <xdr:sp macro="" textlink="">
      <xdr:nvSpPr>
        <xdr:cNvPr id="208" name="Text Box 15">
          <a:extLst>
            <a:ext uri="{FF2B5EF4-FFF2-40B4-BE49-F238E27FC236}">
              <a16:creationId xmlns:a16="http://schemas.microsoft.com/office/drawing/2014/main" id="{00000000-0008-0000-0000-0000D0000000}"/>
            </a:ext>
          </a:extLst>
        </xdr:cNvPr>
        <xdr:cNvSpPr txBox="1">
          <a:spLocks noChangeArrowheads="1"/>
        </xdr:cNvSpPr>
      </xdr:nvSpPr>
      <xdr:spPr bwMode="auto">
        <a:xfrm>
          <a:off x="0" y="4953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485775</xdr:colOff>
      <xdr:row>15</xdr:row>
      <xdr:rowOff>66675</xdr:rowOff>
    </xdr:to>
    <xdr:sp macro="" textlink="">
      <xdr:nvSpPr>
        <xdr:cNvPr id="209" name="Text Box 16">
          <a:extLst>
            <a:ext uri="{FF2B5EF4-FFF2-40B4-BE49-F238E27FC236}">
              <a16:creationId xmlns:a16="http://schemas.microsoft.com/office/drawing/2014/main" id="{00000000-0008-0000-0000-0000D1000000}"/>
            </a:ext>
          </a:extLst>
        </xdr:cNvPr>
        <xdr:cNvSpPr txBox="1">
          <a:spLocks noChangeArrowheads="1"/>
        </xdr:cNvSpPr>
      </xdr:nvSpPr>
      <xdr:spPr bwMode="auto">
        <a:xfrm>
          <a:off x="0" y="4953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219075</xdr:colOff>
      <xdr:row>15</xdr:row>
      <xdr:rowOff>28575</xdr:rowOff>
    </xdr:to>
    <xdr:sp macro="" textlink="">
      <xdr:nvSpPr>
        <xdr:cNvPr id="210" name="Text Box 1">
          <a:extLst>
            <a:ext uri="{FF2B5EF4-FFF2-40B4-BE49-F238E27FC236}">
              <a16:creationId xmlns:a16="http://schemas.microsoft.com/office/drawing/2014/main" id="{00000000-0008-0000-0000-0000D2000000}"/>
            </a:ext>
          </a:extLst>
        </xdr:cNvPr>
        <xdr:cNvSpPr txBox="1">
          <a:spLocks noChangeArrowheads="1"/>
        </xdr:cNvSpPr>
      </xdr:nvSpPr>
      <xdr:spPr bwMode="auto">
        <a:xfrm>
          <a:off x="0" y="4953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533400</xdr:colOff>
      <xdr:row>15</xdr:row>
      <xdr:rowOff>38100</xdr:rowOff>
    </xdr:to>
    <xdr:sp macro="" textlink="">
      <xdr:nvSpPr>
        <xdr:cNvPr id="211" name="Text Box 3">
          <a:extLst>
            <a:ext uri="{FF2B5EF4-FFF2-40B4-BE49-F238E27FC236}">
              <a16:creationId xmlns:a16="http://schemas.microsoft.com/office/drawing/2014/main" id="{00000000-0008-0000-0000-0000D300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219075</xdr:colOff>
      <xdr:row>15</xdr:row>
      <xdr:rowOff>28575</xdr:rowOff>
    </xdr:to>
    <xdr:sp macro="" textlink="">
      <xdr:nvSpPr>
        <xdr:cNvPr id="212" name="Text Box 4">
          <a:extLst>
            <a:ext uri="{FF2B5EF4-FFF2-40B4-BE49-F238E27FC236}">
              <a16:creationId xmlns:a16="http://schemas.microsoft.com/office/drawing/2014/main" id="{00000000-0008-0000-0000-0000D4000000}"/>
            </a:ext>
          </a:extLst>
        </xdr:cNvPr>
        <xdr:cNvSpPr txBox="1">
          <a:spLocks noChangeArrowheads="1"/>
        </xdr:cNvSpPr>
      </xdr:nvSpPr>
      <xdr:spPr bwMode="auto">
        <a:xfrm>
          <a:off x="0" y="4953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533400</xdr:colOff>
      <xdr:row>15</xdr:row>
      <xdr:rowOff>38100</xdr:rowOff>
    </xdr:to>
    <xdr:sp macro="" textlink="">
      <xdr:nvSpPr>
        <xdr:cNvPr id="213" name="Text Box 5">
          <a:extLst>
            <a:ext uri="{FF2B5EF4-FFF2-40B4-BE49-F238E27FC236}">
              <a16:creationId xmlns:a16="http://schemas.microsoft.com/office/drawing/2014/main" id="{00000000-0008-0000-0000-0000D500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219075</xdr:colOff>
      <xdr:row>15</xdr:row>
      <xdr:rowOff>28575</xdr:rowOff>
    </xdr:to>
    <xdr:sp macro="" textlink="">
      <xdr:nvSpPr>
        <xdr:cNvPr id="214" name="Text Box 6">
          <a:extLst>
            <a:ext uri="{FF2B5EF4-FFF2-40B4-BE49-F238E27FC236}">
              <a16:creationId xmlns:a16="http://schemas.microsoft.com/office/drawing/2014/main" id="{00000000-0008-0000-0000-0000D6000000}"/>
            </a:ext>
          </a:extLst>
        </xdr:cNvPr>
        <xdr:cNvSpPr txBox="1">
          <a:spLocks noChangeArrowheads="1"/>
        </xdr:cNvSpPr>
      </xdr:nvSpPr>
      <xdr:spPr bwMode="auto">
        <a:xfrm>
          <a:off x="0" y="4953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533400</xdr:colOff>
      <xdr:row>15</xdr:row>
      <xdr:rowOff>38100</xdr:rowOff>
    </xdr:to>
    <xdr:sp macro="" textlink="">
      <xdr:nvSpPr>
        <xdr:cNvPr id="215" name="Text Box 7">
          <a:extLst>
            <a:ext uri="{FF2B5EF4-FFF2-40B4-BE49-F238E27FC236}">
              <a16:creationId xmlns:a16="http://schemas.microsoft.com/office/drawing/2014/main" id="{00000000-0008-0000-0000-0000D700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571500</xdr:colOff>
      <xdr:row>15</xdr:row>
      <xdr:rowOff>38100</xdr:rowOff>
    </xdr:to>
    <xdr:sp macro="" textlink="">
      <xdr:nvSpPr>
        <xdr:cNvPr id="216" name="Text Box 9">
          <a:extLst>
            <a:ext uri="{FF2B5EF4-FFF2-40B4-BE49-F238E27FC236}">
              <a16:creationId xmlns:a16="http://schemas.microsoft.com/office/drawing/2014/main" id="{00000000-0008-0000-0000-0000D8000000}"/>
            </a:ext>
          </a:extLst>
        </xdr:cNvPr>
        <xdr:cNvSpPr txBox="1">
          <a:spLocks noChangeArrowheads="1"/>
        </xdr:cNvSpPr>
      </xdr:nvSpPr>
      <xdr:spPr bwMode="auto">
        <a:xfrm>
          <a:off x="0" y="49530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533400</xdr:colOff>
      <xdr:row>15</xdr:row>
      <xdr:rowOff>38100</xdr:rowOff>
    </xdr:to>
    <xdr:sp macro="" textlink="">
      <xdr:nvSpPr>
        <xdr:cNvPr id="217" name="Text Box 15">
          <a:extLst>
            <a:ext uri="{FF2B5EF4-FFF2-40B4-BE49-F238E27FC236}">
              <a16:creationId xmlns:a16="http://schemas.microsoft.com/office/drawing/2014/main" id="{00000000-0008-0000-0000-0000D900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533400</xdr:colOff>
      <xdr:row>15</xdr:row>
      <xdr:rowOff>38100</xdr:rowOff>
    </xdr:to>
    <xdr:sp macro="" textlink="">
      <xdr:nvSpPr>
        <xdr:cNvPr id="218" name="Text Box 16">
          <a:extLst>
            <a:ext uri="{FF2B5EF4-FFF2-40B4-BE49-F238E27FC236}">
              <a16:creationId xmlns:a16="http://schemas.microsoft.com/office/drawing/2014/main" id="{00000000-0008-0000-0000-0000DA00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533400</xdr:colOff>
      <xdr:row>15</xdr:row>
      <xdr:rowOff>38100</xdr:rowOff>
    </xdr:to>
    <xdr:sp macro="" textlink="">
      <xdr:nvSpPr>
        <xdr:cNvPr id="219" name="Text Box 17">
          <a:extLst>
            <a:ext uri="{FF2B5EF4-FFF2-40B4-BE49-F238E27FC236}">
              <a16:creationId xmlns:a16="http://schemas.microsoft.com/office/drawing/2014/main" id="{00000000-0008-0000-0000-0000DB00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219075</xdr:colOff>
      <xdr:row>15</xdr:row>
      <xdr:rowOff>28575</xdr:rowOff>
    </xdr:to>
    <xdr:sp macro="" textlink="">
      <xdr:nvSpPr>
        <xdr:cNvPr id="220" name="Text Box 1">
          <a:extLst>
            <a:ext uri="{FF2B5EF4-FFF2-40B4-BE49-F238E27FC236}">
              <a16:creationId xmlns:a16="http://schemas.microsoft.com/office/drawing/2014/main" id="{00000000-0008-0000-0000-0000DC000000}"/>
            </a:ext>
          </a:extLst>
        </xdr:cNvPr>
        <xdr:cNvSpPr txBox="1">
          <a:spLocks noChangeArrowheads="1"/>
        </xdr:cNvSpPr>
      </xdr:nvSpPr>
      <xdr:spPr bwMode="auto">
        <a:xfrm>
          <a:off x="0" y="4953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533400</xdr:colOff>
      <xdr:row>15</xdr:row>
      <xdr:rowOff>38100</xdr:rowOff>
    </xdr:to>
    <xdr:sp macro="" textlink="">
      <xdr:nvSpPr>
        <xdr:cNvPr id="221" name="Text Box 3">
          <a:extLst>
            <a:ext uri="{FF2B5EF4-FFF2-40B4-BE49-F238E27FC236}">
              <a16:creationId xmlns:a16="http://schemas.microsoft.com/office/drawing/2014/main" id="{00000000-0008-0000-0000-0000DD00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219075</xdr:colOff>
      <xdr:row>15</xdr:row>
      <xdr:rowOff>28575</xdr:rowOff>
    </xdr:to>
    <xdr:sp macro="" textlink="">
      <xdr:nvSpPr>
        <xdr:cNvPr id="222" name="Text Box 4">
          <a:extLst>
            <a:ext uri="{FF2B5EF4-FFF2-40B4-BE49-F238E27FC236}">
              <a16:creationId xmlns:a16="http://schemas.microsoft.com/office/drawing/2014/main" id="{00000000-0008-0000-0000-0000DE000000}"/>
            </a:ext>
          </a:extLst>
        </xdr:cNvPr>
        <xdr:cNvSpPr txBox="1">
          <a:spLocks noChangeArrowheads="1"/>
        </xdr:cNvSpPr>
      </xdr:nvSpPr>
      <xdr:spPr bwMode="auto">
        <a:xfrm>
          <a:off x="0" y="4953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533400</xdr:colOff>
      <xdr:row>15</xdr:row>
      <xdr:rowOff>38100</xdr:rowOff>
    </xdr:to>
    <xdr:sp macro="" textlink="">
      <xdr:nvSpPr>
        <xdr:cNvPr id="223" name="Text Box 5">
          <a:extLst>
            <a:ext uri="{FF2B5EF4-FFF2-40B4-BE49-F238E27FC236}">
              <a16:creationId xmlns:a16="http://schemas.microsoft.com/office/drawing/2014/main" id="{00000000-0008-0000-0000-0000DF00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219075</xdr:colOff>
      <xdr:row>15</xdr:row>
      <xdr:rowOff>28575</xdr:rowOff>
    </xdr:to>
    <xdr:sp macro="" textlink="">
      <xdr:nvSpPr>
        <xdr:cNvPr id="224" name="Text Box 6">
          <a:extLst>
            <a:ext uri="{FF2B5EF4-FFF2-40B4-BE49-F238E27FC236}">
              <a16:creationId xmlns:a16="http://schemas.microsoft.com/office/drawing/2014/main" id="{00000000-0008-0000-0000-0000E0000000}"/>
            </a:ext>
          </a:extLst>
        </xdr:cNvPr>
        <xdr:cNvSpPr txBox="1">
          <a:spLocks noChangeArrowheads="1"/>
        </xdr:cNvSpPr>
      </xdr:nvSpPr>
      <xdr:spPr bwMode="auto">
        <a:xfrm>
          <a:off x="0" y="4953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533400</xdr:colOff>
      <xdr:row>15</xdr:row>
      <xdr:rowOff>38100</xdr:rowOff>
    </xdr:to>
    <xdr:sp macro="" textlink="">
      <xdr:nvSpPr>
        <xdr:cNvPr id="225" name="Text Box 7">
          <a:extLst>
            <a:ext uri="{FF2B5EF4-FFF2-40B4-BE49-F238E27FC236}">
              <a16:creationId xmlns:a16="http://schemas.microsoft.com/office/drawing/2014/main" id="{00000000-0008-0000-0000-0000E100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571500</xdr:colOff>
      <xdr:row>15</xdr:row>
      <xdr:rowOff>38100</xdr:rowOff>
    </xdr:to>
    <xdr:sp macro="" textlink="">
      <xdr:nvSpPr>
        <xdr:cNvPr id="226" name="Text Box 9">
          <a:extLst>
            <a:ext uri="{FF2B5EF4-FFF2-40B4-BE49-F238E27FC236}">
              <a16:creationId xmlns:a16="http://schemas.microsoft.com/office/drawing/2014/main" id="{00000000-0008-0000-0000-0000E2000000}"/>
            </a:ext>
          </a:extLst>
        </xdr:cNvPr>
        <xdr:cNvSpPr txBox="1">
          <a:spLocks noChangeArrowheads="1"/>
        </xdr:cNvSpPr>
      </xdr:nvSpPr>
      <xdr:spPr bwMode="auto">
        <a:xfrm>
          <a:off x="0" y="49530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533400</xdr:colOff>
      <xdr:row>15</xdr:row>
      <xdr:rowOff>38100</xdr:rowOff>
    </xdr:to>
    <xdr:sp macro="" textlink="">
      <xdr:nvSpPr>
        <xdr:cNvPr id="227" name="Text Box 15">
          <a:extLst>
            <a:ext uri="{FF2B5EF4-FFF2-40B4-BE49-F238E27FC236}">
              <a16:creationId xmlns:a16="http://schemas.microsoft.com/office/drawing/2014/main" id="{00000000-0008-0000-0000-0000E300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533400</xdr:colOff>
      <xdr:row>15</xdr:row>
      <xdr:rowOff>38100</xdr:rowOff>
    </xdr:to>
    <xdr:sp macro="" textlink="">
      <xdr:nvSpPr>
        <xdr:cNvPr id="228" name="Text Box 16">
          <a:extLst>
            <a:ext uri="{FF2B5EF4-FFF2-40B4-BE49-F238E27FC236}">
              <a16:creationId xmlns:a16="http://schemas.microsoft.com/office/drawing/2014/main" id="{00000000-0008-0000-0000-0000E400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533400</xdr:colOff>
      <xdr:row>15</xdr:row>
      <xdr:rowOff>38100</xdr:rowOff>
    </xdr:to>
    <xdr:sp macro="" textlink="">
      <xdr:nvSpPr>
        <xdr:cNvPr id="229" name="Text Box 17">
          <a:extLst>
            <a:ext uri="{FF2B5EF4-FFF2-40B4-BE49-F238E27FC236}">
              <a16:creationId xmlns:a16="http://schemas.microsoft.com/office/drawing/2014/main" id="{00000000-0008-0000-0000-0000E500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230" name="Text Box 1">
          <a:extLst>
            <a:ext uri="{FF2B5EF4-FFF2-40B4-BE49-F238E27FC236}">
              <a16:creationId xmlns:a16="http://schemas.microsoft.com/office/drawing/2014/main" id="{00000000-0008-0000-0000-0000E6000000}"/>
            </a:ext>
          </a:extLst>
        </xdr:cNvPr>
        <xdr:cNvSpPr txBox="1">
          <a:spLocks noChangeArrowheads="1"/>
        </xdr:cNvSpPr>
      </xdr:nvSpPr>
      <xdr:spPr bwMode="auto">
        <a:xfrm>
          <a:off x="0" y="56388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231" name="Text Box 4">
          <a:extLst>
            <a:ext uri="{FF2B5EF4-FFF2-40B4-BE49-F238E27FC236}">
              <a16:creationId xmlns:a16="http://schemas.microsoft.com/office/drawing/2014/main" id="{00000000-0008-0000-0000-0000E7000000}"/>
            </a:ext>
          </a:extLst>
        </xdr:cNvPr>
        <xdr:cNvSpPr txBox="1">
          <a:spLocks noChangeArrowheads="1"/>
        </xdr:cNvSpPr>
      </xdr:nvSpPr>
      <xdr:spPr bwMode="auto">
        <a:xfrm>
          <a:off x="0" y="56388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232" name="Text Box 6">
          <a:extLst>
            <a:ext uri="{FF2B5EF4-FFF2-40B4-BE49-F238E27FC236}">
              <a16:creationId xmlns:a16="http://schemas.microsoft.com/office/drawing/2014/main" id="{00000000-0008-0000-0000-0000E8000000}"/>
            </a:ext>
          </a:extLst>
        </xdr:cNvPr>
        <xdr:cNvSpPr txBox="1">
          <a:spLocks noChangeArrowheads="1"/>
        </xdr:cNvSpPr>
      </xdr:nvSpPr>
      <xdr:spPr bwMode="auto">
        <a:xfrm>
          <a:off x="0" y="56388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33" name="Text Box 7">
          <a:extLst>
            <a:ext uri="{FF2B5EF4-FFF2-40B4-BE49-F238E27FC236}">
              <a16:creationId xmlns:a16="http://schemas.microsoft.com/office/drawing/2014/main" id="{00000000-0008-0000-0000-0000E9000000}"/>
            </a:ext>
          </a:extLst>
        </xdr:cNvPr>
        <xdr:cNvSpPr txBox="1">
          <a:spLocks noChangeArrowheads="1"/>
        </xdr:cNvSpPr>
      </xdr:nvSpPr>
      <xdr:spPr bwMode="auto">
        <a:xfrm>
          <a:off x="0" y="56388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234" name="Text Box 8">
          <a:extLst>
            <a:ext uri="{FF2B5EF4-FFF2-40B4-BE49-F238E27FC236}">
              <a16:creationId xmlns:a16="http://schemas.microsoft.com/office/drawing/2014/main" id="{00000000-0008-0000-0000-0000EA000000}"/>
            </a:ext>
          </a:extLst>
        </xdr:cNvPr>
        <xdr:cNvSpPr txBox="1">
          <a:spLocks noChangeArrowheads="1"/>
        </xdr:cNvSpPr>
      </xdr:nvSpPr>
      <xdr:spPr bwMode="auto">
        <a:xfrm>
          <a:off x="0" y="56388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523875</xdr:colOff>
      <xdr:row>16</xdr:row>
      <xdr:rowOff>66675</xdr:rowOff>
    </xdr:to>
    <xdr:sp macro="" textlink="">
      <xdr:nvSpPr>
        <xdr:cNvPr id="235" name="Text Box 9">
          <a:extLst>
            <a:ext uri="{FF2B5EF4-FFF2-40B4-BE49-F238E27FC236}">
              <a16:creationId xmlns:a16="http://schemas.microsoft.com/office/drawing/2014/main" id="{00000000-0008-0000-0000-0000EB000000}"/>
            </a:ext>
          </a:extLst>
        </xdr:cNvPr>
        <xdr:cNvSpPr txBox="1">
          <a:spLocks noChangeArrowheads="1"/>
        </xdr:cNvSpPr>
      </xdr:nvSpPr>
      <xdr:spPr bwMode="auto">
        <a:xfrm>
          <a:off x="0" y="56388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523875</xdr:colOff>
      <xdr:row>16</xdr:row>
      <xdr:rowOff>66675</xdr:rowOff>
    </xdr:to>
    <xdr:sp macro="" textlink="">
      <xdr:nvSpPr>
        <xdr:cNvPr id="236" name="Text Box 13">
          <a:extLst>
            <a:ext uri="{FF2B5EF4-FFF2-40B4-BE49-F238E27FC236}">
              <a16:creationId xmlns:a16="http://schemas.microsoft.com/office/drawing/2014/main" id="{00000000-0008-0000-0000-0000EC000000}"/>
            </a:ext>
          </a:extLst>
        </xdr:cNvPr>
        <xdr:cNvSpPr txBox="1">
          <a:spLocks noChangeArrowheads="1"/>
        </xdr:cNvSpPr>
      </xdr:nvSpPr>
      <xdr:spPr bwMode="auto">
        <a:xfrm>
          <a:off x="0" y="56388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37" name="Text Box 15">
          <a:extLst>
            <a:ext uri="{FF2B5EF4-FFF2-40B4-BE49-F238E27FC236}">
              <a16:creationId xmlns:a16="http://schemas.microsoft.com/office/drawing/2014/main" id="{00000000-0008-0000-0000-0000ED000000}"/>
            </a:ext>
          </a:extLst>
        </xdr:cNvPr>
        <xdr:cNvSpPr txBox="1">
          <a:spLocks noChangeArrowheads="1"/>
        </xdr:cNvSpPr>
      </xdr:nvSpPr>
      <xdr:spPr bwMode="auto">
        <a:xfrm>
          <a:off x="0" y="56388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38" name="Text Box 16">
          <a:extLst>
            <a:ext uri="{FF2B5EF4-FFF2-40B4-BE49-F238E27FC236}">
              <a16:creationId xmlns:a16="http://schemas.microsoft.com/office/drawing/2014/main" id="{00000000-0008-0000-0000-0000EE000000}"/>
            </a:ext>
          </a:extLst>
        </xdr:cNvPr>
        <xdr:cNvSpPr txBox="1">
          <a:spLocks noChangeArrowheads="1"/>
        </xdr:cNvSpPr>
      </xdr:nvSpPr>
      <xdr:spPr bwMode="auto">
        <a:xfrm>
          <a:off x="0" y="56388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39" name="Text Box 1">
          <a:extLst>
            <a:ext uri="{FF2B5EF4-FFF2-40B4-BE49-F238E27FC236}">
              <a16:creationId xmlns:a16="http://schemas.microsoft.com/office/drawing/2014/main" id="{00000000-0008-0000-0000-0000EF000000}"/>
            </a:ext>
          </a:extLst>
        </xdr:cNvPr>
        <xdr:cNvSpPr txBox="1">
          <a:spLocks noChangeArrowheads="1"/>
        </xdr:cNvSpPr>
      </xdr:nvSpPr>
      <xdr:spPr bwMode="auto">
        <a:xfrm>
          <a:off x="0" y="56388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40" name="Text Box 3">
          <a:extLst>
            <a:ext uri="{FF2B5EF4-FFF2-40B4-BE49-F238E27FC236}">
              <a16:creationId xmlns:a16="http://schemas.microsoft.com/office/drawing/2014/main" id="{00000000-0008-0000-0000-0000F000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41" name="Text Box 4">
          <a:extLst>
            <a:ext uri="{FF2B5EF4-FFF2-40B4-BE49-F238E27FC236}">
              <a16:creationId xmlns:a16="http://schemas.microsoft.com/office/drawing/2014/main" id="{00000000-0008-0000-0000-0000F1000000}"/>
            </a:ext>
          </a:extLst>
        </xdr:cNvPr>
        <xdr:cNvSpPr txBox="1">
          <a:spLocks noChangeArrowheads="1"/>
        </xdr:cNvSpPr>
      </xdr:nvSpPr>
      <xdr:spPr bwMode="auto">
        <a:xfrm>
          <a:off x="0" y="56388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42" name="Text Box 5">
          <a:extLst>
            <a:ext uri="{FF2B5EF4-FFF2-40B4-BE49-F238E27FC236}">
              <a16:creationId xmlns:a16="http://schemas.microsoft.com/office/drawing/2014/main" id="{00000000-0008-0000-0000-0000F200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43" name="Text Box 6">
          <a:extLst>
            <a:ext uri="{FF2B5EF4-FFF2-40B4-BE49-F238E27FC236}">
              <a16:creationId xmlns:a16="http://schemas.microsoft.com/office/drawing/2014/main" id="{00000000-0008-0000-0000-0000F3000000}"/>
            </a:ext>
          </a:extLst>
        </xdr:cNvPr>
        <xdr:cNvSpPr txBox="1">
          <a:spLocks noChangeArrowheads="1"/>
        </xdr:cNvSpPr>
      </xdr:nvSpPr>
      <xdr:spPr bwMode="auto">
        <a:xfrm>
          <a:off x="0" y="56388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44" name="Text Box 7">
          <a:extLst>
            <a:ext uri="{FF2B5EF4-FFF2-40B4-BE49-F238E27FC236}">
              <a16:creationId xmlns:a16="http://schemas.microsoft.com/office/drawing/2014/main" id="{00000000-0008-0000-0000-0000F400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571500</xdr:colOff>
      <xdr:row>16</xdr:row>
      <xdr:rowOff>38100</xdr:rowOff>
    </xdr:to>
    <xdr:sp macro="" textlink="">
      <xdr:nvSpPr>
        <xdr:cNvPr id="245" name="Text Box 9">
          <a:extLst>
            <a:ext uri="{FF2B5EF4-FFF2-40B4-BE49-F238E27FC236}">
              <a16:creationId xmlns:a16="http://schemas.microsoft.com/office/drawing/2014/main" id="{00000000-0008-0000-0000-0000F5000000}"/>
            </a:ext>
          </a:extLst>
        </xdr:cNvPr>
        <xdr:cNvSpPr txBox="1">
          <a:spLocks noChangeArrowheads="1"/>
        </xdr:cNvSpPr>
      </xdr:nvSpPr>
      <xdr:spPr bwMode="auto">
        <a:xfrm>
          <a:off x="0" y="56388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46" name="Text Box 15">
          <a:extLst>
            <a:ext uri="{FF2B5EF4-FFF2-40B4-BE49-F238E27FC236}">
              <a16:creationId xmlns:a16="http://schemas.microsoft.com/office/drawing/2014/main" id="{00000000-0008-0000-0000-0000F600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47" name="Text Box 16">
          <a:extLst>
            <a:ext uri="{FF2B5EF4-FFF2-40B4-BE49-F238E27FC236}">
              <a16:creationId xmlns:a16="http://schemas.microsoft.com/office/drawing/2014/main" id="{00000000-0008-0000-0000-0000F700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48" name="Text Box 17">
          <a:extLst>
            <a:ext uri="{FF2B5EF4-FFF2-40B4-BE49-F238E27FC236}">
              <a16:creationId xmlns:a16="http://schemas.microsoft.com/office/drawing/2014/main" id="{00000000-0008-0000-0000-0000F800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49" name="Text Box 1">
          <a:extLst>
            <a:ext uri="{FF2B5EF4-FFF2-40B4-BE49-F238E27FC236}">
              <a16:creationId xmlns:a16="http://schemas.microsoft.com/office/drawing/2014/main" id="{00000000-0008-0000-0000-0000F9000000}"/>
            </a:ext>
          </a:extLst>
        </xdr:cNvPr>
        <xdr:cNvSpPr txBox="1">
          <a:spLocks noChangeArrowheads="1"/>
        </xdr:cNvSpPr>
      </xdr:nvSpPr>
      <xdr:spPr bwMode="auto">
        <a:xfrm>
          <a:off x="0" y="56388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50" name="Text Box 3">
          <a:extLst>
            <a:ext uri="{FF2B5EF4-FFF2-40B4-BE49-F238E27FC236}">
              <a16:creationId xmlns:a16="http://schemas.microsoft.com/office/drawing/2014/main" id="{00000000-0008-0000-0000-0000FA00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51" name="Text Box 4">
          <a:extLst>
            <a:ext uri="{FF2B5EF4-FFF2-40B4-BE49-F238E27FC236}">
              <a16:creationId xmlns:a16="http://schemas.microsoft.com/office/drawing/2014/main" id="{00000000-0008-0000-0000-0000FB000000}"/>
            </a:ext>
          </a:extLst>
        </xdr:cNvPr>
        <xdr:cNvSpPr txBox="1">
          <a:spLocks noChangeArrowheads="1"/>
        </xdr:cNvSpPr>
      </xdr:nvSpPr>
      <xdr:spPr bwMode="auto">
        <a:xfrm>
          <a:off x="0" y="56388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52" name="Text Box 5">
          <a:extLst>
            <a:ext uri="{FF2B5EF4-FFF2-40B4-BE49-F238E27FC236}">
              <a16:creationId xmlns:a16="http://schemas.microsoft.com/office/drawing/2014/main" id="{00000000-0008-0000-0000-0000FC00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53" name="Text Box 6">
          <a:extLst>
            <a:ext uri="{FF2B5EF4-FFF2-40B4-BE49-F238E27FC236}">
              <a16:creationId xmlns:a16="http://schemas.microsoft.com/office/drawing/2014/main" id="{00000000-0008-0000-0000-0000FD000000}"/>
            </a:ext>
          </a:extLst>
        </xdr:cNvPr>
        <xdr:cNvSpPr txBox="1">
          <a:spLocks noChangeArrowheads="1"/>
        </xdr:cNvSpPr>
      </xdr:nvSpPr>
      <xdr:spPr bwMode="auto">
        <a:xfrm>
          <a:off x="0" y="56388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54" name="Text Box 7">
          <a:extLst>
            <a:ext uri="{FF2B5EF4-FFF2-40B4-BE49-F238E27FC236}">
              <a16:creationId xmlns:a16="http://schemas.microsoft.com/office/drawing/2014/main" id="{00000000-0008-0000-0000-0000FE00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571500</xdr:colOff>
      <xdr:row>16</xdr:row>
      <xdr:rowOff>38100</xdr:rowOff>
    </xdr:to>
    <xdr:sp macro="" textlink="">
      <xdr:nvSpPr>
        <xdr:cNvPr id="255" name="Text Box 9">
          <a:extLst>
            <a:ext uri="{FF2B5EF4-FFF2-40B4-BE49-F238E27FC236}">
              <a16:creationId xmlns:a16="http://schemas.microsoft.com/office/drawing/2014/main" id="{00000000-0008-0000-0000-0000FF000000}"/>
            </a:ext>
          </a:extLst>
        </xdr:cNvPr>
        <xdr:cNvSpPr txBox="1">
          <a:spLocks noChangeArrowheads="1"/>
        </xdr:cNvSpPr>
      </xdr:nvSpPr>
      <xdr:spPr bwMode="auto">
        <a:xfrm>
          <a:off x="0" y="56388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56" name="Text Box 15">
          <a:extLst>
            <a:ext uri="{FF2B5EF4-FFF2-40B4-BE49-F238E27FC236}">
              <a16:creationId xmlns:a16="http://schemas.microsoft.com/office/drawing/2014/main" id="{00000000-0008-0000-0000-00000001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57" name="Text Box 16">
          <a:extLst>
            <a:ext uri="{FF2B5EF4-FFF2-40B4-BE49-F238E27FC236}">
              <a16:creationId xmlns:a16="http://schemas.microsoft.com/office/drawing/2014/main" id="{00000000-0008-0000-0000-00000101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58" name="Text Box 17">
          <a:extLst>
            <a:ext uri="{FF2B5EF4-FFF2-40B4-BE49-F238E27FC236}">
              <a16:creationId xmlns:a16="http://schemas.microsoft.com/office/drawing/2014/main" id="{00000000-0008-0000-0000-00000201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133350</xdr:colOff>
      <xdr:row>18</xdr:row>
      <xdr:rowOff>28575</xdr:rowOff>
    </xdr:to>
    <xdr:sp macro="" textlink="">
      <xdr:nvSpPr>
        <xdr:cNvPr id="259" name="Text Box 1">
          <a:extLst>
            <a:ext uri="{FF2B5EF4-FFF2-40B4-BE49-F238E27FC236}">
              <a16:creationId xmlns:a16="http://schemas.microsoft.com/office/drawing/2014/main" id="{00000000-0008-0000-0000-000003010000}"/>
            </a:ext>
          </a:extLst>
        </xdr:cNvPr>
        <xdr:cNvSpPr txBox="1">
          <a:spLocks noChangeArrowheads="1"/>
        </xdr:cNvSpPr>
      </xdr:nvSpPr>
      <xdr:spPr bwMode="auto">
        <a:xfrm>
          <a:off x="0" y="7000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133350</xdr:colOff>
      <xdr:row>18</xdr:row>
      <xdr:rowOff>28575</xdr:rowOff>
    </xdr:to>
    <xdr:sp macro="" textlink="">
      <xdr:nvSpPr>
        <xdr:cNvPr id="260" name="Text Box 4">
          <a:extLst>
            <a:ext uri="{FF2B5EF4-FFF2-40B4-BE49-F238E27FC236}">
              <a16:creationId xmlns:a16="http://schemas.microsoft.com/office/drawing/2014/main" id="{00000000-0008-0000-0000-000004010000}"/>
            </a:ext>
          </a:extLst>
        </xdr:cNvPr>
        <xdr:cNvSpPr txBox="1">
          <a:spLocks noChangeArrowheads="1"/>
        </xdr:cNvSpPr>
      </xdr:nvSpPr>
      <xdr:spPr bwMode="auto">
        <a:xfrm>
          <a:off x="0" y="7000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133350</xdr:colOff>
      <xdr:row>18</xdr:row>
      <xdr:rowOff>28575</xdr:rowOff>
    </xdr:to>
    <xdr:sp macro="" textlink="">
      <xdr:nvSpPr>
        <xdr:cNvPr id="261" name="Text Box 6">
          <a:extLst>
            <a:ext uri="{FF2B5EF4-FFF2-40B4-BE49-F238E27FC236}">
              <a16:creationId xmlns:a16="http://schemas.microsoft.com/office/drawing/2014/main" id="{00000000-0008-0000-0000-000005010000}"/>
            </a:ext>
          </a:extLst>
        </xdr:cNvPr>
        <xdr:cNvSpPr txBox="1">
          <a:spLocks noChangeArrowheads="1"/>
        </xdr:cNvSpPr>
      </xdr:nvSpPr>
      <xdr:spPr bwMode="auto">
        <a:xfrm>
          <a:off x="0" y="7000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180975</xdr:colOff>
      <xdr:row>18</xdr:row>
      <xdr:rowOff>0</xdr:rowOff>
    </xdr:from>
    <xdr:to>
      <xdr:col>0</xdr:col>
      <xdr:colOff>647700</xdr:colOff>
      <xdr:row>18</xdr:row>
      <xdr:rowOff>66675</xdr:rowOff>
    </xdr:to>
    <xdr:sp macro="" textlink="">
      <xdr:nvSpPr>
        <xdr:cNvPr id="262" name="Text Box 7">
          <a:extLst>
            <a:ext uri="{FF2B5EF4-FFF2-40B4-BE49-F238E27FC236}">
              <a16:creationId xmlns:a16="http://schemas.microsoft.com/office/drawing/2014/main" id="{00000000-0008-0000-0000-000006010000}"/>
            </a:ext>
          </a:extLst>
        </xdr:cNvPr>
        <xdr:cNvSpPr txBox="1">
          <a:spLocks noChangeArrowheads="1"/>
        </xdr:cNvSpPr>
      </xdr:nvSpPr>
      <xdr:spPr bwMode="auto">
        <a:xfrm>
          <a:off x="180975" y="7000875"/>
          <a:ext cx="466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133350</xdr:colOff>
      <xdr:row>18</xdr:row>
      <xdr:rowOff>28575</xdr:rowOff>
    </xdr:to>
    <xdr:sp macro="" textlink="">
      <xdr:nvSpPr>
        <xdr:cNvPr id="263" name="Text Box 8">
          <a:extLst>
            <a:ext uri="{FF2B5EF4-FFF2-40B4-BE49-F238E27FC236}">
              <a16:creationId xmlns:a16="http://schemas.microsoft.com/office/drawing/2014/main" id="{00000000-0008-0000-0000-000007010000}"/>
            </a:ext>
          </a:extLst>
        </xdr:cNvPr>
        <xdr:cNvSpPr txBox="1">
          <a:spLocks noChangeArrowheads="1"/>
        </xdr:cNvSpPr>
      </xdr:nvSpPr>
      <xdr:spPr bwMode="auto">
        <a:xfrm>
          <a:off x="0" y="7000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523875</xdr:colOff>
      <xdr:row>18</xdr:row>
      <xdr:rowOff>66675</xdr:rowOff>
    </xdr:to>
    <xdr:sp macro="" textlink="">
      <xdr:nvSpPr>
        <xdr:cNvPr id="264" name="Text Box 9">
          <a:extLst>
            <a:ext uri="{FF2B5EF4-FFF2-40B4-BE49-F238E27FC236}">
              <a16:creationId xmlns:a16="http://schemas.microsoft.com/office/drawing/2014/main" id="{00000000-0008-0000-0000-000008010000}"/>
            </a:ext>
          </a:extLst>
        </xdr:cNvPr>
        <xdr:cNvSpPr txBox="1">
          <a:spLocks noChangeArrowheads="1"/>
        </xdr:cNvSpPr>
      </xdr:nvSpPr>
      <xdr:spPr bwMode="auto">
        <a:xfrm>
          <a:off x="0" y="70008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18</xdr:row>
      <xdr:rowOff>0</xdr:rowOff>
    </xdr:from>
    <xdr:to>
      <xdr:col>0</xdr:col>
      <xdr:colOff>552450</xdr:colOff>
      <xdr:row>18</xdr:row>
      <xdr:rowOff>19050</xdr:rowOff>
    </xdr:to>
    <xdr:sp macro="" textlink="">
      <xdr:nvSpPr>
        <xdr:cNvPr id="265" name="Text Box 13">
          <a:extLst>
            <a:ext uri="{FF2B5EF4-FFF2-40B4-BE49-F238E27FC236}">
              <a16:creationId xmlns:a16="http://schemas.microsoft.com/office/drawing/2014/main" id="{00000000-0008-0000-0000-000009010000}"/>
            </a:ext>
          </a:extLst>
        </xdr:cNvPr>
        <xdr:cNvSpPr txBox="1">
          <a:spLocks noChangeArrowheads="1"/>
        </xdr:cNvSpPr>
      </xdr:nvSpPr>
      <xdr:spPr bwMode="auto">
        <a:xfrm>
          <a:off x="28575" y="7000875"/>
          <a:ext cx="5238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485775</xdr:colOff>
      <xdr:row>18</xdr:row>
      <xdr:rowOff>66675</xdr:rowOff>
    </xdr:to>
    <xdr:sp macro="" textlink="">
      <xdr:nvSpPr>
        <xdr:cNvPr id="266" name="Text Box 15">
          <a:extLst>
            <a:ext uri="{FF2B5EF4-FFF2-40B4-BE49-F238E27FC236}">
              <a16:creationId xmlns:a16="http://schemas.microsoft.com/office/drawing/2014/main" id="{00000000-0008-0000-0000-00000A010000}"/>
            </a:ext>
          </a:extLst>
        </xdr:cNvPr>
        <xdr:cNvSpPr txBox="1">
          <a:spLocks noChangeArrowheads="1"/>
        </xdr:cNvSpPr>
      </xdr:nvSpPr>
      <xdr:spPr bwMode="auto">
        <a:xfrm>
          <a:off x="0" y="70008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485775</xdr:colOff>
      <xdr:row>18</xdr:row>
      <xdr:rowOff>66675</xdr:rowOff>
    </xdr:to>
    <xdr:sp macro="" textlink="">
      <xdr:nvSpPr>
        <xdr:cNvPr id="267" name="Text Box 16">
          <a:extLst>
            <a:ext uri="{FF2B5EF4-FFF2-40B4-BE49-F238E27FC236}">
              <a16:creationId xmlns:a16="http://schemas.microsoft.com/office/drawing/2014/main" id="{00000000-0008-0000-0000-00000B010000}"/>
            </a:ext>
          </a:extLst>
        </xdr:cNvPr>
        <xdr:cNvSpPr txBox="1">
          <a:spLocks noChangeArrowheads="1"/>
        </xdr:cNvSpPr>
      </xdr:nvSpPr>
      <xdr:spPr bwMode="auto">
        <a:xfrm>
          <a:off x="0" y="70008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219075</xdr:colOff>
      <xdr:row>18</xdr:row>
      <xdr:rowOff>28575</xdr:rowOff>
    </xdr:to>
    <xdr:sp macro="" textlink="">
      <xdr:nvSpPr>
        <xdr:cNvPr id="268" name="Text Box 1">
          <a:extLst>
            <a:ext uri="{FF2B5EF4-FFF2-40B4-BE49-F238E27FC236}">
              <a16:creationId xmlns:a16="http://schemas.microsoft.com/office/drawing/2014/main" id="{00000000-0008-0000-0000-00000C010000}"/>
            </a:ext>
          </a:extLst>
        </xdr:cNvPr>
        <xdr:cNvSpPr txBox="1">
          <a:spLocks noChangeArrowheads="1"/>
        </xdr:cNvSpPr>
      </xdr:nvSpPr>
      <xdr:spPr bwMode="auto">
        <a:xfrm>
          <a:off x="0" y="7000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533400</xdr:colOff>
      <xdr:row>18</xdr:row>
      <xdr:rowOff>38100</xdr:rowOff>
    </xdr:to>
    <xdr:sp macro="" textlink="">
      <xdr:nvSpPr>
        <xdr:cNvPr id="269" name="Text Box 3">
          <a:extLst>
            <a:ext uri="{FF2B5EF4-FFF2-40B4-BE49-F238E27FC236}">
              <a16:creationId xmlns:a16="http://schemas.microsoft.com/office/drawing/2014/main" id="{00000000-0008-0000-0000-00000D01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219075</xdr:colOff>
      <xdr:row>18</xdr:row>
      <xdr:rowOff>28575</xdr:rowOff>
    </xdr:to>
    <xdr:sp macro="" textlink="">
      <xdr:nvSpPr>
        <xdr:cNvPr id="270" name="Text Box 4">
          <a:extLst>
            <a:ext uri="{FF2B5EF4-FFF2-40B4-BE49-F238E27FC236}">
              <a16:creationId xmlns:a16="http://schemas.microsoft.com/office/drawing/2014/main" id="{00000000-0008-0000-0000-00000E010000}"/>
            </a:ext>
          </a:extLst>
        </xdr:cNvPr>
        <xdr:cNvSpPr txBox="1">
          <a:spLocks noChangeArrowheads="1"/>
        </xdr:cNvSpPr>
      </xdr:nvSpPr>
      <xdr:spPr bwMode="auto">
        <a:xfrm>
          <a:off x="0" y="7000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533400</xdr:colOff>
      <xdr:row>18</xdr:row>
      <xdr:rowOff>38100</xdr:rowOff>
    </xdr:to>
    <xdr:sp macro="" textlink="">
      <xdr:nvSpPr>
        <xdr:cNvPr id="271" name="Text Box 5">
          <a:extLst>
            <a:ext uri="{FF2B5EF4-FFF2-40B4-BE49-F238E27FC236}">
              <a16:creationId xmlns:a16="http://schemas.microsoft.com/office/drawing/2014/main" id="{00000000-0008-0000-0000-00000F01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219075</xdr:colOff>
      <xdr:row>18</xdr:row>
      <xdr:rowOff>28575</xdr:rowOff>
    </xdr:to>
    <xdr:sp macro="" textlink="">
      <xdr:nvSpPr>
        <xdr:cNvPr id="272" name="Text Box 6">
          <a:extLst>
            <a:ext uri="{FF2B5EF4-FFF2-40B4-BE49-F238E27FC236}">
              <a16:creationId xmlns:a16="http://schemas.microsoft.com/office/drawing/2014/main" id="{00000000-0008-0000-0000-000010010000}"/>
            </a:ext>
          </a:extLst>
        </xdr:cNvPr>
        <xdr:cNvSpPr txBox="1">
          <a:spLocks noChangeArrowheads="1"/>
        </xdr:cNvSpPr>
      </xdr:nvSpPr>
      <xdr:spPr bwMode="auto">
        <a:xfrm>
          <a:off x="0" y="7000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533400</xdr:colOff>
      <xdr:row>18</xdr:row>
      <xdr:rowOff>38100</xdr:rowOff>
    </xdr:to>
    <xdr:sp macro="" textlink="">
      <xdr:nvSpPr>
        <xdr:cNvPr id="273" name="Text Box 7">
          <a:extLst>
            <a:ext uri="{FF2B5EF4-FFF2-40B4-BE49-F238E27FC236}">
              <a16:creationId xmlns:a16="http://schemas.microsoft.com/office/drawing/2014/main" id="{00000000-0008-0000-0000-00001101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571500</xdr:colOff>
      <xdr:row>18</xdr:row>
      <xdr:rowOff>38100</xdr:rowOff>
    </xdr:to>
    <xdr:sp macro="" textlink="">
      <xdr:nvSpPr>
        <xdr:cNvPr id="274" name="Text Box 9">
          <a:extLst>
            <a:ext uri="{FF2B5EF4-FFF2-40B4-BE49-F238E27FC236}">
              <a16:creationId xmlns:a16="http://schemas.microsoft.com/office/drawing/2014/main" id="{00000000-0008-0000-0000-000012010000}"/>
            </a:ext>
          </a:extLst>
        </xdr:cNvPr>
        <xdr:cNvSpPr txBox="1">
          <a:spLocks noChangeArrowheads="1"/>
        </xdr:cNvSpPr>
      </xdr:nvSpPr>
      <xdr:spPr bwMode="auto">
        <a:xfrm>
          <a:off x="0" y="7000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533400</xdr:colOff>
      <xdr:row>18</xdr:row>
      <xdr:rowOff>38100</xdr:rowOff>
    </xdr:to>
    <xdr:sp macro="" textlink="">
      <xdr:nvSpPr>
        <xdr:cNvPr id="275" name="Text Box 15">
          <a:extLst>
            <a:ext uri="{FF2B5EF4-FFF2-40B4-BE49-F238E27FC236}">
              <a16:creationId xmlns:a16="http://schemas.microsoft.com/office/drawing/2014/main" id="{00000000-0008-0000-0000-00001301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533400</xdr:colOff>
      <xdr:row>18</xdr:row>
      <xdr:rowOff>38100</xdr:rowOff>
    </xdr:to>
    <xdr:sp macro="" textlink="">
      <xdr:nvSpPr>
        <xdr:cNvPr id="276" name="Text Box 16">
          <a:extLst>
            <a:ext uri="{FF2B5EF4-FFF2-40B4-BE49-F238E27FC236}">
              <a16:creationId xmlns:a16="http://schemas.microsoft.com/office/drawing/2014/main" id="{00000000-0008-0000-0000-00001401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533400</xdr:colOff>
      <xdr:row>18</xdr:row>
      <xdr:rowOff>38100</xdr:rowOff>
    </xdr:to>
    <xdr:sp macro="" textlink="">
      <xdr:nvSpPr>
        <xdr:cNvPr id="277" name="Text Box 17">
          <a:extLst>
            <a:ext uri="{FF2B5EF4-FFF2-40B4-BE49-F238E27FC236}">
              <a16:creationId xmlns:a16="http://schemas.microsoft.com/office/drawing/2014/main" id="{00000000-0008-0000-0000-00001501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219075</xdr:colOff>
      <xdr:row>18</xdr:row>
      <xdr:rowOff>28575</xdr:rowOff>
    </xdr:to>
    <xdr:sp macro="" textlink="">
      <xdr:nvSpPr>
        <xdr:cNvPr id="278" name="Text Box 1">
          <a:extLst>
            <a:ext uri="{FF2B5EF4-FFF2-40B4-BE49-F238E27FC236}">
              <a16:creationId xmlns:a16="http://schemas.microsoft.com/office/drawing/2014/main" id="{00000000-0008-0000-0000-000016010000}"/>
            </a:ext>
          </a:extLst>
        </xdr:cNvPr>
        <xdr:cNvSpPr txBox="1">
          <a:spLocks noChangeArrowheads="1"/>
        </xdr:cNvSpPr>
      </xdr:nvSpPr>
      <xdr:spPr bwMode="auto">
        <a:xfrm>
          <a:off x="0" y="7000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533400</xdr:colOff>
      <xdr:row>18</xdr:row>
      <xdr:rowOff>38100</xdr:rowOff>
    </xdr:to>
    <xdr:sp macro="" textlink="">
      <xdr:nvSpPr>
        <xdr:cNvPr id="279" name="Text Box 3">
          <a:extLst>
            <a:ext uri="{FF2B5EF4-FFF2-40B4-BE49-F238E27FC236}">
              <a16:creationId xmlns:a16="http://schemas.microsoft.com/office/drawing/2014/main" id="{00000000-0008-0000-0000-00001701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219075</xdr:colOff>
      <xdr:row>18</xdr:row>
      <xdr:rowOff>28575</xdr:rowOff>
    </xdr:to>
    <xdr:sp macro="" textlink="">
      <xdr:nvSpPr>
        <xdr:cNvPr id="280" name="Text Box 4">
          <a:extLst>
            <a:ext uri="{FF2B5EF4-FFF2-40B4-BE49-F238E27FC236}">
              <a16:creationId xmlns:a16="http://schemas.microsoft.com/office/drawing/2014/main" id="{00000000-0008-0000-0000-000018010000}"/>
            </a:ext>
          </a:extLst>
        </xdr:cNvPr>
        <xdr:cNvSpPr txBox="1">
          <a:spLocks noChangeArrowheads="1"/>
        </xdr:cNvSpPr>
      </xdr:nvSpPr>
      <xdr:spPr bwMode="auto">
        <a:xfrm>
          <a:off x="0" y="7000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533400</xdr:colOff>
      <xdr:row>18</xdr:row>
      <xdr:rowOff>38100</xdr:rowOff>
    </xdr:to>
    <xdr:sp macro="" textlink="">
      <xdr:nvSpPr>
        <xdr:cNvPr id="281" name="Text Box 5">
          <a:extLst>
            <a:ext uri="{FF2B5EF4-FFF2-40B4-BE49-F238E27FC236}">
              <a16:creationId xmlns:a16="http://schemas.microsoft.com/office/drawing/2014/main" id="{00000000-0008-0000-0000-00001901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219075</xdr:colOff>
      <xdr:row>18</xdr:row>
      <xdr:rowOff>28575</xdr:rowOff>
    </xdr:to>
    <xdr:sp macro="" textlink="">
      <xdr:nvSpPr>
        <xdr:cNvPr id="282" name="Text Box 6">
          <a:extLst>
            <a:ext uri="{FF2B5EF4-FFF2-40B4-BE49-F238E27FC236}">
              <a16:creationId xmlns:a16="http://schemas.microsoft.com/office/drawing/2014/main" id="{00000000-0008-0000-0000-00001A010000}"/>
            </a:ext>
          </a:extLst>
        </xdr:cNvPr>
        <xdr:cNvSpPr txBox="1">
          <a:spLocks noChangeArrowheads="1"/>
        </xdr:cNvSpPr>
      </xdr:nvSpPr>
      <xdr:spPr bwMode="auto">
        <a:xfrm>
          <a:off x="0" y="7000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533400</xdr:colOff>
      <xdr:row>18</xdr:row>
      <xdr:rowOff>38100</xdr:rowOff>
    </xdr:to>
    <xdr:sp macro="" textlink="">
      <xdr:nvSpPr>
        <xdr:cNvPr id="283" name="Text Box 7">
          <a:extLst>
            <a:ext uri="{FF2B5EF4-FFF2-40B4-BE49-F238E27FC236}">
              <a16:creationId xmlns:a16="http://schemas.microsoft.com/office/drawing/2014/main" id="{00000000-0008-0000-0000-00001B01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571500</xdr:colOff>
      <xdr:row>18</xdr:row>
      <xdr:rowOff>38100</xdr:rowOff>
    </xdr:to>
    <xdr:sp macro="" textlink="">
      <xdr:nvSpPr>
        <xdr:cNvPr id="284" name="Text Box 9">
          <a:extLst>
            <a:ext uri="{FF2B5EF4-FFF2-40B4-BE49-F238E27FC236}">
              <a16:creationId xmlns:a16="http://schemas.microsoft.com/office/drawing/2014/main" id="{00000000-0008-0000-0000-00001C010000}"/>
            </a:ext>
          </a:extLst>
        </xdr:cNvPr>
        <xdr:cNvSpPr txBox="1">
          <a:spLocks noChangeArrowheads="1"/>
        </xdr:cNvSpPr>
      </xdr:nvSpPr>
      <xdr:spPr bwMode="auto">
        <a:xfrm>
          <a:off x="0" y="7000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533400</xdr:colOff>
      <xdr:row>18</xdr:row>
      <xdr:rowOff>38100</xdr:rowOff>
    </xdr:to>
    <xdr:sp macro="" textlink="">
      <xdr:nvSpPr>
        <xdr:cNvPr id="285" name="Text Box 15">
          <a:extLst>
            <a:ext uri="{FF2B5EF4-FFF2-40B4-BE49-F238E27FC236}">
              <a16:creationId xmlns:a16="http://schemas.microsoft.com/office/drawing/2014/main" id="{00000000-0008-0000-0000-00001D01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533400</xdr:colOff>
      <xdr:row>18</xdr:row>
      <xdr:rowOff>38100</xdr:rowOff>
    </xdr:to>
    <xdr:sp macro="" textlink="">
      <xdr:nvSpPr>
        <xdr:cNvPr id="286" name="Text Box 16">
          <a:extLst>
            <a:ext uri="{FF2B5EF4-FFF2-40B4-BE49-F238E27FC236}">
              <a16:creationId xmlns:a16="http://schemas.microsoft.com/office/drawing/2014/main" id="{00000000-0008-0000-0000-00001E01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533400</xdr:colOff>
      <xdr:row>18</xdr:row>
      <xdr:rowOff>38100</xdr:rowOff>
    </xdr:to>
    <xdr:sp macro="" textlink="">
      <xdr:nvSpPr>
        <xdr:cNvPr id="287" name="Text Box 17">
          <a:extLst>
            <a:ext uri="{FF2B5EF4-FFF2-40B4-BE49-F238E27FC236}">
              <a16:creationId xmlns:a16="http://schemas.microsoft.com/office/drawing/2014/main" id="{00000000-0008-0000-0000-00001F01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288" name="Text Box 1">
          <a:extLst>
            <a:ext uri="{FF2B5EF4-FFF2-40B4-BE49-F238E27FC236}">
              <a16:creationId xmlns:a16="http://schemas.microsoft.com/office/drawing/2014/main" id="{00000000-0008-0000-0000-000020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289" name="Text Box 4">
          <a:extLst>
            <a:ext uri="{FF2B5EF4-FFF2-40B4-BE49-F238E27FC236}">
              <a16:creationId xmlns:a16="http://schemas.microsoft.com/office/drawing/2014/main" id="{00000000-0008-0000-0000-000021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290" name="Text Box 6">
          <a:extLst>
            <a:ext uri="{FF2B5EF4-FFF2-40B4-BE49-F238E27FC236}">
              <a16:creationId xmlns:a16="http://schemas.microsoft.com/office/drawing/2014/main" id="{00000000-0008-0000-0000-000022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47625</xdr:rowOff>
    </xdr:to>
    <xdr:sp macro="" textlink="">
      <xdr:nvSpPr>
        <xdr:cNvPr id="291" name="Text Box 7">
          <a:extLst>
            <a:ext uri="{FF2B5EF4-FFF2-40B4-BE49-F238E27FC236}">
              <a16:creationId xmlns:a16="http://schemas.microsoft.com/office/drawing/2014/main" id="{00000000-0008-0000-0000-00002301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292" name="Text Box 8">
          <a:extLst>
            <a:ext uri="{FF2B5EF4-FFF2-40B4-BE49-F238E27FC236}">
              <a16:creationId xmlns:a16="http://schemas.microsoft.com/office/drawing/2014/main" id="{00000000-0008-0000-0000-000024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523875</xdr:colOff>
      <xdr:row>23</xdr:row>
      <xdr:rowOff>47625</xdr:rowOff>
    </xdr:to>
    <xdr:sp macro="" textlink="">
      <xdr:nvSpPr>
        <xdr:cNvPr id="293" name="Text Box 9">
          <a:extLst>
            <a:ext uri="{FF2B5EF4-FFF2-40B4-BE49-F238E27FC236}">
              <a16:creationId xmlns:a16="http://schemas.microsoft.com/office/drawing/2014/main" id="{00000000-0008-0000-0000-000025010000}"/>
            </a:ext>
          </a:extLst>
        </xdr:cNvPr>
        <xdr:cNvSpPr txBox="1">
          <a:spLocks noChangeArrowheads="1"/>
        </xdr:cNvSpPr>
      </xdr:nvSpPr>
      <xdr:spPr bwMode="auto">
        <a:xfrm>
          <a:off x="0" y="10429875"/>
          <a:ext cx="5238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523875</xdr:colOff>
      <xdr:row>23</xdr:row>
      <xdr:rowOff>47625</xdr:rowOff>
    </xdr:to>
    <xdr:sp macro="" textlink="">
      <xdr:nvSpPr>
        <xdr:cNvPr id="294" name="Text Box 13">
          <a:extLst>
            <a:ext uri="{FF2B5EF4-FFF2-40B4-BE49-F238E27FC236}">
              <a16:creationId xmlns:a16="http://schemas.microsoft.com/office/drawing/2014/main" id="{00000000-0008-0000-0000-000026010000}"/>
            </a:ext>
          </a:extLst>
        </xdr:cNvPr>
        <xdr:cNvSpPr txBox="1">
          <a:spLocks noChangeArrowheads="1"/>
        </xdr:cNvSpPr>
      </xdr:nvSpPr>
      <xdr:spPr bwMode="auto">
        <a:xfrm>
          <a:off x="0" y="10429875"/>
          <a:ext cx="5238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47625</xdr:rowOff>
    </xdr:to>
    <xdr:sp macro="" textlink="">
      <xdr:nvSpPr>
        <xdr:cNvPr id="295" name="Text Box 15">
          <a:extLst>
            <a:ext uri="{FF2B5EF4-FFF2-40B4-BE49-F238E27FC236}">
              <a16:creationId xmlns:a16="http://schemas.microsoft.com/office/drawing/2014/main" id="{00000000-0008-0000-0000-00002701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47625</xdr:rowOff>
    </xdr:to>
    <xdr:sp macro="" textlink="">
      <xdr:nvSpPr>
        <xdr:cNvPr id="296" name="Text Box 16">
          <a:extLst>
            <a:ext uri="{FF2B5EF4-FFF2-40B4-BE49-F238E27FC236}">
              <a16:creationId xmlns:a16="http://schemas.microsoft.com/office/drawing/2014/main" id="{00000000-0008-0000-0000-00002801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297" name="Text Box 1">
          <a:extLst>
            <a:ext uri="{FF2B5EF4-FFF2-40B4-BE49-F238E27FC236}">
              <a16:creationId xmlns:a16="http://schemas.microsoft.com/office/drawing/2014/main" id="{00000000-0008-0000-0000-000029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298" name="Text Box 3">
          <a:extLst>
            <a:ext uri="{FF2B5EF4-FFF2-40B4-BE49-F238E27FC236}">
              <a16:creationId xmlns:a16="http://schemas.microsoft.com/office/drawing/2014/main" id="{00000000-0008-0000-0000-00002A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299" name="Text Box 4">
          <a:extLst>
            <a:ext uri="{FF2B5EF4-FFF2-40B4-BE49-F238E27FC236}">
              <a16:creationId xmlns:a16="http://schemas.microsoft.com/office/drawing/2014/main" id="{00000000-0008-0000-0000-00002B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00" name="Text Box 5">
          <a:extLst>
            <a:ext uri="{FF2B5EF4-FFF2-40B4-BE49-F238E27FC236}">
              <a16:creationId xmlns:a16="http://schemas.microsoft.com/office/drawing/2014/main" id="{00000000-0008-0000-0000-00002C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01" name="Text Box 6">
          <a:extLst>
            <a:ext uri="{FF2B5EF4-FFF2-40B4-BE49-F238E27FC236}">
              <a16:creationId xmlns:a16="http://schemas.microsoft.com/office/drawing/2014/main" id="{00000000-0008-0000-0000-00002D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02" name="Text Box 7">
          <a:extLst>
            <a:ext uri="{FF2B5EF4-FFF2-40B4-BE49-F238E27FC236}">
              <a16:creationId xmlns:a16="http://schemas.microsoft.com/office/drawing/2014/main" id="{00000000-0008-0000-0000-00002E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571500</xdr:colOff>
      <xdr:row>23</xdr:row>
      <xdr:rowOff>38100</xdr:rowOff>
    </xdr:to>
    <xdr:sp macro="" textlink="">
      <xdr:nvSpPr>
        <xdr:cNvPr id="303" name="Text Box 9">
          <a:extLst>
            <a:ext uri="{FF2B5EF4-FFF2-40B4-BE49-F238E27FC236}">
              <a16:creationId xmlns:a16="http://schemas.microsoft.com/office/drawing/2014/main" id="{00000000-0008-0000-0000-00002F01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04" name="Text Box 15">
          <a:extLst>
            <a:ext uri="{FF2B5EF4-FFF2-40B4-BE49-F238E27FC236}">
              <a16:creationId xmlns:a16="http://schemas.microsoft.com/office/drawing/2014/main" id="{00000000-0008-0000-0000-000030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05" name="Text Box 16">
          <a:extLst>
            <a:ext uri="{FF2B5EF4-FFF2-40B4-BE49-F238E27FC236}">
              <a16:creationId xmlns:a16="http://schemas.microsoft.com/office/drawing/2014/main" id="{00000000-0008-0000-0000-000031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06" name="Text Box 17">
          <a:extLst>
            <a:ext uri="{FF2B5EF4-FFF2-40B4-BE49-F238E27FC236}">
              <a16:creationId xmlns:a16="http://schemas.microsoft.com/office/drawing/2014/main" id="{00000000-0008-0000-0000-000032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07" name="Text Box 1">
          <a:extLst>
            <a:ext uri="{FF2B5EF4-FFF2-40B4-BE49-F238E27FC236}">
              <a16:creationId xmlns:a16="http://schemas.microsoft.com/office/drawing/2014/main" id="{00000000-0008-0000-0000-000033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08" name="Text Box 3">
          <a:extLst>
            <a:ext uri="{FF2B5EF4-FFF2-40B4-BE49-F238E27FC236}">
              <a16:creationId xmlns:a16="http://schemas.microsoft.com/office/drawing/2014/main" id="{00000000-0008-0000-0000-000034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09" name="Text Box 4">
          <a:extLst>
            <a:ext uri="{FF2B5EF4-FFF2-40B4-BE49-F238E27FC236}">
              <a16:creationId xmlns:a16="http://schemas.microsoft.com/office/drawing/2014/main" id="{00000000-0008-0000-0000-000035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10" name="Text Box 5">
          <a:extLst>
            <a:ext uri="{FF2B5EF4-FFF2-40B4-BE49-F238E27FC236}">
              <a16:creationId xmlns:a16="http://schemas.microsoft.com/office/drawing/2014/main" id="{00000000-0008-0000-0000-000036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11" name="Text Box 6">
          <a:extLst>
            <a:ext uri="{FF2B5EF4-FFF2-40B4-BE49-F238E27FC236}">
              <a16:creationId xmlns:a16="http://schemas.microsoft.com/office/drawing/2014/main" id="{00000000-0008-0000-0000-000037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12" name="Text Box 7">
          <a:extLst>
            <a:ext uri="{FF2B5EF4-FFF2-40B4-BE49-F238E27FC236}">
              <a16:creationId xmlns:a16="http://schemas.microsoft.com/office/drawing/2014/main" id="{00000000-0008-0000-0000-000038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571500</xdr:colOff>
      <xdr:row>23</xdr:row>
      <xdr:rowOff>38100</xdr:rowOff>
    </xdr:to>
    <xdr:sp macro="" textlink="">
      <xdr:nvSpPr>
        <xdr:cNvPr id="313" name="Text Box 9">
          <a:extLst>
            <a:ext uri="{FF2B5EF4-FFF2-40B4-BE49-F238E27FC236}">
              <a16:creationId xmlns:a16="http://schemas.microsoft.com/office/drawing/2014/main" id="{00000000-0008-0000-0000-00003901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14" name="Text Box 15">
          <a:extLst>
            <a:ext uri="{FF2B5EF4-FFF2-40B4-BE49-F238E27FC236}">
              <a16:creationId xmlns:a16="http://schemas.microsoft.com/office/drawing/2014/main" id="{00000000-0008-0000-0000-00003A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15" name="Text Box 16">
          <a:extLst>
            <a:ext uri="{FF2B5EF4-FFF2-40B4-BE49-F238E27FC236}">
              <a16:creationId xmlns:a16="http://schemas.microsoft.com/office/drawing/2014/main" id="{00000000-0008-0000-0000-00003B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16" name="Text Box 17">
          <a:extLst>
            <a:ext uri="{FF2B5EF4-FFF2-40B4-BE49-F238E27FC236}">
              <a16:creationId xmlns:a16="http://schemas.microsoft.com/office/drawing/2014/main" id="{00000000-0008-0000-0000-00003C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317" name="Text Box 1">
          <a:extLst>
            <a:ext uri="{FF2B5EF4-FFF2-40B4-BE49-F238E27FC236}">
              <a16:creationId xmlns:a16="http://schemas.microsoft.com/office/drawing/2014/main" id="{00000000-0008-0000-0000-00003D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318" name="Text Box 4">
          <a:extLst>
            <a:ext uri="{FF2B5EF4-FFF2-40B4-BE49-F238E27FC236}">
              <a16:creationId xmlns:a16="http://schemas.microsoft.com/office/drawing/2014/main" id="{00000000-0008-0000-0000-00003E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319" name="Text Box 6">
          <a:extLst>
            <a:ext uri="{FF2B5EF4-FFF2-40B4-BE49-F238E27FC236}">
              <a16:creationId xmlns:a16="http://schemas.microsoft.com/office/drawing/2014/main" id="{00000000-0008-0000-0000-00003F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47625</xdr:rowOff>
    </xdr:to>
    <xdr:sp macro="" textlink="">
      <xdr:nvSpPr>
        <xdr:cNvPr id="320" name="Text Box 7">
          <a:extLst>
            <a:ext uri="{FF2B5EF4-FFF2-40B4-BE49-F238E27FC236}">
              <a16:creationId xmlns:a16="http://schemas.microsoft.com/office/drawing/2014/main" id="{00000000-0008-0000-0000-00004001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321" name="Text Box 8">
          <a:extLst>
            <a:ext uri="{FF2B5EF4-FFF2-40B4-BE49-F238E27FC236}">
              <a16:creationId xmlns:a16="http://schemas.microsoft.com/office/drawing/2014/main" id="{00000000-0008-0000-0000-000041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523875</xdr:colOff>
      <xdr:row>23</xdr:row>
      <xdr:rowOff>47625</xdr:rowOff>
    </xdr:to>
    <xdr:sp macro="" textlink="">
      <xdr:nvSpPr>
        <xdr:cNvPr id="322" name="Text Box 9">
          <a:extLst>
            <a:ext uri="{FF2B5EF4-FFF2-40B4-BE49-F238E27FC236}">
              <a16:creationId xmlns:a16="http://schemas.microsoft.com/office/drawing/2014/main" id="{00000000-0008-0000-0000-000042010000}"/>
            </a:ext>
          </a:extLst>
        </xdr:cNvPr>
        <xdr:cNvSpPr txBox="1">
          <a:spLocks noChangeArrowheads="1"/>
        </xdr:cNvSpPr>
      </xdr:nvSpPr>
      <xdr:spPr bwMode="auto">
        <a:xfrm>
          <a:off x="0" y="10429875"/>
          <a:ext cx="5238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523875</xdr:colOff>
      <xdr:row>23</xdr:row>
      <xdr:rowOff>47625</xdr:rowOff>
    </xdr:to>
    <xdr:sp macro="" textlink="">
      <xdr:nvSpPr>
        <xdr:cNvPr id="323" name="Text Box 13">
          <a:extLst>
            <a:ext uri="{FF2B5EF4-FFF2-40B4-BE49-F238E27FC236}">
              <a16:creationId xmlns:a16="http://schemas.microsoft.com/office/drawing/2014/main" id="{00000000-0008-0000-0000-000043010000}"/>
            </a:ext>
          </a:extLst>
        </xdr:cNvPr>
        <xdr:cNvSpPr txBox="1">
          <a:spLocks noChangeArrowheads="1"/>
        </xdr:cNvSpPr>
      </xdr:nvSpPr>
      <xdr:spPr bwMode="auto">
        <a:xfrm>
          <a:off x="0" y="10429875"/>
          <a:ext cx="5238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47625</xdr:rowOff>
    </xdr:to>
    <xdr:sp macro="" textlink="">
      <xdr:nvSpPr>
        <xdr:cNvPr id="324" name="Text Box 15">
          <a:extLst>
            <a:ext uri="{FF2B5EF4-FFF2-40B4-BE49-F238E27FC236}">
              <a16:creationId xmlns:a16="http://schemas.microsoft.com/office/drawing/2014/main" id="{00000000-0008-0000-0000-00004401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47625</xdr:rowOff>
    </xdr:to>
    <xdr:sp macro="" textlink="">
      <xdr:nvSpPr>
        <xdr:cNvPr id="325" name="Text Box 16">
          <a:extLst>
            <a:ext uri="{FF2B5EF4-FFF2-40B4-BE49-F238E27FC236}">
              <a16:creationId xmlns:a16="http://schemas.microsoft.com/office/drawing/2014/main" id="{00000000-0008-0000-0000-00004501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26" name="Text Box 1">
          <a:extLst>
            <a:ext uri="{FF2B5EF4-FFF2-40B4-BE49-F238E27FC236}">
              <a16:creationId xmlns:a16="http://schemas.microsoft.com/office/drawing/2014/main" id="{00000000-0008-0000-0000-000046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27" name="Text Box 3">
          <a:extLst>
            <a:ext uri="{FF2B5EF4-FFF2-40B4-BE49-F238E27FC236}">
              <a16:creationId xmlns:a16="http://schemas.microsoft.com/office/drawing/2014/main" id="{00000000-0008-0000-0000-000047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28" name="Text Box 4">
          <a:extLst>
            <a:ext uri="{FF2B5EF4-FFF2-40B4-BE49-F238E27FC236}">
              <a16:creationId xmlns:a16="http://schemas.microsoft.com/office/drawing/2014/main" id="{00000000-0008-0000-0000-000048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29" name="Text Box 5">
          <a:extLst>
            <a:ext uri="{FF2B5EF4-FFF2-40B4-BE49-F238E27FC236}">
              <a16:creationId xmlns:a16="http://schemas.microsoft.com/office/drawing/2014/main" id="{00000000-0008-0000-0000-000049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30" name="Text Box 6">
          <a:extLst>
            <a:ext uri="{FF2B5EF4-FFF2-40B4-BE49-F238E27FC236}">
              <a16:creationId xmlns:a16="http://schemas.microsoft.com/office/drawing/2014/main" id="{00000000-0008-0000-0000-00004A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31" name="Text Box 7">
          <a:extLst>
            <a:ext uri="{FF2B5EF4-FFF2-40B4-BE49-F238E27FC236}">
              <a16:creationId xmlns:a16="http://schemas.microsoft.com/office/drawing/2014/main" id="{00000000-0008-0000-0000-00004B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571500</xdr:colOff>
      <xdr:row>23</xdr:row>
      <xdr:rowOff>38100</xdr:rowOff>
    </xdr:to>
    <xdr:sp macro="" textlink="">
      <xdr:nvSpPr>
        <xdr:cNvPr id="332" name="Text Box 9">
          <a:extLst>
            <a:ext uri="{FF2B5EF4-FFF2-40B4-BE49-F238E27FC236}">
              <a16:creationId xmlns:a16="http://schemas.microsoft.com/office/drawing/2014/main" id="{00000000-0008-0000-0000-00004C01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33" name="Text Box 15">
          <a:extLst>
            <a:ext uri="{FF2B5EF4-FFF2-40B4-BE49-F238E27FC236}">
              <a16:creationId xmlns:a16="http://schemas.microsoft.com/office/drawing/2014/main" id="{00000000-0008-0000-0000-00004D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34" name="Text Box 16">
          <a:extLst>
            <a:ext uri="{FF2B5EF4-FFF2-40B4-BE49-F238E27FC236}">
              <a16:creationId xmlns:a16="http://schemas.microsoft.com/office/drawing/2014/main" id="{00000000-0008-0000-0000-00004E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35" name="Text Box 17">
          <a:extLst>
            <a:ext uri="{FF2B5EF4-FFF2-40B4-BE49-F238E27FC236}">
              <a16:creationId xmlns:a16="http://schemas.microsoft.com/office/drawing/2014/main" id="{00000000-0008-0000-0000-00004F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36" name="Text Box 1">
          <a:extLst>
            <a:ext uri="{FF2B5EF4-FFF2-40B4-BE49-F238E27FC236}">
              <a16:creationId xmlns:a16="http://schemas.microsoft.com/office/drawing/2014/main" id="{00000000-0008-0000-0000-000050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37" name="Text Box 3">
          <a:extLst>
            <a:ext uri="{FF2B5EF4-FFF2-40B4-BE49-F238E27FC236}">
              <a16:creationId xmlns:a16="http://schemas.microsoft.com/office/drawing/2014/main" id="{00000000-0008-0000-0000-000051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38" name="Text Box 4">
          <a:extLst>
            <a:ext uri="{FF2B5EF4-FFF2-40B4-BE49-F238E27FC236}">
              <a16:creationId xmlns:a16="http://schemas.microsoft.com/office/drawing/2014/main" id="{00000000-0008-0000-0000-000052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39" name="Text Box 5">
          <a:extLst>
            <a:ext uri="{FF2B5EF4-FFF2-40B4-BE49-F238E27FC236}">
              <a16:creationId xmlns:a16="http://schemas.microsoft.com/office/drawing/2014/main" id="{00000000-0008-0000-0000-000053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40" name="Text Box 6">
          <a:extLst>
            <a:ext uri="{FF2B5EF4-FFF2-40B4-BE49-F238E27FC236}">
              <a16:creationId xmlns:a16="http://schemas.microsoft.com/office/drawing/2014/main" id="{00000000-0008-0000-0000-000054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41" name="Text Box 7">
          <a:extLst>
            <a:ext uri="{FF2B5EF4-FFF2-40B4-BE49-F238E27FC236}">
              <a16:creationId xmlns:a16="http://schemas.microsoft.com/office/drawing/2014/main" id="{00000000-0008-0000-0000-000055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571500</xdr:colOff>
      <xdr:row>23</xdr:row>
      <xdr:rowOff>38100</xdr:rowOff>
    </xdr:to>
    <xdr:sp macro="" textlink="">
      <xdr:nvSpPr>
        <xdr:cNvPr id="342" name="Text Box 9">
          <a:extLst>
            <a:ext uri="{FF2B5EF4-FFF2-40B4-BE49-F238E27FC236}">
              <a16:creationId xmlns:a16="http://schemas.microsoft.com/office/drawing/2014/main" id="{00000000-0008-0000-0000-00005601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43" name="Text Box 15">
          <a:extLst>
            <a:ext uri="{FF2B5EF4-FFF2-40B4-BE49-F238E27FC236}">
              <a16:creationId xmlns:a16="http://schemas.microsoft.com/office/drawing/2014/main" id="{00000000-0008-0000-0000-000057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44" name="Text Box 16">
          <a:extLst>
            <a:ext uri="{FF2B5EF4-FFF2-40B4-BE49-F238E27FC236}">
              <a16:creationId xmlns:a16="http://schemas.microsoft.com/office/drawing/2014/main" id="{00000000-0008-0000-0000-000058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45" name="Text Box 17">
          <a:extLst>
            <a:ext uri="{FF2B5EF4-FFF2-40B4-BE49-F238E27FC236}">
              <a16:creationId xmlns:a16="http://schemas.microsoft.com/office/drawing/2014/main" id="{00000000-0008-0000-0000-000059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346" name="Text Box 1">
          <a:extLst>
            <a:ext uri="{FF2B5EF4-FFF2-40B4-BE49-F238E27FC236}">
              <a16:creationId xmlns:a16="http://schemas.microsoft.com/office/drawing/2014/main" id="{00000000-0008-0000-0000-00005A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347" name="Text Box 4">
          <a:extLst>
            <a:ext uri="{FF2B5EF4-FFF2-40B4-BE49-F238E27FC236}">
              <a16:creationId xmlns:a16="http://schemas.microsoft.com/office/drawing/2014/main" id="{00000000-0008-0000-0000-00005B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348" name="Text Box 6">
          <a:extLst>
            <a:ext uri="{FF2B5EF4-FFF2-40B4-BE49-F238E27FC236}">
              <a16:creationId xmlns:a16="http://schemas.microsoft.com/office/drawing/2014/main" id="{00000000-0008-0000-0000-00005C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47625</xdr:rowOff>
    </xdr:to>
    <xdr:sp macro="" textlink="">
      <xdr:nvSpPr>
        <xdr:cNvPr id="349" name="Text Box 7">
          <a:extLst>
            <a:ext uri="{FF2B5EF4-FFF2-40B4-BE49-F238E27FC236}">
              <a16:creationId xmlns:a16="http://schemas.microsoft.com/office/drawing/2014/main" id="{00000000-0008-0000-0000-00005D01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350" name="Text Box 8">
          <a:extLst>
            <a:ext uri="{FF2B5EF4-FFF2-40B4-BE49-F238E27FC236}">
              <a16:creationId xmlns:a16="http://schemas.microsoft.com/office/drawing/2014/main" id="{00000000-0008-0000-0000-00005E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523875</xdr:colOff>
      <xdr:row>23</xdr:row>
      <xdr:rowOff>47625</xdr:rowOff>
    </xdr:to>
    <xdr:sp macro="" textlink="">
      <xdr:nvSpPr>
        <xdr:cNvPr id="351" name="Text Box 9">
          <a:extLst>
            <a:ext uri="{FF2B5EF4-FFF2-40B4-BE49-F238E27FC236}">
              <a16:creationId xmlns:a16="http://schemas.microsoft.com/office/drawing/2014/main" id="{00000000-0008-0000-0000-00005F010000}"/>
            </a:ext>
          </a:extLst>
        </xdr:cNvPr>
        <xdr:cNvSpPr txBox="1">
          <a:spLocks noChangeArrowheads="1"/>
        </xdr:cNvSpPr>
      </xdr:nvSpPr>
      <xdr:spPr bwMode="auto">
        <a:xfrm>
          <a:off x="0" y="10429875"/>
          <a:ext cx="5238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523875</xdr:colOff>
      <xdr:row>23</xdr:row>
      <xdr:rowOff>47625</xdr:rowOff>
    </xdr:to>
    <xdr:sp macro="" textlink="">
      <xdr:nvSpPr>
        <xdr:cNvPr id="352" name="Text Box 13">
          <a:extLst>
            <a:ext uri="{FF2B5EF4-FFF2-40B4-BE49-F238E27FC236}">
              <a16:creationId xmlns:a16="http://schemas.microsoft.com/office/drawing/2014/main" id="{00000000-0008-0000-0000-000060010000}"/>
            </a:ext>
          </a:extLst>
        </xdr:cNvPr>
        <xdr:cNvSpPr txBox="1">
          <a:spLocks noChangeArrowheads="1"/>
        </xdr:cNvSpPr>
      </xdr:nvSpPr>
      <xdr:spPr bwMode="auto">
        <a:xfrm>
          <a:off x="0" y="10429875"/>
          <a:ext cx="5238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47625</xdr:rowOff>
    </xdr:to>
    <xdr:sp macro="" textlink="">
      <xdr:nvSpPr>
        <xdr:cNvPr id="353" name="Text Box 15">
          <a:extLst>
            <a:ext uri="{FF2B5EF4-FFF2-40B4-BE49-F238E27FC236}">
              <a16:creationId xmlns:a16="http://schemas.microsoft.com/office/drawing/2014/main" id="{00000000-0008-0000-0000-00006101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47625</xdr:rowOff>
    </xdr:to>
    <xdr:sp macro="" textlink="">
      <xdr:nvSpPr>
        <xdr:cNvPr id="354" name="Text Box 16">
          <a:extLst>
            <a:ext uri="{FF2B5EF4-FFF2-40B4-BE49-F238E27FC236}">
              <a16:creationId xmlns:a16="http://schemas.microsoft.com/office/drawing/2014/main" id="{00000000-0008-0000-0000-00006201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55" name="Text Box 1">
          <a:extLst>
            <a:ext uri="{FF2B5EF4-FFF2-40B4-BE49-F238E27FC236}">
              <a16:creationId xmlns:a16="http://schemas.microsoft.com/office/drawing/2014/main" id="{00000000-0008-0000-0000-000063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56" name="Text Box 3">
          <a:extLst>
            <a:ext uri="{FF2B5EF4-FFF2-40B4-BE49-F238E27FC236}">
              <a16:creationId xmlns:a16="http://schemas.microsoft.com/office/drawing/2014/main" id="{00000000-0008-0000-0000-000064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57" name="Text Box 4">
          <a:extLst>
            <a:ext uri="{FF2B5EF4-FFF2-40B4-BE49-F238E27FC236}">
              <a16:creationId xmlns:a16="http://schemas.microsoft.com/office/drawing/2014/main" id="{00000000-0008-0000-0000-000065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58" name="Text Box 5">
          <a:extLst>
            <a:ext uri="{FF2B5EF4-FFF2-40B4-BE49-F238E27FC236}">
              <a16:creationId xmlns:a16="http://schemas.microsoft.com/office/drawing/2014/main" id="{00000000-0008-0000-0000-000066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59" name="Text Box 6">
          <a:extLst>
            <a:ext uri="{FF2B5EF4-FFF2-40B4-BE49-F238E27FC236}">
              <a16:creationId xmlns:a16="http://schemas.microsoft.com/office/drawing/2014/main" id="{00000000-0008-0000-0000-000067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60" name="Text Box 7">
          <a:extLst>
            <a:ext uri="{FF2B5EF4-FFF2-40B4-BE49-F238E27FC236}">
              <a16:creationId xmlns:a16="http://schemas.microsoft.com/office/drawing/2014/main" id="{00000000-0008-0000-0000-000068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571500</xdr:colOff>
      <xdr:row>23</xdr:row>
      <xdr:rowOff>38100</xdr:rowOff>
    </xdr:to>
    <xdr:sp macro="" textlink="">
      <xdr:nvSpPr>
        <xdr:cNvPr id="361" name="Text Box 9">
          <a:extLst>
            <a:ext uri="{FF2B5EF4-FFF2-40B4-BE49-F238E27FC236}">
              <a16:creationId xmlns:a16="http://schemas.microsoft.com/office/drawing/2014/main" id="{00000000-0008-0000-0000-00006901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62" name="Text Box 15">
          <a:extLst>
            <a:ext uri="{FF2B5EF4-FFF2-40B4-BE49-F238E27FC236}">
              <a16:creationId xmlns:a16="http://schemas.microsoft.com/office/drawing/2014/main" id="{00000000-0008-0000-0000-00006A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63" name="Text Box 16">
          <a:extLst>
            <a:ext uri="{FF2B5EF4-FFF2-40B4-BE49-F238E27FC236}">
              <a16:creationId xmlns:a16="http://schemas.microsoft.com/office/drawing/2014/main" id="{00000000-0008-0000-0000-00006B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64" name="Text Box 17">
          <a:extLst>
            <a:ext uri="{FF2B5EF4-FFF2-40B4-BE49-F238E27FC236}">
              <a16:creationId xmlns:a16="http://schemas.microsoft.com/office/drawing/2014/main" id="{00000000-0008-0000-0000-00006C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65" name="Text Box 1">
          <a:extLst>
            <a:ext uri="{FF2B5EF4-FFF2-40B4-BE49-F238E27FC236}">
              <a16:creationId xmlns:a16="http://schemas.microsoft.com/office/drawing/2014/main" id="{00000000-0008-0000-0000-00006D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66" name="Text Box 3">
          <a:extLst>
            <a:ext uri="{FF2B5EF4-FFF2-40B4-BE49-F238E27FC236}">
              <a16:creationId xmlns:a16="http://schemas.microsoft.com/office/drawing/2014/main" id="{00000000-0008-0000-0000-00006E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67" name="Text Box 4">
          <a:extLst>
            <a:ext uri="{FF2B5EF4-FFF2-40B4-BE49-F238E27FC236}">
              <a16:creationId xmlns:a16="http://schemas.microsoft.com/office/drawing/2014/main" id="{00000000-0008-0000-0000-00006F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68" name="Text Box 5">
          <a:extLst>
            <a:ext uri="{FF2B5EF4-FFF2-40B4-BE49-F238E27FC236}">
              <a16:creationId xmlns:a16="http://schemas.microsoft.com/office/drawing/2014/main" id="{00000000-0008-0000-0000-000070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69" name="Text Box 6">
          <a:extLst>
            <a:ext uri="{FF2B5EF4-FFF2-40B4-BE49-F238E27FC236}">
              <a16:creationId xmlns:a16="http://schemas.microsoft.com/office/drawing/2014/main" id="{00000000-0008-0000-0000-000071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70" name="Text Box 7">
          <a:extLst>
            <a:ext uri="{FF2B5EF4-FFF2-40B4-BE49-F238E27FC236}">
              <a16:creationId xmlns:a16="http://schemas.microsoft.com/office/drawing/2014/main" id="{00000000-0008-0000-0000-000072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571500</xdr:colOff>
      <xdr:row>23</xdr:row>
      <xdr:rowOff>38100</xdr:rowOff>
    </xdr:to>
    <xdr:sp macro="" textlink="">
      <xdr:nvSpPr>
        <xdr:cNvPr id="371" name="Text Box 9">
          <a:extLst>
            <a:ext uri="{FF2B5EF4-FFF2-40B4-BE49-F238E27FC236}">
              <a16:creationId xmlns:a16="http://schemas.microsoft.com/office/drawing/2014/main" id="{00000000-0008-0000-0000-00007301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72" name="Text Box 15">
          <a:extLst>
            <a:ext uri="{FF2B5EF4-FFF2-40B4-BE49-F238E27FC236}">
              <a16:creationId xmlns:a16="http://schemas.microsoft.com/office/drawing/2014/main" id="{00000000-0008-0000-0000-000074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73" name="Text Box 16">
          <a:extLst>
            <a:ext uri="{FF2B5EF4-FFF2-40B4-BE49-F238E27FC236}">
              <a16:creationId xmlns:a16="http://schemas.microsoft.com/office/drawing/2014/main" id="{00000000-0008-0000-0000-000075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74" name="Text Box 17">
          <a:extLst>
            <a:ext uri="{FF2B5EF4-FFF2-40B4-BE49-F238E27FC236}">
              <a16:creationId xmlns:a16="http://schemas.microsoft.com/office/drawing/2014/main" id="{00000000-0008-0000-0000-000076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375" name="Text Box 1">
          <a:extLst>
            <a:ext uri="{FF2B5EF4-FFF2-40B4-BE49-F238E27FC236}">
              <a16:creationId xmlns:a16="http://schemas.microsoft.com/office/drawing/2014/main" id="{00000000-0008-0000-0000-000077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376" name="Text Box 4">
          <a:extLst>
            <a:ext uri="{FF2B5EF4-FFF2-40B4-BE49-F238E27FC236}">
              <a16:creationId xmlns:a16="http://schemas.microsoft.com/office/drawing/2014/main" id="{00000000-0008-0000-0000-000078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377" name="Text Box 6">
          <a:extLst>
            <a:ext uri="{FF2B5EF4-FFF2-40B4-BE49-F238E27FC236}">
              <a16:creationId xmlns:a16="http://schemas.microsoft.com/office/drawing/2014/main" id="{00000000-0008-0000-0000-000079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38100</xdr:rowOff>
    </xdr:to>
    <xdr:sp macro="" textlink="">
      <xdr:nvSpPr>
        <xdr:cNvPr id="378" name="Text Box 7">
          <a:extLst>
            <a:ext uri="{FF2B5EF4-FFF2-40B4-BE49-F238E27FC236}">
              <a16:creationId xmlns:a16="http://schemas.microsoft.com/office/drawing/2014/main" id="{00000000-0008-0000-0000-00007A01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379" name="Text Box 8">
          <a:extLst>
            <a:ext uri="{FF2B5EF4-FFF2-40B4-BE49-F238E27FC236}">
              <a16:creationId xmlns:a16="http://schemas.microsoft.com/office/drawing/2014/main" id="{00000000-0008-0000-0000-00007B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523875</xdr:colOff>
      <xdr:row>23</xdr:row>
      <xdr:rowOff>38100</xdr:rowOff>
    </xdr:to>
    <xdr:sp macro="" textlink="">
      <xdr:nvSpPr>
        <xdr:cNvPr id="380" name="Text Box 9">
          <a:extLst>
            <a:ext uri="{FF2B5EF4-FFF2-40B4-BE49-F238E27FC236}">
              <a16:creationId xmlns:a16="http://schemas.microsoft.com/office/drawing/2014/main" id="{00000000-0008-0000-0000-00007C010000}"/>
            </a:ext>
          </a:extLst>
        </xdr:cNvPr>
        <xdr:cNvSpPr txBox="1">
          <a:spLocks noChangeArrowheads="1"/>
        </xdr:cNvSpPr>
      </xdr:nvSpPr>
      <xdr:spPr bwMode="auto">
        <a:xfrm>
          <a:off x="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523875</xdr:colOff>
      <xdr:row>23</xdr:row>
      <xdr:rowOff>38100</xdr:rowOff>
    </xdr:to>
    <xdr:sp macro="" textlink="">
      <xdr:nvSpPr>
        <xdr:cNvPr id="381" name="Text Box 13">
          <a:extLst>
            <a:ext uri="{FF2B5EF4-FFF2-40B4-BE49-F238E27FC236}">
              <a16:creationId xmlns:a16="http://schemas.microsoft.com/office/drawing/2014/main" id="{00000000-0008-0000-0000-00007D010000}"/>
            </a:ext>
          </a:extLst>
        </xdr:cNvPr>
        <xdr:cNvSpPr txBox="1">
          <a:spLocks noChangeArrowheads="1"/>
        </xdr:cNvSpPr>
      </xdr:nvSpPr>
      <xdr:spPr bwMode="auto">
        <a:xfrm>
          <a:off x="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38100</xdr:rowOff>
    </xdr:to>
    <xdr:sp macro="" textlink="">
      <xdr:nvSpPr>
        <xdr:cNvPr id="382" name="Text Box 15">
          <a:extLst>
            <a:ext uri="{FF2B5EF4-FFF2-40B4-BE49-F238E27FC236}">
              <a16:creationId xmlns:a16="http://schemas.microsoft.com/office/drawing/2014/main" id="{00000000-0008-0000-0000-00007E01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38100</xdr:rowOff>
    </xdr:to>
    <xdr:sp macro="" textlink="">
      <xdr:nvSpPr>
        <xdr:cNvPr id="383" name="Text Box 16">
          <a:extLst>
            <a:ext uri="{FF2B5EF4-FFF2-40B4-BE49-F238E27FC236}">
              <a16:creationId xmlns:a16="http://schemas.microsoft.com/office/drawing/2014/main" id="{00000000-0008-0000-0000-00007F01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84" name="Text Box 1">
          <a:extLst>
            <a:ext uri="{FF2B5EF4-FFF2-40B4-BE49-F238E27FC236}">
              <a16:creationId xmlns:a16="http://schemas.microsoft.com/office/drawing/2014/main" id="{00000000-0008-0000-0000-000080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85" name="Text Box 3">
          <a:extLst>
            <a:ext uri="{FF2B5EF4-FFF2-40B4-BE49-F238E27FC236}">
              <a16:creationId xmlns:a16="http://schemas.microsoft.com/office/drawing/2014/main" id="{00000000-0008-0000-0000-000081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86" name="Text Box 4">
          <a:extLst>
            <a:ext uri="{FF2B5EF4-FFF2-40B4-BE49-F238E27FC236}">
              <a16:creationId xmlns:a16="http://schemas.microsoft.com/office/drawing/2014/main" id="{00000000-0008-0000-0000-000082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87" name="Text Box 5">
          <a:extLst>
            <a:ext uri="{FF2B5EF4-FFF2-40B4-BE49-F238E27FC236}">
              <a16:creationId xmlns:a16="http://schemas.microsoft.com/office/drawing/2014/main" id="{00000000-0008-0000-0000-000083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88" name="Text Box 6">
          <a:extLst>
            <a:ext uri="{FF2B5EF4-FFF2-40B4-BE49-F238E27FC236}">
              <a16:creationId xmlns:a16="http://schemas.microsoft.com/office/drawing/2014/main" id="{00000000-0008-0000-0000-000084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89" name="Text Box 7">
          <a:extLst>
            <a:ext uri="{FF2B5EF4-FFF2-40B4-BE49-F238E27FC236}">
              <a16:creationId xmlns:a16="http://schemas.microsoft.com/office/drawing/2014/main" id="{00000000-0008-0000-0000-000085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571500</xdr:colOff>
      <xdr:row>23</xdr:row>
      <xdr:rowOff>38100</xdr:rowOff>
    </xdr:to>
    <xdr:sp macro="" textlink="">
      <xdr:nvSpPr>
        <xdr:cNvPr id="390" name="Text Box 9">
          <a:extLst>
            <a:ext uri="{FF2B5EF4-FFF2-40B4-BE49-F238E27FC236}">
              <a16:creationId xmlns:a16="http://schemas.microsoft.com/office/drawing/2014/main" id="{00000000-0008-0000-0000-00008601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91" name="Text Box 15">
          <a:extLst>
            <a:ext uri="{FF2B5EF4-FFF2-40B4-BE49-F238E27FC236}">
              <a16:creationId xmlns:a16="http://schemas.microsoft.com/office/drawing/2014/main" id="{00000000-0008-0000-0000-000087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92" name="Text Box 16">
          <a:extLst>
            <a:ext uri="{FF2B5EF4-FFF2-40B4-BE49-F238E27FC236}">
              <a16:creationId xmlns:a16="http://schemas.microsoft.com/office/drawing/2014/main" id="{00000000-0008-0000-0000-000088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93" name="Text Box 17">
          <a:extLst>
            <a:ext uri="{FF2B5EF4-FFF2-40B4-BE49-F238E27FC236}">
              <a16:creationId xmlns:a16="http://schemas.microsoft.com/office/drawing/2014/main" id="{00000000-0008-0000-0000-000089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94" name="Text Box 1">
          <a:extLst>
            <a:ext uri="{FF2B5EF4-FFF2-40B4-BE49-F238E27FC236}">
              <a16:creationId xmlns:a16="http://schemas.microsoft.com/office/drawing/2014/main" id="{00000000-0008-0000-0000-00008A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95" name="Text Box 3">
          <a:extLst>
            <a:ext uri="{FF2B5EF4-FFF2-40B4-BE49-F238E27FC236}">
              <a16:creationId xmlns:a16="http://schemas.microsoft.com/office/drawing/2014/main" id="{00000000-0008-0000-0000-00008B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96" name="Text Box 4">
          <a:extLst>
            <a:ext uri="{FF2B5EF4-FFF2-40B4-BE49-F238E27FC236}">
              <a16:creationId xmlns:a16="http://schemas.microsoft.com/office/drawing/2014/main" id="{00000000-0008-0000-0000-00008C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97" name="Text Box 5">
          <a:extLst>
            <a:ext uri="{FF2B5EF4-FFF2-40B4-BE49-F238E27FC236}">
              <a16:creationId xmlns:a16="http://schemas.microsoft.com/office/drawing/2014/main" id="{00000000-0008-0000-0000-00008D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398" name="Text Box 6">
          <a:extLst>
            <a:ext uri="{FF2B5EF4-FFF2-40B4-BE49-F238E27FC236}">
              <a16:creationId xmlns:a16="http://schemas.microsoft.com/office/drawing/2014/main" id="{00000000-0008-0000-0000-00008E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399" name="Text Box 7">
          <a:extLst>
            <a:ext uri="{FF2B5EF4-FFF2-40B4-BE49-F238E27FC236}">
              <a16:creationId xmlns:a16="http://schemas.microsoft.com/office/drawing/2014/main" id="{00000000-0008-0000-0000-00008F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571500</xdr:colOff>
      <xdr:row>23</xdr:row>
      <xdr:rowOff>38100</xdr:rowOff>
    </xdr:to>
    <xdr:sp macro="" textlink="">
      <xdr:nvSpPr>
        <xdr:cNvPr id="400" name="Text Box 9">
          <a:extLst>
            <a:ext uri="{FF2B5EF4-FFF2-40B4-BE49-F238E27FC236}">
              <a16:creationId xmlns:a16="http://schemas.microsoft.com/office/drawing/2014/main" id="{00000000-0008-0000-0000-00009001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401" name="Text Box 15">
          <a:extLst>
            <a:ext uri="{FF2B5EF4-FFF2-40B4-BE49-F238E27FC236}">
              <a16:creationId xmlns:a16="http://schemas.microsoft.com/office/drawing/2014/main" id="{00000000-0008-0000-0000-000091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402" name="Text Box 16">
          <a:extLst>
            <a:ext uri="{FF2B5EF4-FFF2-40B4-BE49-F238E27FC236}">
              <a16:creationId xmlns:a16="http://schemas.microsoft.com/office/drawing/2014/main" id="{00000000-0008-0000-0000-000092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403" name="Text Box 17">
          <a:extLst>
            <a:ext uri="{FF2B5EF4-FFF2-40B4-BE49-F238E27FC236}">
              <a16:creationId xmlns:a16="http://schemas.microsoft.com/office/drawing/2014/main" id="{00000000-0008-0000-0000-000093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404" name="Text Box 1">
          <a:extLst>
            <a:ext uri="{FF2B5EF4-FFF2-40B4-BE49-F238E27FC236}">
              <a16:creationId xmlns:a16="http://schemas.microsoft.com/office/drawing/2014/main" id="{00000000-0008-0000-0000-000094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405" name="Text Box 4">
          <a:extLst>
            <a:ext uri="{FF2B5EF4-FFF2-40B4-BE49-F238E27FC236}">
              <a16:creationId xmlns:a16="http://schemas.microsoft.com/office/drawing/2014/main" id="{00000000-0008-0000-0000-000095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406" name="Text Box 6">
          <a:extLst>
            <a:ext uri="{FF2B5EF4-FFF2-40B4-BE49-F238E27FC236}">
              <a16:creationId xmlns:a16="http://schemas.microsoft.com/office/drawing/2014/main" id="{00000000-0008-0000-0000-000096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38100</xdr:rowOff>
    </xdr:to>
    <xdr:sp macro="" textlink="">
      <xdr:nvSpPr>
        <xdr:cNvPr id="407" name="Text Box 7">
          <a:extLst>
            <a:ext uri="{FF2B5EF4-FFF2-40B4-BE49-F238E27FC236}">
              <a16:creationId xmlns:a16="http://schemas.microsoft.com/office/drawing/2014/main" id="{00000000-0008-0000-0000-00009701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133350</xdr:colOff>
      <xdr:row>23</xdr:row>
      <xdr:rowOff>28575</xdr:rowOff>
    </xdr:to>
    <xdr:sp macro="" textlink="">
      <xdr:nvSpPr>
        <xdr:cNvPr id="408" name="Text Box 8">
          <a:extLst>
            <a:ext uri="{FF2B5EF4-FFF2-40B4-BE49-F238E27FC236}">
              <a16:creationId xmlns:a16="http://schemas.microsoft.com/office/drawing/2014/main" id="{00000000-0008-0000-0000-00009801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523875</xdr:colOff>
      <xdr:row>23</xdr:row>
      <xdr:rowOff>38100</xdr:rowOff>
    </xdr:to>
    <xdr:sp macro="" textlink="">
      <xdr:nvSpPr>
        <xdr:cNvPr id="409" name="Text Box 9">
          <a:extLst>
            <a:ext uri="{FF2B5EF4-FFF2-40B4-BE49-F238E27FC236}">
              <a16:creationId xmlns:a16="http://schemas.microsoft.com/office/drawing/2014/main" id="{00000000-0008-0000-0000-000099010000}"/>
            </a:ext>
          </a:extLst>
        </xdr:cNvPr>
        <xdr:cNvSpPr txBox="1">
          <a:spLocks noChangeArrowheads="1"/>
        </xdr:cNvSpPr>
      </xdr:nvSpPr>
      <xdr:spPr bwMode="auto">
        <a:xfrm>
          <a:off x="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523875</xdr:colOff>
      <xdr:row>23</xdr:row>
      <xdr:rowOff>38100</xdr:rowOff>
    </xdr:to>
    <xdr:sp macro="" textlink="">
      <xdr:nvSpPr>
        <xdr:cNvPr id="410" name="Text Box 13">
          <a:extLst>
            <a:ext uri="{FF2B5EF4-FFF2-40B4-BE49-F238E27FC236}">
              <a16:creationId xmlns:a16="http://schemas.microsoft.com/office/drawing/2014/main" id="{00000000-0008-0000-0000-00009A010000}"/>
            </a:ext>
          </a:extLst>
        </xdr:cNvPr>
        <xdr:cNvSpPr txBox="1">
          <a:spLocks noChangeArrowheads="1"/>
        </xdr:cNvSpPr>
      </xdr:nvSpPr>
      <xdr:spPr bwMode="auto">
        <a:xfrm>
          <a:off x="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38100</xdr:rowOff>
    </xdr:to>
    <xdr:sp macro="" textlink="">
      <xdr:nvSpPr>
        <xdr:cNvPr id="411" name="Text Box 15">
          <a:extLst>
            <a:ext uri="{FF2B5EF4-FFF2-40B4-BE49-F238E27FC236}">
              <a16:creationId xmlns:a16="http://schemas.microsoft.com/office/drawing/2014/main" id="{00000000-0008-0000-0000-00009B01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485775</xdr:colOff>
      <xdr:row>23</xdr:row>
      <xdr:rowOff>38100</xdr:rowOff>
    </xdr:to>
    <xdr:sp macro="" textlink="">
      <xdr:nvSpPr>
        <xdr:cNvPr id="412" name="Text Box 16">
          <a:extLst>
            <a:ext uri="{FF2B5EF4-FFF2-40B4-BE49-F238E27FC236}">
              <a16:creationId xmlns:a16="http://schemas.microsoft.com/office/drawing/2014/main" id="{00000000-0008-0000-0000-00009C01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413" name="Text Box 1">
          <a:extLst>
            <a:ext uri="{FF2B5EF4-FFF2-40B4-BE49-F238E27FC236}">
              <a16:creationId xmlns:a16="http://schemas.microsoft.com/office/drawing/2014/main" id="{00000000-0008-0000-0000-00009D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414" name="Text Box 3">
          <a:extLst>
            <a:ext uri="{FF2B5EF4-FFF2-40B4-BE49-F238E27FC236}">
              <a16:creationId xmlns:a16="http://schemas.microsoft.com/office/drawing/2014/main" id="{00000000-0008-0000-0000-00009E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415" name="Text Box 4">
          <a:extLst>
            <a:ext uri="{FF2B5EF4-FFF2-40B4-BE49-F238E27FC236}">
              <a16:creationId xmlns:a16="http://schemas.microsoft.com/office/drawing/2014/main" id="{00000000-0008-0000-0000-00009F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416" name="Text Box 5">
          <a:extLst>
            <a:ext uri="{FF2B5EF4-FFF2-40B4-BE49-F238E27FC236}">
              <a16:creationId xmlns:a16="http://schemas.microsoft.com/office/drawing/2014/main" id="{00000000-0008-0000-0000-0000A0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417" name="Text Box 6">
          <a:extLst>
            <a:ext uri="{FF2B5EF4-FFF2-40B4-BE49-F238E27FC236}">
              <a16:creationId xmlns:a16="http://schemas.microsoft.com/office/drawing/2014/main" id="{00000000-0008-0000-0000-0000A1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418" name="Text Box 7">
          <a:extLst>
            <a:ext uri="{FF2B5EF4-FFF2-40B4-BE49-F238E27FC236}">
              <a16:creationId xmlns:a16="http://schemas.microsoft.com/office/drawing/2014/main" id="{00000000-0008-0000-0000-0000A2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571500</xdr:colOff>
      <xdr:row>23</xdr:row>
      <xdr:rowOff>38100</xdr:rowOff>
    </xdr:to>
    <xdr:sp macro="" textlink="">
      <xdr:nvSpPr>
        <xdr:cNvPr id="419" name="Text Box 9">
          <a:extLst>
            <a:ext uri="{FF2B5EF4-FFF2-40B4-BE49-F238E27FC236}">
              <a16:creationId xmlns:a16="http://schemas.microsoft.com/office/drawing/2014/main" id="{00000000-0008-0000-0000-0000A301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420" name="Text Box 15">
          <a:extLst>
            <a:ext uri="{FF2B5EF4-FFF2-40B4-BE49-F238E27FC236}">
              <a16:creationId xmlns:a16="http://schemas.microsoft.com/office/drawing/2014/main" id="{00000000-0008-0000-0000-0000A4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421" name="Text Box 16">
          <a:extLst>
            <a:ext uri="{FF2B5EF4-FFF2-40B4-BE49-F238E27FC236}">
              <a16:creationId xmlns:a16="http://schemas.microsoft.com/office/drawing/2014/main" id="{00000000-0008-0000-0000-0000A5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422" name="Text Box 17">
          <a:extLst>
            <a:ext uri="{FF2B5EF4-FFF2-40B4-BE49-F238E27FC236}">
              <a16:creationId xmlns:a16="http://schemas.microsoft.com/office/drawing/2014/main" id="{00000000-0008-0000-0000-0000A6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423" name="Text Box 1">
          <a:extLst>
            <a:ext uri="{FF2B5EF4-FFF2-40B4-BE49-F238E27FC236}">
              <a16:creationId xmlns:a16="http://schemas.microsoft.com/office/drawing/2014/main" id="{00000000-0008-0000-0000-0000A7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424" name="Text Box 3">
          <a:extLst>
            <a:ext uri="{FF2B5EF4-FFF2-40B4-BE49-F238E27FC236}">
              <a16:creationId xmlns:a16="http://schemas.microsoft.com/office/drawing/2014/main" id="{00000000-0008-0000-0000-0000A8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425" name="Text Box 4">
          <a:extLst>
            <a:ext uri="{FF2B5EF4-FFF2-40B4-BE49-F238E27FC236}">
              <a16:creationId xmlns:a16="http://schemas.microsoft.com/office/drawing/2014/main" id="{00000000-0008-0000-0000-0000A9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426" name="Text Box 5">
          <a:extLst>
            <a:ext uri="{FF2B5EF4-FFF2-40B4-BE49-F238E27FC236}">
              <a16:creationId xmlns:a16="http://schemas.microsoft.com/office/drawing/2014/main" id="{00000000-0008-0000-0000-0000AA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219075</xdr:colOff>
      <xdr:row>23</xdr:row>
      <xdr:rowOff>28575</xdr:rowOff>
    </xdr:to>
    <xdr:sp macro="" textlink="">
      <xdr:nvSpPr>
        <xdr:cNvPr id="427" name="Text Box 6">
          <a:extLst>
            <a:ext uri="{FF2B5EF4-FFF2-40B4-BE49-F238E27FC236}">
              <a16:creationId xmlns:a16="http://schemas.microsoft.com/office/drawing/2014/main" id="{00000000-0008-0000-0000-0000AB01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428" name="Text Box 7">
          <a:extLst>
            <a:ext uri="{FF2B5EF4-FFF2-40B4-BE49-F238E27FC236}">
              <a16:creationId xmlns:a16="http://schemas.microsoft.com/office/drawing/2014/main" id="{00000000-0008-0000-0000-0000AC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571500</xdr:colOff>
      <xdr:row>23</xdr:row>
      <xdr:rowOff>38100</xdr:rowOff>
    </xdr:to>
    <xdr:sp macro="" textlink="">
      <xdr:nvSpPr>
        <xdr:cNvPr id="429" name="Text Box 9">
          <a:extLst>
            <a:ext uri="{FF2B5EF4-FFF2-40B4-BE49-F238E27FC236}">
              <a16:creationId xmlns:a16="http://schemas.microsoft.com/office/drawing/2014/main" id="{00000000-0008-0000-0000-0000AD01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430" name="Text Box 15">
          <a:extLst>
            <a:ext uri="{FF2B5EF4-FFF2-40B4-BE49-F238E27FC236}">
              <a16:creationId xmlns:a16="http://schemas.microsoft.com/office/drawing/2014/main" id="{00000000-0008-0000-0000-0000AE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431" name="Text Box 16">
          <a:extLst>
            <a:ext uri="{FF2B5EF4-FFF2-40B4-BE49-F238E27FC236}">
              <a16:creationId xmlns:a16="http://schemas.microsoft.com/office/drawing/2014/main" id="{00000000-0008-0000-0000-0000AF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533400</xdr:colOff>
      <xdr:row>23</xdr:row>
      <xdr:rowOff>38100</xdr:rowOff>
    </xdr:to>
    <xdr:sp macro="" textlink="">
      <xdr:nvSpPr>
        <xdr:cNvPr id="432" name="Text Box 17">
          <a:extLst>
            <a:ext uri="{FF2B5EF4-FFF2-40B4-BE49-F238E27FC236}">
              <a16:creationId xmlns:a16="http://schemas.microsoft.com/office/drawing/2014/main" id="{00000000-0008-0000-0000-0000B001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433" name="Text Box 1">
          <a:extLst>
            <a:ext uri="{FF2B5EF4-FFF2-40B4-BE49-F238E27FC236}">
              <a16:creationId xmlns:a16="http://schemas.microsoft.com/office/drawing/2014/main" id="{00000000-0008-0000-0000-0000B101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434" name="Text Box 4">
          <a:extLst>
            <a:ext uri="{FF2B5EF4-FFF2-40B4-BE49-F238E27FC236}">
              <a16:creationId xmlns:a16="http://schemas.microsoft.com/office/drawing/2014/main" id="{00000000-0008-0000-0000-0000B201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435" name="Text Box 6">
          <a:extLst>
            <a:ext uri="{FF2B5EF4-FFF2-40B4-BE49-F238E27FC236}">
              <a16:creationId xmlns:a16="http://schemas.microsoft.com/office/drawing/2014/main" id="{00000000-0008-0000-0000-0000B301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436" name="Text Box 7">
          <a:extLst>
            <a:ext uri="{FF2B5EF4-FFF2-40B4-BE49-F238E27FC236}">
              <a16:creationId xmlns:a16="http://schemas.microsoft.com/office/drawing/2014/main" id="{00000000-0008-0000-0000-0000B401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437" name="Text Box 8">
          <a:extLst>
            <a:ext uri="{FF2B5EF4-FFF2-40B4-BE49-F238E27FC236}">
              <a16:creationId xmlns:a16="http://schemas.microsoft.com/office/drawing/2014/main" id="{00000000-0008-0000-0000-0000B501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523875</xdr:colOff>
      <xdr:row>22</xdr:row>
      <xdr:rowOff>66675</xdr:rowOff>
    </xdr:to>
    <xdr:sp macro="" textlink="">
      <xdr:nvSpPr>
        <xdr:cNvPr id="438" name="Text Box 9">
          <a:extLst>
            <a:ext uri="{FF2B5EF4-FFF2-40B4-BE49-F238E27FC236}">
              <a16:creationId xmlns:a16="http://schemas.microsoft.com/office/drawing/2014/main" id="{00000000-0008-0000-0000-0000B601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523875</xdr:colOff>
      <xdr:row>22</xdr:row>
      <xdr:rowOff>66675</xdr:rowOff>
    </xdr:to>
    <xdr:sp macro="" textlink="">
      <xdr:nvSpPr>
        <xdr:cNvPr id="439" name="Text Box 13">
          <a:extLst>
            <a:ext uri="{FF2B5EF4-FFF2-40B4-BE49-F238E27FC236}">
              <a16:creationId xmlns:a16="http://schemas.microsoft.com/office/drawing/2014/main" id="{00000000-0008-0000-0000-0000B701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440" name="Text Box 15">
          <a:extLst>
            <a:ext uri="{FF2B5EF4-FFF2-40B4-BE49-F238E27FC236}">
              <a16:creationId xmlns:a16="http://schemas.microsoft.com/office/drawing/2014/main" id="{00000000-0008-0000-0000-0000B801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441" name="Text Box 16">
          <a:extLst>
            <a:ext uri="{FF2B5EF4-FFF2-40B4-BE49-F238E27FC236}">
              <a16:creationId xmlns:a16="http://schemas.microsoft.com/office/drawing/2014/main" id="{00000000-0008-0000-0000-0000B901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442" name="Text Box 1">
          <a:extLst>
            <a:ext uri="{FF2B5EF4-FFF2-40B4-BE49-F238E27FC236}">
              <a16:creationId xmlns:a16="http://schemas.microsoft.com/office/drawing/2014/main" id="{00000000-0008-0000-0000-0000BA01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43" name="Text Box 3">
          <a:extLst>
            <a:ext uri="{FF2B5EF4-FFF2-40B4-BE49-F238E27FC236}">
              <a16:creationId xmlns:a16="http://schemas.microsoft.com/office/drawing/2014/main" id="{00000000-0008-0000-0000-0000BB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444" name="Text Box 4">
          <a:extLst>
            <a:ext uri="{FF2B5EF4-FFF2-40B4-BE49-F238E27FC236}">
              <a16:creationId xmlns:a16="http://schemas.microsoft.com/office/drawing/2014/main" id="{00000000-0008-0000-0000-0000BC01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45" name="Text Box 5">
          <a:extLst>
            <a:ext uri="{FF2B5EF4-FFF2-40B4-BE49-F238E27FC236}">
              <a16:creationId xmlns:a16="http://schemas.microsoft.com/office/drawing/2014/main" id="{00000000-0008-0000-0000-0000BD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446" name="Text Box 6">
          <a:extLst>
            <a:ext uri="{FF2B5EF4-FFF2-40B4-BE49-F238E27FC236}">
              <a16:creationId xmlns:a16="http://schemas.microsoft.com/office/drawing/2014/main" id="{00000000-0008-0000-0000-0000BE01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47" name="Text Box 7">
          <a:extLst>
            <a:ext uri="{FF2B5EF4-FFF2-40B4-BE49-F238E27FC236}">
              <a16:creationId xmlns:a16="http://schemas.microsoft.com/office/drawing/2014/main" id="{00000000-0008-0000-0000-0000BF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571500</xdr:colOff>
      <xdr:row>22</xdr:row>
      <xdr:rowOff>38100</xdr:rowOff>
    </xdr:to>
    <xdr:sp macro="" textlink="">
      <xdr:nvSpPr>
        <xdr:cNvPr id="448" name="Text Box 9">
          <a:extLst>
            <a:ext uri="{FF2B5EF4-FFF2-40B4-BE49-F238E27FC236}">
              <a16:creationId xmlns:a16="http://schemas.microsoft.com/office/drawing/2014/main" id="{00000000-0008-0000-0000-0000C001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49" name="Text Box 15">
          <a:extLst>
            <a:ext uri="{FF2B5EF4-FFF2-40B4-BE49-F238E27FC236}">
              <a16:creationId xmlns:a16="http://schemas.microsoft.com/office/drawing/2014/main" id="{00000000-0008-0000-0000-0000C1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50" name="Text Box 16">
          <a:extLst>
            <a:ext uri="{FF2B5EF4-FFF2-40B4-BE49-F238E27FC236}">
              <a16:creationId xmlns:a16="http://schemas.microsoft.com/office/drawing/2014/main" id="{00000000-0008-0000-0000-0000C2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51" name="Text Box 17">
          <a:extLst>
            <a:ext uri="{FF2B5EF4-FFF2-40B4-BE49-F238E27FC236}">
              <a16:creationId xmlns:a16="http://schemas.microsoft.com/office/drawing/2014/main" id="{00000000-0008-0000-0000-0000C3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452" name="Text Box 1">
          <a:extLst>
            <a:ext uri="{FF2B5EF4-FFF2-40B4-BE49-F238E27FC236}">
              <a16:creationId xmlns:a16="http://schemas.microsoft.com/office/drawing/2014/main" id="{00000000-0008-0000-0000-0000C401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53"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454"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55"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456" name="Text Box 6">
          <a:extLst>
            <a:ext uri="{FF2B5EF4-FFF2-40B4-BE49-F238E27FC236}">
              <a16:creationId xmlns:a16="http://schemas.microsoft.com/office/drawing/2014/main" id="{00000000-0008-0000-0000-0000C801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57" name="Text Box 7">
          <a:extLst>
            <a:ext uri="{FF2B5EF4-FFF2-40B4-BE49-F238E27FC236}">
              <a16:creationId xmlns:a16="http://schemas.microsoft.com/office/drawing/2014/main" id="{00000000-0008-0000-0000-0000C9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571500</xdr:colOff>
      <xdr:row>22</xdr:row>
      <xdr:rowOff>38100</xdr:rowOff>
    </xdr:to>
    <xdr:sp macro="" textlink="">
      <xdr:nvSpPr>
        <xdr:cNvPr id="458" name="Text Box 9">
          <a:extLst>
            <a:ext uri="{FF2B5EF4-FFF2-40B4-BE49-F238E27FC236}">
              <a16:creationId xmlns:a16="http://schemas.microsoft.com/office/drawing/2014/main" id="{00000000-0008-0000-0000-0000CA01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59" name="Text Box 15">
          <a:extLst>
            <a:ext uri="{FF2B5EF4-FFF2-40B4-BE49-F238E27FC236}">
              <a16:creationId xmlns:a16="http://schemas.microsoft.com/office/drawing/2014/main" id="{00000000-0008-0000-0000-0000CB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60" name="Text Box 16">
          <a:extLst>
            <a:ext uri="{FF2B5EF4-FFF2-40B4-BE49-F238E27FC236}">
              <a16:creationId xmlns:a16="http://schemas.microsoft.com/office/drawing/2014/main" id="{00000000-0008-0000-0000-0000CC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61" name="Text Box 17">
          <a:extLst>
            <a:ext uri="{FF2B5EF4-FFF2-40B4-BE49-F238E27FC236}">
              <a16:creationId xmlns:a16="http://schemas.microsoft.com/office/drawing/2014/main" id="{00000000-0008-0000-0000-0000CD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462" name="Text Box 1">
          <a:extLst>
            <a:ext uri="{FF2B5EF4-FFF2-40B4-BE49-F238E27FC236}">
              <a16:creationId xmlns:a16="http://schemas.microsoft.com/office/drawing/2014/main" id="{00000000-0008-0000-0000-0000CE01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463" name="Text Box 4">
          <a:extLst>
            <a:ext uri="{FF2B5EF4-FFF2-40B4-BE49-F238E27FC236}">
              <a16:creationId xmlns:a16="http://schemas.microsoft.com/office/drawing/2014/main" id="{00000000-0008-0000-0000-0000CF01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464" name="Text Box 6">
          <a:extLst>
            <a:ext uri="{FF2B5EF4-FFF2-40B4-BE49-F238E27FC236}">
              <a16:creationId xmlns:a16="http://schemas.microsoft.com/office/drawing/2014/main" id="{00000000-0008-0000-0000-0000D001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465" name="Text Box 7">
          <a:extLst>
            <a:ext uri="{FF2B5EF4-FFF2-40B4-BE49-F238E27FC236}">
              <a16:creationId xmlns:a16="http://schemas.microsoft.com/office/drawing/2014/main" id="{00000000-0008-0000-0000-0000D101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466" name="Text Box 8">
          <a:extLst>
            <a:ext uri="{FF2B5EF4-FFF2-40B4-BE49-F238E27FC236}">
              <a16:creationId xmlns:a16="http://schemas.microsoft.com/office/drawing/2014/main" id="{00000000-0008-0000-0000-0000D201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523875</xdr:colOff>
      <xdr:row>22</xdr:row>
      <xdr:rowOff>66675</xdr:rowOff>
    </xdr:to>
    <xdr:sp macro="" textlink="">
      <xdr:nvSpPr>
        <xdr:cNvPr id="467" name="Text Box 9">
          <a:extLst>
            <a:ext uri="{FF2B5EF4-FFF2-40B4-BE49-F238E27FC236}">
              <a16:creationId xmlns:a16="http://schemas.microsoft.com/office/drawing/2014/main" id="{00000000-0008-0000-0000-0000D301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523875</xdr:colOff>
      <xdr:row>22</xdr:row>
      <xdr:rowOff>66675</xdr:rowOff>
    </xdr:to>
    <xdr:sp macro="" textlink="">
      <xdr:nvSpPr>
        <xdr:cNvPr id="468" name="Text Box 13">
          <a:extLst>
            <a:ext uri="{FF2B5EF4-FFF2-40B4-BE49-F238E27FC236}">
              <a16:creationId xmlns:a16="http://schemas.microsoft.com/office/drawing/2014/main" id="{00000000-0008-0000-0000-0000D401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469" name="Text Box 15">
          <a:extLst>
            <a:ext uri="{FF2B5EF4-FFF2-40B4-BE49-F238E27FC236}">
              <a16:creationId xmlns:a16="http://schemas.microsoft.com/office/drawing/2014/main" id="{00000000-0008-0000-0000-0000D501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470" name="Text Box 16">
          <a:extLst>
            <a:ext uri="{FF2B5EF4-FFF2-40B4-BE49-F238E27FC236}">
              <a16:creationId xmlns:a16="http://schemas.microsoft.com/office/drawing/2014/main" id="{00000000-0008-0000-0000-0000D601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471" name="Text Box 1">
          <a:extLst>
            <a:ext uri="{FF2B5EF4-FFF2-40B4-BE49-F238E27FC236}">
              <a16:creationId xmlns:a16="http://schemas.microsoft.com/office/drawing/2014/main" id="{00000000-0008-0000-0000-0000D701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72" name="Text Box 3">
          <a:extLst>
            <a:ext uri="{FF2B5EF4-FFF2-40B4-BE49-F238E27FC236}">
              <a16:creationId xmlns:a16="http://schemas.microsoft.com/office/drawing/2014/main" id="{00000000-0008-0000-0000-0000D8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473" name="Text Box 4">
          <a:extLst>
            <a:ext uri="{FF2B5EF4-FFF2-40B4-BE49-F238E27FC236}">
              <a16:creationId xmlns:a16="http://schemas.microsoft.com/office/drawing/2014/main" id="{00000000-0008-0000-0000-0000D901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74" name="Text Box 5">
          <a:extLst>
            <a:ext uri="{FF2B5EF4-FFF2-40B4-BE49-F238E27FC236}">
              <a16:creationId xmlns:a16="http://schemas.microsoft.com/office/drawing/2014/main" id="{00000000-0008-0000-0000-0000DA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475" name="Text Box 6">
          <a:extLst>
            <a:ext uri="{FF2B5EF4-FFF2-40B4-BE49-F238E27FC236}">
              <a16:creationId xmlns:a16="http://schemas.microsoft.com/office/drawing/2014/main" id="{00000000-0008-0000-0000-0000DB01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76" name="Text Box 7">
          <a:extLst>
            <a:ext uri="{FF2B5EF4-FFF2-40B4-BE49-F238E27FC236}">
              <a16:creationId xmlns:a16="http://schemas.microsoft.com/office/drawing/2014/main" id="{00000000-0008-0000-0000-0000DC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571500</xdr:colOff>
      <xdr:row>22</xdr:row>
      <xdr:rowOff>38100</xdr:rowOff>
    </xdr:to>
    <xdr:sp macro="" textlink="">
      <xdr:nvSpPr>
        <xdr:cNvPr id="477" name="Text Box 9">
          <a:extLst>
            <a:ext uri="{FF2B5EF4-FFF2-40B4-BE49-F238E27FC236}">
              <a16:creationId xmlns:a16="http://schemas.microsoft.com/office/drawing/2014/main" id="{00000000-0008-0000-0000-0000DD01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78" name="Text Box 15">
          <a:extLst>
            <a:ext uri="{FF2B5EF4-FFF2-40B4-BE49-F238E27FC236}">
              <a16:creationId xmlns:a16="http://schemas.microsoft.com/office/drawing/2014/main" id="{00000000-0008-0000-0000-0000DE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79" name="Text Box 16">
          <a:extLst>
            <a:ext uri="{FF2B5EF4-FFF2-40B4-BE49-F238E27FC236}">
              <a16:creationId xmlns:a16="http://schemas.microsoft.com/office/drawing/2014/main" id="{00000000-0008-0000-0000-0000DF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80" name="Text Box 17">
          <a:extLst>
            <a:ext uri="{FF2B5EF4-FFF2-40B4-BE49-F238E27FC236}">
              <a16:creationId xmlns:a16="http://schemas.microsoft.com/office/drawing/2014/main" id="{00000000-0008-0000-0000-0000E0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481" name="Text Box 1">
          <a:extLst>
            <a:ext uri="{FF2B5EF4-FFF2-40B4-BE49-F238E27FC236}">
              <a16:creationId xmlns:a16="http://schemas.microsoft.com/office/drawing/2014/main" id="{00000000-0008-0000-0000-0000E101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82" name="Text Box 3">
          <a:extLst>
            <a:ext uri="{FF2B5EF4-FFF2-40B4-BE49-F238E27FC236}">
              <a16:creationId xmlns:a16="http://schemas.microsoft.com/office/drawing/2014/main" id="{00000000-0008-0000-0000-0000E2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483" name="Text Box 4">
          <a:extLst>
            <a:ext uri="{FF2B5EF4-FFF2-40B4-BE49-F238E27FC236}">
              <a16:creationId xmlns:a16="http://schemas.microsoft.com/office/drawing/2014/main" id="{00000000-0008-0000-0000-0000E301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84" name="Text Box 5">
          <a:extLst>
            <a:ext uri="{FF2B5EF4-FFF2-40B4-BE49-F238E27FC236}">
              <a16:creationId xmlns:a16="http://schemas.microsoft.com/office/drawing/2014/main" id="{00000000-0008-0000-0000-0000E4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485" name="Text Box 6">
          <a:extLst>
            <a:ext uri="{FF2B5EF4-FFF2-40B4-BE49-F238E27FC236}">
              <a16:creationId xmlns:a16="http://schemas.microsoft.com/office/drawing/2014/main" id="{00000000-0008-0000-0000-0000E501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86" name="Text Box 7">
          <a:extLst>
            <a:ext uri="{FF2B5EF4-FFF2-40B4-BE49-F238E27FC236}">
              <a16:creationId xmlns:a16="http://schemas.microsoft.com/office/drawing/2014/main" id="{00000000-0008-0000-0000-0000E6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571500</xdr:colOff>
      <xdr:row>22</xdr:row>
      <xdr:rowOff>38100</xdr:rowOff>
    </xdr:to>
    <xdr:sp macro="" textlink="">
      <xdr:nvSpPr>
        <xdr:cNvPr id="487" name="Text Box 9">
          <a:extLst>
            <a:ext uri="{FF2B5EF4-FFF2-40B4-BE49-F238E27FC236}">
              <a16:creationId xmlns:a16="http://schemas.microsoft.com/office/drawing/2014/main" id="{00000000-0008-0000-0000-0000E701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88" name="Text Box 15">
          <a:extLst>
            <a:ext uri="{FF2B5EF4-FFF2-40B4-BE49-F238E27FC236}">
              <a16:creationId xmlns:a16="http://schemas.microsoft.com/office/drawing/2014/main" id="{00000000-0008-0000-0000-0000E8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89" name="Text Box 16">
          <a:extLst>
            <a:ext uri="{FF2B5EF4-FFF2-40B4-BE49-F238E27FC236}">
              <a16:creationId xmlns:a16="http://schemas.microsoft.com/office/drawing/2014/main" id="{00000000-0008-0000-0000-0000E9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490" name="Text Box 17">
          <a:extLst>
            <a:ext uri="{FF2B5EF4-FFF2-40B4-BE49-F238E27FC236}">
              <a16:creationId xmlns:a16="http://schemas.microsoft.com/office/drawing/2014/main" id="{00000000-0008-0000-0000-0000EA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491" name="Text Box 1">
          <a:extLst>
            <a:ext uri="{FF2B5EF4-FFF2-40B4-BE49-F238E27FC236}">
              <a16:creationId xmlns:a16="http://schemas.microsoft.com/office/drawing/2014/main" id="{00000000-0008-0000-0000-0000EB01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492" name="Text Box 4">
          <a:extLst>
            <a:ext uri="{FF2B5EF4-FFF2-40B4-BE49-F238E27FC236}">
              <a16:creationId xmlns:a16="http://schemas.microsoft.com/office/drawing/2014/main" id="{00000000-0008-0000-0000-0000EC01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493" name="Text Box 6">
          <a:extLst>
            <a:ext uri="{FF2B5EF4-FFF2-40B4-BE49-F238E27FC236}">
              <a16:creationId xmlns:a16="http://schemas.microsoft.com/office/drawing/2014/main" id="{00000000-0008-0000-0000-0000ED01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494" name="Text Box 7">
          <a:extLst>
            <a:ext uri="{FF2B5EF4-FFF2-40B4-BE49-F238E27FC236}">
              <a16:creationId xmlns:a16="http://schemas.microsoft.com/office/drawing/2014/main" id="{00000000-0008-0000-0000-0000EE01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495" name="Text Box 8">
          <a:extLst>
            <a:ext uri="{FF2B5EF4-FFF2-40B4-BE49-F238E27FC236}">
              <a16:creationId xmlns:a16="http://schemas.microsoft.com/office/drawing/2014/main" id="{00000000-0008-0000-0000-0000EF01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523875</xdr:colOff>
      <xdr:row>22</xdr:row>
      <xdr:rowOff>66675</xdr:rowOff>
    </xdr:to>
    <xdr:sp macro="" textlink="">
      <xdr:nvSpPr>
        <xdr:cNvPr id="496" name="Text Box 9">
          <a:extLst>
            <a:ext uri="{FF2B5EF4-FFF2-40B4-BE49-F238E27FC236}">
              <a16:creationId xmlns:a16="http://schemas.microsoft.com/office/drawing/2014/main" id="{00000000-0008-0000-0000-0000F001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523875</xdr:colOff>
      <xdr:row>22</xdr:row>
      <xdr:rowOff>66675</xdr:rowOff>
    </xdr:to>
    <xdr:sp macro="" textlink="">
      <xdr:nvSpPr>
        <xdr:cNvPr id="497" name="Text Box 13">
          <a:extLst>
            <a:ext uri="{FF2B5EF4-FFF2-40B4-BE49-F238E27FC236}">
              <a16:creationId xmlns:a16="http://schemas.microsoft.com/office/drawing/2014/main" id="{00000000-0008-0000-0000-0000F101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498" name="Text Box 15">
          <a:extLst>
            <a:ext uri="{FF2B5EF4-FFF2-40B4-BE49-F238E27FC236}">
              <a16:creationId xmlns:a16="http://schemas.microsoft.com/office/drawing/2014/main" id="{00000000-0008-0000-0000-0000F201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499" name="Text Box 16">
          <a:extLst>
            <a:ext uri="{FF2B5EF4-FFF2-40B4-BE49-F238E27FC236}">
              <a16:creationId xmlns:a16="http://schemas.microsoft.com/office/drawing/2014/main" id="{00000000-0008-0000-0000-0000F301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500" name="Text Box 1">
          <a:extLst>
            <a:ext uri="{FF2B5EF4-FFF2-40B4-BE49-F238E27FC236}">
              <a16:creationId xmlns:a16="http://schemas.microsoft.com/office/drawing/2014/main" id="{00000000-0008-0000-0000-0000F401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501" name="Text Box 3">
          <a:extLst>
            <a:ext uri="{FF2B5EF4-FFF2-40B4-BE49-F238E27FC236}">
              <a16:creationId xmlns:a16="http://schemas.microsoft.com/office/drawing/2014/main" id="{00000000-0008-0000-0000-0000F5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502" name="Text Box 4">
          <a:extLst>
            <a:ext uri="{FF2B5EF4-FFF2-40B4-BE49-F238E27FC236}">
              <a16:creationId xmlns:a16="http://schemas.microsoft.com/office/drawing/2014/main" id="{00000000-0008-0000-0000-0000F601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503" name="Text Box 5">
          <a:extLst>
            <a:ext uri="{FF2B5EF4-FFF2-40B4-BE49-F238E27FC236}">
              <a16:creationId xmlns:a16="http://schemas.microsoft.com/office/drawing/2014/main" id="{00000000-0008-0000-0000-0000F7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504" name="Text Box 6">
          <a:extLst>
            <a:ext uri="{FF2B5EF4-FFF2-40B4-BE49-F238E27FC236}">
              <a16:creationId xmlns:a16="http://schemas.microsoft.com/office/drawing/2014/main" id="{00000000-0008-0000-0000-0000F801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505" name="Text Box 7">
          <a:extLst>
            <a:ext uri="{FF2B5EF4-FFF2-40B4-BE49-F238E27FC236}">
              <a16:creationId xmlns:a16="http://schemas.microsoft.com/office/drawing/2014/main" id="{00000000-0008-0000-0000-0000F9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571500</xdr:colOff>
      <xdr:row>22</xdr:row>
      <xdr:rowOff>38100</xdr:rowOff>
    </xdr:to>
    <xdr:sp macro="" textlink="">
      <xdr:nvSpPr>
        <xdr:cNvPr id="506" name="Text Box 9">
          <a:extLst>
            <a:ext uri="{FF2B5EF4-FFF2-40B4-BE49-F238E27FC236}">
              <a16:creationId xmlns:a16="http://schemas.microsoft.com/office/drawing/2014/main" id="{00000000-0008-0000-0000-0000FA01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507" name="Text Box 15">
          <a:extLst>
            <a:ext uri="{FF2B5EF4-FFF2-40B4-BE49-F238E27FC236}">
              <a16:creationId xmlns:a16="http://schemas.microsoft.com/office/drawing/2014/main" id="{00000000-0008-0000-0000-0000FB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508" name="Text Box 16">
          <a:extLst>
            <a:ext uri="{FF2B5EF4-FFF2-40B4-BE49-F238E27FC236}">
              <a16:creationId xmlns:a16="http://schemas.microsoft.com/office/drawing/2014/main" id="{00000000-0008-0000-0000-0000FC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509" name="Text Box 17">
          <a:extLst>
            <a:ext uri="{FF2B5EF4-FFF2-40B4-BE49-F238E27FC236}">
              <a16:creationId xmlns:a16="http://schemas.microsoft.com/office/drawing/2014/main" id="{00000000-0008-0000-0000-0000FD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510" name="Text Box 1">
          <a:extLst>
            <a:ext uri="{FF2B5EF4-FFF2-40B4-BE49-F238E27FC236}">
              <a16:creationId xmlns:a16="http://schemas.microsoft.com/office/drawing/2014/main" id="{00000000-0008-0000-0000-0000FE01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511" name="Text Box 3">
          <a:extLst>
            <a:ext uri="{FF2B5EF4-FFF2-40B4-BE49-F238E27FC236}">
              <a16:creationId xmlns:a16="http://schemas.microsoft.com/office/drawing/2014/main" id="{00000000-0008-0000-0000-0000FF01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512" name="Text Box 4">
          <a:extLst>
            <a:ext uri="{FF2B5EF4-FFF2-40B4-BE49-F238E27FC236}">
              <a16:creationId xmlns:a16="http://schemas.microsoft.com/office/drawing/2014/main" id="{00000000-0008-0000-0000-00000002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513" name="Text Box 5">
          <a:extLst>
            <a:ext uri="{FF2B5EF4-FFF2-40B4-BE49-F238E27FC236}">
              <a16:creationId xmlns:a16="http://schemas.microsoft.com/office/drawing/2014/main" id="{00000000-0008-0000-0000-00000102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514" name="Text Box 6">
          <a:extLst>
            <a:ext uri="{FF2B5EF4-FFF2-40B4-BE49-F238E27FC236}">
              <a16:creationId xmlns:a16="http://schemas.microsoft.com/office/drawing/2014/main" id="{00000000-0008-0000-0000-00000202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515" name="Text Box 7">
          <a:extLst>
            <a:ext uri="{FF2B5EF4-FFF2-40B4-BE49-F238E27FC236}">
              <a16:creationId xmlns:a16="http://schemas.microsoft.com/office/drawing/2014/main" id="{00000000-0008-0000-0000-00000302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571500</xdr:colOff>
      <xdr:row>22</xdr:row>
      <xdr:rowOff>38100</xdr:rowOff>
    </xdr:to>
    <xdr:sp macro="" textlink="">
      <xdr:nvSpPr>
        <xdr:cNvPr id="516" name="Text Box 9">
          <a:extLst>
            <a:ext uri="{FF2B5EF4-FFF2-40B4-BE49-F238E27FC236}">
              <a16:creationId xmlns:a16="http://schemas.microsoft.com/office/drawing/2014/main" id="{00000000-0008-0000-0000-00000402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517" name="Text Box 15">
          <a:extLst>
            <a:ext uri="{FF2B5EF4-FFF2-40B4-BE49-F238E27FC236}">
              <a16:creationId xmlns:a16="http://schemas.microsoft.com/office/drawing/2014/main" id="{00000000-0008-0000-0000-00000502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518" name="Text Box 16">
          <a:extLst>
            <a:ext uri="{FF2B5EF4-FFF2-40B4-BE49-F238E27FC236}">
              <a16:creationId xmlns:a16="http://schemas.microsoft.com/office/drawing/2014/main" id="{00000000-0008-0000-0000-00000602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519" name="Text Box 17">
          <a:extLst>
            <a:ext uri="{FF2B5EF4-FFF2-40B4-BE49-F238E27FC236}">
              <a16:creationId xmlns:a16="http://schemas.microsoft.com/office/drawing/2014/main" id="{00000000-0008-0000-0000-00000702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23</xdr:row>
      <xdr:rowOff>0</xdr:rowOff>
    </xdr:from>
    <xdr:ext cx="133350" cy="28575"/>
    <xdr:sp macro="" textlink="">
      <xdr:nvSpPr>
        <xdr:cNvPr id="520" name="Text Box 1">
          <a:extLst>
            <a:ext uri="{FF2B5EF4-FFF2-40B4-BE49-F238E27FC236}">
              <a16:creationId xmlns:a16="http://schemas.microsoft.com/office/drawing/2014/main" id="{00000000-0008-0000-0000-000008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133350" cy="28575"/>
    <xdr:sp macro="" textlink="">
      <xdr:nvSpPr>
        <xdr:cNvPr id="521" name="Text Box 4">
          <a:extLst>
            <a:ext uri="{FF2B5EF4-FFF2-40B4-BE49-F238E27FC236}">
              <a16:creationId xmlns:a16="http://schemas.microsoft.com/office/drawing/2014/main" id="{00000000-0008-0000-0000-000009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133350" cy="28575"/>
    <xdr:sp macro="" textlink="">
      <xdr:nvSpPr>
        <xdr:cNvPr id="522" name="Text Box 6">
          <a:extLst>
            <a:ext uri="{FF2B5EF4-FFF2-40B4-BE49-F238E27FC236}">
              <a16:creationId xmlns:a16="http://schemas.microsoft.com/office/drawing/2014/main" id="{00000000-0008-0000-0000-00000A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485775" cy="66675"/>
    <xdr:sp macro="" textlink="">
      <xdr:nvSpPr>
        <xdr:cNvPr id="523" name="Text Box 7">
          <a:extLst>
            <a:ext uri="{FF2B5EF4-FFF2-40B4-BE49-F238E27FC236}">
              <a16:creationId xmlns:a16="http://schemas.microsoft.com/office/drawing/2014/main" id="{00000000-0008-0000-0000-00000B020000}"/>
            </a:ext>
          </a:extLst>
        </xdr:cNvPr>
        <xdr:cNvSpPr txBox="1">
          <a:spLocks noChangeArrowheads="1"/>
        </xdr:cNvSpPr>
      </xdr:nvSpPr>
      <xdr:spPr bwMode="auto">
        <a:xfrm>
          <a:off x="0" y="104298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133350" cy="28575"/>
    <xdr:sp macro="" textlink="">
      <xdr:nvSpPr>
        <xdr:cNvPr id="524" name="Text Box 8">
          <a:extLst>
            <a:ext uri="{FF2B5EF4-FFF2-40B4-BE49-F238E27FC236}">
              <a16:creationId xmlns:a16="http://schemas.microsoft.com/office/drawing/2014/main" id="{00000000-0008-0000-0000-00000C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23875" cy="66675"/>
    <xdr:sp macro="" textlink="">
      <xdr:nvSpPr>
        <xdr:cNvPr id="525" name="Text Box 9">
          <a:extLst>
            <a:ext uri="{FF2B5EF4-FFF2-40B4-BE49-F238E27FC236}">
              <a16:creationId xmlns:a16="http://schemas.microsoft.com/office/drawing/2014/main" id="{00000000-0008-0000-0000-00000D020000}"/>
            </a:ext>
          </a:extLst>
        </xdr:cNvPr>
        <xdr:cNvSpPr txBox="1">
          <a:spLocks noChangeArrowheads="1"/>
        </xdr:cNvSpPr>
      </xdr:nvSpPr>
      <xdr:spPr bwMode="auto">
        <a:xfrm>
          <a:off x="0" y="104298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23875" cy="66675"/>
    <xdr:sp macro="" textlink="">
      <xdr:nvSpPr>
        <xdr:cNvPr id="526" name="Text Box 13">
          <a:extLst>
            <a:ext uri="{FF2B5EF4-FFF2-40B4-BE49-F238E27FC236}">
              <a16:creationId xmlns:a16="http://schemas.microsoft.com/office/drawing/2014/main" id="{00000000-0008-0000-0000-00000E020000}"/>
            </a:ext>
          </a:extLst>
        </xdr:cNvPr>
        <xdr:cNvSpPr txBox="1">
          <a:spLocks noChangeArrowheads="1"/>
        </xdr:cNvSpPr>
      </xdr:nvSpPr>
      <xdr:spPr bwMode="auto">
        <a:xfrm>
          <a:off x="0" y="104298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485775" cy="66675"/>
    <xdr:sp macro="" textlink="">
      <xdr:nvSpPr>
        <xdr:cNvPr id="527" name="Text Box 15">
          <a:extLst>
            <a:ext uri="{FF2B5EF4-FFF2-40B4-BE49-F238E27FC236}">
              <a16:creationId xmlns:a16="http://schemas.microsoft.com/office/drawing/2014/main" id="{00000000-0008-0000-0000-00000F020000}"/>
            </a:ext>
          </a:extLst>
        </xdr:cNvPr>
        <xdr:cNvSpPr txBox="1">
          <a:spLocks noChangeArrowheads="1"/>
        </xdr:cNvSpPr>
      </xdr:nvSpPr>
      <xdr:spPr bwMode="auto">
        <a:xfrm>
          <a:off x="0" y="104298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485775" cy="66675"/>
    <xdr:sp macro="" textlink="">
      <xdr:nvSpPr>
        <xdr:cNvPr id="528" name="Text Box 16">
          <a:extLst>
            <a:ext uri="{FF2B5EF4-FFF2-40B4-BE49-F238E27FC236}">
              <a16:creationId xmlns:a16="http://schemas.microsoft.com/office/drawing/2014/main" id="{00000000-0008-0000-0000-000010020000}"/>
            </a:ext>
          </a:extLst>
        </xdr:cNvPr>
        <xdr:cNvSpPr txBox="1">
          <a:spLocks noChangeArrowheads="1"/>
        </xdr:cNvSpPr>
      </xdr:nvSpPr>
      <xdr:spPr bwMode="auto">
        <a:xfrm>
          <a:off x="0" y="104298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529" name="Text Box 1">
          <a:extLst>
            <a:ext uri="{FF2B5EF4-FFF2-40B4-BE49-F238E27FC236}">
              <a16:creationId xmlns:a16="http://schemas.microsoft.com/office/drawing/2014/main" id="{00000000-0008-0000-0000-000011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30" name="Text Box 3">
          <a:extLst>
            <a:ext uri="{FF2B5EF4-FFF2-40B4-BE49-F238E27FC236}">
              <a16:creationId xmlns:a16="http://schemas.microsoft.com/office/drawing/2014/main" id="{00000000-0008-0000-0000-000012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531" name="Text Box 4">
          <a:extLst>
            <a:ext uri="{FF2B5EF4-FFF2-40B4-BE49-F238E27FC236}">
              <a16:creationId xmlns:a16="http://schemas.microsoft.com/office/drawing/2014/main" id="{00000000-0008-0000-0000-000013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32" name="Text Box 5">
          <a:extLst>
            <a:ext uri="{FF2B5EF4-FFF2-40B4-BE49-F238E27FC236}">
              <a16:creationId xmlns:a16="http://schemas.microsoft.com/office/drawing/2014/main" id="{00000000-0008-0000-0000-000014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533" name="Text Box 6">
          <a:extLst>
            <a:ext uri="{FF2B5EF4-FFF2-40B4-BE49-F238E27FC236}">
              <a16:creationId xmlns:a16="http://schemas.microsoft.com/office/drawing/2014/main" id="{00000000-0008-0000-0000-000015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34" name="Text Box 7">
          <a:extLst>
            <a:ext uri="{FF2B5EF4-FFF2-40B4-BE49-F238E27FC236}">
              <a16:creationId xmlns:a16="http://schemas.microsoft.com/office/drawing/2014/main" id="{00000000-0008-0000-0000-000016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71500" cy="38100"/>
    <xdr:sp macro="" textlink="">
      <xdr:nvSpPr>
        <xdr:cNvPr id="535" name="Text Box 9">
          <a:extLst>
            <a:ext uri="{FF2B5EF4-FFF2-40B4-BE49-F238E27FC236}">
              <a16:creationId xmlns:a16="http://schemas.microsoft.com/office/drawing/2014/main" id="{00000000-0008-0000-0000-00001702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36" name="Text Box 15">
          <a:extLst>
            <a:ext uri="{FF2B5EF4-FFF2-40B4-BE49-F238E27FC236}">
              <a16:creationId xmlns:a16="http://schemas.microsoft.com/office/drawing/2014/main" id="{00000000-0008-0000-0000-000018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37" name="Text Box 16">
          <a:extLst>
            <a:ext uri="{FF2B5EF4-FFF2-40B4-BE49-F238E27FC236}">
              <a16:creationId xmlns:a16="http://schemas.microsoft.com/office/drawing/2014/main" id="{00000000-0008-0000-0000-000019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38" name="Text Box 17">
          <a:extLst>
            <a:ext uri="{FF2B5EF4-FFF2-40B4-BE49-F238E27FC236}">
              <a16:creationId xmlns:a16="http://schemas.microsoft.com/office/drawing/2014/main" id="{00000000-0008-0000-0000-00001A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539" name="Text Box 1">
          <a:extLst>
            <a:ext uri="{FF2B5EF4-FFF2-40B4-BE49-F238E27FC236}">
              <a16:creationId xmlns:a16="http://schemas.microsoft.com/office/drawing/2014/main" id="{00000000-0008-0000-0000-00001B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40" name="Text Box 3">
          <a:extLst>
            <a:ext uri="{FF2B5EF4-FFF2-40B4-BE49-F238E27FC236}">
              <a16:creationId xmlns:a16="http://schemas.microsoft.com/office/drawing/2014/main" id="{00000000-0008-0000-0000-00001C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541" name="Text Box 4">
          <a:extLst>
            <a:ext uri="{FF2B5EF4-FFF2-40B4-BE49-F238E27FC236}">
              <a16:creationId xmlns:a16="http://schemas.microsoft.com/office/drawing/2014/main" id="{00000000-0008-0000-0000-00001D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42" name="Text Box 5">
          <a:extLst>
            <a:ext uri="{FF2B5EF4-FFF2-40B4-BE49-F238E27FC236}">
              <a16:creationId xmlns:a16="http://schemas.microsoft.com/office/drawing/2014/main" id="{00000000-0008-0000-0000-00001E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543" name="Text Box 6">
          <a:extLst>
            <a:ext uri="{FF2B5EF4-FFF2-40B4-BE49-F238E27FC236}">
              <a16:creationId xmlns:a16="http://schemas.microsoft.com/office/drawing/2014/main" id="{00000000-0008-0000-0000-00001F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44" name="Text Box 7">
          <a:extLst>
            <a:ext uri="{FF2B5EF4-FFF2-40B4-BE49-F238E27FC236}">
              <a16:creationId xmlns:a16="http://schemas.microsoft.com/office/drawing/2014/main" id="{00000000-0008-0000-0000-000020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71500" cy="38100"/>
    <xdr:sp macro="" textlink="">
      <xdr:nvSpPr>
        <xdr:cNvPr id="545" name="Text Box 9">
          <a:extLst>
            <a:ext uri="{FF2B5EF4-FFF2-40B4-BE49-F238E27FC236}">
              <a16:creationId xmlns:a16="http://schemas.microsoft.com/office/drawing/2014/main" id="{00000000-0008-0000-0000-00002102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46" name="Text Box 15">
          <a:extLst>
            <a:ext uri="{FF2B5EF4-FFF2-40B4-BE49-F238E27FC236}">
              <a16:creationId xmlns:a16="http://schemas.microsoft.com/office/drawing/2014/main" id="{00000000-0008-0000-0000-000022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47" name="Text Box 16">
          <a:extLst>
            <a:ext uri="{FF2B5EF4-FFF2-40B4-BE49-F238E27FC236}">
              <a16:creationId xmlns:a16="http://schemas.microsoft.com/office/drawing/2014/main" id="{00000000-0008-0000-0000-000023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48" name="Text Box 17">
          <a:extLst>
            <a:ext uri="{FF2B5EF4-FFF2-40B4-BE49-F238E27FC236}">
              <a16:creationId xmlns:a16="http://schemas.microsoft.com/office/drawing/2014/main" id="{00000000-0008-0000-0000-000024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133350" cy="28575"/>
    <xdr:sp macro="" textlink="">
      <xdr:nvSpPr>
        <xdr:cNvPr id="549" name="Text Box 1">
          <a:extLst>
            <a:ext uri="{FF2B5EF4-FFF2-40B4-BE49-F238E27FC236}">
              <a16:creationId xmlns:a16="http://schemas.microsoft.com/office/drawing/2014/main" id="{00000000-0008-0000-0000-000025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133350" cy="28575"/>
    <xdr:sp macro="" textlink="">
      <xdr:nvSpPr>
        <xdr:cNvPr id="550" name="Text Box 4">
          <a:extLst>
            <a:ext uri="{FF2B5EF4-FFF2-40B4-BE49-F238E27FC236}">
              <a16:creationId xmlns:a16="http://schemas.microsoft.com/office/drawing/2014/main" id="{00000000-0008-0000-0000-000026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133350" cy="28575"/>
    <xdr:sp macro="" textlink="">
      <xdr:nvSpPr>
        <xdr:cNvPr id="551" name="Text Box 6">
          <a:extLst>
            <a:ext uri="{FF2B5EF4-FFF2-40B4-BE49-F238E27FC236}">
              <a16:creationId xmlns:a16="http://schemas.microsoft.com/office/drawing/2014/main" id="{00000000-0008-0000-0000-000027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485775" cy="66675"/>
    <xdr:sp macro="" textlink="">
      <xdr:nvSpPr>
        <xdr:cNvPr id="552" name="Text Box 7">
          <a:extLst>
            <a:ext uri="{FF2B5EF4-FFF2-40B4-BE49-F238E27FC236}">
              <a16:creationId xmlns:a16="http://schemas.microsoft.com/office/drawing/2014/main" id="{00000000-0008-0000-0000-000028020000}"/>
            </a:ext>
          </a:extLst>
        </xdr:cNvPr>
        <xdr:cNvSpPr txBox="1">
          <a:spLocks noChangeArrowheads="1"/>
        </xdr:cNvSpPr>
      </xdr:nvSpPr>
      <xdr:spPr bwMode="auto">
        <a:xfrm>
          <a:off x="0" y="104298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133350" cy="28575"/>
    <xdr:sp macro="" textlink="">
      <xdr:nvSpPr>
        <xdr:cNvPr id="553" name="Text Box 8">
          <a:extLst>
            <a:ext uri="{FF2B5EF4-FFF2-40B4-BE49-F238E27FC236}">
              <a16:creationId xmlns:a16="http://schemas.microsoft.com/office/drawing/2014/main" id="{00000000-0008-0000-0000-000029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23875" cy="66675"/>
    <xdr:sp macro="" textlink="">
      <xdr:nvSpPr>
        <xdr:cNvPr id="554" name="Text Box 9">
          <a:extLst>
            <a:ext uri="{FF2B5EF4-FFF2-40B4-BE49-F238E27FC236}">
              <a16:creationId xmlns:a16="http://schemas.microsoft.com/office/drawing/2014/main" id="{00000000-0008-0000-0000-00002A020000}"/>
            </a:ext>
          </a:extLst>
        </xdr:cNvPr>
        <xdr:cNvSpPr txBox="1">
          <a:spLocks noChangeArrowheads="1"/>
        </xdr:cNvSpPr>
      </xdr:nvSpPr>
      <xdr:spPr bwMode="auto">
        <a:xfrm>
          <a:off x="0" y="104298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23875" cy="66675"/>
    <xdr:sp macro="" textlink="">
      <xdr:nvSpPr>
        <xdr:cNvPr id="555" name="Text Box 13">
          <a:extLst>
            <a:ext uri="{FF2B5EF4-FFF2-40B4-BE49-F238E27FC236}">
              <a16:creationId xmlns:a16="http://schemas.microsoft.com/office/drawing/2014/main" id="{00000000-0008-0000-0000-00002B020000}"/>
            </a:ext>
          </a:extLst>
        </xdr:cNvPr>
        <xdr:cNvSpPr txBox="1">
          <a:spLocks noChangeArrowheads="1"/>
        </xdr:cNvSpPr>
      </xdr:nvSpPr>
      <xdr:spPr bwMode="auto">
        <a:xfrm>
          <a:off x="0" y="104298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485775" cy="66675"/>
    <xdr:sp macro="" textlink="">
      <xdr:nvSpPr>
        <xdr:cNvPr id="556" name="Text Box 15">
          <a:extLst>
            <a:ext uri="{FF2B5EF4-FFF2-40B4-BE49-F238E27FC236}">
              <a16:creationId xmlns:a16="http://schemas.microsoft.com/office/drawing/2014/main" id="{00000000-0008-0000-0000-00002C020000}"/>
            </a:ext>
          </a:extLst>
        </xdr:cNvPr>
        <xdr:cNvSpPr txBox="1">
          <a:spLocks noChangeArrowheads="1"/>
        </xdr:cNvSpPr>
      </xdr:nvSpPr>
      <xdr:spPr bwMode="auto">
        <a:xfrm>
          <a:off x="0" y="104298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485775" cy="66675"/>
    <xdr:sp macro="" textlink="">
      <xdr:nvSpPr>
        <xdr:cNvPr id="557" name="Text Box 16">
          <a:extLst>
            <a:ext uri="{FF2B5EF4-FFF2-40B4-BE49-F238E27FC236}">
              <a16:creationId xmlns:a16="http://schemas.microsoft.com/office/drawing/2014/main" id="{00000000-0008-0000-0000-00002D020000}"/>
            </a:ext>
          </a:extLst>
        </xdr:cNvPr>
        <xdr:cNvSpPr txBox="1">
          <a:spLocks noChangeArrowheads="1"/>
        </xdr:cNvSpPr>
      </xdr:nvSpPr>
      <xdr:spPr bwMode="auto">
        <a:xfrm>
          <a:off x="0" y="104298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558" name="Text Box 1">
          <a:extLst>
            <a:ext uri="{FF2B5EF4-FFF2-40B4-BE49-F238E27FC236}">
              <a16:creationId xmlns:a16="http://schemas.microsoft.com/office/drawing/2014/main" id="{00000000-0008-0000-0000-00002E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59" name="Text Box 3">
          <a:extLst>
            <a:ext uri="{FF2B5EF4-FFF2-40B4-BE49-F238E27FC236}">
              <a16:creationId xmlns:a16="http://schemas.microsoft.com/office/drawing/2014/main" id="{00000000-0008-0000-0000-00002F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560" name="Text Box 4">
          <a:extLst>
            <a:ext uri="{FF2B5EF4-FFF2-40B4-BE49-F238E27FC236}">
              <a16:creationId xmlns:a16="http://schemas.microsoft.com/office/drawing/2014/main" id="{00000000-0008-0000-0000-000030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61" name="Text Box 5">
          <a:extLst>
            <a:ext uri="{FF2B5EF4-FFF2-40B4-BE49-F238E27FC236}">
              <a16:creationId xmlns:a16="http://schemas.microsoft.com/office/drawing/2014/main" id="{00000000-0008-0000-0000-000031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562" name="Text Box 6">
          <a:extLst>
            <a:ext uri="{FF2B5EF4-FFF2-40B4-BE49-F238E27FC236}">
              <a16:creationId xmlns:a16="http://schemas.microsoft.com/office/drawing/2014/main" id="{00000000-0008-0000-0000-000032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63" name="Text Box 7">
          <a:extLst>
            <a:ext uri="{FF2B5EF4-FFF2-40B4-BE49-F238E27FC236}">
              <a16:creationId xmlns:a16="http://schemas.microsoft.com/office/drawing/2014/main" id="{00000000-0008-0000-0000-000033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71500" cy="38100"/>
    <xdr:sp macro="" textlink="">
      <xdr:nvSpPr>
        <xdr:cNvPr id="564" name="Text Box 9">
          <a:extLst>
            <a:ext uri="{FF2B5EF4-FFF2-40B4-BE49-F238E27FC236}">
              <a16:creationId xmlns:a16="http://schemas.microsoft.com/office/drawing/2014/main" id="{00000000-0008-0000-0000-00003402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65" name="Text Box 15">
          <a:extLst>
            <a:ext uri="{FF2B5EF4-FFF2-40B4-BE49-F238E27FC236}">
              <a16:creationId xmlns:a16="http://schemas.microsoft.com/office/drawing/2014/main" id="{00000000-0008-0000-0000-000035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66" name="Text Box 16">
          <a:extLst>
            <a:ext uri="{FF2B5EF4-FFF2-40B4-BE49-F238E27FC236}">
              <a16:creationId xmlns:a16="http://schemas.microsoft.com/office/drawing/2014/main" id="{00000000-0008-0000-0000-000036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67" name="Text Box 17">
          <a:extLst>
            <a:ext uri="{FF2B5EF4-FFF2-40B4-BE49-F238E27FC236}">
              <a16:creationId xmlns:a16="http://schemas.microsoft.com/office/drawing/2014/main" id="{00000000-0008-0000-0000-000037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568" name="Text Box 1">
          <a:extLst>
            <a:ext uri="{FF2B5EF4-FFF2-40B4-BE49-F238E27FC236}">
              <a16:creationId xmlns:a16="http://schemas.microsoft.com/office/drawing/2014/main" id="{00000000-0008-0000-0000-000038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69" name="Text Box 3">
          <a:extLst>
            <a:ext uri="{FF2B5EF4-FFF2-40B4-BE49-F238E27FC236}">
              <a16:creationId xmlns:a16="http://schemas.microsoft.com/office/drawing/2014/main" id="{00000000-0008-0000-0000-000039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570" name="Text Box 4">
          <a:extLst>
            <a:ext uri="{FF2B5EF4-FFF2-40B4-BE49-F238E27FC236}">
              <a16:creationId xmlns:a16="http://schemas.microsoft.com/office/drawing/2014/main" id="{00000000-0008-0000-0000-00003A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71" name="Text Box 5">
          <a:extLst>
            <a:ext uri="{FF2B5EF4-FFF2-40B4-BE49-F238E27FC236}">
              <a16:creationId xmlns:a16="http://schemas.microsoft.com/office/drawing/2014/main" id="{00000000-0008-0000-0000-00003B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572" name="Text Box 6">
          <a:extLst>
            <a:ext uri="{FF2B5EF4-FFF2-40B4-BE49-F238E27FC236}">
              <a16:creationId xmlns:a16="http://schemas.microsoft.com/office/drawing/2014/main" id="{00000000-0008-0000-0000-00003C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73" name="Text Box 7">
          <a:extLst>
            <a:ext uri="{FF2B5EF4-FFF2-40B4-BE49-F238E27FC236}">
              <a16:creationId xmlns:a16="http://schemas.microsoft.com/office/drawing/2014/main" id="{00000000-0008-0000-0000-00003D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71500" cy="38100"/>
    <xdr:sp macro="" textlink="">
      <xdr:nvSpPr>
        <xdr:cNvPr id="574" name="Text Box 9">
          <a:extLst>
            <a:ext uri="{FF2B5EF4-FFF2-40B4-BE49-F238E27FC236}">
              <a16:creationId xmlns:a16="http://schemas.microsoft.com/office/drawing/2014/main" id="{00000000-0008-0000-0000-00003E02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75" name="Text Box 15">
          <a:extLst>
            <a:ext uri="{FF2B5EF4-FFF2-40B4-BE49-F238E27FC236}">
              <a16:creationId xmlns:a16="http://schemas.microsoft.com/office/drawing/2014/main" id="{00000000-0008-0000-0000-00003F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76" name="Text Box 16">
          <a:extLst>
            <a:ext uri="{FF2B5EF4-FFF2-40B4-BE49-F238E27FC236}">
              <a16:creationId xmlns:a16="http://schemas.microsoft.com/office/drawing/2014/main" id="{00000000-0008-0000-0000-000040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77" name="Text Box 17">
          <a:extLst>
            <a:ext uri="{FF2B5EF4-FFF2-40B4-BE49-F238E27FC236}">
              <a16:creationId xmlns:a16="http://schemas.microsoft.com/office/drawing/2014/main" id="{00000000-0008-0000-0000-000041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133350" cy="28575"/>
    <xdr:sp macro="" textlink="">
      <xdr:nvSpPr>
        <xdr:cNvPr id="578" name="Text Box 1">
          <a:extLst>
            <a:ext uri="{FF2B5EF4-FFF2-40B4-BE49-F238E27FC236}">
              <a16:creationId xmlns:a16="http://schemas.microsoft.com/office/drawing/2014/main" id="{00000000-0008-0000-0000-000042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133350" cy="28575"/>
    <xdr:sp macro="" textlink="">
      <xdr:nvSpPr>
        <xdr:cNvPr id="579" name="Text Box 4">
          <a:extLst>
            <a:ext uri="{FF2B5EF4-FFF2-40B4-BE49-F238E27FC236}">
              <a16:creationId xmlns:a16="http://schemas.microsoft.com/office/drawing/2014/main" id="{00000000-0008-0000-0000-000043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133350" cy="28575"/>
    <xdr:sp macro="" textlink="">
      <xdr:nvSpPr>
        <xdr:cNvPr id="580" name="Text Box 6">
          <a:extLst>
            <a:ext uri="{FF2B5EF4-FFF2-40B4-BE49-F238E27FC236}">
              <a16:creationId xmlns:a16="http://schemas.microsoft.com/office/drawing/2014/main" id="{00000000-0008-0000-0000-000044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485775" cy="66675"/>
    <xdr:sp macro="" textlink="">
      <xdr:nvSpPr>
        <xdr:cNvPr id="581" name="Text Box 7">
          <a:extLst>
            <a:ext uri="{FF2B5EF4-FFF2-40B4-BE49-F238E27FC236}">
              <a16:creationId xmlns:a16="http://schemas.microsoft.com/office/drawing/2014/main" id="{00000000-0008-0000-0000-000045020000}"/>
            </a:ext>
          </a:extLst>
        </xdr:cNvPr>
        <xdr:cNvSpPr txBox="1">
          <a:spLocks noChangeArrowheads="1"/>
        </xdr:cNvSpPr>
      </xdr:nvSpPr>
      <xdr:spPr bwMode="auto">
        <a:xfrm>
          <a:off x="0" y="104298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133350" cy="28575"/>
    <xdr:sp macro="" textlink="">
      <xdr:nvSpPr>
        <xdr:cNvPr id="582" name="Text Box 8">
          <a:extLst>
            <a:ext uri="{FF2B5EF4-FFF2-40B4-BE49-F238E27FC236}">
              <a16:creationId xmlns:a16="http://schemas.microsoft.com/office/drawing/2014/main" id="{00000000-0008-0000-0000-000046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23875" cy="66675"/>
    <xdr:sp macro="" textlink="">
      <xdr:nvSpPr>
        <xdr:cNvPr id="583" name="Text Box 9">
          <a:extLst>
            <a:ext uri="{FF2B5EF4-FFF2-40B4-BE49-F238E27FC236}">
              <a16:creationId xmlns:a16="http://schemas.microsoft.com/office/drawing/2014/main" id="{00000000-0008-0000-0000-000047020000}"/>
            </a:ext>
          </a:extLst>
        </xdr:cNvPr>
        <xdr:cNvSpPr txBox="1">
          <a:spLocks noChangeArrowheads="1"/>
        </xdr:cNvSpPr>
      </xdr:nvSpPr>
      <xdr:spPr bwMode="auto">
        <a:xfrm>
          <a:off x="0" y="104298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23875" cy="66675"/>
    <xdr:sp macro="" textlink="">
      <xdr:nvSpPr>
        <xdr:cNvPr id="584" name="Text Box 13">
          <a:extLst>
            <a:ext uri="{FF2B5EF4-FFF2-40B4-BE49-F238E27FC236}">
              <a16:creationId xmlns:a16="http://schemas.microsoft.com/office/drawing/2014/main" id="{00000000-0008-0000-0000-000048020000}"/>
            </a:ext>
          </a:extLst>
        </xdr:cNvPr>
        <xdr:cNvSpPr txBox="1">
          <a:spLocks noChangeArrowheads="1"/>
        </xdr:cNvSpPr>
      </xdr:nvSpPr>
      <xdr:spPr bwMode="auto">
        <a:xfrm>
          <a:off x="0" y="104298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485775" cy="66675"/>
    <xdr:sp macro="" textlink="">
      <xdr:nvSpPr>
        <xdr:cNvPr id="585" name="Text Box 15">
          <a:extLst>
            <a:ext uri="{FF2B5EF4-FFF2-40B4-BE49-F238E27FC236}">
              <a16:creationId xmlns:a16="http://schemas.microsoft.com/office/drawing/2014/main" id="{00000000-0008-0000-0000-000049020000}"/>
            </a:ext>
          </a:extLst>
        </xdr:cNvPr>
        <xdr:cNvSpPr txBox="1">
          <a:spLocks noChangeArrowheads="1"/>
        </xdr:cNvSpPr>
      </xdr:nvSpPr>
      <xdr:spPr bwMode="auto">
        <a:xfrm>
          <a:off x="0" y="104298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485775" cy="66675"/>
    <xdr:sp macro="" textlink="">
      <xdr:nvSpPr>
        <xdr:cNvPr id="586" name="Text Box 16">
          <a:extLst>
            <a:ext uri="{FF2B5EF4-FFF2-40B4-BE49-F238E27FC236}">
              <a16:creationId xmlns:a16="http://schemas.microsoft.com/office/drawing/2014/main" id="{00000000-0008-0000-0000-00004A020000}"/>
            </a:ext>
          </a:extLst>
        </xdr:cNvPr>
        <xdr:cNvSpPr txBox="1">
          <a:spLocks noChangeArrowheads="1"/>
        </xdr:cNvSpPr>
      </xdr:nvSpPr>
      <xdr:spPr bwMode="auto">
        <a:xfrm>
          <a:off x="0" y="104298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587" name="Text Box 1">
          <a:extLst>
            <a:ext uri="{FF2B5EF4-FFF2-40B4-BE49-F238E27FC236}">
              <a16:creationId xmlns:a16="http://schemas.microsoft.com/office/drawing/2014/main" id="{00000000-0008-0000-0000-00004B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88" name="Text Box 3">
          <a:extLst>
            <a:ext uri="{FF2B5EF4-FFF2-40B4-BE49-F238E27FC236}">
              <a16:creationId xmlns:a16="http://schemas.microsoft.com/office/drawing/2014/main" id="{00000000-0008-0000-0000-00004C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589" name="Text Box 4">
          <a:extLst>
            <a:ext uri="{FF2B5EF4-FFF2-40B4-BE49-F238E27FC236}">
              <a16:creationId xmlns:a16="http://schemas.microsoft.com/office/drawing/2014/main" id="{00000000-0008-0000-0000-00004D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90" name="Text Box 5">
          <a:extLst>
            <a:ext uri="{FF2B5EF4-FFF2-40B4-BE49-F238E27FC236}">
              <a16:creationId xmlns:a16="http://schemas.microsoft.com/office/drawing/2014/main" id="{00000000-0008-0000-0000-00004E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591" name="Text Box 6">
          <a:extLst>
            <a:ext uri="{FF2B5EF4-FFF2-40B4-BE49-F238E27FC236}">
              <a16:creationId xmlns:a16="http://schemas.microsoft.com/office/drawing/2014/main" id="{00000000-0008-0000-0000-00004F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92" name="Text Box 7">
          <a:extLst>
            <a:ext uri="{FF2B5EF4-FFF2-40B4-BE49-F238E27FC236}">
              <a16:creationId xmlns:a16="http://schemas.microsoft.com/office/drawing/2014/main" id="{00000000-0008-0000-0000-000050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71500" cy="38100"/>
    <xdr:sp macro="" textlink="">
      <xdr:nvSpPr>
        <xdr:cNvPr id="593" name="Text Box 9">
          <a:extLst>
            <a:ext uri="{FF2B5EF4-FFF2-40B4-BE49-F238E27FC236}">
              <a16:creationId xmlns:a16="http://schemas.microsoft.com/office/drawing/2014/main" id="{00000000-0008-0000-0000-00005102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94" name="Text Box 15">
          <a:extLst>
            <a:ext uri="{FF2B5EF4-FFF2-40B4-BE49-F238E27FC236}">
              <a16:creationId xmlns:a16="http://schemas.microsoft.com/office/drawing/2014/main" id="{00000000-0008-0000-0000-000052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95" name="Text Box 16">
          <a:extLst>
            <a:ext uri="{FF2B5EF4-FFF2-40B4-BE49-F238E27FC236}">
              <a16:creationId xmlns:a16="http://schemas.microsoft.com/office/drawing/2014/main" id="{00000000-0008-0000-0000-000053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96" name="Text Box 17">
          <a:extLst>
            <a:ext uri="{FF2B5EF4-FFF2-40B4-BE49-F238E27FC236}">
              <a16:creationId xmlns:a16="http://schemas.microsoft.com/office/drawing/2014/main" id="{00000000-0008-0000-0000-000054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597" name="Text Box 1">
          <a:extLst>
            <a:ext uri="{FF2B5EF4-FFF2-40B4-BE49-F238E27FC236}">
              <a16:creationId xmlns:a16="http://schemas.microsoft.com/office/drawing/2014/main" id="{00000000-0008-0000-0000-000055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598" name="Text Box 3">
          <a:extLst>
            <a:ext uri="{FF2B5EF4-FFF2-40B4-BE49-F238E27FC236}">
              <a16:creationId xmlns:a16="http://schemas.microsoft.com/office/drawing/2014/main" id="{00000000-0008-0000-0000-000056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599" name="Text Box 4">
          <a:extLst>
            <a:ext uri="{FF2B5EF4-FFF2-40B4-BE49-F238E27FC236}">
              <a16:creationId xmlns:a16="http://schemas.microsoft.com/office/drawing/2014/main" id="{00000000-0008-0000-0000-000057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600" name="Text Box 5">
          <a:extLst>
            <a:ext uri="{FF2B5EF4-FFF2-40B4-BE49-F238E27FC236}">
              <a16:creationId xmlns:a16="http://schemas.microsoft.com/office/drawing/2014/main" id="{00000000-0008-0000-0000-000058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219075" cy="28575"/>
    <xdr:sp macro="" textlink="">
      <xdr:nvSpPr>
        <xdr:cNvPr id="601" name="Text Box 6">
          <a:extLst>
            <a:ext uri="{FF2B5EF4-FFF2-40B4-BE49-F238E27FC236}">
              <a16:creationId xmlns:a16="http://schemas.microsoft.com/office/drawing/2014/main" id="{00000000-0008-0000-0000-000059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602" name="Text Box 7">
          <a:extLst>
            <a:ext uri="{FF2B5EF4-FFF2-40B4-BE49-F238E27FC236}">
              <a16:creationId xmlns:a16="http://schemas.microsoft.com/office/drawing/2014/main" id="{00000000-0008-0000-0000-00005A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71500" cy="38100"/>
    <xdr:sp macro="" textlink="">
      <xdr:nvSpPr>
        <xdr:cNvPr id="603" name="Text Box 9">
          <a:extLst>
            <a:ext uri="{FF2B5EF4-FFF2-40B4-BE49-F238E27FC236}">
              <a16:creationId xmlns:a16="http://schemas.microsoft.com/office/drawing/2014/main" id="{00000000-0008-0000-0000-00005B02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604" name="Text Box 15">
          <a:extLst>
            <a:ext uri="{FF2B5EF4-FFF2-40B4-BE49-F238E27FC236}">
              <a16:creationId xmlns:a16="http://schemas.microsoft.com/office/drawing/2014/main" id="{00000000-0008-0000-0000-00005C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605" name="Text Box 16">
          <a:extLst>
            <a:ext uri="{FF2B5EF4-FFF2-40B4-BE49-F238E27FC236}">
              <a16:creationId xmlns:a16="http://schemas.microsoft.com/office/drawing/2014/main" id="{00000000-0008-0000-0000-00005D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533400" cy="38100"/>
    <xdr:sp macro="" textlink="">
      <xdr:nvSpPr>
        <xdr:cNvPr id="606" name="Text Box 17">
          <a:extLst>
            <a:ext uri="{FF2B5EF4-FFF2-40B4-BE49-F238E27FC236}">
              <a16:creationId xmlns:a16="http://schemas.microsoft.com/office/drawing/2014/main" id="{00000000-0008-0000-0000-00005E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180976</xdr:rowOff>
    </xdr:from>
    <xdr:to>
      <xdr:col>9</xdr:col>
      <xdr:colOff>133349</xdr:colOff>
      <xdr:row>23</xdr:row>
      <xdr:rowOff>95250</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6"/>
          <a:ext cx="5619749" cy="4571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180975</xdr:rowOff>
    </xdr:from>
    <xdr:to>
      <xdr:col>0</xdr:col>
      <xdr:colOff>781051</xdr:colOff>
      <xdr:row>6</xdr:row>
      <xdr:rowOff>742950</xdr:rowOff>
    </xdr:to>
    <xdr:cxnSp macro="">
      <xdr:nvCxnSpPr>
        <xdr:cNvPr id="5" name="Straight Connector 4">
          <a:extLst>
            <a:ext uri="{FF2B5EF4-FFF2-40B4-BE49-F238E27FC236}">
              <a16:creationId xmlns:a16="http://schemas.microsoft.com/office/drawing/2014/main" id="{00000000-0008-0000-0F00-000005000000}"/>
            </a:ext>
          </a:extLst>
        </xdr:cNvPr>
        <xdr:cNvCxnSpPr/>
      </xdr:nvCxnSpPr>
      <xdr:spPr>
        <a:xfrm>
          <a:off x="0" y="581025"/>
          <a:ext cx="781051" cy="2371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6</xdr:row>
      <xdr:rowOff>190500</xdr:rowOff>
    </xdr:from>
    <xdr:to>
      <xdr:col>0</xdr:col>
      <xdr:colOff>561975</xdr:colOff>
      <xdr:row>6</xdr:row>
      <xdr:rowOff>581025</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38100" y="2533650"/>
          <a:ext cx="52387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itchFamily="18" charset="0"/>
              <a:cs typeface="Times New Roman" pitchFamily="18" charset="0"/>
            </a:rPr>
            <a:t>Year</a:t>
          </a:r>
        </a:p>
      </xdr:txBody>
    </xdr:sp>
    <xdr:clientData/>
  </xdr:twoCellAnchor>
  <xdr:twoCellAnchor>
    <xdr:from>
      <xdr:col>0</xdr:col>
      <xdr:colOff>161925</xdr:colOff>
      <xdr:row>3</xdr:row>
      <xdr:rowOff>114300</xdr:rowOff>
    </xdr:from>
    <xdr:to>
      <xdr:col>0</xdr:col>
      <xdr:colOff>790574</xdr:colOff>
      <xdr:row>3</xdr:row>
      <xdr:rowOff>390525</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161925" y="704850"/>
          <a:ext cx="628649"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itchFamily="18" charset="0"/>
              <a:cs typeface="Times New Roman" pitchFamily="18" charset="0"/>
            </a:rPr>
            <a:t>Month</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9523</xdr:rowOff>
    </xdr:from>
    <xdr:to>
      <xdr:col>1</xdr:col>
      <xdr:colOff>9525</xdr:colOff>
      <xdr:row>7</xdr:row>
      <xdr:rowOff>0</xdr:rowOff>
    </xdr:to>
    <xdr:cxnSp macro="">
      <xdr:nvCxnSpPr>
        <xdr:cNvPr id="3" name="Straight Connector 2">
          <a:extLst>
            <a:ext uri="{FF2B5EF4-FFF2-40B4-BE49-F238E27FC236}">
              <a16:creationId xmlns:a16="http://schemas.microsoft.com/office/drawing/2014/main" id="{00000000-0008-0000-1000-000003000000}"/>
            </a:ext>
          </a:extLst>
        </xdr:cNvPr>
        <xdr:cNvCxnSpPr/>
      </xdr:nvCxnSpPr>
      <xdr:spPr>
        <a:xfrm>
          <a:off x="0" y="561973"/>
          <a:ext cx="981075" cy="26765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266700</xdr:colOff>
      <xdr:row>3</xdr:row>
      <xdr:rowOff>266700</xdr:rowOff>
    </xdr:from>
    <xdr:to>
      <xdr:col>0</xdr:col>
      <xdr:colOff>895350</xdr:colOff>
      <xdr:row>3</xdr:row>
      <xdr:rowOff>571500</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266700" y="819150"/>
          <a:ext cx="62865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itchFamily="18" charset="0"/>
              <a:cs typeface="Times New Roman" pitchFamily="18" charset="0"/>
            </a:rPr>
            <a:t>Month</a:t>
          </a:r>
        </a:p>
      </xdr:txBody>
    </xdr:sp>
    <xdr:clientData/>
  </xdr:twoCellAnchor>
  <xdr:twoCellAnchor>
    <xdr:from>
      <xdr:col>0</xdr:col>
      <xdr:colOff>104775</xdr:colOff>
      <xdr:row>6</xdr:row>
      <xdr:rowOff>342900</xdr:rowOff>
    </xdr:from>
    <xdr:to>
      <xdr:col>0</xdr:col>
      <xdr:colOff>733425</xdr:colOff>
      <xdr:row>6</xdr:row>
      <xdr:rowOff>647700</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104775" y="2743200"/>
          <a:ext cx="62865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itchFamily="18" charset="0"/>
              <a:cs typeface="Times New Roman" pitchFamily="18" charset="0"/>
            </a:rPr>
            <a:t>Year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171449</xdr:rowOff>
    </xdr:from>
    <xdr:to>
      <xdr:col>0</xdr:col>
      <xdr:colOff>857250</xdr:colOff>
      <xdr:row>6</xdr:row>
      <xdr:rowOff>742950</xdr:rowOff>
    </xdr:to>
    <xdr:cxnSp macro="">
      <xdr:nvCxnSpPr>
        <xdr:cNvPr id="3" name="Straight Connector 2">
          <a:extLst>
            <a:ext uri="{FF2B5EF4-FFF2-40B4-BE49-F238E27FC236}">
              <a16:creationId xmlns:a16="http://schemas.microsoft.com/office/drawing/2014/main" id="{00000000-0008-0000-1100-000003000000}"/>
            </a:ext>
          </a:extLst>
        </xdr:cNvPr>
        <xdr:cNvCxnSpPr/>
      </xdr:nvCxnSpPr>
      <xdr:spPr>
        <a:xfrm>
          <a:off x="0" y="571499"/>
          <a:ext cx="857250" cy="26193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xdr:colOff>
      <xdr:row>6</xdr:row>
      <xdr:rowOff>238125</xdr:rowOff>
    </xdr:from>
    <xdr:to>
      <xdr:col>0</xdr:col>
      <xdr:colOff>676275</xdr:colOff>
      <xdr:row>6</xdr:row>
      <xdr:rowOff>533400</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47625" y="2686050"/>
          <a:ext cx="628650"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itchFamily="18" charset="0"/>
              <a:cs typeface="Times New Roman" pitchFamily="18" charset="0"/>
            </a:rPr>
            <a:t>Year</a:t>
          </a:r>
        </a:p>
      </xdr:txBody>
    </xdr:sp>
    <xdr:clientData/>
  </xdr:twoCellAnchor>
  <xdr:twoCellAnchor>
    <xdr:from>
      <xdr:col>0</xdr:col>
      <xdr:colOff>180975</xdr:colOff>
      <xdr:row>3</xdr:row>
      <xdr:rowOff>238125</xdr:rowOff>
    </xdr:from>
    <xdr:to>
      <xdr:col>0</xdr:col>
      <xdr:colOff>809625</xdr:colOff>
      <xdr:row>3</xdr:row>
      <xdr:rowOff>533400</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180975" y="809625"/>
          <a:ext cx="628650"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itchFamily="18" charset="0"/>
              <a:cs typeface="Times New Roman" pitchFamily="18" charset="0"/>
            </a:rPr>
            <a:t>Month</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xdr:colOff>
      <xdr:row>4</xdr:row>
      <xdr:rowOff>19050</xdr:rowOff>
    </xdr:from>
    <xdr:to>
      <xdr:col>1</xdr:col>
      <xdr:colOff>9525</xdr:colOff>
      <xdr:row>5</xdr:row>
      <xdr:rowOff>0</xdr:rowOff>
    </xdr:to>
    <xdr:cxnSp macro="">
      <xdr:nvCxnSpPr>
        <xdr:cNvPr id="3" name="Straight Connector 2">
          <a:extLst>
            <a:ext uri="{FF2B5EF4-FFF2-40B4-BE49-F238E27FC236}">
              <a16:creationId xmlns:a16="http://schemas.microsoft.com/office/drawing/2014/main" id="{00000000-0008-0000-1200-000003000000}"/>
            </a:ext>
          </a:extLst>
        </xdr:cNvPr>
        <xdr:cNvCxnSpPr/>
      </xdr:nvCxnSpPr>
      <xdr:spPr>
        <a:xfrm>
          <a:off x="9525" y="666750"/>
          <a:ext cx="1171575" cy="457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xdr:row>
      <xdr:rowOff>19050</xdr:rowOff>
    </xdr:from>
    <xdr:to>
      <xdr:col>1</xdr:col>
      <xdr:colOff>9525</xdr:colOff>
      <xdr:row>5</xdr:row>
      <xdr:rowOff>0</xdr:rowOff>
    </xdr:to>
    <xdr:cxnSp macro="">
      <xdr:nvCxnSpPr>
        <xdr:cNvPr id="5" name="Straight Connector 4">
          <a:extLst>
            <a:ext uri="{FF2B5EF4-FFF2-40B4-BE49-F238E27FC236}">
              <a16:creationId xmlns:a16="http://schemas.microsoft.com/office/drawing/2014/main" id="{00000000-0008-0000-1200-000005000000}"/>
            </a:ext>
          </a:extLst>
        </xdr:cNvPr>
        <xdr:cNvCxnSpPr/>
      </xdr:nvCxnSpPr>
      <xdr:spPr>
        <a:xfrm>
          <a:off x="9525" y="695325"/>
          <a:ext cx="695325" cy="704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29</xdr:row>
      <xdr:rowOff>19050</xdr:rowOff>
    </xdr:from>
    <xdr:to>
      <xdr:col>1</xdr:col>
      <xdr:colOff>19050</xdr:colOff>
      <xdr:row>30</xdr:row>
      <xdr:rowOff>0</xdr:rowOff>
    </xdr:to>
    <xdr:cxnSp macro="">
      <xdr:nvCxnSpPr>
        <xdr:cNvPr id="7" name="Straight Connector 6">
          <a:extLst>
            <a:ext uri="{FF2B5EF4-FFF2-40B4-BE49-F238E27FC236}">
              <a16:creationId xmlns:a16="http://schemas.microsoft.com/office/drawing/2014/main" id="{00000000-0008-0000-1200-000007000000}"/>
            </a:ext>
          </a:extLst>
        </xdr:cNvPr>
        <xdr:cNvCxnSpPr/>
      </xdr:nvCxnSpPr>
      <xdr:spPr>
        <a:xfrm>
          <a:off x="0" y="6924675"/>
          <a:ext cx="714375" cy="7143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16</xdr:row>
      <xdr:rowOff>19050</xdr:rowOff>
    </xdr:from>
    <xdr:to>
      <xdr:col>1</xdr:col>
      <xdr:colOff>9525</xdr:colOff>
      <xdr:row>17</xdr:row>
      <xdr:rowOff>0</xdr:rowOff>
    </xdr:to>
    <xdr:cxnSp macro="">
      <xdr:nvCxnSpPr>
        <xdr:cNvPr id="8" name="Straight Connector 7">
          <a:extLst>
            <a:ext uri="{FF2B5EF4-FFF2-40B4-BE49-F238E27FC236}">
              <a16:creationId xmlns:a16="http://schemas.microsoft.com/office/drawing/2014/main" id="{00000000-0008-0000-1200-000008000000}"/>
            </a:ext>
          </a:extLst>
        </xdr:cNvPr>
        <xdr:cNvCxnSpPr/>
      </xdr:nvCxnSpPr>
      <xdr:spPr>
        <a:xfrm>
          <a:off x="9525" y="3752850"/>
          <a:ext cx="695325" cy="704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16</xdr:row>
      <xdr:rowOff>19050</xdr:rowOff>
    </xdr:from>
    <xdr:to>
      <xdr:col>1</xdr:col>
      <xdr:colOff>19050</xdr:colOff>
      <xdr:row>17</xdr:row>
      <xdr:rowOff>0</xdr:rowOff>
    </xdr:to>
    <xdr:cxnSp macro="">
      <xdr:nvCxnSpPr>
        <xdr:cNvPr id="9" name="Straight Connector 8">
          <a:extLst>
            <a:ext uri="{FF2B5EF4-FFF2-40B4-BE49-F238E27FC236}">
              <a16:creationId xmlns:a16="http://schemas.microsoft.com/office/drawing/2014/main" id="{00000000-0008-0000-1200-000009000000}"/>
            </a:ext>
          </a:extLst>
        </xdr:cNvPr>
        <xdr:cNvCxnSpPr/>
      </xdr:nvCxnSpPr>
      <xdr:spPr>
        <a:xfrm>
          <a:off x="0" y="6781800"/>
          <a:ext cx="714375"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xdr:row>
      <xdr:rowOff>19050</xdr:rowOff>
    </xdr:from>
    <xdr:to>
      <xdr:col>1</xdr:col>
      <xdr:colOff>9525</xdr:colOff>
      <xdr:row>5</xdr:row>
      <xdr:rowOff>0</xdr:rowOff>
    </xdr:to>
    <xdr:cxnSp macro="">
      <xdr:nvCxnSpPr>
        <xdr:cNvPr id="11" name="Straight Connector 10">
          <a:extLst>
            <a:ext uri="{FF2B5EF4-FFF2-40B4-BE49-F238E27FC236}">
              <a16:creationId xmlns:a16="http://schemas.microsoft.com/office/drawing/2014/main" id="{00000000-0008-0000-1200-00000B000000}"/>
            </a:ext>
          </a:extLst>
        </xdr:cNvPr>
        <xdr:cNvCxnSpPr/>
      </xdr:nvCxnSpPr>
      <xdr:spPr>
        <a:xfrm>
          <a:off x="9525" y="3514725"/>
          <a:ext cx="695325" cy="5524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xdr:row>
      <xdr:rowOff>19050</xdr:rowOff>
    </xdr:from>
    <xdr:to>
      <xdr:col>1</xdr:col>
      <xdr:colOff>19050</xdr:colOff>
      <xdr:row>5</xdr:row>
      <xdr:rowOff>0</xdr:rowOff>
    </xdr:to>
    <xdr:cxnSp macro="">
      <xdr:nvCxnSpPr>
        <xdr:cNvPr id="12" name="Straight Connector 11">
          <a:extLst>
            <a:ext uri="{FF2B5EF4-FFF2-40B4-BE49-F238E27FC236}">
              <a16:creationId xmlns:a16="http://schemas.microsoft.com/office/drawing/2014/main" id="{00000000-0008-0000-1200-00000C000000}"/>
            </a:ext>
          </a:extLst>
        </xdr:cNvPr>
        <xdr:cNvCxnSpPr/>
      </xdr:nvCxnSpPr>
      <xdr:spPr>
        <a:xfrm>
          <a:off x="0" y="3514725"/>
          <a:ext cx="714375" cy="5524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53</xdr:row>
      <xdr:rowOff>19050</xdr:rowOff>
    </xdr:from>
    <xdr:to>
      <xdr:col>0</xdr:col>
      <xdr:colOff>672486</xdr:colOff>
      <xdr:row>54</xdr:row>
      <xdr:rowOff>0</xdr:rowOff>
    </xdr:to>
    <xdr:cxnSp macro="">
      <xdr:nvCxnSpPr>
        <xdr:cNvPr id="13" name="Straight Connector 12">
          <a:extLst>
            <a:ext uri="{FF2B5EF4-FFF2-40B4-BE49-F238E27FC236}">
              <a16:creationId xmlns:a16="http://schemas.microsoft.com/office/drawing/2014/main" id="{00000000-0008-0000-1200-00000D000000}"/>
            </a:ext>
          </a:extLst>
        </xdr:cNvPr>
        <xdr:cNvCxnSpPr/>
      </xdr:nvCxnSpPr>
      <xdr:spPr>
        <a:xfrm>
          <a:off x="9525" y="5429250"/>
          <a:ext cx="662961" cy="752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0</xdr:colOff>
      <xdr:row>4</xdr:row>
      <xdr:rowOff>0</xdr:rowOff>
    </xdr:from>
    <xdr:to>
      <xdr:col>15</xdr:col>
      <xdr:colOff>76200</xdr:colOff>
      <xdr:row>4</xdr:row>
      <xdr:rowOff>38100</xdr:rowOff>
    </xdr:to>
    <xdr:sp macro="" textlink="">
      <xdr:nvSpPr>
        <xdr:cNvPr id="9312" name="Text Box 4">
          <a:extLst>
            <a:ext uri="{FF2B5EF4-FFF2-40B4-BE49-F238E27FC236}">
              <a16:creationId xmlns:a16="http://schemas.microsoft.com/office/drawing/2014/main" id="{00000000-0008-0000-1300-000060240000}"/>
            </a:ext>
          </a:extLst>
        </xdr:cNvPr>
        <xdr:cNvSpPr txBox="1">
          <a:spLocks noChangeArrowheads="1"/>
        </xdr:cNvSpPr>
      </xdr:nvSpPr>
      <xdr:spPr bwMode="auto">
        <a:xfrm>
          <a:off x="10877550" y="1428750"/>
          <a:ext cx="762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15875</xdr:colOff>
      <xdr:row>3</xdr:row>
      <xdr:rowOff>15875</xdr:rowOff>
    </xdr:from>
    <xdr:to>
      <xdr:col>2</xdr:col>
      <xdr:colOff>0</xdr:colOff>
      <xdr:row>4</xdr:row>
      <xdr:rowOff>0</xdr:rowOff>
    </xdr:to>
    <xdr:cxnSp macro="">
      <xdr:nvCxnSpPr>
        <xdr:cNvPr id="2" name="Straight Connector 1">
          <a:extLst>
            <a:ext uri="{FF2B5EF4-FFF2-40B4-BE49-F238E27FC236}">
              <a16:creationId xmlns:a16="http://schemas.microsoft.com/office/drawing/2014/main" id="{00000000-0008-0000-1400-000002000000}"/>
            </a:ext>
          </a:extLst>
        </xdr:cNvPr>
        <xdr:cNvCxnSpPr/>
      </xdr:nvCxnSpPr>
      <xdr:spPr>
        <a:xfrm>
          <a:off x="15875" y="673100"/>
          <a:ext cx="1295400" cy="55562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15875</xdr:rowOff>
    </xdr:from>
    <xdr:to>
      <xdr:col>2</xdr:col>
      <xdr:colOff>0</xdr:colOff>
      <xdr:row>4</xdr:row>
      <xdr:rowOff>0</xdr:rowOff>
    </xdr:to>
    <xdr:cxnSp macro="">
      <xdr:nvCxnSpPr>
        <xdr:cNvPr id="2" name="Straight Connector 1">
          <a:extLst>
            <a:ext uri="{FF2B5EF4-FFF2-40B4-BE49-F238E27FC236}">
              <a16:creationId xmlns:a16="http://schemas.microsoft.com/office/drawing/2014/main" id="{00000000-0008-0000-1500-000002000000}"/>
            </a:ext>
          </a:extLst>
        </xdr:cNvPr>
        <xdr:cNvCxnSpPr/>
      </xdr:nvCxnSpPr>
      <xdr:spPr>
        <a:xfrm>
          <a:off x="0" y="454025"/>
          <a:ext cx="1771650" cy="51752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0</xdr:colOff>
      <xdr:row>1</xdr:row>
      <xdr:rowOff>9525</xdr:rowOff>
    </xdr:from>
    <xdr:to>
      <xdr:col>7</xdr:col>
      <xdr:colOff>0</xdr:colOff>
      <xdr:row>34</xdr:row>
      <xdr:rowOff>0</xdr:rowOff>
    </xdr:to>
    <xdr:sp macro="" textlink="">
      <xdr:nvSpPr>
        <xdr:cNvPr id="2" name="Text Box 1">
          <a:extLst>
            <a:ext uri="{FF2B5EF4-FFF2-40B4-BE49-F238E27FC236}">
              <a16:creationId xmlns:a16="http://schemas.microsoft.com/office/drawing/2014/main" id="{00000000-0008-0000-1F00-000002000000}"/>
            </a:ext>
          </a:extLst>
        </xdr:cNvPr>
        <xdr:cNvSpPr txBox="1">
          <a:spLocks noChangeArrowheads="1"/>
        </xdr:cNvSpPr>
      </xdr:nvSpPr>
      <xdr:spPr bwMode="auto">
        <a:xfrm>
          <a:off x="7362825" y="9525"/>
          <a:ext cx="0" cy="8724900"/>
        </a:xfrm>
        <a:prstGeom prst="rect">
          <a:avLst/>
        </a:prstGeom>
        <a:noFill/>
        <a:ln w="9525">
          <a:noFill/>
          <a:miter lim="800000"/>
          <a:headEnd/>
          <a:tailEnd/>
        </a:ln>
      </xdr:spPr>
      <xdr:txBody>
        <a:bodyPr vertOverflow="clip" vert="vert" wrap="square" lIns="0" tIns="27432" rIns="27432" bIns="27432" anchor="t" upright="1"/>
        <a:lstStyle/>
        <a:p>
          <a:pPr algn="ctr" rtl="0">
            <a:defRPr sz="1000"/>
          </a:pPr>
          <a:r>
            <a:rPr lang="en-US" sz="1100" b="0" i="0" strike="noStrike">
              <a:solidFill>
                <a:srgbClr val="000000"/>
              </a:solidFill>
              <a:latin typeface="Times New Roman"/>
              <a:cs typeface="Times New Roman"/>
            </a:rPr>
            <a:t>199</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0</xdr:colOff>
      <xdr:row>18</xdr:row>
      <xdr:rowOff>0</xdr:rowOff>
    </xdr:from>
    <xdr:to>
      <xdr:col>7</xdr:col>
      <xdr:colOff>76200</xdr:colOff>
      <xdr:row>18</xdr:row>
      <xdr:rowOff>19050</xdr:rowOff>
    </xdr:to>
    <xdr:sp macro="" textlink="">
      <xdr:nvSpPr>
        <xdr:cNvPr id="4529269" name="Text Box 4">
          <a:extLst>
            <a:ext uri="{FF2B5EF4-FFF2-40B4-BE49-F238E27FC236}">
              <a16:creationId xmlns:a16="http://schemas.microsoft.com/office/drawing/2014/main" id="{00000000-0008-0000-2200-0000751C4500}"/>
            </a:ext>
          </a:extLst>
        </xdr:cNvPr>
        <xdr:cNvSpPr txBox="1">
          <a:spLocks noChangeArrowheads="1"/>
        </xdr:cNvSpPr>
      </xdr:nvSpPr>
      <xdr:spPr bwMode="auto">
        <a:xfrm>
          <a:off x="9667875" y="5353050"/>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19050</xdr:rowOff>
    </xdr:to>
    <xdr:sp macro="" textlink="">
      <xdr:nvSpPr>
        <xdr:cNvPr id="4529270" name="Text Box 4">
          <a:extLst>
            <a:ext uri="{FF2B5EF4-FFF2-40B4-BE49-F238E27FC236}">
              <a16:creationId xmlns:a16="http://schemas.microsoft.com/office/drawing/2014/main" id="{00000000-0008-0000-2200-0000761C4500}"/>
            </a:ext>
          </a:extLst>
        </xdr:cNvPr>
        <xdr:cNvSpPr txBox="1">
          <a:spLocks noChangeArrowheads="1"/>
        </xdr:cNvSpPr>
      </xdr:nvSpPr>
      <xdr:spPr bwMode="auto">
        <a:xfrm>
          <a:off x="9667875" y="5353050"/>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19050</xdr:rowOff>
    </xdr:to>
    <xdr:sp macro="" textlink="">
      <xdr:nvSpPr>
        <xdr:cNvPr id="4529271" name="Text Box 4">
          <a:extLst>
            <a:ext uri="{FF2B5EF4-FFF2-40B4-BE49-F238E27FC236}">
              <a16:creationId xmlns:a16="http://schemas.microsoft.com/office/drawing/2014/main" id="{00000000-0008-0000-2200-0000771C4500}"/>
            </a:ext>
          </a:extLst>
        </xdr:cNvPr>
        <xdr:cNvSpPr txBox="1">
          <a:spLocks noChangeArrowheads="1"/>
        </xdr:cNvSpPr>
      </xdr:nvSpPr>
      <xdr:spPr bwMode="auto">
        <a:xfrm>
          <a:off x="9667875" y="5353050"/>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19050</xdr:rowOff>
    </xdr:to>
    <xdr:sp macro="" textlink="">
      <xdr:nvSpPr>
        <xdr:cNvPr id="4529272" name="Text Box 4">
          <a:extLst>
            <a:ext uri="{FF2B5EF4-FFF2-40B4-BE49-F238E27FC236}">
              <a16:creationId xmlns:a16="http://schemas.microsoft.com/office/drawing/2014/main" id="{00000000-0008-0000-2200-0000781C4500}"/>
            </a:ext>
          </a:extLst>
        </xdr:cNvPr>
        <xdr:cNvSpPr txBox="1">
          <a:spLocks noChangeArrowheads="1"/>
        </xdr:cNvSpPr>
      </xdr:nvSpPr>
      <xdr:spPr bwMode="auto">
        <a:xfrm>
          <a:off x="9667875" y="5353050"/>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19050</xdr:rowOff>
    </xdr:to>
    <xdr:sp macro="" textlink="">
      <xdr:nvSpPr>
        <xdr:cNvPr id="4529273" name="Text Box 4">
          <a:extLst>
            <a:ext uri="{FF2B5EF4-FFF2-40B4-BE49-F238E27FC236}">
              <a16:creationId xmlns:a16="http://schemas.microsoft.com/office/drawing/2014/main" id="{00000000-0008-0000-2200-0000791C4500}"/>
            </a:ext>
          </a:extLst>
        </xdr:cNvPr>
        <xdr:cNvSpPr txBox="1">
          <a:spLocks noChangeArrowheads="1"/>
        </xdr:cNvSpPr>
      </xdr:nvSpPr>
      <xdr:spPr bwMode="auto">
        <a:xfrm>
          <a:off x="9667875" y="5353050"/>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xdr:row>
      <xdr:rowOff>0</xdr:rowOff>
    </xdr:from>
    <xdr:to>
      <xdr:col>7</xdr:col>
      <xdr:colOff>76200</xdr:colOff>
      <xdr:row>18</xdr:row>
      <xdr:rowOff>19050</xdr:rowOff>
    </xdr:to>
    <xdr:sp macro="" textlink="">
      <xdr:nvSpPr>
        <xdr:cNvPr id="4529274" name="Text Box 4">
          <a:extLst>
            <a:ext uri="{FF2B5EF4-FFF2-40B4-BE49-F238E27FC236}">
              <a16:creationId xmlns:a16="http://schemas.microsoft.com/office/drawing/2014/main" id="{00000000-0008-0000-2200-00007A1C4500}"/>
            </a:ext>
          </a:extLst>
        </xdr:cNvPr>
        <xdr:cNvSpPr txBox="1">
          <a:spLocks noChangeArrowheads="1"/>
        </xdr:cNvSpPr>
      </xdr:nvSpPr>
      <xdr:spPr bwMode="auto">
        <a:xfrm>
          <a:off x="9667875" y="5353050"/>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18</xdr:row>
      <xdr:rowOff>0</xdr:rowOff>
    </xdr:from>
    <xdr:to>
      <xdr:col>10</xdr:col>
      <xdr:colOff>76200</xdr:colOff>
      <xdr:row>18</xdr:row>
      <xdr:rowOff>19050</xdr:rowOff>
    </xdr:to>
    <xdr:sp macro="" textlink="">
      <xdr:nvSpPr>
        <xdr:cNvPr id="4529275" name="Text Box 4">
          <a:extLst>
            <a:ext uri="{FF2B5EF4-FFF2-40B4-BE49-F238E27FC236}">
              <a16:creationId xmlns:a16="http://schemas.microsoft.com/office/drawing/2014/main" id="{00000000-0008-0000-2200-00007B1C4500}"/>
            </a:ext>
          </a:extLst>
        </xdr:cNvPr>
        <xdr:cNvSpPr txBox="1">
          <a:spLocks noChangeArrowheads="1"/>
        </xdr:cNvSpPr>
      </xdr:nvSpPr>
      <xdr:spPr bwMode="auto">
        <a:xfrm>
          <a:off x="14497050" y="5353050"/>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18</xdr:row>
      <xdr:rowOff>0</xdr:rowOff>
    </xdr:from>
    <xdr:to>
      <xdr:col>10</xdr:col>
      <xdr:colOff>76200</xdr:colOff>
      <xdr:row>18</xdr:row>
      <xdr:rowOff>19050</xdr:rowOff>
    </xdr:to>
    <xdr:sp macro="" textlink="">
      <xdr:nvSpPr>
        <xdr:cNvPr id="4529276" name="Text Box 4">
          <a:extLst>
            <a:ext uri="{FF2B5EF4-FFF2-40B4-BE49-F238E27FC236}">
              <a16:creationId xmlns:a16="http://schemas.microsoft.com/office/drawing/2014/main" id="{00000000-0008-0000-2200-00007C1C4500}"/>
            </a:ext>
          </a:extLst>
        </xdr:cNvPr>
        <xdr:cNvSpPr txBox="1">
          <a:spLocks noChangeArrowheads="1"/>
        </xdr:cNvSpPr>
      </xdr:nvSpPr>
      <xdr:spPr bwMode="auto">
        <a:xfrm>
          <a:off x="14497050" y="5353050"/>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18</xdr:row>
      <xdr:rowOff>0</xdr:rowOff>
    </xdr:from>
    <xdr:to>
      <xdr:col>10</xdr:col>
      <xdr:colOff>76200</xdr:colOff>
      <xdr:row>18</xdr:row>
      <xdr:rowOff>19050</xdr:rowOff>
    </xdr:to>
    <xdr:sp macro="" textlink="">
      <xdr:nvSpPr>
        <xdr:cNvPr id="4529277" name="Text Box 4">
          <a:extLst>
            <a:ext uri="{FF2B5EF4-FFF2-40B4-BE49-F238E27FC236}">
              <a16:creationId xmlns:a16="http://schemas.microsoft.com/office/drawing/2014/main" id="{00000000-0008-0000-2200-00007D1C4500}"/>
            </a:ext>
          </a:extLst>
        </xdr:cNvPr>
        <xdr:cNvSpPr txBox="1">
          <a:spLocks noChangeArrowheads="1"/>
        </xdr:cNvSpPr>
      </xdr:nvSpPr>
      <xdr:spPr bwMode="auto">
        <a:xfrm>
          <a:off x="14497050" y="5353050"/>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18</xdr:row>
      <xdr:rowOff>0</xdr:rowOff>
    </xdr:from>
    <xdr:to>
      <xdr:col>10</xdr:col>
      <xdr:colOff>76200</xdr:colOff>
      <xdr:row>18</xdr:row>
      <xdr:rowOff>19050</xdr:rowOff>
    </xdr:to>
    <xdr:sp macro="" textlink="">
      <xdr:nvSpPr>
        <xdr:cNvPr id="4529278" name="Text Box 4">
          <a:extLst>
            <a:ext uri="{FF2B5EF4-FFF2-40B4-BE49-F238E27FC236}">
              <a16:creationId xmlns:a16="http://schemas.microsoft.com/office/drawing/2014/main" id="{00000000-0008-0000-2200-00007E1C4500}"/>
            </a:ext>
          </a:extLst>
        </xdr:cNvPr>
        <xdr:cNvSpPr txBox="1">
          <a:spLocks noChangeArrowheads="1"/>
        </xdr:cNvSpPr>
      </xdr:nvSpPr>
      <xdr:spPr bwMode="auto">
        <a:xfrm>
          <a:off x="14497050" y="5353050"/>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18</xdr:row>
      <xdr:rowOff>0</xdr:rowOff>
    </xdr:from>
    <xdr:to>
      <xdr:col>10</xdr:col>
      <xdr:colOff>76200</xdr:colOff>
      <xdr:row>18</xdr:row>
      <xdr:rowOff>19050</xdr:rowOff>
    </xdr:to>
    <xdr:sp macro="" textlink="">
      <xdr:nvSpPr>
        <xdr:cNvPr id="4529279" name="Text Box 4">
          <a:extLst>
            <a:ext uri="{FF2B5EF4-FFF2-40B4-BE49-F238E27FC236}">
              <a16:creationId xmlns:a16="http://schemas.microsoft.com/office/drawing/2014/main" id="{00000000-0008-0000-2200-00007F1C4500}"/>
            </a:ext>
          </a:extLst>
        </xdr:cNvPr>
        <xdr:cNvSpPr txBox="1">
          <a:spLocks noChangeArrowheads="1"/>
        </xdr:cNvSpPr>
      </xdr:nvSpPr>
      <xdr:spPr bwMode="auto">
        <a:xfrm>
          <a:off x="14497050" y="5353050"/>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18</xdr:row>
      <xdr:rowOff>0</xdr:rowOff>
    </xdr:from>
    <xdr:to>
      <xdr:col>10</xdr:col>
      <xdr:colOff>76200</xdr:colOff>
      <xdr:row>18</xdr:row>
      <xdr:rowOff>19050</xdr:rowOff>
    </xdr:to>
    <xdr:sp macro="" textlink="">
      <xdr:nvSpPr>
        <xdr:cNvPr id="4529280" name="Text Box 4">
          <a:extLst>
            <a:ext uri="{FF2B5EF4-FFF2-40B4-BE49-F238E27FC236}">
              <a16:creationId xmlns:a16="http://schemas.microsoft.com/office/drawing/2014/main" id="{00000000-0008-0000-2200-0000801C4500}"/>
            </a:ext>
          </a:extLst>
        </xdr:cNvPr>
        <xdr:cNvSpPr txBox="1">
          <a:spLocks noChangeArrowheads="1"/>
        </xdr:cNvSpPr>
      </xdr:nvSpPr>
      <xdr:spPr bwMode="auto">
        <a:xfrm>
          <a:off x="14497050" y="5353050"/>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104775</xdr:colOff>
      <xdr:row>18</xdr:row>
      <xdr:rowOff>0</xdr:rowOff>
    </xdr:from>
    <xdr:to>
      <xdr:col>4</xdr:col>
      <xdr:colOff>180975</xdr:colOff>
      <xdr:row>18</xdr:row>
      <xdr:rowOff>19050</xdr:rowOff>
    </xdr:to>
    <xdr:sp macro="" textlink="">
      <xdr:nvSpPr>
        <xdr:cNvPr id="14" name="Text Box 4">
          <a:extLst>
            <a:ext uri="{FF2B5EF4-FFF2-40B4-BE49-F238E27FC236}">
              <a16:creationId xmlns:a16="http://schemas.microsoft.com/office/drawing/2014/main" id="{00000000-0008-0000-2100-00000E000000}"/>
            </a:ext>
          </a:extLst>
        </xdr:cNvPr>
        <xdr:cNvSpPr txBox="1">
          <a:spLocks noChangeArrowheads="1"/>
        </xdr:cNvSpPr>
      </xdr:nvSpPr>
      <xdr:spPr bwMode="auto">
        <a:xfrm>
          <a:off x="6467475" y="5353050"/>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1</xdr:col>
      <xdr:colOff>133350</xdr:colOff>
      <xdr:row>16</xdr:row>
      <xdr:rowOff>28575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1868150" y="2466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133350</xdr:colOff>
      <xdr:row>16</xdr:row>
      <xdr:rowOff>28575</xdr:rowOff>
    </xdr:to>
    <xdr:sp macro="" textlink="">
      <xdr:nvSpPr>
        <xdr:cNvPr id="3" name="Text Box 4">
          <a:extLst>
            <a:ext uri="{FF2B5EF4-FFF2-40B4-BE49-F238E27FC236}">
              <a16:creationId xmlns:a16="http://schemas.microsoft.com/office/drawing/2014/main" id="{00000000-0008-0000-0200-000003000000}"/>
            </a:ext>
          </a:extLst>
        </xdr:cNvPr>
        <xdr:cNvSpPr txBox="1">
          <a:spLocks noChangeArrowheads="1"/>
        </xdr:cNvSpPr>
      </xdr:nvSpPr>
      <xdr:spPr bwMode="auto">
        <a:xfrm>
          <a:off x="11868150" y="2466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4" name="Text Box 5">
          <a:extLst>
            <a:ext uri="{FF2B5EF4-FFF2-40B4-BE49-F238E27FC236}">
              <a16:creationId xmlns:a16="http://schemas.microsoft.com/office/drawing/2014/main" id="{00000000-0008-0000-0200-000004000000}"/>
            </a:ext>
          </a:extLst>
        </xdr:cNvPr>
        <xdr:cNvSpPr txBox="1">
          <a:spLocks noChangeArrowheads="1"/>
        </xdr:cNvSpPr>
      </xdr:nvSpPr>
      <xdr:spPr bwMode="auto">
        <a:xfrm>
          <a:off x="1186815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133350</xdr:colOff>
      <xdr:row>16</xdr:row>
      <xdr:rowOff>28575</xdr:rowOff>
    </xdr:to>
    <xdr:sp macro="" textlink="">
      <xdr:nvSpPr>
        <xdr:cNvPr id="5" name="Text Box 6">
          <a:extLst>
            <a:ext uri="{FF2B5EF4-FFF2-40B4-BE49-F238E27FC236}">
              <a16:creationId xmlns:a16="http://schemas.microsoft.com/office/drawing/2014/main" id="{00000000-0008-0000-0200-000005000000}"/>
            </a:ext>
          </a:extLst>
        </xdr:cNvPr>
        <xdr:cNvSpPr txBox="1">
          <a:spLocks noChangeArrowheads="1"/>
        </xdr:cNvSpPr>
      </xdr:nvSpPr>
      <xdr:spPr bwMode="auto">
        <a:xfrm>
          <a:off x="11868150" y="2466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6" name="Text Box 7">
          <a:extLst>
            <a:ext uri="{FF2B5EF4-FFF2-40B4-BE49-F238E27FC236}">
              <a16:creationId xmlns:a16="http://schemas.microsoft.com/office/drawing/2014/main" id="{00000000-0008-0000-0200-000006000000}"/>
            </a:ext>
          </a:extLst>
        </xdr:cNvPr>
        <xdr:cNvSpPr txBox="1">
          <a:spLocks noChangeArrowheads="1"/>
        </xdr:cNvSpPr>
      </xdr:nvSpPr>
      <xdr:spPr bwMode="auto">
        <a:xfrm>
          <a:off x="1186815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133350</xdr:colOff>
      <xdr:row>16</xdr:row>
      <xdr:rowOff>28575</xdr:rowOff>
    </xdr:to>
    <xdr:sp macro="" textlink="">
      <xdr:nvSpPr>
        <xdr:cNvPr id="7" name="Text Box 8">
          <a:extLst>
            <a:ext uri="{FF2B5EF4-FFF2-40B4-BE49-F238E27FC236}">
              <a16:creationId xmlns:a16="http://schemas.microsoft.com/office/drawing/2014/main" id="{00000000-0008-0000-0200-000007000000}"/>
            </a:ext>
          </a:extLst>
        </xdr:cNvPr>
        <xdr:cNvSpPr txBox="1">
          <a:spLocks noChangeArrowheads="1"/>
        </xdr:cNvSpPr>
      </xdr:nvSpPr>
      <xdr:spPr bwMode="auto">
        <a:xfrm>
          <a:off x="11868150" y="2466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523875</xdr:colOff>
      <xdr:row>16</xdr:row>
      <xdr:rowOff>66675</xdr:rowOff>
    </xdr:to>
    <xdr:sp macro="" textlink="">
      <xdr:nvSpPr>
        <xdr:cNvPr id="8" name="Text Box 9">
          <a:extLst>
            <a:ext uri="{FF2B5EF4-FFF2-40B4-BE49-F238E27FC236}">
              <a16:creationId xmlns:a16="http://schemas.microsoft.com/office/drawing/2014/main" id="{00000000-0008-0000-0200-000008000000}"/>
            </a:ext>
          </a:extLst>
        </xdr:cNvPr>
        <xdr:cNvSpPr txBox="1">
          <a:spLocks noChangeArrowheads="1"/>
        </xdr:cNvSpPr>
      </xdr:nvSpPr>
      <xdr:spPr bwMode="auto">
        <a:xfrm>
          <a:off x="11868150" y="24669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523875</xdr:colOff>
      <xdr:row>16</xdr:row>
      <xdr:rowOff>66675</xdr:rowOff>
    </xdr:to>
    <xdr:sp macro="" textlink="">
      <xdr:nvSpPr>
        <xdr:cNvPr id="9" name="Text Box 13">
          <a:extLst>
            <a:ext uri="{FF2B5EF4-FFF2-40B4-BE49-F238E27FC236}">
              <a16:creationId xmlns:a16="http://schemas.microsoft.com/office/drawing/2014/main" id="{00000000-0008-0000-0200-000009000000}"/>
            </a:ext>
          </a:extLst>
        </xdr:cNvPr>
        <xdr:cNvSpPr txBox="1">
          <a:spLocks noChangeArrowheads="1"/>
        </xdr:cNvSpPr>
      </xdr:nvSpPr>
      <xdr:spPr bwMode="auto">
        <a:xfrm>
          <a:off x="11868150" y="24669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10" name="Text Box 15">
          <a:extLst>
            <a:ext uri="{FF2B5EF4-FFF2-40B4-BE49-F238E27FC236}">
              <a16:creationId xmlns:a16="http://schemas.microsoft.com/office/drawing/2014/main" id="{00000000-0008-0000-0200-00000A000000}"/>
            </a:ext>
          </a:extLst>
        </xdr:cNvPr>
        <xdr:cNvSpPr txBox="1">
          <a:spLocks noChangeArrowheads="1"/>
        </xdr:cNvSpPr>
      </xdr:nvSpPr>
      <xdr:spPr bwMode="auto">
        <a:xfrm>
          <a:off x="1186815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11" name="Text Box 16">
          <a:extLst>
            <a:ext uri="{FF2B5EF4-FFF2-40B4-BE49-F238E27FC236}">
              <a16:creationId xmlns:a16="http://schemas.microsoft.com/office/drawing/2014/main" id="{00000000-0008-0000-0200-00000B000000}"/>
            </a:ext>
          </a:extLst>
        </xdr:cNvPr>
        <xdr:cNvSpPr txBox="1">
          <a:spLocks noChangeArrowheads="1"/>
        </xdr:cNvSpPr>
      </xdr:nvSpPr>
      <xdr:spPr bwMode="auto">
        <a:xfrm>
          <a:off x="1186815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152400</xdr:colOff>
      <xdr:row>16</xdr:row>
      <xdr:rowOff>28575</xdr:rowOff>
    </xdr:to>
    <xdr:sp macro="" textlink="">
      <xdr:nvSpPr>
        <xdr:cNvPr id="12" name="Text Box 1">
          <a:extLst>
            <a:ext uri="{FF2B5EF4-FFF2-40B4-BE49-F238E27FC236}">
              <a16:creationId xmlns:a16="http://schemas.microsoft.com/office/drawing/2014/main" id="{00000000-0008-0000-0200-00000C000000}"/>
            </a:ext>
          </a:extLst>
        </xdr:cNvPr>
        <xdr:cNvSpPr txBox="1">
          <a:spLocks noChangeArrowheads="1"/>
        </xdr:cNvSpPr>
      </xdr:nvSpPr>
      <xdr:spPr bwMode="auto">
        <a:xfrm>
          <a:off x="11868150" y="2847975"/>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47625</xdr:colOff>
      <xdr:row>16</xdr:row>
      <xdr:rowOff>66675</xdr:rowOff>
    </xdr:to>
    <xdr:sp macro="" textlink="">
      <xdr:nvSpPr>
        <xdr:cNvPr id="13" name="Text Box 3">
          <a:extLst>
            <a:ext uri="{FF2B5EF4-FFF2-40B4-BE49-F238E27FC236}">
              <a16:creationId xmlns:a16="http://schemas.microsoft.com/office/drawing/2014/main" id="{00000000-0008-0000-0200-00000D000000}"/>
            </a:ext>
          </a:extLst>
        </xdr:cNvPr>
        <xdr:cNvSpPr txBox="1">
          <a:spLocks noChangeArrowheads="1"/>
        </xdr:cNvSpPr>
      </xdr:nvSpPr>
      <xdr:spPr bwMode="auto">
        <a:xfrm>
          <a:off x="11868150" y="2847975"/>
          <a:ext cx="6572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152400</xdr:colOff>
      <xdr:row>16</xdr:row>
      <xdr:rowOff>28575</xdr:rowOff>
    </xdr:to>
    <xdr:sp macro="" textlink="">
      <xdr:nvSpPr>
        <xdr:cNvPr id="14" name="Text Box 4">
          <a:extLst>
            <a:ext uri="{FF2B5EF4-FFF2-40B4-BE49-F238E27FC236}">
              <a16:creationId xmlns:a16="http://schemas.microsoft.com/office/drawing/2014/main" id="{00000000-0008-0000-0200-00000E000000}"/>
            </a:ext>
          </a:extLst>
        </xdr:cNvPr>
        <xdr:cNvSpPr txBox="1">
          <a:spLocks noChangeArrowheads="1"/>
        </xdr:cNvSpPr>
      </xdr:nvSpPr>
      <xdr:spPr bwMode="auto">
        <a:xfrm>
          <a:off x="11868150" y="2847975"/>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47625</xdr:colOff>
      <xdr:row>16</xdr:row>
      <xdr:rowOff>66675</xdr:rowOff>
    </xdr:to>
    <xdr:sp macro="" textlink="">
      <xdr:nvSpPr>
        <xdr:cNvPr id="15" name="Text Box 5">
          <a:extLst>
            <a:ext uri="{FF2B5EF4-FFF2-40B4-BE49-F238E27FC236}">
              <a16:creationId xmlns:a16="http://schemas.microsoft.com/office/drawing/2014/main" id="{00000000-0008-0000-0200-00000F000000}"/>
            </a:ext>
          </a:extLst>
        </xdr:cNvPr>
        <xdr:cNvSpPr txBox="1">
          <a:spLocks noChangeArrowheads="1"/>
        </xdr:cNvSpPr>
      </xdr:nvSpPr>
      <xdr:spPr bwMode="auto">
        <a:xfrm>
          <a:off x="11868150" y="2847975"/>
          <a:ext cx="6572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152400</xdr:colOff>
      <xdr:row>16</xdr:row>
      <xdr:rowOff>28575</xdr:rowOff>
    </xdr:to>
    <xdr:sp macro="" textlink="">
      <xdr:nvSpPr>
        <xdr:cNvPr id="16" name="Text Box 6">
          <a:extLst>
            <a:ext uri="{FF2B5EF4-FFF2-40B4-BE49-F238E27FC236}">
              <a16:creationId xmlns:a16="http://schemas.microsoft.com/office/drawing/2014/main" id="{00000000-0008-0000-0200-000010000000}"/>
            </a:ext>
          </a:extLst>
        </xdr:cNvPr>
        <xdr:cNvSpPr txBox="1">
          <a:spLocks noChangeArrowheads="1"/>
        </xdr:cNvSpPr>
      </xdr:nvSpPr>
      <xdr:spPr bwMode="auto">
        <a:xfrm>
          <a:off x="11868150" y="2847975"/>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57150</xdr:colOff>
      <xdr:row>16</xdr:row>
      <xdr:rowOff>66675</xdr:rowOff>
    </xdr:to>
    <xdr:sp macro="" textlink="">
      <xdr:nvSpPr>
        <xdr:cNvPr id="17" name="Text Box 7">
          <a:extLst>
            <a:ext uri="{FF2B5EF4-FFF2-40B4-BE49-F238E27FC236}">
              <a16:creationId xmlns:a16="http://schemas.microsoft.com/office/drawing/2014/main" id="{00000000-0008-0000-0200-000011000000}"/>
            </a:ext>
          </a:extLst>
        </xdr:cNvPr>
        <xdr:cNvSpPr txBox="1">
          <a:spLocks noChangeArrowheads="1"/>
        </xdr:cNvSpPr>
      </xdr:nvSpPr>
      <xdr:spPr bwMode="auto">
        <a:xfrm>
          <a:off x="11868150" y="2847975"/>
          <a:ext cx="6667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152400</xdr:colOff>
      <xdr:row>16</xdr:row>
      <xdr:rowOff>28575</xdr:rowOff>
    </xdr:to>
    <xdr:sp macro="" textlink="">
      <xdr:nvSpPr>
        <xdr:cNvPr id="18" name="Text Box 8">
          <a:extLst>
            <a:ext uri="{FF2B5EF4-FFF2-40B4-BE49-F238E27FC236}">
              <a16:creationId xmlns:a16="http://schemas.microsoft.com/office/drawing/2014/main" id="{00000000-0008-0000-0200-000012000000}"/>
            </a:ext>
          </a:extLst>
        </xdr:cNvPr>
        <xdr:cNvSpPr txBox="1">
          <a:spLocks noChangeArrowheads="1"/>
        </xdr:cNvSpPr>
      </xdr:nvSpPr>
      <xdr:spPr bwMode="auto">
        <a:xfrm>
          <a:off x="11868150" y="2847975"/>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47625</xdr:colOff>
      <xdr:row>16</xdr:row>
      <xdr:rowOff>66675</xdr:rowOff>
    </xdr:to>
    <xdr:sp macro="" textlink="">
      <xdr:nvSpPr>
        <xdr:cNvPr id="19" name="Text Box 9">
          <a:extLst>
            <a:ext uri="{FF2B5EF4-FFF2-40B4-BE49-F238E27FC236}">
              <a16:creationId xmlns:a16="http://schemas.microsoft.com/office/drawing/2014/main" id="{00000000-0008-0000-0200-000013000000}"/>
            </a:ext>
          </a:extLst>
        </xdr:cNvPr>
        <xdr:cNvSpPr txBox="1">
          <a:spLocks noChangeArrowheads="1"/>
        </xdr:cNvSpPr>
      </xdr:nvSpPr>
      <xdr:spPr bwMode="auto">
        <a:xfrm>
          <a:off x="11868150" y="2847975"/>
          <a:ext cx="6572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47625</xdr:colOff>
      <xdr:row>16</xdr:row>
      <xdr:rowOff>66675</xdr:rowOff>
    </xdr:to>
    <xdr:sp macro="" textlink="">
      <xdr:nvSpPr>
        <xdr:cNvPr id="20" name="Text Box 13">
          <a:extLst>
            <a:ext uri="{FF2B5EF4-FFF2-40B4-BE49-F238E27FC236}">
              <a16:creationId xmlns:a16="http://schemas.microsoft.com/office/drawing/2014/main" id="{00000000-0008-0000-0200-000014000000}"/>
            </a:ext>
          </a:extLst>
        </xdr:cNvPr>
        <xdr:cNvSpPr txBox="1">
          <a:spLocks noChangeArrowheads="1"/>
        </xdr:cNvSpPr>
      </xdr:nvSpPr>
      <xdr:spPr bwMode="auto">
        <a:xfrm>
          <a:off x="11868150" y="2847975"/>
          <a:ext cx="6572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47625</xdr:colOff>
      <xdr:row>16</xdr:row>
      <xdr:rowOff>66675</xdr:rowOff>
    </xdr:to>
    <xdr:sp macro="" textlink="">
      <xdr:nvSpPr>
        <xdr:cNvPr id="21" name="Text Box 15">
          <a:extLst>
            <a:ext uri="{FF2B5EF4-FFF2-40B4-BE49-F238E27FC236}">
              <a16:creationId xmlns:a16="http://schemas.microsoft.com/office/drawing/2014/main" id="{00000000-0008-0000-0200-000015000000}"/>
            </a:ext>
          </a:extLst>
        </xdr:cNvPr>
        <xdr:cNvSpPr txBox="1">
          <a:spLocks noChangeArrowheads="1"/>
        </xdr:cNvSpPr>
      </xdr:nvSpPr>
      <xdr:spPr bwMode="auto">
        <a:xfrm>
          <a:off x="11868150" y="2847975"/>
          <a:ext cx="6572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47625</xdr:colOff>
      <xdr:row>16</xdr:row>
      <xdr:rowOff>66675</xdr:rowOff>
    </xdr:to>
    <xdr:sp macro="" textlink="">
      <xdr:nvSpPr>
        <xdr:cNvPr id="22" name="Text Box 16">
          <a:extLst>
            <a:ext uri="{FF2B5EF4-FFF2-40B4-BE49-F238E27FC236}">
              <a16:creationId xmlns:a16="http://schemas.microsoft.com/office/drawing/2014/main" id="{00000000-0008-0000-0200-000016000000}"/>
            </a:ext>
          </a:extLst>
        </xdr:cNvPr>
        <xdr:cNvSpPr txBox="1">
          <a:spLocks noChangeArrowheads="1"/>
        </xdr:cNvSpPr>
      </xdr:nvSpPr>
      <xdr:spPr bwMode="auto">
        <a:xfrm>
          <a:off x="11868150" y="2847975"/>
          <a:ext cx="6572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57150</xdr:colOff>
      <xdr:row>16</xdr:row>
      <xdr:rowOff>66675</xdr:rowOff>
    </xdr:to>
    <xdr:sp macro="" textlink="">
      <xdr:nvSpPr>
        <xdr:cNvPr id="23" name="Text Box 17">
          <a:extLst>
            <a:ext uri="{FF2B5EF4-FFF2-40B4-BE49-F238E27FC236}">
              <a16:creationId xmlns:a16="http://schemas.microsoft.com/office/drawing/2014/main" id="{00000000-0008-0000-0200-000017000000}"/>
            </a:ext>
          </a:extLst>
        </xdr:cNvPr>
        <xdr:cNvSpPr txBox="1">
          <a:spLocks noChangeArrowheads="1"/>
        </xdr:cNvSpPr>
      </xdr:nvSpPr>
      <xdr:spPr bwMode="auto">
        <a:xfrm>
          <a:off x="11868150" y="2847975"/>
          <a:ext cx="6667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47625</xdr:colOff>
      <xdr:row>16</xdr:row>
      <xdr:rowOff>66675</xdr:rowOff>
    </xdr:to>
    <xdr:sp macro="" textlink="">
      <xdr:nvSpPr>
        <xdr:cNvPr id="24" name="Text Box 19">
          <a:extLst>
            <a:ext uri="{FF2B5EF4-FFF2-40B4-BE49-F238E27FC236}">
              <a16:creationId xmlns:a16="http://schemas.microsoft.com/office/drawing/2014/main" id="{00000000-0008-0000-0200-000018000000}"/>
            </a:ext>
          </a:extLst>
        </xdr:cNvPr>
        <xdr:cNvSpPr txBox="1">
          <a:spLocks noChangeArrowheads="1"/>
        </xdr:cNvSpPr>
      </xdr:nvSpPr>
      <xdr:spPr bwMode="auto">
        <a:xfrm>
          <a:off x="11868150" y="2847975"/>
          <a:ext cx="6572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25" name="Text Box 1">
          <a:extLst>
            <a:ext uri="{FF2B5EF4-FFF2-40B4-BE49-F238E27FC236}">
              <a16:creationId xmlns:a16="http://schemas.microsoft.com/office/drawing/2014/main" id="{00000000-0008-0000-0200-000019000000}"/>
            </a:ext>
          </a:extLst>
        </xdr:cNvPr>
        <xdr:cNvSpPr txBox="1">
          <a:spLocks noChangeArrowheads="1"/>
        </xdr:cNvSpPr>
      </xdr:nvSpPr>
      <xdr:spPr bwMode="auto">
        <a:xfrm>
          <a:off x="1186815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26" name="Text Box 3">
          <a:extLst>
            <a:ext uri="{FF2B5EF4-FFF2-40B4-BE49-F238E27FC236}">
              <a16:creationId xmlns:a16="http://schemas.microsoft.com/office/drawing/2014/main" id="{00000000-0008-0000-0200-00001A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27" name="Text Box 4">
          <a:extLst>
            <a:ext uri="{FF2B5EF4-FFF2-40B4-BE49-F238E27FC236}">
              <a16:creationId xmlns:a16="http://schemas.microsoft.com/office/drawing/2014/main" id="{00000000-0008-0000-0200-00001B000000}"/>
            </a:ext>
          </a:extLst>
        </xdr:cNvPr>
        <xdr:cNvSpPr txBox="1">
          <a:spLocks noChangeArrowheads="1"/>
        </xdr:cNvSpPr>
      </xdr:nvSpPr>
      <xdr:spPr bwMode="auto">
        <a:xfrm>
          <a:off x="1186815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28" name="Text Box 5">
          <a:extLst>
            <a:ext uri="{FF2B5EF4-FFF2-40B4-BE49-F238E27FC236}">
              <a16:creationId xmlns:a16="http://schemas.microsoft.com/office/drawing/2014/main" id="{00000000-0008-0000-0200-00001C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29" name="Text Box 6">
          <a:extLst>
            <a:ext uri="{FF2B5EF4-FFF2-40B4-BE49-F238E27FC236}">
              <a16:creationId xmlns:a16="http://schemas.microsoft.com/office/drawing/2014/main" id="{00000000-0008-0000-0200-00001D000000}"/>
            </a:ext>
          </a:extLst>
        </xdr:cNvPr>
        <xdr:cNvSpPr txBox="1">
          <a:spLocks noChangeArrowheads="1"/>
        </xdr:cNvSpPr>
      </xdr:nvSpPr>
      <xdr:spPr bwMode="auto">
        <a:xfrm>
          <a:off x="1186815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30" name="Text Box 7">
          <a:extLst>
            <a:ext uri="{FF2B5EF4-FFF2-40B4-BE49-F238E27FC236}">
              <a16:creationId xmlns:a16="http://schemas.microsoft.com/office/drawing/2014/main" id="{00000000-0008-0000-0200-00001E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571500</xdr:colOff>
      <xdr:row>16</xdr:row>
      <xdr:rowOff>38100</xdr:rowOff>
    </xdr:to>
    <xdr:sp macro="" textlink="">
      <xdr:nvSpPr>
        <xdr:cNvPr id="31" name="Text Box 9">
          <a:extLst>
            <a:ext uri="{FF2B5EF4-FFF2-40B4-BE49-F238E27FC236}">
              <a16:creationId xmlns:a16="http://schemas.microsoft.com/office/drawing/2014/main" id="{00000000-0008-0000-0200-00001F000000}"/>
            </a:ext>
          </a:extLst>
        </xdr:cNvPr>
        <xdr:cNvSpPr txBox="1">
          <a:spLocks noChangeArrowheads="1"/>
        </xdr:cNvSpPr>
      </xdr:nvSpPr>
      <xdr:spPr bwMode="auto">
        <a:xfrm>
          <a:off x="11868150" y="24669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32" name="Text Box 15">
          <a:extLst>
            <a:ext uri="{FF2B5EF4-FFF2-40B4-BE49-F238E27FC236}">
              <a16:creationId xmlns:a16="http://schemas.microsoft.com/office/drawing/2014/main" id="{00000000-0008-0000-0200-000020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33" name="Text Box 16">
          <a:extLst>
            <a:ext uri="{FF2B5EF4-FFF2-40B4-BE49-F238E27FC236}">
              <a16:creationId xmlns:a16="http://schemas.microsoft.com/office/drawing/2014/main" id="{00000000-0008-0000-0200-000021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34" name="Text Box 17">
          <a:extLst>
            <a:ext uri="{FF2B5EF4-FFF2-40B4-BE49-F238E27FC236}">
              <a16:creationId xmlns:a16="http://schemas.microsoft.com/office/drawing/2014/main" id="{00000000-0008-0000-0200-000022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35" name="Text Box 1">
          <a:extLst>
            <a:ext uri="{FF2B5EF4-FFF2-40B4-BE49-F238E27FC236}">
              <a16:creationId xmlns:a16="http://schemas.microsoft.com/office/drawing/2014/main" id="{00000000-0008-0000-0200-000023000000}"/>
            </a:ext>
          </a:extLst>
        </xdr:cNvPr>
        <xdr:cNvSpPr txBox="1">
          <a:spLocks noChangeArrowheads="1"/>
        </xdr:cNvSpPr>
      </xdr:nvSpPr>
      <xdr:spPr bwMode="auto">
        <a:xfrm>
          <a:off x="1186815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36" name="Text Box 3">
          <a:extLst>
            <a:ext uri="{FF2B5EF4-FFF2-40B4-BE49-F238E27FC236}">
              <a16:creationId xmlns:a16="http://schemas.microsoft.com/office/drawing/2014/main" id="{00000000-0008-0000-0200-000024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37" name="Text Box 4">
          <a:extLst>
            <a:ext uri="{FF2B5EF4-FFF2-40B4-BE49-F238E27FC236}">
              <a16:creationId xmlns:a16="http://schemas.microsoft.com/office/drawing/2014/main" id="{00000000-0008-0000-0200-000025000000}"/>
            </a:ext>
          </a:extLst>
        </xdr:cNvPr>
        <xdr:cNvSpPr txBox="1">
          <a:spLocks noChangeArrowheads="1"/>
        </xdr:cNvSpPr>
      </xdr:nvSpPr>
      <xdr:spPr bwMode="auto">
        <a:xfrm>
          <a:off x="1186815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38" name="Text Box 5">
          <a:extLst>
            <a:ext uri="{FF2B5EF4-FFF2-40B4-BE49-F238E27FC236}">
              <a16:creationId xmlns:a16="http://schemas.microsoft.com/office/drawing/2014/main" id="{00000000-0008-0000-0200-000026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39" name="Text Box 6">
          <a:extLst>
            <a:ext uri="{FF2B5EF4-FFF2-40B4-BE49-F238E27FC236}">
              <a16:creationId xmlns:a16="http://schemas.microsoft.com/office/drawing/2014/main" id="{00000000-0008-0000-0200-000027000000}"/>
            </a:ext>
          </a:extLst>
        </xdr:cNvPr>
        <xdr:cNvSpPr txBox="1">
          <a:spLocks noChangeArrowheads="1"/>
        </xdr:cNvSpPr>
      </xdr:nvSpPr>
      <xdr:spPr bwMode="auto">
        <a:xfrm>
          <a:off x="1186815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40" name="Text Box 7">
          <a:extLst>
            <a:ext uri="{FF2B5EF4-FFF2-40B4-BE49-F238E27FC236}">
              <a16:creationId xmlns:a16="http://schemas.microsoft.com/office/drawing/2014/main" id="{00000000-0008-0000-0200-000028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571500</xdr:colOff>
      <xdr:row>16</xdr:row>
      <xdr:rowOff>38100</xdr:rowOff>
    </xdr:to>
    <xdr:sp macro="" textlink="">
      <xdr:nvSpPr>
        <xdr:cNvPr id="41" name="Text Box 9">
          <a:extLst>
            <a:ext uri="{FF2B5EF4-FFF2-40B4-BE49-F238E27FC236}">
              <a16:creationId xmlns:a16="http://schemas.microsoft.com/office/drawing/2014/main" id="{00000000-0008-0000-0200-000029000000}"/>
            </a:ext>
          </a:extLst>
        </xdr:cNvPr>
        <xdr:cNvSpPr txBox="1">
          <a:spLocks noChangeArrowheads="1"/>
        </xdr:cNvSpPr>
      </xdr:nvSpPr>
      <xdr:spPr bwMode="auto">
        <a:xfrm>
          <a:off x="11868150" y="24669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42" name="Text Box 15">
          <a:extLst>
            <a:ext uri="{FF2B5EF4-FFF2-40B4-BE49-F238E27FC236}">
              <a16:creationId xmlns:a16="http://schemas.microsoft.com/office/drawing/2014/main" id="{00000000-0008-0000-0200-00002A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43" name="Text Box 16">
          <a:extLst>
            <a:ext uri="{FF2B5EF4-FFF2-40B4-BE49-F238E27FC236}">
              <a16:creationId xmlns:a16="http://schemas.microsoft.com/office/drawing/2014/main" id="{00000000-0008-0000-0200-00002B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44" name="Text Box 17">
          <a:extLst>
            <a:ext uri="{FF2B5EF4-FFF2-40B4-BE49-F238E27FC236}">
              <a16:creationId xmlns:a16="http://schemas.microsoft.com/office/drawing/2014/main" id="{00000000-0008-0000-0200-00002C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276225</xdr:colOff>
      <xdr:row>16</xdr:row>
      <xdr:rowOff>28575</xdr:rowOff>
    </xdr:to>
    <xdr:sp macro="" textlink="">
      <xdr:nvSpPr>
        <xdr:cNvPr id="45" name="Text Box 1">
          <a:extLst>
            <a:ext uri="{FF2B5EF4-FFF2-40B4-BE49-F238E27FC236}">
              <a16:creationId xmlns:a16="http://schemas.microsoft.com/office/drawing/2014/main" id="{00000000-0008-0000-0200-00002D000000}"/>
            </a:ext>
          </a:extLst>
        </xdr:cNvPr>
        <xdr:cNvSpPr txBox="1">
          <a:spLocks noChangeArrowheads="1"/>
        </xdr:cNvSpPr>
      </xdr:nvSpPr>
      <xdr:spPr bwMode="auto">
        <a:xfrm>
          <a:off x="11868150" y="2847975"/>
          <a:ext cx="2762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95250</xdr:colOff>
      <xdr:row>16</xdr:row>
      <xdr:rowOff>57150</xdr:rowOff>
    </xdr:to>
    <xdr:sp macro="" textlink="">
      <xdr:nvSpPr>
        <xdr:cNvPr id="46" name="Text Box 3">
          <a:extLst>
            <a:ext uri="{FF2B5EF4-FFF2-40B4-BE49-F238E27FC236}">
              <a16:creationId xmlns:a16="http://schemas.microsoft.com/office/drawing/2014/main" id="{00000000-0008-0000-0200-00002E000000}"/>
            </a:ext>
          </a:extLst>
        </xdr:cNvPr>
        <xdr:cNvSpPr txBox="1">
          <a:spLocks noChangeArrowheads="1"/>
        </xdr:cNvSpPr>
      </xdr:nvSpPr>
      <xdr:spPr bwMode="auto">
        <a:xfrm>
          <a:off x="11868150" y="2847975"/>
          <a:ext cx="7048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285750</xdr:colOff>
      <xdr:row>16</xdr:row>
      <xdr:rowOff>28575</xdr:rowOff>
    </xdr:to>
    <xdr:sp macro="" textlink="">
      <xdr:nvSpPr>
        <xdr:cNvPr id="47" name="Text Box 4">
          <a:extLst>
            <a:ext uri="{FF2B5EF4-FFF2-40B4-BE49-F238E27FC236}">
              <a16:creationId xmlns:a16="http://schemas.microsoft.com/office/drawing/2014/main" id="{00000000-0008-0000-0200-00002F000000}"/>
            </a:ext>
          </a:extLst>
        </xdr:cNvPr>
        <xdr:cNvSpPr txBox="1">
          <a:spLocks noChangeArrowheads="1"/>
        </xdr:cNvSpPr>
      </xdr:nvSpPr>
      <xdr:spPr bwMode="auto">
        <a:xfrm>
          <a:off x="11868150" y="2847975"/>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95250</xdr:colOff>
      <xdr:row>16</xdr:row>
      <xdr:rowOff>57150</xdr:rowOff>
    </xdr:to>
    <xdr:sp macro="" textlink="">
      <xdr:nvSpPr>
        <xdr:cNvPr id="48" name="Text Box 5">
          <a:extLst>
            <a:ext uri="{FF2B5EF4-FFF2-40B4-BE49-F238E27FC236}">
              <a16:creationId xmlns:a16="http://schemas.microsoft.com/office/drawing/2014/main" id="{00000000-0008-0000-0200-000030000000}"/>
            </a:ext>
          </a:extLst>
        </xdr:cNvPr>
        <xdr:cNvSpPr txBox="1">
          <a:spLocks noChangeArrowheads="1"/>
        </xdr:cNvSpPr>
      </xdr:nvSpPr>
      <xdr:spPr bwMode="auto">
        <a:xfrm>
          <a:off x="11868150" y="2847975"/>
          <a:ext cx="7048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285750</xdr:colOff>
      <xdr:row>16</xdr:row>
      <xdr:rowOff>28575</xdr:rowOff>
    </xdr:to>
    <xdr:sp macro="" textlink="">
      <xdr:nvSpPr>
        <xdr:cNvPr id="49" name="Text Box 6">
          <a:extLst>
            <a:ext uri="{FF2B5EF4-FFF2-40B4-BE49-F238E27FC236}">
              <a16:creationId xmlns:a16="http://schemas.microsoft.com/office/drawing/2014/main" id="{00000000-0008-0000-0200-000031000000}"/>
            </a:ext>
          </a:extLst>
        </xdr:cNvPr>
        <xdr:cNvSpPr txBox="1">
          <a:spLocks noChangeArrowheads="1"/>
        </xdr:cNvSpPr>
      </xdr:nvSpPr>
      <xdr:spPr bwMode="auto">
        <a:xfrm>
          <a:off x="11868150" y="2847975"/>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104775</xdr:colOff>
      <xdr:row>16</xdr:row>
      <xdr:rowOff>57150</xdr:rowOff>
    </xdr:to>
    <xdr:sp macro="" textlink="">
      <xdr:nvSpPr>
        <xdr:cNvPr id="50" name="Text Box 7">
          <a:extLst>
            <a:ext uri="{FF2B5EF4-FFF2-40B4-BE49-F238E27FC236}">
              <a16:creationId xmlns:a16="http://schemas.microsoft.com/office/drawing/2014/main" id="{00000000-0008-0000-0200-000032000000}"/>
            </a:ext>
          </a:extLst>
        </xdr:cNvPr>
        <xdr:cNvSpPr txBox="1">
          <a:spLocks noChangeArrowheads="1"/>
        </xdr:cNvSpPr>
      </xdr:nvSpPr>
      <xdr:spPr bwMode="auto">
        <a:xfrm>
          <a:off x="11868150" y="2847975"/>
          <a:ext cx="7143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285750</xdr:colOff>
      <xdr:row>16</xdr:row>
      <xdr:rowOff>28575</xdr:rowOff>
    </xdr:to>
    <xdr:sp macro="" textlink="">
      <xdr:nvSpPr>
        <xdr:cNvPr id="51" name="Text Box 8">
          <a:extLst>
            <a:ext uri="{FF2B5EF4-FFF2-40B4-BE49-F238E27FC236}">
              <a16:creationId xmlns:a16="http://schemas.microsoft.com/office/drawing/2014/main" id="{00000000-0008-0000-0200-000033000000}"/>
            </a:ext>
          </a:extLst>
        </xdr:cNvPr>
        <xdr:cNvSpPr txBox="1">
          <a:spLocks noChangeArrowheads="1"/>
        </xdr:cNvSpPr>
      </xdr:nvSpPr>
      <xdr:spPr bwMode="auto">
        <a:xfrm>
          <a:off x="11868150" y="2847975"/>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95250</xdr:colOff>
      <xdr:row>16</xdr:row>
      <xdr:rowOff>57150</xdr:rowOff>
    </xdr:to>
    <xdr:sp macro="" textlink="">
      <xdr:nvSpPr>
        <xdr:cNvPr id="52" name="Text Box 9">
          <a:extLst>
            <a:ext uri="{FF2B5EF4-FFF2-40B4-BE49-F238E27FC236}">
              <a16:creationId xmlns:a16="http://schemas.microsoft.com/office/drawing/2014/main" id="{00000000-0008-0000-0200-000034000000}"/>
            </a:ext>
          </a:extLst>
        </xdr:cNvPr>
        <xdr:cNvSpPr txBox="1">
          <a:spLocks noChangeArrowheads="1"/>
        </xdr:cNvSpPr>
      </xdr:nvSpPr>
      <xdr:spPr bwMode="auto">
        <a:xfrm>
          <a:off x="11868150" y="2847975"/>
          <a:ext cx="7048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95250</xdr:colOff>
      <xdr:row>16</xdr:row>
      <xdr:rowOff>57150</xdr:rowOff>
    </xdr:to>
    <xdr:sp macro="" textlink="">
      <xdr:nvSpPr>
        <xdr:cNvPr id="53" name="Text Box 13">
          <a:extLst>
            <a:ext uri="{FF2B5EF4-FFF2-40B4-BE49-F238E27FC236}">
              <a16:creationId xmlns:a16="http://schemas.microsoft.com/office/drawing/2014/main" id="{00000000-0008-0000-0200-000035000000}"/>
            </a:ext>
          </a:extLst>
        </xdr:cNvPr>
        <xdr:cNvSpPr txBox="1">
          <a:spLocks noChangeArrowheads="1"/>
        </xdr:cNvSpPr>
      </xdr:nvSpPr>
      <xdr:spPr bwMode="auto">
        <a:xfrm>
          <a:off x="11868150" y="2847975"/>
          <a:ext cx="7048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95250</xdr:colOff>
      <xdr:row>16</xdr:row>
      <xdr:rowOff>57150</xdr:rowOff>
    </xdr:to>
    <xdr:sp macro="" textlink="">
      <xdr:nvSpPr>
        <xdr:cNvPr id="54" name="Text Box 15">
          <a:extLst>
            <a:ext uri="{FF2B5EF4-FFF2-40B4-BE49-F238E27FC236}">
              <a16:creationId xmlns:a16="http://schemas.microsoft.com/office/drawing/2014/main" id="{00000000-0008-0000-0200-000036000000}"/>
            </a:ext>
          </a:extLst>
        </xdr:cNvPr>
        <xdr:cNvSpPr txBox="1">
          <a:spLocks noChangeArrowheads="1"/>
        </xdr:cNvSpPr>
      </xdr:nvSpPr>
      <xdr:spPr bwMode="auto">
        <a:xfrm>
          <a:off x="11868150" y="2847975"/>
          <a:ext cx="7048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95250</xdr:colOff>
      <xdr:row>16</xdr:row>
      <xdr:rowOff>57150</xdr:rowOff>
    </xdr:to>
    <xdr:sp macro="" textlink="">
      <xdr:nvSpPr>
        <xdr:cNvPr id="55" name="Text Box 16">
          <a:extLst>
            <a:ext uri="{FF2B5EF4-FFF2-40B4-BE49-F238E27FC236}">
              <a16:creationId xmlns:a16="http://schemas.microsoft.com/office/drawing/2014/main" id="{00000000-0008-0000-0200-000037000000}"/>
            </a:ext>
          </a:extLst>
        </xdr:cNvPr>
        <xdr:cNvSpPr txBox="1">
          <a:spLocks noChangeArrowheads="1"/>
        </xdr:cNvSpPr>
      </xdr:nvSpPr>
      <xdr:spPr bwMode="auto">
        <a:xfrm>
          <a:off x="11868150" y="2847975"/>
          <a:ext cx="7048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104775</xdr:colOff>
      <xdr:row>16</xdr:row>
      <xdr:rowOff>57150</xdr:rowOff>
    </xdr:to>
    <xdr:sp macro="" textlink="">
      <xdr:nvSpPr>
        <xdr:cNvPr id="56" name="Text Box 17">
          <a:extLst>
            <a:ext uri="{FF2B5EF4-FFF2-40B4-BE49-F238E27FC236}">
              <a16:creationId xmlns:a16="http://schemas.microsoft.com/office/drawing/2014/main" id="{00000000-0008-0000-0200-000038000000}"/>
            </a:ext>
          </a:extLst>
        </xdr:cNvPr>
        <xdr:cNvSpPr txBox="1">
          <a:spLocks noChangeArrowheads="1"/>
        </xdr:cNvSpPr>
      </xdr:nvSpPr>
      <xdr:spPr bwMode="auto">
        <a:xfrm>
          <a:off x="11868150" y="2847975"/>
          <a:ext cx="7143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3</xdr:col>
      <xdr:colOff>95250</xdr:colOff>
      <xdr:row>16</xdr:row>
      <xdr:rowOff>57150</xdr:rowOff>
    </xdr:to>
    <xdr:sp macro="" textlink="">
      <xdr:nvSpPr>
        <xdr:cNvPr id="57" name="Text Box 19">
          <a:extLst>
            <a:ext uri="{FF2B5EF4-FFF2-40B4-BE49-F238E27FC236}">
              <a16:creationId xmlns:a16="http://schemas.microsoft.com/office/drawing/2014/main" id="{00000000-0008-0000-0200-000039000000}"/>
            </a:ext>
          </a:extLst>
        </xdr:cNvPr>
        <xdr:cNvSpPr txBox="1">
          <a:spLocks noChangeArrowheads="1"/>
        </xdr:cNvSpPr>
      </xdr:nvSpPr>
      <xdr:spPr bwMode="auto">
        <a:xfrm>
          <a:off x="11868150" y="2847975"/>
          <a:ext cx="7048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133350</xdr:colOff>
      <xdr:row>16</xdr:row>
      <xdr:rowOff>28575</xdr:rowOff>
    </xdr:to>
    <xdr:sp macro="" textlink="">
      <xdr:nvSpPr>
        <xdr:cNvPr id="58" name="Text Box 1">
          <a:extLst>
            <a:ext uri="{FF2B5EF4-FFF2-40B4-BE49-F238E27FC236}">
              <a16:creationId xmlns:a16="http://schemas.microsoft.com/office/drawing/2014/main" id="{00000000-0008-0000-0200-00003A000000}"/>
            </a:ext>
          </a:extLst>
        </xdr:cNvPr>
        <xdr:cNvSpPr txBox="1">
          <a:spLocks noChangeArrowheads="1"/>
        </xdr:cNvSpPr>
      </xdr:nvSpPr>
      <xdr:spPr bwMode="auto">
        <a:xfrm>
          <a:off x="11868150" y="2466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59" name="Text Box 3">
          <a:extLst>
            <a:ext uri="{FF2B5EF4-FFF2-40B4-BE49-F238E27FC236}">
              <a16:creationId xmlns:a16="http://schemas.microsoft.com/office/drawing/2014/main" id="{00000000-0008-0000-0200-00003B000000}"/>
            </a:ext>
          </a:extLst>
        </xdr:cNvPr>
        <xdr:cNvSpPr txBox="1">
          <a:spLocks noChangeArrowheads="1"/>
        </xdr:cNvSpPr>
      </xdr:nvSpPr>
      <xdr:spPr bwMode="auto">
        <a:xfrm>
          <a:off x="1186815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133350</xdr:colOff>
      <xdr:row>16</xdr:row>
      <xdr:rowOff>28575</xdr:rowOff>
    </xdr:to>
    <xdr:sp macro="" textlink="">
      <xdr:nvSpPr>
        <xdr:cNvPr id="60" name="Text Box 4">
          <a:extLst>
            <a:ext uri="{FF2B5EF4-FFF2-40B4-BE49-F238E27FC236}">
              <a16:creationId xmlns:a16="http://schemas.microsoft.com/office/drawing/2014/main" id="{00000000-0008-0000-0200-00003C000000}"/>
            </a:ext>
          </a:extLst>
        </xdr:cNvPr>
        <xdr:cNvSpPr txBox="1">
          <a:spLocks noChangeArrowheads="1"/>
        </xdr:cNvSpPr>
      </xdr:nvSpPr>
      <xdr:spPr bwMode="auto">
        <a:xfrm>
          <a:off x="11868150" y="2466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61" name="Text Box 5">
          <a:extLst>
            <a:ext uri="{FF2B5EF4-FFF2-40B4-BE49-F238E27FC236}">
              <a16:creationId xmlns:a16="http://schemas.microsoft.com/office/drawing/2014/main" id="{00000000-0008-0000-0200-00003D000000}"/>
            </a:ext>
          </a:extLst>
        </xdr:cNvPr>
        <xdr:cNvSpPr txBox="1">
          <a:spLocks noChangeArrowheads="1"/>
        </xdr:cNvSpPr>
      </xdr:nvSpPr>
      <xdr:spPr bwMode="auto">
        <a:xfrm>
          <a:off x="1186815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133350</xdr:colOff>
      <xdr:row>16</xdr:row>
      <xdr:rowOff>28575</xdr:rowOff>
    </xdr:to>
    <xdr:sp macro="" textlink="">
      <xdr:nvSpPr>
        <xdr:cNvPr id="62" name="Text Box 6">
          <a:extLst>
            <a:ext uri="{FF2B5EF4-FFF2-40B4-BE49-F238E27FC236}">
              <a16:creationId xmlns:a16="http://schemas.microsoft.com/office/drawing/2014/main" id="{00000000-0008-0000-0200-00003E000000}"/>
            </a:ext>
          </a:extLst>
        </xdr:cNvPr>
        <xdr:cNvSpPr txBox="1">
          <a:spLocks noChangeArrowheads="1"/>
        </xdr:cNvSpPr>
      </xdr:nvSpPr>
      <xdr:spPr bwMode="auto">
        <a:xfrm>
          <a:off x="11868150" y="2466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63" name="Text Box 7">
          <a:extLst>
            <a:ext uri="{FF2B5EF4-FFF2-40B4-BE49-F238E27FC236}">
              <a16:creationId xmlns:a16="http://schemas.microsoft.com/office/drawing/2014/main" id="{00000000-0008-0000-0200-00003F000000}"/>
            </a:ext>
          </a:extLst>
        </xdr:cNvPr>
        <xdr:cNvSpPr txBox="1">
          <a:spLocks noChangeArrowheads="1"/>
        </xdr:cNvSpPr>
      </xdr:nvSpPr>
      <xdr:spPr bwMode="auto">
        <a:xfrm>
          <a:off x="1186815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133350</xdr:colOff>
      <xdr:row>16</xdr:row>
      <xdr:rowOff>28575</xdr:rowOff>
    </xdr:to>
    <xdr:sp macro="" textlink="">
      <xdr:nvSpPr>
        <xdr:cNvPr id="64" name="Text Box 8">
          <a:extLst>
            <a:ext uri="{FF2B5EF4-FFF2-40B4-BE49-F238E27FC236}">
              <a16:creationId xmlns:a16="http://schemas.microsoft.com/office/drawing/2014/main" id="{00000000-0008-0000-0200-000040000000}"/>
            </a:ext>
          </a:extLst>
        </xdr:cNvPr>
        <xdr:cNvSpPr txBox="1">
          <a:spLocks noChangeArrowheads="1"/>
        </xdr:cNvSpPr>
      </xdr:nvSpPr>
      <xdr:spPr bwMode="auto">
        <a:xfrm>
          <a:off x="11868150" y="2466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523875</xdr:colOff>
      <xdr:row>16</xdr:row>
      <xdr:rowOff>66675</xdr:rowOff>
    </xdr:to>
    <xdr:sp macro="" textlink="">
      <xdr:nvSpPr>
        <xdr:cNvPr id="65" name="Text Box 9">
          <a:extLst>
            <a:ext uri="{FF2B5EF4-FFF2-40B4-BE49-F238E27FC236}">
              <a16:creationId xmlns:a16="http://schemas.microsoft.com/office/drawing/2014/main" id="{00000000-0008-0000-0200-000041000000}"/>
            </a:ext>
          </a:extLst>
        </xdr:cNvPr>
        <xdr:cNvSpPr txBox="1">
          <a:spLocks noChangeArrowheads="1"/>
        </xdr:cNvSpPr>
      </xdr:nvSpPr>
      <xdr:spPr bwMode="auto">
        <a:xfrm>
          <a:off x="11868150" y="24669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523875</xdr:colOff>
      <xdr:row>16</xdr:row>
      <xdr:rowOff>66675</xdr:rowOff>
    </xdr:to>
    <xdr:sp macro="" textlink="">
      <xdr:nvSpPr>
        <xdr:cNvPr id="66" name="Text Box 13">
          <a:extLst>
            <a:ext uri="{FF2B5EF4-FFF2-40B4-BE49-F238E27FC236}">
              <a16:creationId xmlns:a16="http://schemas.microsoft.com/office/drawing/2014/main" id="{00000000-0008-0000-0200-000042000000}"/>
            </a:ext>
          </a:extLst>
        </xdr:cNvPr>
        <xdr:cNvSpPr txBox="1">
          <a:spLocks noChangeArrowheads="1"/>
        </xdr:cNvSpPr>
      </xdr:nvSpPr>
      <xdr:spPr bwMode="auto">
        <a:xfrm>
          <a:off x="11868150" y="24669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67" name="Text Box 15">
          <a:extLst>
            <a:ext uri="{FF2B5EF4-FFF2-40B4-BE49-F238E27FC236}">
              <a16:creationId xmlns:a16="http://schemas.microsoft.com/office/drawing/2014/main" id="{00000000-0008-0000-0200-000043000000}"/>
            </a:ext>
          </a:extLst>
        </xdr:cNvPr>
        <xdr:cNvSpPr txBox="1">
          <a:spLocks noChangeArrowheads="1"/>
        </xdr:cNvSpPr>
      </xdr:nvSpPr>
      <xdr:spPr bwMode="auto">
        <a:xfrm>
          <a:off x="1186815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68" name="Text Box 16">
          <a:extLst>
            <a:ext uri="{FF2B5EF4-FFF2-40B4-BE49-F238E27FC236}">
              <a16:creationId xmlns:a16="http://schemas.microsoft.com/office/drawing/2014/main" id="{00000000-0008-0000-0200-000044000000}"/>
            </a:ext>
          </a:extLst>
        </xdr:cNvPr>
        <xdr:cNvSpPr txBox="1">
          <a:spLocks noChangeArrowheads="1"/>
        </xdr:cNvSpPr>
      </xdr:nvSpPr>
      <xdr:spPr bwMode="auto">
        <a:xfrm>
          <a:off x="1186815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152400</xdr:colOff>
      <xdr:row>16</xdr:row>
      <xdr:rowOff>28575</xdr:rowOff>
    </xdr:to>
    <xdr:sp macro="" textlink="">
      <xdr:nvSpPr>
        <xdr:cNvPr id="69" name="Text Box 1">
          <a:extLst>
            <a:ext uri="{FF2B5EF4-FFF2-40B4-BE49-F238E27FC236}">
              <a16:creationId xmlns:a16="http://schemas.microsoft.com/office/drawing/2014/main" id="{00000000-0008-0000-0200-000045000000}"/>
            </a:ext>
          </a:extLst>
        </xdr:cNvPr>
        <xdr:cNvSpPr txBox="1">
          <a:spLocks noChangeArrowheads="1"/>
        </xdr:cNvSpPr>
      </xdr:nvSpPr>
      <xdr:spPr bwMode="auto">
        <a:xfrm>
          <a:off x="11868150" y="2847975"/>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66675</xdr:rowOff>
    </xdr:to>
    <xdr:sp macro="" textlink="">
      <xdr:nvSpPr>
        <xdr:cNvPr id="70" name="Text Box 3">
          <a:extLst>
            <a:ext uri="{FF2B5EF4-FFF2-40B4-BE49-F238E27FC236}">
              <a16:creationId xmlns:a16="http://schemas.microsoft.com/office/drawing/2014/main" id="{00000000-0008-0000-0200-000046000000}"/>
            </a:ext>
          </a:extLst>
        </xdr:cNvPr>
        <xdr:cNvSpPr txBox="1">
          <a:spLocks noChangeArrowheads="1"/>
        </xdr:cNvSpPr>
      </xdr:nvSpPr>
      <xdr:spPr bwMode="auto">
        <a:xfrm>
          <a:off x="11868150" y="2847975"/>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152400</xdr:colOff>
      <xdr:row>16</xdr:row>
      <xdr:rowOff>28575</xdr:rowOff>
    </xdr:to>
    <xdr:sp macro="" textlink="">
      <xdr:nvSpPr>
        <xdr:cNvPr id="71" name="Text Box 4">
          <a:extLst>
            <a:ext uri="{FF2B5EF4-FFF2-40B4-BE49-F238E27FC236}">
              <a16:creationId xmlns:a16="http://schemas.microsoft.com/office/drawing/2014/main" id="{00000000-0008-0000-0200-000047000000}"/>
            </a:ext>
          </a:extLst>
        </xdr:cNvPr>
        <xdr:cNvSpPr txBox="1">
          <a:spLocks noChangeArrowheads="1"/>
        </xdr:cNvSpPr>
      </xdr:nvSpPr>
      <xdr:spPr bwMode="auto">
        <a:xfrm>
          <a:off x="11868150" y="2847975"/>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66675</xdr:rowOff>
    </xdr:to>
    <xdr:sp macro="" textlink="">
      <xdr:nvSpPr>
        <xdr:cNvPr id="72" name="Text Box 5">
          <a:extLst>
            <a:ext uri="{FF2B5EF4-FFF2-40B4-BE49-F238E27FC236}">
              <a16:creationId xmlns:a16="http://schemas.microsoft.com/office/drawing/2014/main" id="{00000000-0008-0000-0200-000048000000}"/>
            </a:ext>
          </a:extLst>
        </xdr:cNvPr>
        <xdr:cNvSpPr txBox="1">
          <a:spLocks noChangeArrowheads="1"/>
        </xdr:cNvSpPr>
      </xdr:nvSpPr>
      <xdr:spPr bwMode="auto">
        <a:xfrm>
          <a:off x="11868150" y="2847975"/>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152400</xdr:colOff>
      <xdr:row>16</xdr:row>
      <xdr:rowOff>28575</xdr:rowOff>
    </xdr:to>
    <xdr:sp macro="" textlink="">
      <xdr:nvSpPr>
        <xdr:cNvPr id="73" name="Text Box 6">
          <a:extLst>
            <a:ext uri="{FF2B5EF4-FFF2-40B4-BE49-F238E27FC236}">
              <a16:creationId xmlns:a16="http://schemas.microsoft.com/office/drawing/2014/main" id="{00000000-0008-0000-0200-000049000000}"/>
            </a:ext>
          </a:extLst>
        </xdr:cNvPr>
        <xdr:cNvSpPr txBox="1">
          <a:spLocks noChangeArrowheads="1"/>
        </xdr:cNvSpPr>
      </xdr:nvSpPr>
      <xdr:spPr bwMode="auto">
        <a:xfrm>
          <a:off x="11868150" y="2847975"/>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66675</xdr:rowOff>
    </xdr:to>
    <xdr:sp macro="" textlink="">
      <xdr:nvSpPr>
        <xdr:cNvPr id="74" name="Text Box 7">
          <a:extLst>
            <a:ext uri="{FF2B5EF4-FFF2-40B4-BE49-F238E27FC236}">
              <a16:creationId xmlns:a16="http://schemas.microsoft.com/office/drawing/2014/main" id="{00000000-0008-0000-0200-00004A000000}"/>
            </a:ext>
          </a:extLst>
        </xdr:cNvPr>
        <xdr:cNvSpPr txBox="1">
          <a:spLocks noChangeArrowheads="1"/>
        </xdr:cNvSpPr>
      </xdr:nvSpPr>
      <xdr:spPr bwMode="auto">
        <a:xfrm>
          <a:off x="11868150" y="2847975"/>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152400</xdr:colOff>
      <xdr:row>16</xdr:row>
      <xdr:rowOff>28575</xdr:rowOff>
    </xdr:to>
    <xdr:sp macro="" textlink="">
      <xdr:nvSpPr>
        <xdr:cNvPr id="75" name="Text Box 8">
          <a:extLst>
            <a:ext uri="{FF2B5EF4-FFF2-40B4-BE49-F238E27FC236}">
              <a16:creationId xmlns:a16="http://schemas.microsoft.com/office/drawing/2014/main" id="{00000000-0008-0000-0200-00004B000000}"/>
            </a:ext>
          </a:extLst>
        </xdr:cNvPr>
        <xdr:cNvSpPr txBox="1">
          <a:spLocks noChangeArrowheads="1"/>
        </xdr:cNvSpPr>
      </xdr:nvSpPr>
      <xdr:spPr bwMode="auto">
        <a:xfrm>
          <a:off x="11868150" y="2847975"/>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66675</xdr:rowOff>
    </xdr:to>
    <xdr:sp macro="" textlink="">
      <xdr:nvSpPr>
        <xdr:cNvPr id="76" name="Text Box 9">
          <a:extLst>
            <a:ext uri="{FF2B5EF4-FFF2-40B4-BE49-F238E27FC236}">
              <a16:creationId xmlns:a16="http://schemas.microsoft.com/office/drawing/2014/main" id="{00000000-0008-0000-0200-00004C000000}"/>
            </a:ext>
          </a:extLst>
        </xdr:cNvPr>
        <xdr:cNvSpPr txBox="1">
          <a:spLocks noChangeArrowheads="1"/>
        </xdr:cNvSpPr>
      </xdr:nvSpPr>
      <xdr:spPr bwMode="auto">
        <a:xfrm>
          <a:off x="11868150" y="2847975"/>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66675</xdr:rowOff>
    </xdr:to>
    <xdr:sp macro="" textlink="">
      <xdr:nvSpPr>
        <xdr:cNvPr id="77" name="Text Box 13">
          <a:extLst>
            <a:ext uri="{FF2B5EF4-FFF2-40B4-BE49-F238E27FC236}">
              <a16:creationId xmlns:a16="http://schemas.microsoft.com/office/drawing/2014/main" id="{00000000-0008-0000-0200-00004D000000}"/>
            </a:ext>
          </a:extLst>
        </xdr:cNvPr>
        <xdr:cNvSpPr txBox="1">
          <a:spLocks noChangeArrowheads="1"/>
        </xdr:cNvSpPr>
      </xdr:nvSpPr>
      <xdr:spPr bwMode="auto">
        <a:xfrm>
          <a:off x="11868150" y="2847975"/>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66675</xdr:rowOff>
    </xdr:to>
    <xdr:sp macro="" textlink="">
      <xdr:nvSpPr>
        <xdr:cNvPr id="78" name="Text Box 15">
          <a:extLst>
            <a:ext uri="{FF2B5EF4-FFF2-40B4-BE49-F238E27FC236}">
              <a16:creationId xmlns:a16="http://schemas.microsoft.com/office/drawing/2014/main" id="{00000000-0008-0000-0200-00004E000000}"/>
            </a:ext>
          </a:extLst>
        </xdr:cNvPr>
        <xdr:cNvSpPr txBox="1">
          <a:spLocks noChangeArrowheads="1"/>
        </xdr:cNvSpPr>
      </xdr:nvSpPr>
      <xdr:spPr bwMode="auto">
        <a:xfrm>
          <a:off x="11868150" y="2847975"/>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66675</xdr:rowOff>
    </xdr:to>
    <xdr:sp macro="" textlink="">
      <xdr:nvSpPr>
        <xdr:cNvPr id="79" name="Text Box 16">
          <a:extLst>
            <a:ext uri="{FF2B5EF4-FFF2-40B4-BE49-F238E27FC236}">
              <a16:creationId xmlns:a16="http://schemas.microsoft.com/office/drawing/2014/main" id="{00000000-0008-0000-0200-00004F000000}"/>
            </a:ext>
          </a:extLst>
        </xdr:cNvPr>
        <xdr:cNvSpPr txBox="1">
          <a:spLocks noChangeArrowheads="1"/>
        </xdr:cNvSpPr>
      </xdr:nvSpPr>
      <xdr:spPr bwMode="auto">
        <a:xfrm>
          <a:off x="11868150" y="2847975"/>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66675</xdr:rowOff>
    </xdr:to>
    <xdr:sp macro="" textlink="">
      <xdr:nvSpPr>
        <xdr:cNvPr id="80" name="Text Box 17">
          <a:extLst>
            <a:ext uri="{FF2B5EF4-FFF2-40B4-BE49-F238E27FC236}">
              <a16:creationId xmlns:a16="http://schemas.microsoft.com/office/drawing/2014/main" id="{00000000-0008-0000-0200-000050000000}"/>
            </a:ext>
          </a:extLst>
        </xdr:cNvPr>
        <xdr:cNvSpPr txBox="1">
          <a:spLocks noChangeArrowheads="1"/>
        </xdr:cNvSpPr>
      </xdr:nvSpPr>
      <xdr:spPr bwMode="auto">
        <a:xfrm>
          <a:off x="11868150" y="2847975"/>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66675</xdr:rowOff>
    </xdr:to>
    <xdr:sp macro="" textlink="">
      <xdr:nvSpPr>
        <xdr:cNvPr id="81" name="Text Box 19">
          <a:extLst>
            <a:ext uri="{FF2B5EF4-FFF2-40B4-BE49-F238E27FC236}">
              <a16:creationId xmlns:a16="http://schemas.microsoft.com/office/drawing/2014/main" id="{00000000-0008-0000-0200-000051000000}"/>
            </a:ext>
          </a:extLst>
        </xdr:cNvPr>
        <xdr:cNvSpPr txBox="1">
          <a:spLocks noChangeArrowheads="1"/>
        </xdr:cNvSpPr>
      </xdr:nvSpPr>
      <xdr:spPr bwMode="auto">
        <a:xfrm>
          <a:off x="11868150" y="2847975"/>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82" name="Text Box 1">
          <a:extLst>
            <a:ext uri="{FF2B5EF4-FFF2-40B4-BE49-F238E27FC236}">
              <a16:creationId xmlns:a16="http://schemas.microsoft.com/office/drawing/2014/main" id="{00000000-0008-0000-0200-000052000000}"/>
            </a:ext>
          </a:extLst>
        </xdr:cNvPr>
        <xdr:cNvSpPr txBox="1">
          <a:spLocks noChangeArrowheads="1"/>
        </xdr:cNvSpPr>
      </xdr:nvSpPr>
      <xdr:spPr bwMode="auto">
        <a:xfrm>
          <a:off x="1186815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83" name="Text Box 3">
          <a:extLst>
            <a:ext uri="{FF2B5EF4-FFF2-40B4-BE49-F238E27FC236}">
              <a16:creationId xmlns:a16="http://schemas.microsoft.com/office/drawing/2014/main" id="{00000000-0008-0000-0200-000053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84" name="Text Box 4">
          <a:extLst>
            <a:ext uri="{FF2B5EF4-FFF2-40B4-BE49-F238E27FC236}">
              <a16:creationId xmlns:a16="http://schemas.microsoft.com/office/drawing/2014/main" id="{00000000-0008-0000-0200-000054000000}"/>
            </a:ext>
          </a:extLst>
        </xdr:cNvPr>
        <xdr:cNvSpPr txBox="1">
          <a:spLocks noChangeArrowheads="1"/>
        </xdr:cNvSpPr>
      </xdr:nvSpPr>
      <xdr:spPr bwMode="auto">
        <a:xfrm>
          <a:off x="1186815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85" name="Text Box 5">
          <a:extLst>
            <a:ext uri="{FF2B5EF4-FFF2-40B4-BE49-F238E27FC236}">
              <a16:creationId xmlns:a16="http://schemas.microsoft.com/office/drawing/2014/main" id="{00000000-0008-0000-0200-000055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86" name="Text Box 6">
          <a:extLst>
            <a:ext uri="{FF2B5EF4-FFF2-40B4-BE49-F238E27FC236}">
              <a16:creationId xmlns:a16="http://schemas.microsoft.com/office/drawing/2014/main" id="{00000000-0008-0000-0200-000056000000}"/>
            </a:ext>
          </a:extLst>
        </xdr:cNvPr>
        <xdr:cNvSpPr txBox="1">
          <a:spLocks noChangeArrowheads="1"/>
        </xdr:cNvSpPr>
      </xdr:nvSpPr>
      <xdr:spPr bwMode="auto">
        <a:xfrm>
          <a:off x="1186815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87" name="Text Box 7">
          <a:extLst>
            <a:ext uri="{FF2B5EF4-FFF2-40B4-BE49-F238E27FC236}">
              <a16:creationId xmlns:a16="http://schemas.microsoft.com/office/drawing/2014/main" id="{00000000-0008-0000-0200-000057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571500</xdr:colOff>
      <xdr:row>16</xdr:row>
      <xdr:rowOff>38100</xdr:rowOff>
    </xdr:to>
    <xdr:sp macro="" textlink="">
      <xdr:nvSpPr>
        <xdr:cNvPr id="88" name="Text Box 9">
          <a:extLst>
            <a:ext uri="{FF2B5EF4-FFF2-40B4-BE49-F238E27FC236}">
              <a16:creationId xmlns:a16="http://schemas.microsoft.com/office/drawing/2014/main" id="{00000000-0008-0000-0200-000058000000}"/>
            </a:ext>
          </a:extLst>
        </xdr:cNvPr>
        <xdr:cNvSpPr txBox="1">
          <a:spLocks noChangeArrowheads="1"/>
        </xdr:cNvSpPr>
      </xdr:nvSpPr>
      <xdr:spPr bwMode="auto">
        <a:xfrm>
          <a:off x="11868150" y="24669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89" name="Text Box 15">
          <a:extLst>
            <a:ext uri="{FF2B5EF4-FFF2-40B4-BE49-F238E27FC236}">
              <a16:creationId xmlns:a16="http://schemas.microsoft.com/office/drawing/2014/main" id="{00000000-0008-0000-0200-000059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90" name="Text Box 16">
          <a:extLst>
            <a:ext uri="{FF2B5EF4-FFF2-40B4-BE49-F238E27FC236}">
              <a16:creationId xmlns:a16="http://schemas.microsoft.com/office/drawing/2014/main" id="{00000000-0008-0000-0200-00005A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91" name="Text Box 17">
          <a:extLst>
            <a:ext uri="{FF2B5EF4-FFF2-40B4-BE49-F238E27FC236}">
              <a16:creationId xmlns:a16="http://schemas.microsoft.com/office/drawing/2014/main" id="{00000000-0008-0000-0200-00005B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92" name="Text Box 1">
          <a:extLst>
            <a:ext uri="{FF2B5EF4-FFF2-40B4-BE49-F238E27FC236}">
              <a16:creationId xmlns:a16="http://schemas.microsoft.com/office/drawing/2014/main" id="{00000000-0008-0000-0200-00005C000000}"/>
            </a:ext>
          </a:extLst>
        </xdr:cNvPr>
        <xdr:cNvSpPr txBox="1">
          <a:spLocks noChangeArrowheads="1"/>
        </xdr:cNvSpPr>
      </xdr:nvSpPr>
      <xdr:spPr bwMode="auto">
        <a:xfrm>
          <a:off x="1186815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93" name="Text Box 3">
          <a:extLst>
            <a:ext uri="{FF2B5EF4-FFF2-40B4-BE49-F238E27FC236}">
              <a16:creationId xmlns:a16="http://schemas.microsoft.com/office/drawing/2014/main" id="{00000000-0008-0000-0200-00005D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94" name="Text Box 4">
          <a:extLst>
            <a:ext uri="{FF2B5EF4-FFF2-40B4-BE49-F238E27FC236}">
              <a16:creationId xmlns:a16="http://schemas.microsoft.com/office/drawing/2014/main" id="{00000000-0008-0000-0200-00005E000000}"/>
            </a:ext>
          </a:extLst>
        </xdr:cNvPr>
        <xdr:cNvSpPr txBox="1">
          <a:spLocks noChangeArrowheads="1"/>
        </xdr:cNvSpPr>
      </xdr:nvSpPr>
      <xdr:spPr bwMode="auto">
        <a:xfrm>
          <a:off x="1186815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95" name="Text Box 5">
          <a:extLst>
            <a:ext uri="{FF2B5EF4-FFF2-40B4-BE49-F238E27FC236}">
              <a16:creationId xmlns:a16="http://schemas.microsoft.com/office/drawing/2014/main" id="{00000000-0008-0000-0200-00005F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96" name="Text Box 6">
          <a:extLst>
            <a:ext uri="{FF2B5EF4-FFF2-40B4-BE49-F238E27FC236}">
              <a16:creationId xmlns:a16="http://schemas.microsoft.com/office/drawing/2014/main" id="{00000000-0008-0000-0200-000060000000}"/>
            </a:ext>
          </a:extLst>
        </xdr:cNvPr>
        <xdr:cNvSpPr txBox="1">
          <a:spLocks noChangeArrowheads="1"/>
        </xdr:cNvSpPr>
      </xdr:nvSpPr>
      <xdr:spPr bwMode="auto">
        <a:xfrm>
          <a:off x="1186815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97" name="Text Box 7">
          <a:extLst>
            <a:ext uri="{FF2B5EF4-FFF2-40B4-BE49-F238E27FC236}">
              <a16:creationId xmlns:a16="http://schemas.microsoft.com/office/drawing/2014/main" id="{00000000-0008-0000-0200-000061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571500</xdr:colOff>
      <xdr:row>16</xdr:row>
      <xdr:rowOff>38100</xdr:rowOff>
    </xdr:to>
    <xdr:sp macro="" textlink="">
      <xdr:nvSpPr>
        <xdr:cNvPr id="98" name="Text Box 9">
          <a:extLst>
            <a:ext uri="{FF2B5EF4-FFF2-40B4-BE49-F238E27FC236}">
              <a16:creationId xmlns:a16="http://schemas.microsoft.com/office/drawing/2014/main" id="{00000000-0008-0000-0200-000062000000}"/>
            </a:ext>
          </a:extLst>
        </xdr:cNvPr>
        <xdr:cNvSpPr txBox="1">
          <a:spLocks noChangeArrowheads="1"/>
        </xdr:cNvSpPr>
      </xdr:nvSpPr>
      <xdr:spPr bwMode="auto">
        <a:xfrm>
          <a:off x="11868150" y="24669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99" name="Text Box 15">
          <a:extLst>
            <a:ext uri="{FF2B5EF4-FFF2-40B4-BE49-F238E27FC236}">
              <a16:creationId xmlns:a16="http://schemas.microsoft.com/office/drawing/2014/main" id="{00000000-0008-0000-0200-000063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00" name="Text Box 16">
          <a:extLst>
            <a:ext uri="{FF2B5EF4-FFF2-40B4-BE49-F238E27FC236}">
              <a16:creationId xmlns:a16="http://schemas.microsoft.com/office/drawing/2014/main" id="{00000000-0008-0000-0200-000064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01" name="Text Box 17">
          <a:extLst>
            <a:ext uri="{FF2B5EF4-FFF2-40B4-BE49-F238E27FC236}">
              <a16:creationId xmlns:a16="http://schemas.microsoft.com/office/drawing/2014/main" id="{00000000-0008-0000-0200-000065000000}"/>
            </a:ext>
          </a:extLst>
        </xdr:cNvPr>
        <xdr:cNvSpPr txBox="1">
          <a:spLocks noChangeArrowheads="1"/>
        </xdr:cNvSpPr>
      </xdr:nvSpPr>
      <xdr:spPr bwMode="auto">
        <a:xfrm>
          <a:off x="1186815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276225</xdr:colOff>
      <xdr:row>16</xdr:row>
      <xdr:rowOff>28575</xdr:rowOff>
    </xdr:to>
    <xdr:sp macro="" textlink="">
      <xdr:nvSpPr>
        <xdr:cNvPr id="102" name="Text Box 1">
          <a:extLst>
            <a:ext uri="{FF2B5EF4-FFF2-40B4-BE49-F238E27FC236}">
              <a16:creationId xmlns:a16="http://schemas.microsoft.com/office/drawing/2014/main" id="{00000000-0008-0000-0200-000066000000}"/>
            </a:ext>
          </a:extLst>
        </xdr:cNvPr>
        <xdr:cNvSpPr txBox="1">
          <a:spLocks noChangeArrowheads="1"/>
        </xdr:cNvSpPr>
      </xdr:nvSpPr>
      <xdr:spPr bwMode="auto">
        <a:xfrm>
          <a:off x="11868150" y="2847975"/>
          <a:ext cx="2762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57150</xdr:rowOff>
    </xdr:to>
    <xdr:sp macro="" textlink="">
      <xdr:nvSpPr>
        <xdr:cNvPr id="103" name="Text Box 3">
          <a:extLst>
            <a:ext uri="{FF2B5EF4-FFF2-40B4-BE49-F238E27FC236}">
              <a16:creationId xmlns:a16="http://schemas.microsoft.com/office/drawing/2014/main" id="{00000000-0008-0000-0200-000067000000}"/>
            </a:ext>
          </a:extLst>
        </xdr:cNvPr>
        <xdr:cNvSpPr txBox="1">
          <a:spLocks noChangeArrowheads="1"/>
        </xdr:cNvSpPr>
      </xdr:nvSpPr>
      <xdr:spPr bwMode="auto">
        <a:xfrm>
          <a:off x="11868150" y="2847975"/>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285750</xdr:colOff>
      <xdr:row>16</xdr:row>
      <xdr:rowOff>28575</xdr:rowOff>
    </xdr:to>
    <xdr:sp macro="" textlink="">
      <xdr:nvSpPr>
        <xdr:cNvPr id="104" name="Text Box 4">
          <a:extLst>
            <a:ext uri="{FF2B5EF4-FFF2-40B4-BE49-F238E27FC236}">
              <a16:creationId xmlns:a16="http://schemas.microsoft.com/office/drawing/2014/main" id="{00000000-0008-0000-0200-000068000000}"/>
            </a:ext>
          </a:extLst>
        </xdr:cNvPr>
        <xdr:cNvSpPr txBox="1">
          <a:spLocks noChangeArrowheads="1"/>
        </xdr:cNvSpPr>
      </xdr:nvSpPr>
      <xdr:spPr bwMode="auto">
        <a:xfrm>
          <a:off x="11868150" y="2847975"/>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57150</xdr:rowOff>
    </xdr:to>
    <xdr:sp macro="" textlink="">
      <xdr:nvSpPr>
        <xdr:cNvPr id="105" name="Text Box 5">
          <a:extLst>
            <a:ext uri="{FF2B5EF4-FFF2-40B4-BE49-F238E27FC236}">
              <a16:creationId xmlns:a16="http://schemas.microsoft.com/office/drawing/2014/main" id="{00000000-0008-0000-0200-000069000000}"/>
            </a:ext>
          </a:extLst>
        </xdr:cNvPr>
        <xdr:cNvSpPr txBox="1">
          <a:spLocks noChangeArrowheads="1"/>
        </xdr:cNvSpPr>
      </xdr:nvSpPr>
      <xdr:spPr bwMode="auto">
        <a:xfrm>
          <a:off x="11868150" y="2847975"/>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285750</xdr:colOff>
      <xdr:row>16</xdr:row>
      <xdr:rowOff>28575</xdr:rowOff>
    </xdr:to>
    <xdr:sp macro="" textlink="">
      <xdr:nvSpPr>
        <xdr:cNvPr id="106" name="Text Box 6">
          <a:extLst>
            <a:ext uri="{FF2B5EF4-FFF2-40B4-BE49-F238E27FC236}">
              <a16:creationId xmlns:a16="http://schemas.microsoft.com/office/drawing/2014/main" id="{00000000-0008-0000-0200-00006A000000}"/>
            </a:ext>
          </a:extLst>
        </xdr:cNvPr>
        <xdr:cNvSpPr txBox="1">
          <a:spLocks noChangeArrowheads="1"/>
        </xdr:cNvSpPr>
      </xdr:nvSpPr>
      <xdr:spPr bwMode="auto">
        <a:xfrm>
          <a:off x="11868150" y="2847975"/>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57150</xdr:rowOff>
    </xdr:to>
    <xdr:sp macro="" textlink="">
      <xdr:nvSpPr>
        <xdr:cNvPr id="107" name="Text Box 7">
          <a:extLst>
            <a:ext uri="{FF2B5EF4-FFF2-40B4-BE49-F238E27FC236}">
              <a16:creationId xmlns:a16="http://schemas.microsoft.com/office/drawing/2014/main" id="{00000000-0008-0000-0200-00006B000000}"/>
            </a:ext>
          </a:extLst>
        </xdr:cNvPr>
        <xdr:cNvSpPr txBox="1">
          <a:spLocks noChangeArrowheads="1"/>
        </xdr:cNvSpPr>
      </xdr:nvSpPr>
      <xdr:spPr bwMode="auto">
        <a:xfrm>
          <a:off x="11868150" y="2847975"/>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285750</xdr:colOff>
      <xdr:row>16</xdr:row>
      <xdr:rowOff>28575</xdr:rowOff>
    </xdr:to>
    <xdr:sp macro="" textlink="">
      <xdr:nvSpPr>
        <xdr:cNvPr id="108" name="Text Box 8">
          <a:extLst>
            <a:ext uri="{FF2B5EF4-FFF2-40B4-BE49-F238E27FC236}">
              <a16:creationId xmlns:a16="http://schemas.microsoft.com/office/drawing/2014/main" id="{00000000-0008-0000-0200-00006C000000}"/>
            </a:ext>
          </a:extLst>
        </xdr:cNvPr>
        <xdr:cNvSpPr txBox="1">
          <a:spLocks noChangeArrowheads="1"/>
        </xdr:cNvSpPr>
      </xdr:nvSpPr>
      <xdr:spPr bwMode="auto">
        <a:xfrm>
          <a:off x="11868150" y="2847975"/>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57150</xdr:rowOff>
    </xdr:to>
    <xdr:sp macro="" textlink="">
      <xdr:nvSpPr>
        <xdr:cNvPr id="109" name="Text Box 9">
          <a:extLst>
            <a:ext uri="{FF2B5EF4-FFF2-40B4-BE49-F238E27FC236}">
              <a16:creationId xmlns:a16="http://schemas.microsoft.com/office/drawing/2014/main" id="{00000000-0008-0000-0200-00006D000000}"/>
            </a:ext>
          </a:extLst>
        </xdr:cNvPr>
        <xdr:cNvSpPr txBox="1">
          <a:spLocks noChangeArrowheads="1"/>
        </xdr:cNvSpPr>
      </xdr:nvSpPr>
      <xdr:spPr bwMode="auto">
        <a:xfrm>
          <a:off x="11868150" y="2847975"/>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57150</xdr:rowOff>
    </xdr:to>
    <xdr:sp macro="" textlink="">
      <xdr:nvSpPr>
        <xdr:cNvPr id="110" name="Text Box 13">
          <a:extLst>
            <a:ext uri="{FF2B5EF4-FFF2-40B4-BE49-F238E27FC236}">
              <a16:creationId xmlns:a16="http://schemas.microsoft.com/office/drawing/2014/main" id="{00000000-0008-0000-0200-00006E000000}"/>
            </a:ext>
          </a:extLst>
        </xdr:cNvPr>
        <xdr:cNvSpPr txBox="1">
          <a:spLocks noChangeArrowheads="1"/>
        </xdr:cNvSpPr>
      </xdr:nvSpPr>
      <xdr:spPr bwMode="auto">
        <a:xfrm>
          <a:off x="11868150" y="2847975"/>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57150</xdr:rowOff>
    </xdr:to>
    <xdr:sp macro="" textlink="">
      <xdr:nvSpPr>
        <xdr:cNvPr id="111" name="Text Box 15">
          <a:extLst>
            <a:ext uri="{FF2B5EF4-FFF2-40B4-BE49-F238E27FC236}">
              <a16:creationId xmlns:a16="http://schemas.microsoft.com/office/drawing/2014/main" id="{00000000-0008-0000-0200-00006F000000}"/>
            </a:ext>
          </a:extLst>
        </xdr:cNvPr>
        <xdr:cNvSpPr txBox="1">
          <a:spLocks noChangeArrowheads="1"/>
        </xdr:cNvSpPr>
      </xdr:nvSpPr>
      <xdr:spPr bwMode="auto">
        <a:xfrm>
          <a:off x="11868150" y="2847975"/>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57150</xdr:rowOff>
    </xdr:to>
    <xdr:sp macro="" textlink="">
      <xdr:nvSpPr>
        <xdr:cNvPr id="112" name="Text Box 16">
          <a:extLst>
            <a:ext uri="{FF2B5EF4-FFF2-40B4-BE49-F238E27FC236}">
              <a16:creationId xmlns:a16="http://schemas.microsoft.com/office/drawing/2014/main" id="{00000000-0008-0000-0200-000070000000}"/>
            </a:ext>
          </a:extLst>
        </xdr:cNvPr>
        <xdr:cNvSpPr txBox="1">
          <a:spLocks noChangeArrowheads="1"/>
        </xdr:cNvSpPr>
      </xdr:nvSpPr>
      <xdr:spPr bwMode="auto">
        <a:xfrm>
          <a:off x="11868150" y="2847975"/>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57150</xdr:rowOff>
    </xdr:to>
    <xdr:sp macro="" textlink="">
      <xdr:nvSpPr>
        <xdr:cNvPr id="113" name="Text Box 17">
          <a:extLst>
            <a:ext uri="{FF2B5EF4-FFF2-40B4-BE49-F238E27FC236}">
              <a16:creationId xmlns:a16="http://schemas.microsoft.com/office/drawing/2014/main" id="{00000000-0008-0000-0200-000071000000}"/>
            </a:ext>
          </a:extLst>
        </xdr:cNvPr>
        <xdr:cNvSpPr txBox="1">
          <a:spLocks noChangeArrowheads="1"/>
        </xdr:cNvSpPr>
      </xdr:nvSpPr>
      <xdr:spPr bwMode="auto">
        <a:xfrm>
          <a:off x="11868150" y="2847975"/>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2</xdr:col>
      <xdr:colOff>0</xdr:colOff>
      <xdr:row>16</xdr:row>
      <xdr:rowOff>57150</xdr:rowOff>
    </xdr:to>
    <xdr:sp macro="" textlink="">
      <xdr:nvSpPr>
        <xdr:cNvPr id="114" name="Text Box 19">
          <a:extLst>
            <a:ext uri="{FF2B5EF4-FFF2-40B4-BE49-F238E27FC236}">
              <a16:creationId xmlns:a16="http://schemas.microsoft.com/office/drawing/2014/main" id="{00000000-0008-0000-0200-000072000000}"/>
            </a:ext>
          </a:extLst>
        </xdr:cNvPr>
        <xdr:cNvSpPr txBox="1">
          <a:spLocks noChangeArrowheads="1"/>
        </xdr:cNvSpPr>
      </xdr:nvSpPr>
      <xdr:spPr bwMode="auto">
        <a:xfrm>
          <a:off x="11868150" y="2847975"/>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133350</xdr:colOff>
      <xdr:row>16</xdr:row>
      <xdr:rowOff>28575</xdr:rowOff>
    </xdr:to>
    <xdr:sp macro="" textlink="">
      <xdr:nvSpPr>
        <xdr:cNvPr id="115" name="Text Box 1">
          <a:extLst>
            <a:ext uri="{FF2B5EF4-FFF2-40B4-BE49-F238E27FC236}">
              <a16:creationId xmlns:a16="http://schemas.microsoft.com/office/drawing/2014/main" id="{00000000-0008-0000-0200-000073000000}"/>
            </a:ext>
          </a:extLst>
        </xdr:cNvPr>
        <xdr:cNvSpPr txBox="1">
          <a:spLocks noChangeArrowheads="1"/>
        </xdr:cNvSpPr>
      </xdr:nvSpPr>
      <xdr:spPr bwMode="auto">
        <a:xfrm>
          <a:off x="11868150" y="2847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116" name="Text Box 3">
          <a:extLst>
            <a:ext uri="{FF2B5EF4-FFF2-40B4-BE49-F238E27FC236}">
              <a16:creationId xmlns:a16="http://schemas.microsoft.com/office/drawing/2014/main" id="{00000000-0008-0000-0200-000074000000}"/>
            </a:ext>
          </a:extLst>
        </xdr:cNvPr>
        <xdr:cNvSpPr txBox="1">
          <a:spLocks noChangeArrowheads="1"/>
        </xdr:cNvSpPr>
      </xdr:nvSpPr>
      <xdr:spPr bwMode="auto">
        <a:xfrm>
          <a:off x="1186815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133350</xdr:colOff>
      <xdr:row>16</xdr:row>
      <xdr:rowOff>28575</xdr:rowOff>
    </xdr:to>
    <xdr:sp macro="" textlink="">
      <xdr:nvSpPr>
        <xdr:cNvPr id="117" name="Text Box 4">
          <a:extLst>
            <a:ext uri="{FF2B5EF4-FFF2-40B4-BE49-F238E27FC236}">
              <a16:creationId xmlns:a16="http://schemas.microsoft.com/office/drawing/2014/main" id="{00000000-0008-0000-0200-000075000000}"/>
            </a:ext>
          </a:extLst>
        </xdr:cNvPr>
        <xdr:cNvSpPr txBox="1">
          <a:spLocks noChangeArrowheads="1"/>
        </xdr:cNvSpPr>
      </xdr:nvSpPr>
      <xdr:spPr bwMode="auto">
        <a:xfrm>
          <a:off x="11868150" y="2847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118" name="Text Box 5">
          <a:extLst>
            <a:ext uri="{FF2B5EF4-FFF2-40B4-BE49-F238E27FC236}">
              <a16:creationId xmlns:a16="http://schemas.microsoft.com/office/drawing/2014/main" id="{00000000-0008-0000-0200-000076000000}"/>
            </a:ext>
          </a:extLst>
        </xdr:cNvPr>
        <xdr:cNvSpPr txBox="1">
          <a:spLocks noChangeArrowheads="1"/>
        </xdr:cNvSpPr>
      </xdr:nvSpPr>
      <xdr:spPr bwMode="auto">
        <a:xfrm>
          <a:off x="1186815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133350</xdr:colOff>
      <xdr:row>16</xdr:row>
      <xdr:rowOff>28575</xdr:rowOff>
    </xdr:to>
    <xdr:sp macro="" textlink="">
      <xdr:nvSpPr>
        <xdr:cNvPr id="119" name="Text Box 6">
          <a:extLst>
            <a:ext uri="{FF2B5EF4-FFF2-40B4-BE49-F238E27FC236}">
              <a16:creationId xmlns:a16="http://schemas.microsoft.com/office/drawing/2014/main" id="{00000000-0008-0000-0200-000077000000}"/>
            </a:ext>
          </a:extLst>
        </xdr:cNvPr>
        <xdr:cNvSpPr txBox="1">
          <a:spLocks noChangeArrowheads="1"/>
        </xdr:cNvSpPr>
      </xdr:nvSpPr>
      <xdr:spPr bwMode="auto">
        <a:xfrm>
          <a:off x="11868150" y="2847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120" name="Text Box 7">
          <a:extLst>
            <a:ext uri="{FF2B5EF4-FFF2-40B4-BE49-F238E27FC236}">
              <a16:creationId xmlns:a16="http://schemas.microsoft.com/office/drawing/2014/main" id="{00000000-0008-0000-0200-000078000000}"/>
            </a:ext>
          </a:extLst>
        </xdr:cNvPr>
        <xdr:cNvSpPr txBox="1">
          <a:spLocks noChangeArrowheads="1"/>
        </xdr:cNvSpPr>
      </xdr:nvSpPr>
      <xdr:spPr bwMode="auto">
        <a:xfrm>
          <a:off x="1186815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133350</xdr:colOff>
      <xdr:row>16</xdr:row>
      <xdr:rowOff>28575</xdr:rowOff>
    </xdr:to>
    <xdr:sp macro="" textlink="">
      <xdr:nvSpPr>
        <xdr:cNvPr id="121" name="Text Box 8">
          <a:extLst>
            <a:ext uri="{FF2B5EF4-FFF2-40B4-BE49-F238E27FC236}">
              <a16:creationId xmlns:a16="http://schemas.microsoft.com/office/drawing/2014/main" id="{00000000-0008-0000-0200-000079000000}"/>
            </a:ext>
          </a:extLst>
        </xdr:cNvPr>
        <xdr:cNvSpPr txBox="1">
          <a:spLocks noChangeArrowheads="1"/>
        </xdr:cNvSpPr>
      </xdr:nvSpPr>
      <xdr:spPr bwMode="auto">
        <a:xfrm>
          <a:off x="11868150" y="2847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523875</xdr:colOff>
      <xdr:row>16</xdr:row>
      <xdr:rowOff>66675</xdr:rowOff>
    </xdr:to>
    <xdr:sp macro="" textlink="">
      <xdr:nvSpPr>
        <xdr:cNvPr id="122" name="Text Box 9">
          <a:extLst>
            <a:ext uri="{FF2B5EF4-FFF2-40B4-BE49-F238E27FC236}">
              <a16:creationId xmlns:a16="http://schemas.microsoft.com/office/drawing/2014/main" id="{00000000-0008-0000-0200-00007A000000}"/>
            </a:ext>
          </a:extLst>
        </xdr:cNvPr>
        <xdr:cNvSpPr txBox="1">
          <a:spLocks noChangeArrowheads="1"/>
        </xdr:cNvSpPr>
      </xdr:nvSpPr>
      <xdr:spPr bwMode="auto">
        <a:xfrm>
          <a:off x="11868150" y="28479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523875</xdr:colOff>
      <xdr:row>16</xdr:row>
      <xdr:rowOff>66675</xdr:rowOff>
    </xdr:to>
    <xdr:sp macro="" textlink="">
      <xdr:nvSpPr>
        <xdr:cNvPr id="123" name="Text Box 13">
          <a:extLst>
            <a:ext uri="{FF2B5EF4-FFF2-40B4-BE49-F238E27FC236}">
              <a16:creationId xmlns:a16="http://schemas.microsoft.com/office/drawing/2014/main" id="{00000000-0008-0000-0200-00007B000000}"/>
            </a:ext>
          </a:extLst>
        </xdr:cNvPr>
        <xdr:cNvSpPr txBox="1">
          <a:spLocks noChangeArrowheads="1"/>
        </xdr:cNvSpPr>
      </xdr:nvSpPr>
      <xdr:spPr bwMode="auto">
        <a:xfrm>
          <a:off x="11868150" y="28479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124" name="Text Box 15">
          <a:extLst>
            <a:ext uri="{FF2B5EF4-FFF2-40B4-BE49-F238E27FC236}">
              <a16:creationId xmlns:a16="http://schemas.microsoft.com/office/drawing/2014/main" id="{00000000-0008-0000-0200-00007C000000}"/>
            </a:ext>
          </a:extLst>
        </xdr:cNvPr>
        <xdr:cNvSpPr txBox="1">
          <a:spLocks noChangeArrowheads="1"/>
        </xdr:cNvSpPr>
      </xdr:nvSpPr>
      <xdr:spPr bwMode="auto">
        <a:xfrm>
          <a:off x="1186815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125" name="Text Box 16">
          <a:extLst>
            <a:ext uri="{FF2B5EF4-FFF2-40B4-BE49-F238E27FC236}">
              <a16:creationId xmlns:a16="http://schemas.microsoft.com/office/drawing/2014/main" id="{00000000-0008-0000-0200-00007D000000}"/>
            </a:ext>
          </a:extLst>
        </xdr:cNvPr>
        <xdr:cNvSpPr txBox="1">
          <a:spLocks noChangeArrowheads="1"/>
        </xdr:cNvSpPr>
      </xdr:nvSpPr>
      <xdr:spPr bwMode="auto">
        <a:xfrm>
          <a:off x="1186815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126" name="Text Box 1">
          <a:extLst>
            <a:ext uri="{FF2B5EF4-FFF2-40B4-BE49-F238E27FC236}">
              <a16:creationId xmlns:a16="http://schemas.microsoft.com/office/drawing/2014/main" id="{00000000-0008-0000-0200-00007E000000}"/>
            </a:ext>
          </a:extLst>
        </xdr:cNvPr>
        <xdr:cNvSpPr txBox="1">
          <a:spLocks noChangeArrowheads="1"/>
        </xdr:cNvSpPr>
      </xdr:nvSpPr>
      <xdr:spPr bwMode="auto">
        <a:xfrm>
          <a:off x="1186815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27" name="Text Box 3">
          <a:extLst>
            <a:ext uri="{FF2B5EF4-FFF2-40B4-BE49-F238E27FC236}">
              <a16:creationId xmlns:a16="http://schemas.microsoft.com/office/drawing/2014/main" id="{00000000-0008-0000-0200-00007F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128" name="Text Box 4">
          <a:extLst>
            <a:ext uri="{FF2B5EF4-FFF2-40B4-BE49-F238E27FC236}">
              <a16:creationId xmlns:a16="http://schemas.microsoft.com/office/drawing/2014/main" id="{00000000-0008-0000-0200-000080000000}"/>
            </a:ext>
          </a:extLst>
        </xdr:cNvPr>
        <xdr:cNvSpPr txBox="1">
          <a:spLocks noChangeArrowheads="1"/>
        </xdr:cNvSpPr>
      </xdr:nvSpPr>
      <xdr:spPr bwMode="auto">
        <a:xfrm>
          <a:off x="1186815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29" name="Text Box 5">
          <a:extLst>
            <a:ext uri="{FF2B5EF4-FFF2-40B4-BE49-F238E27FC236}">
              <a16:creationId xmlns:a16="http://schemas.microsoft.com/office/drawing/2014/main" id="{00000000-0008-0000-0200-000081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130" name="Text Box 6">
          <a:extLst>
            <a:ext uri="{FF2B5EF4-FFF2-40B4-BE49-F238E27FC236}">
              <a16:creationId xmlns:a16="http://schemas.microsoft.com/office/drawing/2014/main" id="{00000000-0008-0000-0200-000082000000}"/>
            </a:ext>
          </a:extLst>
        </xdr:cNvPr>
        <xdr:cNvSpPr txBox="1">
          <a:spLocks noChangeArrowheads="1"/>
        </xdr:cNvSpPr>
      </xdr:nvSpPr>
      <xdr:spPr bwMode="auto">
        <a:xfrm>
          <a:off x="1186815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31" name="Text Box 7">
          <a:extLst>
            <a:ext uri="{FF2B5EF4-FFF2-40B4-BE49-F238E27FC236}">
              <a16:creationId xmlns:a16="http://schemas.microsoft.com/office/drawing/2014/main" id="{00000000-0008-0000-0200-000083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571500</xdr:colOff>
      <xdr:row>16</xdr:row>
      <xdr:rowOff>38100</xdr:rowOff>
    </xdr:to>
    <xdr:sp macro="" textlink="">
      <xdr:nvSpPr>
        <xdr:cNvPr id="132" name="Text Box 9">
          <a:extLst>
            <a:ext uri="{FF2B5EF4-FFF2-40B4-BE49-F238E27FC236}">
              <a16:creationId xmlns:a16="http://schemas.microsoft.com/office/drawing/2014/main" id="{00000000-0008-0000-0200-000084000000}"/>
            </a:ext>
          </a:extLst>
        </xdr:cNvPr>
        <xdr:cNvSpPr txBox="1">
          <a:spLocks noChangeArrowheads="1"/>
        </xdr:cNvSpPr>
      </xdr:nvSpPr>
      <xdr:spPr bwMode="auto">
        <a:xfrm>
          <a:off x="11868150" y="28479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33" name="Text Box 15">
          <a:extLst>
            <a:ext uri="{FF2B5EF4-FFF2-40B4-BE49-F238E27FC236}">
              <a16:creationId xmlns:a16="http://schemas.microsoft.com/office/drawing/2014/main" id="{00000000-0008-0000-0200-000085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34" name="Text Box 16">
          <a:extLst>
            <a:ext uri="{FF2B5EF4-FFF2-40B4-BE49-F238E27FC236}">
              <a16:creationId xmlns:a16="http://schemas.microsoft.com/office/drawing/2014/main" id="{00000000-0008-0000-0200-000086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35" name="Text Box 17">
          <a:extLst>
            <a:ext uri="{FF2B5EF4-FFF2-40B4-BE49-F238E27FC236}">
              <a16:creationId xmlns:a16="http://schemas.microsoft.com/office/drawing/2014/main" id="{00000000-0008-0000-0200-000087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136" name="Text Box 1">
          <a:extLst>
            <a:ext uri="{FF2B5EF4-FFF2-40B4-BE49-F238E27FC236}">
              <a16:creationId xmlns:a16="http://schemas.microsoft.com/office/drawing/2014/main" id="{00000000-0008-0000-0200-000088000000}"/>
            </a:ext>
          </a:extLst>
        </xdr:cNvPr>
        <xdr:cNvSpPr txBox="1">
          <a:spLocks noChangeArrowheads="1"/>
        </xdr:cNvSpPr>
      </xdr:nvSpPr>
      <xdr:spPr bwMode="auto">
        <a:xfrm>
          <a:off x="1186815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37" name="Text Box 3">
          <a:extLst>
            <a:ext uri="{FF2B5EF4-FFF2-40B4-BE49-F238E27FC236}">
              <a16:creationId xmlns:a16="http://schemas.microsoft.com/office/drawing/2014/main" id="{00000000-0008-0000-0200-000089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138" name="Text Box 4">
          <a:extLst>
            <a:ext uri="{FF2B5EF4-FFF2-40B4-BE49-F238E27FC236}">
              <a16:creationId xmlns:a16="http://schemas.microsoft.com/office/drawing/2014/main" id="{00000000-0008-0000-0200-00008A000000}"/>
            </a:ext>
          </a:extLst>
        </xdr:cNvPr>
        <xdr:cNvSpPr txBox="1">
          <a:spLocks noChangeArrowheads="1"/>
        </xdr:cNvSpPr>
      </xdr:nvSpPr>
      <xdr:spPr bwMode="auto">
        <a:xfrm>
          <a:off x="1186815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39" name="Text Box 5">
          <a:extLst>
            <a:ext uri="{FF2B5EF4-FFF2-40B4-BE49-F238E27FC236}">
              <a16:creationId xmlns:a16="http://schemas.microsoft.com/office/drawing/2014/main" id="{00000000-0008-0000-0200-00008B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140" name="Text Box 6">
          <a:extLst>
            <a:ext uri="{FF2B5EF4-FFF2-40B4-BE49-F238E27FC236}">
              <a16:creationId xmlns:a16="http://schemas.microsoft.com/office/drawing/2014/main" id="{00000000-0008-0000-0200-00008C000000}"/>
            </a:ext>
          </a:extLst>
        </xdr:cNvPr>
        <xdr:cNvSpPr txBox="1">
          <a:spLocks noChangeArrowheads="1"/>
        </xdr:cNvSpPr>
      </xdr:nvSpPr>
      <xdr:spPr bwMode="auto">
        <a:xfrm>
          <a:off x="1186815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41" name="Text Box 7">
          <a:extLst>
            <a:ext uri="{FF2B5EF4-FFF2-40B4-BE49-F238E27FC236}">
              <a16:creationId xmlns:a16="http://schemas.microsoft.com/office/drawing/2014/main" id="{00000000-0008-0000-0200-00008D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571500</xdr:colOff>
      <xdr:row>16</xdr:row>
      <xdr:rowOff>38100</xdr:rowOff>
    </xdr:to>
    <xdr:sp macro="" textlink="">
      <xdr:nvSpPr>
        <xdr:cNvPr id="142" name="Text Box 9">
          <a:extLst>
            <a:ext uri="{FF2B5EF4-FFF2-40B4-BE49-F238E27FC236}">
              <a16:creationId xmlns:a16="http://schemas.microsoft.com/office/drawing/2014/main" id="{00000000-0008-0000-0200-00008E000000}"/>
            </a:ext>
          </a:extLst>
        </xdr:cNvPr>
        <xdr:cNvSpPr txBox="1">
          <a:spLocks noChangeArrowheads="1"/>
        </xdr:cNvSpPr>
      </xdr:nvSpPr>
      <xdr:spPr bwMode="auto">
        <a:xfrm>
          <a:off x="11868150" y="28479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43" name="Text Box 15">
          <a:extLst>
            <a:ext uri="{FF2B5EF4-FFF2-40B4-BE49-F238E27FC236}">
              <a16:creationId xmlns:a16="http://schemas.microsoft.com/office/drawing/2014/main" id="{00000000-0008-0000-0200-00008F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44" name="Text Box 16">
          <a:extLst>
            <a:ext uri="{FF2B5EF4-FFF2-40B4-BE49-F238E27FC236}">
              <a16:creationId xmlns:a16="http://schemas.microsoft.com/office/drawing/2014/main" id="{00000000-0008-0000-0200-000090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45" name="Text Box 17">
          <a:extLst>
            <a:ext uri="{FF2B5EF4-FFF2-40B4-BE49-F238E27FC236}">
              <a16:creationId xmlns:a16="http://schemas.microsoft.com/office/drawing/2014/main" id="{00000000-0008-0000-0200-000091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133350</xdr:colOff>
      <xdr:row>16</xdr:row>
      <xdr:rowOff>28575</xdr:rowOff>
    </xdr:to>
    <xdr:sp macro="" textlink="">
      <xdr:nvSpPr>
        <xdr:cNvPr id="146" name="Text Box 1">
          <a:extLst>
            <a:ext uri="{FF2B5EF4-FFF2-40B4-BE49-F238E27FC236}">
              <a16:creationId xmlns:a16="http://schemas.microsoft.com/office/drawing/2014/main" id="{00000000-0008-0000-0200-000092000000}"/>
            </a:ext>
          </a:extLst>
        </xdr:cNvPr>
        <xdr:cNvSpPr txBox="1">
          <a:spLocks noChangeArrowheads="1"/>
        </xdr:cNvSpPr>
      </xdr:nvSpPr>
      <xdr:spPr bwMode="auto">
        <a:xfrm>
          <a:off x="11868150" y="2847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147" name="Text Box 3">
          <a:extLst>
            <a:ext uri="{FF2B5EF4-FFF2-40B4-BE49-F238E27FC236}">
              <a16:creationId xmlns:a16="http://schemas.microsoft.com/office/drawing/2014/main" id="{00000000-0008-0000-0200-000093000000}"/>
            </a:ext>
          </a:extLst>
        </xdr:cNvPr>
        <xdr:cNvSpPr txBox="1">
          <a:spLocks noChangeArrowheads="1"/>
        </xdr:cNvSpPr>
      </xdr:nvSpPr>
      <xdr:spPr bwMode="auto">
        <a:xfrm>
          <a:off x="1186815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133350</xdr:colOff>
      <xdr:row>16</xdr:row>
      <xdr:rowOff>28575</xdr:rowOff>
    </xdr:to>
    <xdr:sp macro="" textlink="">
      <xdr:nvSpPr>
        <xdr:cNvPr id="148" name="Text Box 4">
          <a:extLst>
            <a:ext uri="{FF2B5EF4-FFF2-40B4-BE49-F238E27FC236}">
              <a16:creationId xmlns:a16="http://schemas.microsoft.com/office/drawing/2014/main" id="{00000000-0008-0000-0200-000094000000}"/>
            </a:ext>
          </a:extLst>
        </xdr:cNvPr>
        <xdr:cNvSpPr txBox="1">
          <a:spLocks noChangeArrowheads="1"/>
        </xdr:cNvSpPr>
      </xdr:nvSpPr>
      <xdr:spPr bwMode="auto">
        <a:xfrm>
          <a:off x="11868150" y="2847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149" name="Text Box 5">
          <a:extLst>
            <a:ext uri="{FF2B5EF4-FFF2-40B4-BE49-F238E27FC236}">
              <a16:creationId xmlns:a16="http://schemas.microsoft.com/office/drawing/2014/main" id="{00000000-0008-0000-0200-000095000000}"/>
            </a:ext>
          </a:extLst>
        </xdr:cNvPr>
        <xdr:cNvSpPr txBox="1">
          <a:spLocks noChangeArrowheads="1"/>
        </xdr:cNvSpPr>
      </xdr:nvSpPr>
      <xdr:spPr bwMode="auto">
        <a:xfrm>
          <a:off x="1186815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133350</xdr:colOff>
      <xdr:row>16</xdr:row>
      <xdr:rowOff>28575</xdr:rowOff>
    </xdr:to>
    <xdr:sp macro="" textlink="">
      <xdr:nvSpPr>
        <xdr:cNvPr id="150" name="Text Box 6">
          <a:extLst>
            <a:ext uri="{FF2B5EF4-FFF2-40B4-BE49-F238E27FC236}">
              <a16:creationId xmlns:a16="http://schemas.microsoft.com/office/drawing/2014/main" id="{00000000-0008-0000-0200-000096000000}"/>
            </a:ext>
          </a:extLst>
        </xdr:cNvPr>
        <xdr:cNvSpPr txBox="1">
          <a:spLocks noChangeArrowheads="1"/>
        </xdr:cNvSpPr>
      </xdr:nvSpPr>
      <xdr:spPr bwMode="auto">
        <a:xfrm>
          <a:off x="11868150" y="2847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151" name="Text Box 7">
          <a:extLst>
            <a:ext uri="{FF2B5EF4-FFF2-40B4-BE49-F238E27FC236}">
              <a16:creationId xmlns:a16="http://schemas.microsoft.com/office/drawing/2014/main" id="{00000000-0008-0000-0200-000097000000}"/>
            </a:ext>
          </a:extLst>
        </xdr:cNvPr>
        <xdr:cNvSpPr txBox="1">
          <a:spLocks noChangeArrowheads="1"/>
        </xdr:cNvSpPr>
      </xdr:nvSpPr>
      <xdr:spPr bwMode="auto">
        <a:xfrm>
          <a:off x="1186815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133350</xdr:colOff>
      <xdr:row>16</xdr:row>
      <xdr:rowOff>28575</xdr:rowOff>
    </xdr:to>
    <xdr:sp macro="" textlink="">
      <xdr:nvSpPr>
        <xdr:cNvPr id="152" name="Text Box 8">
          <a:extLst>
            <a:ext uri="{FF2B5EF4-FFF2-40B4-BE49-F238E27FC236}">
              <a16:creationId xmlns:a16="http://schemas.microsoft.com/office/drawing/2014/main" id="{00000000-0008-0000-0200-000098000000}"/>
            </a:ext>
          </a:extLst>
        </xdr:cNvPr>
        <xdr:cNvSpPr txBox="1">
          <a:spLocks noChangeArrowheads="1"/>
        </xdr:cNvSpPr>
      </xdr:nvSpPr>
      <xdr:spPr bwMode="auto">
        <a:xfrm>
          <a:off x="11868150" y="2847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523875</xdr:colOff>
      <xdr:row>16</xdr:row>
      <xdr:rowOff>66675</xdr:rowOff>
    </xdr:to>
    <xdr:sp macro="" textlink="">
      <xdr:nvSpPr>
        <xdr:cNvPr id="153" name="Text Box 9">
          <a:extLst>
            <a:ext uri="{FF2B5EF4-FFF2-40B4-BE49-F238E27FC236}">
              <a16:creationId xmlns:a16="http://schemas.microsoft.com/office/drawing/2014/main" id="{00000000-0008-0000-0200-000099000000}"/>
            </a:ext>
          </a:extLst>
        </xdr:cNvPr>
        <xdr:cNvSpPr txBox="1">
          <a:spLocks noChangeArrowheads="1"/>
        </xdr:cNvSpPr>
      </xdr:nvSpPr>
      <xdr:spPr bwMode="auto">
        <a:xfrm>
          <a:off x="11868150" y="28479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523875</xdr:colOff>
      <xdr:row>16</xdr:row>
      <xdr:rowOff>66675</xdr:rowOff>
    </xdr:to>
    <xdr:sp macro="" textlink="">
      <xdr:nvSpPr>
        <xdr:cNvPr id="154" name="Text Box 13">
          <a:extLst>
            <a:ext uri="{FF2B5EF4-FFF2-40B4-BE49-F238E27FC236}">
              <a16:creationId xmlns:a16="http://schemas.microsoft.com/office/drawing/2014/main" id="{00000000-0008-0000-0200-00009A000000}"/>
            </a:ext>
          </a:extLst>
        </xdr:cNvPr>
        <xdr:cNvSpPr txBox="1">
          <a:spLocks noChangeArrowheads="1"/>
        </xdr:cNvSpPr>
      </xdr:nvSpPr>
      <xdr:spPr bwMode="auto">
        <a:xfrm>
          <a:off x="11868150" y="28479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155" name="Text Box 15">
          <a:extLst>
            <a:ext uri="{FF2B5EF4-FFF2-40B4-BE49-F238E27FC236}">
              <a16:creationId xmlns:a16="http://schemas.microsoft.com/office/drawing/2014/main" id="{00000000-0008-0000-0200-00009B000000}"/>
            </a:ext>
          </a:extLst>
        </xdr:cNvPr>
        <xdr:cNvSpPr txBox="1">
          <a:spLocks noChangeArrowheads="1"/>
        </xdr:cNvSpPr>
      </xdr:nvSpPr>
      <xdr:spPr bwMode="auto">
        <a:xfrm>
          <a:off x="1186815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485775</xdr:colOff>
      <xdr:row>16</xdr:row>
      <xdr:rowOff>66675</xdr:rowOff>
    </xdr:to>
    <xdr:sp macro="" textlink="">
      <xdr:nvSpPr>
        <xdr:cNvPr id="156" name="Text Box 16">
          <a:extLst>
            <a:ext uri="{FF2B5EF4-FFF2-40B4-BE49-F238E27FC236}">
              <a16:creationId xmlns:a16="http://schemas.microsoft.com/office/drawing/2014/main" id="{00000000-0008-0000-0200-00009C000000}"/>
            </a:ext>
          </a:extLst>
        </xdr:cNvPr>
        <xdr:cNvSpPr txBox="1">
          <a:spLocks noChangeArrowheads="1"/>
        </xdr:cNvSpPr>
      </xdr:nvSpPr>
      <xdr:spPr bwMode="auto">
        <a:xfrm>
          <a:off x="1186815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157" name="Text Box 1">
          <a:extLst>
            <a:ext uri="{FF2B5EF4-FFF2-40B4-BE49-F238E27FC236}">
              <a16:creationId xmlns:a16="http://schemas.microsoft.com/office/drawing/2014/main" id="{00000000-0008-0000-0200-00009D000000}"/>
            </a:ext>
          </a:extLst>
        </xdr:cNvPr>
        <xdr:cNvSpPr txBox="1">
          <a:spLocks noChangeArrowheads="1"/>
        </xdr:cNvSpPr>
      </xdr:nvSpPr>
      <xdr:spPr bwMode="auto">
        <a:xfrm>
          <a:off x="1186815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58" name="Text Box 3">
          <a:extLst>
            <a:ext uri="{FF2B5EF4-FFF2-40B4-BE49-F238E27FC236}">
              <a16:creationId xmlns:a16="http://schemas.microsoft.com/office/drawing/2014/main" id="{00000000-0008-0000-0200-00009E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159" name="Text Box 4">
          <a:extLst>
            <a:ext uri="{FF2B5EF4-FFF2-40B4-BE49-F238E27FC236}">
              <a16:creationId xmlns:a16="http://schemas.microsoft.com/office/drawing/2014/main" id="{00000000-0008-0000-0200-00009F000000}"/>
            </a:ext>
          </a:extLst>
        </xdr:cNvPr>
        <xdr:cNvSpPr txBox="1">
          <a:spLocks noChangeArrowheads="1"/>
        </xdr:cNvSpPr>
      </xdr:nvSpPr>
      <xdr:spPr bwMode="auto">
        <a:xfrm>
          <a:off x="1186815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60" name="Text Box 5">
          <a:extLst>
            <a:ext uri="{FF2B5EF4-FFF2-40B4-BE49-F238E27FC236}">
              <a16:creationId xmlns:a16="http://schemas.microsoft.com/office/drawing/2014/main" id="{00000000-0008-0000-0200-0000A0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161" name="Text Box 6">
          <a:extLst>
            <a:ext uri="{FF2B5EF4-FFF2-40B4-BE49-F238E27FC236}">
              <a16:creationId xmlns:a16="http://schemas.microsoft.com/office/drawing/2014/main" id="{00000000-0008-0000-0200-0000A1000000}"/>
            </a:ext>
          </a:extLst>
        </xdr:cNvPr>
        <xdr:cNvSpPr txBox="1">
          <a:spLocks noChangeArrowheads="1"/>
        </xdr:cNvSpPr>
      </xdr:nvSpPr>
      <xdr:spPr bwMode="auto">
        <a:xfrm>
          <a:off x="1186815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62" name="Text Box 7">
          <a:extLst>
            <a:ext uri="{FF2B5EF4-FFF2-40B4-BE49-F238E27FC236}">
              <a16:creationId xmlns:a16="http://schemas.microsoft.com/office/drawing/2014/main" id="{00000000-0008-0000-0200-0000A2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571500</xdr:colOff>
      <xdr:row>16</xdr:row>
      <xdr:rowOff>38100</xdr:rowOff>
    </xdr:to>
    <xdr:sp macro="" textlink="">
      <xdr:nvSpPr>
        <xdr:cNvPr id="163" name="Text Box 9">
          <a:extLst>
            <a:ext uri="{FF2B5EF4-FFF2-40B4-BE49-F238E27FC236}">
              <a16:creationId xmlns:a16="http://schemas.microsoft.com/office/drawing/2014/main" id="{00000000-0008-0000-0200-0000A3000000}"/>
            </a:ext>
          </a:extLst>
        </xdr:cNvPr>
        <xdr:cNvSpPr txBox="1">
          <a:spLocks noChangeArrowheads="1"/>
        </xdr:cNvSpPr>
      </xdr:nvSpPr>
      <xdr:spPr bwMode="auto">
        <a:xfrm>
          <a:off x="11868150" y="28479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64" name="Text Box 15">
          <a:extLst>
            <a:ext uri="{FF2B5EF4-FFF2-40B4-BE49-F238E27FC236}">
              <a16:creationId xmlns:a16="http://schemas.microsoft.com/office/drawing/2014/main" id="{00000000-0008-0000-0200-0000A4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65" name="Text Box 16">
          <a:extLst>
            <a:ext uri="{FF2B5EF4-FFF2-40B4-BE49-F238E27FC236}">
              <a16:creationId xmlns:a16="http://schemas.microsoft.com/office/drawing/2014/main" id="{00000000-0008-0000-0200-0000A5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66" name="Text Box 17">
          <a:extLst>
            <a:ext uri="{FF2B5EF4-FFF2-40B4-BE49-F238E27FC236}">
              <a16:creationId xmlns:a16="http://schemas.microsoft.com/office/drawing/2014/main" id="{00000000-0008-0000-0200-0000A6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167" name="Text Box 1">
          <a:extLst>
            <a:ext uri="{FF2B5EF4-FFF2-40B4-BE49-F238E27FC236}">
              <a16:creationId xmlns:a16="http://schemas.microsoft.com/office/drawing/2014/main" id="{00000000-0008-0000-0200-0000A7000000}"/>
            </a:ext>
          </a:extLst>
        </xdr:cNvPr>
        <xdr:cNvSpPr txBox="1">
          <a:spLocks noChangeArrowheads="1"/>
        </xdr:cNvSpPr>
      </xdr:nvSpPr>
      <xdr:spPr bwMode="auto">
        <a:xfrm>
          <a:off x="1186815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68" name="Text Box 3">
          <a:extLst>
            <a:ext uri="{FF2B5EF4-FFF2-40B4-BE49-F238E27FC236}">
              <a16:creationId xmlns:a16="http://schemas.microsoft.com/office/drawing/2014/main" id="{00000000-0008-0000-0200-0000A8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169" name="Text Box 4">
          <a:extLst>
            <a:ext uri="{FF2B5EF4-FFF2-40B4-BE49-F238E27FC236}">
              <a16:creationId xmlns:a16="http://schemas.microsoft.com/office/drawing/2014/main" id="{00000000-0008-0000-0200-0000A9000000}"/>
            </a:ext>
          </a:extLst>
        </xdr:cNvPr>
        <xdr:cNvSpPr txBox="1">
          <a:spLocks noChangeArrowheads="1"/>
        </xdr:cNvSpPr>
      </xdr:nvSpPr>
      <xdr:spPr bwMode="auto">
        <a:xfrm>
          <a:off x="1186815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70" name="Text Box 5">
          <a:extLst>
            <a:ext uri="{FF2B5EF4-FFF2-40B4-BE49-F238E27FC236}">
              <a16:creationId xmlns:a16="http://schemas.microsoft.com/office/drawing/2014/main" id="{00000000-0008-0000-0200-0000AA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219075</xdr:colOff>
      <xdr:row>16</xdr:row>
      <xdr:rowOff>28575</xdr:rowOff>
    </xdr:to>
    <xdr:sp macro="" textlink="">
      <xdr:nvSpPr>
        <xdr:cNvPr id="171" name="Text Box 6">
          <a:extLst>
            <a:ext uri="{FF2B5EF4-FFF2-40B4-BE49-F238E27FC236}">
              <a16:creationId xmlns:a16="http://schemas.microsoft.com/office/drawing/2014/main" id="{00000000-0008-0000-0200-0000AB000000}"/>
            </a:ext>
          </a:extLst>
        </xdr:cNvPr>
        <xdr:cNvSpPr txBox="1">
          <a:spLocks noChangeArrowheads="1"/>
        </xdr:cNvSpPr>
      </xdr:nvSpPr>
      <xdr:spPr bwMode="auto">
        <a:xfrm>
          <a:off x="1186815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72" name="Text Box 7">
          <a:extLst>
            <a:ext uri="{FF2B5EF4-FFF2-40B4-BE49-F238E27FC236}">
              <a16:creationId xmlns:a16="http://schemas.microsoft.com/office/drawing/2014/main" id="{00000000-0008-0000-0200-0000AC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571500</xdr:colOff>
      <xdr:row>16</xdr:row>
      <xdr:rowOff>38100</xdr:rowOff>
    </xdr:to>
    <xdr:sp macro="" textlink="">
      <xdr:nvSpPr>
        <xdr:cNvPr id="173" name="Text Box 9">
          <a:extLst>
            <a:ext uri="{FF2B5EF4-FFF2-40B4-BE49-F238E27FC236}">
              <a16:creationId xmlns:a16="http://schemas.microsoft.com/office/drawing/2014/main" id="{00000000-0008-0000-0200-0000AD000000}"/>
            </a:ext>
          </a:extLst>
        </xdr:cNvPr>
        <xdr:cNvSpPr txBox="1">
          <a:spLocks noChangeArrowheads="1"/>
        </xdr:cNvSpPr>
      </xdr:nvSpPr>
      <xdr:spPr bwMode="auto">
        <a:xfrm>
          <a:off x="11868150" y="28479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74" name="Text Box 15">
          <a:extLst>
            <a:ext uri="{FF2B5EF4-FFF2-40B4-BE49-F238E27FC236}">
              <a16:creationId xmlns:a16="http://schemas.microsoft.com/office/drawing/2014/main" id="{00000000-0008-0000-0200-0000AE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75" name="Text Box 16">
          <a:extLst>
            <a:ext uri="{FF2B5EF4-FFF2-40B4-BE49-F238E27FC236}">
              <a16:creationId xmlns:a16="http://schemas.microsoft.com/office/drawing/2014/main" id="{00000000-0008-0000-0200-0000AF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533400</xdr:colOff>
      <xdr:row>16</xdr:row>
      <xdr:rowOff>38100</xdr:rowOff>
    </xdr:to>
    <xdr:sp macro="" textlink="">
      <xdr:nvSpPr>
        <xdr:cNvPr id="176" name="Text Box 17">
          <a:extLst>
            <a:ext uri="{FF2B5EF4-FFF2-40B4-BE49-F238E27FC236}">
              <a16:creationId xmlns:a16="http://schemas.microsoft.com/office/drawing/2014/main" id="{00000000-0008-0000-0200-0000B0000000}"/>
            </a:ext>
          </a:extLst>
        </xdr:cNvPr>
        <xdr:cNvSpPr txBox="1">
          <a:spLocks noChangeArrowheads="1"/>
        </xdr:cNvSpPr>
      </xdr:nvSpPr>
      <xdr:spPr bwMode="auto">
        <a:xfrm>
          <a:off x="1186815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177" name="Text Box 1">
          <a:extLst>
            <a:ext uri="{FF2B5EF4-FFF2-40B4-BE49-F238E27FC236}">
              <a16:creationId xmlns:a16="http://schemas.microsoft.com/office/drawing/2014/main" id="{00000000-0008-0000-0200-0000B1000000}"/>
            </a:ext>
          </a:extLst>
        </xdr:cNvPr>
        <xdr:cNvSpPr txBox="1">
          <a:spLocks noChangeArrowheads="1"/>
        </xdr:cNvSpPr>
      </xdr:nvSpPr>
      <xdr:spPr bwMode="auto">
        <a:xfrm>
          <a:off x="5067300" y="2466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178" name="Text Box 3">
          <a:extLst>
            <a:ext uri="{FF2B5EF4-FFF2-40B4-BE49-F238E27FC236}">
              <a16:creationId xmlns:a16="http://schemas.microsoft.com/office/drawing/2014/main" id="{00000000-0008-0000-0200-0000B2000000}"/>
            </a:ext>
          </a:extLst>
        </xdr:cNvPr>
        <xdr:cNvSpPr txBox="1">
          <a:spLocks noChangeArrowheads="1"/>
        </xdr:cNvSpPr>
      </xdr:nvSpPr>
      <xdr:spPr bwMode="auto">
        <a:xfrm>
          <a:off x="506730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179" name="Text Box 4">
          <a:extLst>
            <a:ext uri="{FF2B5EF4-FFF2-40B4-BE49-F238E27FC236}">
              <a16:creationId xmlns:a16="http://schemas.microsoft.com/office/drawing/2014/main" id="{00000000-0008-0000-0200-0000B3000000}"/>
            </a:ext>
          </a:extLst>
        </xdr:cNvPr>
        <xdr:cNvSpPr txBox="1">
          <a:spLocks noChangeArrowheads="1"/>
        </xdr:cNvSpPr>
      </xdr:nvSpPr>
      <xdr:spPr bwMode="auto">
        <a:xfrm>
          <a:off x="5067300" y="2466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180" name="Text Box 5">
          <a:extLst>
            <a:ext uri="{FF2B5EF4-FFF2-40B4-BE49-F238E27FC236}">
              <a16:creationId xmlns:a16="http://schemas.microsoft.com/office/drawing/2014/main" id="{00000000-0008-0000-0200-0000B4000000}"/>
            </a:ext>
          </a:extLst>
        </xdr:cNvPr>
        <xdr:cNvSpPr txBox="1">
          <a:spLocks noChangeArrowheads="1"/>
        </xdr:cNvSpPr>
      </xdr:nvSpPr>
      <xdr:spPr bwMode="auto">
        <a:xfrm>
          <a:off x="506730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181" name="Text Box 6">
          <a:extLst>
            <a:ext uri="{FF2B5EF4-FFF2-40B4-BE49-F238E27FC236}">
              <a16:creationId xmlns:a16="http://schemas.microsoft.com/office/drawing/2014/main" id="{00000000-0008-0000-0200-0000B5000000}"/>
            </a:ext>
          </a:extLst>
        </xdr:cNvPr>
        <xdr:cNvSpPr txBox="1">
          <a:spLocks noChangeArrowheads="1"/>
        </xdr:cNvSpPr>
      </xdr:nvSpPr>
      <xdr:spPr bwMode="auto">
        <a:xfrm>
          <a:off x="5067300" y="2466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182" name="Text Box 7">
          <a:extLst>
            <a:ext uri="{FF2B5EF4-FFF2-40B4-BE49-F238E27FC236}">
              <a16:creationId xmlns:a16="http://schemas.microsoft.com/office/drawing/2014/main" id="{00000000-0008-0000-0200-0000B6000000}"/>
            </a:ext>
          </a:extLst>
        </xdr:cNvPr>
        <xdr:cNvSpPr txBox="1">
          <a:spLocks noChangeArrowheads="1"/>
        </xdr:cNvSpPr>
      </xdr:nvSpPr>
      <xdr:spPr bwMode="auto">
        <a:xfrm>
          <a:off x="506730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183" name="Text Box 8">
          <a:extLst>
            <a:ext uri="{FF2B5EF4-FFF2-40B4-BE49-F238E27FC236}">
              <a16:creationId xmlns:a16="http://schemas.microsoft.com/office/drawing/2014/main" id="{00000000-0008-0000-0200-0000B7000000}"/>
            </a:ext>
          </a:extLst>
        </xdr:cNvPr>
        <xdr:cNvSpPr txBox="1">
          <a:spLocks noChangeArrowheads="1"/>
        </xdr:cNvSpPr>
      </xdr:nvSpPr>
      <xdr:spPr bwMode="auto">
        <a:xfrm>
          <a:off x="5067300" y="2466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523875</xdr:colOff>
      <xdr:row>16</xdr:row>
      <xdr:rowOff>66675</xdr:rowOff>
    </xdr:to>
    <xdr:sp macro="" textlink="">
      <xdr:nvSpPr>
        <xdr:cNvPr id="184" name="Text Box 9">
          <a:extLst>
            <a:ext uri="{FF2B5EF4-FFF2-40B4-BE49-F238E27FC236}">
              <a16:creationId xmlns:a16="http://schemas.microsoft.com/office/drawing/2014/main" id="{00000000-0008-0000-0200-0000B8000000}"/>
            </a:ext>
          </a:extLst>
        </xdr:cNvPr>
        <xdr:cNvSpPr txBox="1">
          <a:spLocks noChangeArrowheads="1"/>
        </xdr:cNvSpPr>
      </xdr:nvSpPr>
      <xdr:spPr bwMode="auto">
        <a:xfrm>
          <a:off x="5067300" y="24669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523875</xdr:colOff>
      <xdr:row>16</xdr:row>
      <xdr:rowOff>66675</xdr:rowOff>
    </xdr:to>
    <xdr:sp macro="" textlink="">
      <xdr:nvSpPr>
        <xdr:cNvPr id="185" name="Text Box 13">
          <a:extLst>
            <a:ext uri="{FF2B5EF4-FFF2-40B4-BE49-F238E27FC236}">
              <a16:creationId xmlns:a16="http://schemas.microsoft.com/office/drawing/2014/main" id="{00000000-0008-0000-0200-0000B9000000}"/>
            </a:ext>
          </a:extLst>
        </xdr:cNvPr>
        <xdr:cNvSpPr txBox="1">
          <a:spLocks noChangeArrowheads="1"/>
        </xdr:cNvSpPr>
      </xdr:nvSpPr>
      <xdr:spPr bwMode="auto">
        <a:xfrm>
          <a:off x="5067300" y="24669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186" name="Text Box 15">
          <a:extLst>
            <a:ext uri="{FF2B5EF4-FFF2-40B4-BE49-F238E27FC236}">
              <a16:creationId xmlns:a16="http://schemas.microsoft.com/office/drawing/2014/main" id="{00000000-0008-0000-0200-0000BA000000}"/>
            </a:ext>
          </a:extLst>
        </xdr:cNvPr>
        <xdr:cNvSpPr txBox="1">
          <a:spLocks noChangeArrowheads="1"/>
        </xdr:cNvSpPr>
      </xdr:nvSpPr>
      <xdr:spPr bwMode="auto">
        <a:xfrm>
          <a:off x="506730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187" name="Text Box 16">
          <a:extLst>
            <a:ext uri="{FF2B5EF4-FFF2-40B4-BE49-F238E27FC236}">
              <a16:creationId xmlns:a16="http://schemas.microsoft.com/office/drawing/2014/main" id="{00000000-0008-0000-0200-0000BB000000}"/>
            </a:ext>
          </a:extLst>
        </xdr:cNvPr>
        <xdr:cNvSpPr txBox="1">
          <a:spLocks noChangeArrowheads="1"/>
        </xdr:cNvSpPr>
      </xdr:nvSpPr>
      <xdr:spPr bwMode="auto">
        <a:xfrm>
          <a:off x="506730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188" name="Text Box 1">
          <a:extLst>
            <a:ext uri="{FF2B5EF4-FFF2-40B4-BE49-F238E27FC236}">
              <a16:creationId xmlns:a16="http://schemas.microsoft.com/office/drawing/2014/main" id="{00000000-0008-0000-0200-0000BC000000}"/>
            </a:ext>
          </a:extLst>
        </xdr:cNvPr>
        <xdr:cNvSpPr txBox="1">
          <a:spLocks noChangeArrowheads="1"/>
        </xdr:cNvSpPr>
      </xdr:nvSpPr>
      <xdr:spPr bwMode="auto">
        <a:xfrm>
          <a:off x="506730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189" name="Text Box 3">
          <a:extLst>
            <a:ext uri="{FF2B5EF4-FFF2-40B4-BE49-F238E27FC236}">
              <a16:creationId xmlns:a16="http://schemas.microsoft.com/office/drawing/2014/main" id="{00000000-0008-0000-0200-0000BD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190" name="Text Box 4">
          <a:extLst>
            <a:ext uri="{FF2B5EF4-FFF2-40B4-BE49-F238E27FC236}">
              <a16:creationId xmlns:a16="http://schemas.microsoft.com/office/drawing/2014/main" id="{00000000-0008-0000-0200-0000BE000000}"/>
            </a:ext>
          </a:extLst>
        </xdr:cNvPr>
        <xdr:cNvSpPr txBox="1">
          <a:spLocks noChangeArrowheads="1"/>
        </xdr:cNvSpPr>
      </xdr:nvSpPr>
      <xdr:spPr bwMode="auto">
        <a:xfrm>
          <a:off x="506730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191" name="Text Box 5">
          <a:extLst>
            <a:ext uri="{FF2B5EF4-FFF2-40B4-BE49-F238E27FC236}">
              <a16:creationId xmlns:a16="http://schemas.microsoft.com/office/drawing/2014/main" id="{00000000-0008-0000-0200-0000BF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192" name="Text Box 6">
          <a:extLst>
            <a:ext uri="{FF2B5EF4-FFF2-40B4-BE49-F238E27FC236}">
              <a16:creationId xmlns:a16="http://schemas.microsoft.com/office/drawing/2014/main" id="{00000000-0008-0000-0200-0000C0000000}"/>
            </a:ext>
          </a:extLst>
        </xdr:cNvPr>
        <xdr:cNvSpPr txBox="1">
          <a:spLocks noChangeArrowheads="1"/>
        </xdr:cNvSpPr>
      </xdr:nvSpPr>
      <xdr:spPr bwMode="auto">
        <a:xfrm>
          <a:off x="506730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193" name="Text Box 7">
          <a:extLst>
            <a:ext uri="{FF2B5EF4-FFF2-40B4-BE49-F238E27FC236}">
              <a16:creationId xmlns:a16="http://schemas.microsoft.com/office/drawing/2014/main" id="{00000000-0008-0000-0200-0000C1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571500</xdr:colOff>
      <xdr:row>16</xdr:row>
      <xdr:rowOff>38100</xdr:rowOff>
    </xdr:to>
    <xdr:sp macro="" textlink="">
      <xdr:nvSpPr>
        <xdr:cNvPr id="194" name="Text Box 9">
          <a:extLst>
            <a:ext uri="{FF2B5EF4-FFF2-40B4-BE49-F238E27FC236}">
              <a16:creationId xmlns:a16="http://schemas.microsoft.com/office/drawing/2014/main" id="{00000000-0008-0000-0200-0000C2000000}"/>
            </a:ext>
          </a:extLst>
        </xdr:cNvPr>
        <xdr:cNvSpPr txBox="1">
          <a:spLocks noChangeArrowheads="1"/>
        </xdr:cNvSpPr>
      </xdr:nvSpPr>
      <xdr:spPr bwMode="auto">
        <a:xfrm>
          <a:off x="5067300" y="24669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195" name="Text Box 15">
          <a:extLst>
            <a:ext uri="{FF2B5EF4-FFF2-40B4-BE49-F238E27FC236}">
              <a16:creationId xmlns:a16="http://schemas.microsoft.com/office/drawing/2014/main" id="{00000000-0008-0000-0200-0000C3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196" name="Text Box 16">
          <a:extLst>
            <a:ext uri="{FF2B5EF4-FFF2-40B4-BE49-F238E27FC236}">
              <a16:creationId xmlns:a16="http://schemas.microsoft.com/office/drawing/2014/main" id="{00000000-0008-0000-0200-0000C4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197" name="Text Box 17">
          <a:extLst>
            <a:ext uri="{FF2B5EF4-FFF2-40B4-BE49-F238E27FC236}">
              <a16:creationId xmlns:a16="http://schemas.microsoft.com/office/drawing/2014/main" id="{00000000-0008-0000-0200-0000C5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198" name="Text Box 1">
          <a:extLst>
            <a:ext uri="{FF2B5EF4-FFF2-40B4-BE49-F238E27FC236}">
              <a16:creationId xmlns:a16="http://schemas.microsoft.com/office/drawing/2014/main" id="{00000000-0008-0000-0200-0000C6000000}"/>
            </a:ext>
          </a:extLst>
        </xdr:cNvPr>
        <xdr:cNvSpPr txBox="1">
          <a:spLocks noChangeArrowheads="1"/>
        </xdr:cNvSpPr>
      </xdr:nvSpPr>
      <xdr:spPr bwMode="auto">
        <a:xfrm>
          <a:off x="506730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199" name="Text Box 3">
          <a:extLst>
            <a:ext uri="{FF2B5EF4-FFF2-40B4-BE49-F238E27FC236}">
              <a16:creationId xmlns:a16="http://schemas.microsoft.com/office/drawing/2014/main" id="{00000000-0008-0000-0200-0000C7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00" name="Text Box 4">
          <a:extLst>
            <a:ext uri="{FF2B5EF4-FFF2-40B4-BE49-F238E27FC236}">
              <a16:creationId xmlns:a16="http://schemas.microsoft.com/office/drawing/2014/main" id="{00000000-0008-0000-0200-0000C8000000}"/>
            </a:ext>
          </a:extLst>
        </xdr:cNvPr>
        <xdr:cNvSpPr txBox="1">
          <a:spLocks noChangeArrowheads="1"/>
        </xdr:cNvSpPr>
      </xdr:nvSpPr>
      <xdr:spPr bwMode="auto">
        <a:xfrm>
          <a:off x="506730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01" name="Text Box 5">
          <a:extLst>
            <a:ext uri="{FF2B5EF4-FFF2-40B4-BE49-F238E27FC236}">
              <a16:creationId xmlns:a16="http://schemas.microsoft.com/office/drawing/2014/main" id="{00000000-0008-0000-0200-0000C9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02" name="Text Box 6">
          <a:extLst>
            <a:ext uri="{FF2B5EF4-FFF2-40B4-BE49-F238E27FC236}">
              <a16:creationId xmlns:a16="http://schemas.microsoft.com/office/drawing/2014/main" id="{00000000-0008-0000-0200-0000CA000000}"/>
            </a:ext>
          </a:extLst>
        </xdr:cNvPr>
        <xdr:cNvSpPr txBox="1">
          <a:spLocks noChangeArrowheads="1"/>
        </xdr:cNvSpPr>
      </xdr:nvSpPr>
      <xdr:spPr bwMode="auto">
        <a:xfrm>
          <a:off x="506730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03" name="Text Box 7">
          <a:extLst>
            <a:ext uri="{FF2B5EF4-FFF2-40B4-BE49-F238E27FC236}">
              <a16:creationId xmlns:a16="http://schemas.microsoft.com/office/drawing/2014/main" id="{00000000-0008-0000-0200-0000CB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571500</xdr:colOff>
      <xdr:row>16</xdr:row>
      <xdr:rowOff>38100</xdr:rowOff>
    </xdr:to>
    <xdr:sp macro="" textlink="">
      <xdr:nvSpPr>
        <xdr:cNvPr id="204" name="Text Box 9">
          <a:extLst>
            <a:ext uri="{FF2B5EF4-FFF2-40B4-BE49-F238E27FC236}">
              <a16:creationId xmlns:a16="http://schemas.microsoft.com/office/drawing/2014/main" id="{00000000-0008-0000-0200-0000CC000000}"/>
            </a:ext>
          </a:extLst>
        </xdr:cNvPr>
        <xdr:cNvSpPr txBox="1">
          <a:spLocks noChangeArrowheads="1"/>
        </xdr:cNvSpPr>
      </xdr:nvSpPr>
      <xdr:spPr bwMode="auto">
        <a:xfrm>
          <a:off x="5067300" y="24669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05" name="Text Box 15">
          <a:extLst>
            <a:ext uri="{FF2B5EF4-FFF2-40B4-BE49-F238E27FC236}">
              <a16:creationId xmlns:a16="http://schemas.microsoft.com/office/drawing/2014/main" id="{00000000-0008-0000-0200-0000CD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06" name="Text Box 16">
          <a:extLst>
            <a:ext uri="{FF2B5EF4-FFF2-40B4-BE49-F238E27FC236}">
              <a16:creationId xmlns:a16="http://schemas.microsoft.com/office/drawing/2014/main" id="{00000000-0008-0000-0200-0000CE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07" name="Text Box 17">
          <a:extLst>
            <a:ext uri="{FF2B5EF4-FFF2-40B4-BE49-F238E27FC236}">
              <a16:creationId xmlns:a16="http://schemas.microsoft.com/office/drawing/2014/main" id="{00000000-0008-0000-0200-0000CF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208" name="Text Box 1">
          <a:extLst>
            <a:ext uri="{FF2B5EF4-FFF2-40B4-BE49-F238E27FC236}">
              <a16:creationId xmlns:a16="http://schemas.microsoft.com/office/drawing/2014/main" id="{00000000-0008-0000-0200-0000D0000000}"/>
            </a:ext>
          </a:extLst>
        </xdr:cNvPr>
        <xdr:cNvSpPr txBox="1">
          <a:spLocks noChangeArrowheads="1"/>
        </xdr:cNvSpPr>
      </xdr:nvSpPr>
      <xdr:spPr bwMode="auto">
        <a:xfrm>
          <a:off x="5067300" y="2466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09" name="Text Box 3">
          <a:extLst>
            <a:ext uri="{FF2B5EF4-FFF2-40B4-BE49-F238E27FC236}">
              <a16:creationId xmlns:a16="http://schemas.microsoft.com/office/drawing/2014/main" id="{00000000-0008-0000-0200-0000D1000000}"/>
            </a:ext>
          </a:extLst>
        </xdr:cNvPr>
        <xdr:cNvSpPr txBox="1">
          <a:spLocks noChangeArrowheads="1"/>
        </xdr:cNvSpPr>
      </xdr:nvSpPr>
      <xdr:spPr bwMode="auto">
        <a:xfrm>
          <a:off x="506730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210" name="Text Box 4">
          <a:extLst>
            <a:ext uri="{FF2B5EF4-FFF2-40B4-BE49-F238E27FC236}">
              <a16:creationId xmlns:a16="http://schemas.microsoft.com/office/drawing/2014/main" id="{00000000-0008-0000-0200-0000D2000000}"/>
            </a:ext>
          </a:extLst>
        </xdr:cNvPr>
        <xdr:cNvSpPr txBox="1">
          <a:spLocks noChangeArrowheads="1"/>
        </xdr:cNvSpPr>
      </xdr:nvSpPr>
      <xdr:spPr bwMode="auto">
        <a:xfrm>
          <a:off x="5067300" y="2466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11" name="Text Box 5">
          <a:extLst>
            <a:ext uri="{FF2B5EF4-FFF2-40B4-BE49-F238E27FC236}">
              <a16:creationId xmlns:a16="http://schemas.microsoft.com/office/drawing/2014/main" id="{00000000-0008-0000-0200-0000D3000000}"/>
            </a:ext>
          </a:extLst>
        </xdr:cNvPr>
        <xdr:cNvSpPr txBox="1">
          <a:spLocks noChangeArrowheads="1"/>
        </xdr:cNvSpPr>
      </xdr:nvSpPr>
      <xdr:spPr bwMode="auto">
        <a:xfrm>
          <a:off x="506730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212" name="Text Box 6">
          <a:extLst>
            <a:ext uri="{FF2B5EF4-FFF2-40B4-BE49-F238E27FC236}">
              <a16:creationId xmlns:a16="http://schemas.microsoft.com/office/drawing/2014/main" id="{00000000-0008-0000-0200-0000D4000000}"/>
            </a:ext>
          </a:extLst>
        </xdr:cNvPr>
        <xdr:cNvSpPr txBox="1">
          <a:spLocks noChangeArrowheads="1"/>
        </xdr:cNvSpPr>
      </xdr:nvSpPr>
      <xdr:spPr bwMode="auto">
        <a:xfrm>
          <a:off x="5067300" y="2466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13" name="Text Box 7">
          <a:extLst>
            <a:ext uri="{FF2B5EF4-FFF2-40B4-BE49-F238E27FC236}">
              <a16:creationId xmlns:a16="http://schemas.microsoft.com/office/drawing/2014/main" id="{00000000-0008-0000-0200-0000D5000000}"/>
            </a:ext>
          </a:extLst>
        </xdr:cNvPr>
        <xdr:cNvSpPr txBox="1">
          <a:spLocks noChangeArrowheads="1"/>
        </xdr:cNvSpPr>
      </xdr:nvSpPr>
      <xdr:spPr bwMode="auto">
        <a:xfrm>
          <a:off x="506730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214" name="Text Box 8">
          <a:extLst>
            <a:ext uri="{FF2B5EF4-FFF2-40B4-BE49-F238E27FC236}">
              <a16:creationId xmlns:a16="http://schemas.microsoft.com/office/drawing/2014/main" id="{00000000-0008-0000-0200-0000D6000000}"/>
            </a:ext>
          </a:extLst>
        </xdr:cNvPr>
        <xdr:cNvSpPr txBox="1">
          <a:spLocks noChangeArrowheads="1"/>
        </xdr:cNvSpPr>
      </xdr:nvSpPr>
      <xdr:spPr bwMode="auto">
        <a:xfrm>
          <a:off x="5067300" y="2466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523875</xdr:colOff>
      <xdr:row>16</xdr:row>
      <xdr:rowOff>66675</xdr:rowOff>
    </xdr:to>
    <xdr:sp macro="" textlink="">
      <xdr:nvSpPr>
        <xdr:cNvPr id="215" name="Text Box 9">
          <a:extLst>
            <a:ext uri="{FF2B5EF4-FFF2-40B4-BE49-F238E27FC236}">
              <a16:creationId xmlns:a16="http://schemas.microsoft.com/office/drawing/2014/main" id="{00000000-0008-0000-0200-0000D7000000}"/>
            </a:ext>
          </a:extLst>
        </xdr:cNvPr>
        <xdr:cNvSpPr txBox="1">
          <a:spLocks noChangeArrowheads="1"/>
        </xdr:cNvSpPr>
      </xdr:nvSpPr>
      <xdr:spPr bwMode="auto">
        <a:xfrm>
          <a:off x="5067300" y="24669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523875</xdr:colOff>
      <xdr:row>16</xdr:row>
      <xdr:rowOff>66675</xdr:rowOff>
    </xdr:to>
    <xdr:sp macro="" textlink="">
      <xdr:nvSpPr>
        <xdr:cNvPr id="216" name="Text Box 13">
          <a:extLst>
            <a:ext uri="{FF2B5EF4-FFF2-40B4-BE49-F238E27FC236}">
              <a16:creationId xmlns:a16="http://schemas.microsoft.com/office/drawing/2014/main" id="{00000000-0008-0000-0200-0000D8000000}"/>
            </a:ext>
          </a:extLst>
        </xdr:cNvPr>
        <xdr:cNvSpPr txBox="1">
          <a:spLocks noChangeArrowheads="1"/>
        </xdr:cNvSpPr>
      </xdr:nvSpPr>
      <xdr:spPr bwMode="auto">
        <a:xfrm>
          <a:off x="5067300" y="24669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17" name="Text Box 15">
          <a:extLst>
            <a:ext uri="{FF2B5EF4-FFF2-40B4-BE49-F238E27FC236}">
              <a16:creationId xmlns:a16="http://schemas.microsoft.com/office/drawing/2014/main" id="{00000000-0008-0000-0200-0000D9000000}"/>
            </a:ext>
          </a:extLst>
        </xdr:cNvPr>
        <xdr:cNvSpPr txBox="1">
          <a:spLocks noChangeArrowheads="1"/>
        </xdr:cNvSpPr>
      </xdr:nvSpPr>
      <xdr:spPr bwMode="auto">
        <a:xfrm>
          <a:off x="506730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18" name="Text Box 16">
          <a:extLst>
            <a:ext uri="{FF2B5EF4-FFF2-40B4-BE49-F238E27FC236}">
              <a16:creationId xmlns:a16="http://schemas.microsoft.com/office/drawing/2014/main" id="{00000000-0008-0000-0200-0000DA000000}"/>
            </a:ext>
          </a:extLst>
        </xdr:cNvPr>
        <xdr:cNvSpPr txBox="1">
          <a:spLocks noChangeArrowheads="1"/>
        </xdr:cNvSpPr>
      </xdr:nvSpPr>
      <xdr:spPr bwMode="auto">
        <a:xfrm>
          <a:off x="5067300" y="2466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19" name="Text Box 1">
          <a:extLst>
            <a:ext uri="{FF2B5EF4-FFF2-40B4-BE49-F238E27FC236}">
              <a16:creationId xmlns:a16="http://schemas.microsoft.com/office/drawing/2014/main" id="{00000000-0008-0000-0200-0000DB000000}"/>
            </a:ext>
          </a:extLst>
        </xdr:cNvPr>
        <xdr:cNvSpPr txBox="1">
          <a:spLocks noChangeArrowheads="1"/>
        </xdr:cNvSpPr>
      </xdr:nvSpPr>
      <xdr:spPr bwMode="auto">
        <a:xfrm>
          <a:off x="506730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20" name="Text Box 3">
          <a:extLst>
            <a:ext uri="{FF2B5EF4-FFF2-40B4-BE49-F238E27FC236}">
              <a16:creationId xmlns:a16="http://schemas.microsoft.com/office/drawing/2014/main" id="{00000000-0008-0000-0200-0000DC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21" name="Text Box 4">
          <a:extLst>
            <a:ext uri="{FF2B5EF4-FFF2-40B4-BE49-F238E27FC236}">
              <a16:creationId xmlns:a16="http://schemas.microsoft.com/office/drawing/2014/main" id="{00000000-0008-0000-0200-0000DD000000}"/>
            </a:ext>
          </a:extLst>
        </xdr:cNvPr>
        <xdr:cNvSpPr txBox="1">
          <a:spLocks noChangeArrowheads="1"/>
        </xdr:cNvSpPr>
      </xdr:nvSpPr>
      <xdr:spPr bwMode="auto">
        <a:xfrm>
          <a:off x="506730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22" name="Text Box 5">
          <a:extLst>
            <a:ext uri="{FF2B5EF4-FFF2-40B4-BE49-F238E27FC236}">
              <a16:creationId xmlns:a16="http://schemas.microsoft.com/office/drawing/2014/main" id="{00000000-0008-0000-0200-0000DE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23" name="Text Box 6">
          <a:extLst>
            <a:ext uri="{FF2B5EF4-FFF2-40B4-BE49-F238E27FC236}">
              <a16:creationId xmlns:a16="http://schemas.microsoft.com/office/drawing/2014/main" id="{00000000-0008-0000-0200-0000DF000000}"/>
            </a:ext>
          </a:extLst>
        </xdr:cNvPr>
        <xdr:cNvSpPr txBox="1">
          <a:spLocks noChangeArrowheads="1"/>
        </xdr:cNvSpPr>
      </xdr:nvSpPr>
      <xdr:spPr bwMode="auto">
        <a:xfrm>
          <a:off x="506730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24" name="Text Box 7">
          <a:extLst>
            <a:ext uri="{FF2B5EF4-FFF2-40B4-BE49-F238E27FC236}">
              <a16:creationId xmlns:a16="http://schemas.microsoft.com/office/drawing/2014/main" id="{00000000-0008-0000-0200-0000E0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571500</xdr:colOff>
      <xdr:row>16</xdr:row>
      <xdr:rowOff>38100</xdr:rowOff>
    </xdr:to>
    <xdr:sp macro="" textlink="">
      <xdr:nvSpPr>
        <xdr:cNvPr id="225" name="Text Box 9">
          <a:extLst>
            <a:ext uri="{FF2B5EF4-FFF2-40B4-BE49-F238E27FC236}">
              <a16:creationId xmlns:a16="http://schemas.microsoft.com/office/drawing/2014/main" id="{00000000-0008-0000-0200-0000E1000000}"/>
            </a:ext>
          </a:extLst>
        </xdr:cNvPr>
        <xdr:cNvSpPr txBox="1">
          <a:spLocks noChangeArrowheads="1"/>
        </xdr:cNvSpPr>
      </xdr:nvSpPr>
      <xdr:spPr bwMode="auto">
        <a:xfrm>
          <a:off x="5067300" y="24669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26" name="Text Box 15">
          <a:extLst>
            <a:ext uri="{FF2B5EF4-FFF2-40B4-BE49-F238E27FC236}">
              <a16:creationId xmlns:a16="http://schemas.microsoft.com/office/drawing/2014/main" id="{00000000-0008-0000-0200-0000E2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27" name="Text Box 16">
          <a:extLst>
            <a:ext uri="{FF2B5EF4-FFF2-40B4-BE49-F238E27FC236}">
              <a16:creationId xmlns:a16="http://schemas.microsoft.com/office/drawing/2014/main" id="{00000000-0008-0000-0200-0000E3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28" name="Text Box 17">
          <a:extLst>
            <a:ext uri="{FF2B5EF4-FFF2-40B4-BE49-F238E27FC236}">
              <a16:creationId xmlns:a16="http://schemas.microsoft.com/office/drawing/2014/main" id="{00000000-0008-0000-0200-0000E4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29" name="Text Box 1">
          <a:extLst>
            <a:ext uri="{FF2B5EF4-FFF2-40B4-BE49-F238E27FC236}">
              <a16:creationId xmlns:a16="http://schemas.microsoft.com/office/drawing/2014/main" id="{00000000-0008-0000-0200-0000E5000000}"/>
            </a:ext>
          </a:extLst>
        </xdr:cNvPr>
        <xdr:cNvSpPr txBox="1">
          <a:spLocks noChangeArrowheads="1"/>
        </xdr:cNvSpPr>
      </xdr:nvSpPr>
      <xdr:spPr bwMode="auto">
        <a:xfrm>
          <a:off x="506730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30" name="Text Box 3">
          <a:extLst>
            <a:ext uri="{FF2B5EF4-FFF2-40B4-BE49-F238E27FC236}">
              <a16:creationId xmlns:a16="http://schemas.microsoft.com/office/drawing/2014/main" id="{00000000-0008-0000-0200-0000E6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31" name="Text Box 4">
          <a:extLst>
            <a:ext uri="{FF2B5EF4-FFF2-40B4-BE49-F238E27FC236}">
              <a16:creationId xmlns:a16="http://schemas.microsoft.com/office/drawing/2014/main" id="{00000000-0008-0000-0200-0000E7000000}"/>
            </a:ext>
          </a:extLst>
        </xdr:cNvPr>
        <xdr:cNvSpPr txBox="1">
          <a:spLocks noChangeArrowheads="1"/>
        </xdr:cNvSpPr>
      </xdr:nvSpPr>
      <xdr:spPr bwMode="auto">
        <a:xfrm>
          <a:off x="506730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32" name="Text Box 5">
          <a:extLst>
            <a:ext uri="{FF2B5EF4-FFF2-40B4-BE49-F238E27FC236}">
              <a16:creationId xmlns:a16="http://schemas.microsoft.com/office/drawing/2014/main" id="{00000000-0008-0000-0200-0000E8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33" name="Text Box 6">
          <a:extLst>
            <a:ext uri="{FF2B5EF4-FFF2-40B4-BE49-F238E27FC236}">
              <a16:creationId xmlns:a16="http://schemas.microsoft.com/office/drawing/2014/main" id="{00000000-0008-0000-0200-0000E9000000}"/>
            </a:ext>
          </a:extLst>
        </xdr:cNvPr>
        <xdr:cNvSpPr txBox="1">
          <a:spLocks noChangeArrowheads="1"/>
        </xdr:cNvSpPr>
      </xdr:nvSpPr>
      <xdr:spPr bwMode="auto">
        <a:xfrm>
          <a:off x="5067300" y="2466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34" name="Text Box 7">
          <a:extLst>
            <a:ext uri="{FF2B5EF4-FFF2-40B4-BE49-F238E27FC236}">
              <a16:creationId xmlns:a16="http://schemas.microsoft.com/office/drawing/2014/main" id="{00000000-0008-0000-0200-0000EA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571500</xdr:colOff>
      <xdr:row>16</xdr:row>
      <xdr:rowOff>38100</xdr:rowOff>
    </xdr:to>
    <xdr:sp macro="" textlink="">
      <xdr:nvSpPr>
        <xdr:cNvPr id="235" name="Text Box 9">
          <a:extLst>
            <a:ext uri="{FF2B5EF4-FFF2-40B4-BE49-F238E27FC236}">
              <a16:creationId xmlns:a16="http://schemas.microsoft.com/office/drawing/2014/main" id="{00000000-0008-0000-0200-0000EB000000}"/>
            </a:ext>
          </a:extLst>
        </xdr:cNvPr>
        <xdr:cNvSpPr txBox="1">
          <a:spLocks noChangeArrowheads="1"/>
        </xdr:cNvSpPr>
      </xdr:nvSpPr>
      <xdr:spPr bwMode="auto">
        <a:xfrm>
          <a:off x="5067300" y="24669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36" name="Text Box 15">
          <a:extLst>
            <a:ext uri="{FF2B5EF4-FFF2-40B4-BE49-F238E27FC236}">
              <a16:creationId xmlns:a16="http://schemas.microsoft.com/office/drawing/2014/main" id="{00000000-0008-0000-0200-0000EC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37" name="Text Box 16">
          <a:extLst>
            <a:ext uri="{FF2B5EF4-FFF2-40B4-BE49-F238E27FC236}">
              <a16:creationId xmlns:a16="http://schemas.microsoft.com/office/drawing/2014/main" id="{00000000-0008-0000-0200-0000ED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38" name="Text Box 17">
          <a:extLst>
            <a:ext uri="{FF2B5EF4-FFF2-40B4-BE49-F238E27FC236}">
              <a16:creationId xmlns:a16="http://schemas.microsoft.com/office/drawing/2014/main" id="{00000000-0008-0000-0200-0000EE000000}"/>
            </a:ext>
          </a:extLst>
        </xdr:cNvPr>
        <xdr:cNvSpPr txBox="1">
          <a:spLocks noChangeArrowheads="1"/>
        </xdr:cNvSpPr>
      </xdr:nvSpPr>
      <xdr:spPr bwMode="auto">
        <a:xfrm>
          <a:off x="5067300" y="2466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239" name="Text Box 1">
          <a:extLst>
            <a:ext uri="{FF2B5EF4-FFF2-40B4-BE49-F238E27FC236}">
              <a16:creationId xmlns:a16="http://schemas.microsoft.com/office/drawing/2014/main" id="{00000000-0008-0000-0200-0000EF000000}"/>
            </a:ext>
          </a:extLst>
        </xdr:cNvPr>
        <xdr:cNvSpPr txBox="1">
          <a:spLocks noChangeArrowheads="1"/>
        </xdr:cNvSpPr>
      </xdr:nvSpPr>
      <xdr:spPr bwMode="auto">
        <a:xfrm>
          <a:off x="5067300" y="2847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40" name="Text Box 3">
          <a:extLst>
            <a:ext uri="{FF2B5EF4-FFF2-40B4-BE49-F238E27FC236}">
              <a16:creationId xmlns:a16="http://schemas.microsoft.com/office/drawing/2014/main" id="{00000000-0008-0000-0200-0000F0000000}"/>
            </a:ext>
          </a:extLst>
        </xdr:cNvPr>
        <xdr:cNvSpPr txBox="1">
          <a:spLocks noChangeArrowheads="1"/>
        </xdr:cNvSpPr>
      </xdr:nvSpPr>
      <xdr:spPr bwMode="auto">
        <a:xfrm>
          <a:off x="506730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241" name="Text Box 4">
          <a:extLst>
            <a:ext uri="{FF2B5EF4-FFF2-40B4-BE49-F238E27FC236}">
              <a16:creationId xmlns:a16="http://schemas.microsoft.com/office/drawing/2014/main" id="{00000000-0008-0000-0200-0000F1000000}"/>
            </a:ext>
          </a:extLst>
        </xdr:cNvPr>
        <xdr:cNvSpPr txBox="1">
          <a:spLocks noChangeArrowheads="1"/>
        </xdr:cNvSpPr>
      </xdr:nvSpPr>
      <xdr:spPr bwMode="auto">
        <a:xfrm>
          <a:off x="5067300" y="2847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42" name="Text Box 5">
          <a:extLst>
            <a:ext uri="{FF2B5EF4-FFF2-40B4-BE49-F238E27FC236}">
              <a16:creationId xmlns:a16="http://schemas.microsoft.com/office/drawing/2014/main" id="{00000000-0008-0000-0200-0000F2000000}"/>
            </a:ext>
          </a:extLst>
        </xdr:cNvPr>
        <xdr:cNvSpPr txBox="1">
          <a:spLocks noChangeArrowheads="1"/>
        </xdr:cNvSpPr>
      </xdr:nvSpPr>
      <xdr:spPr bwMode="auto">
        <a:xfrm>
          <a:off x="506730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243" name="Text Box 6">
          <a:extLst>
            <a:ext uri="{FF2B5EF4-FFF2-40B4-BE49-F238E27FC236}">
              <a16:creationId xmlns:a16="http://schemas.microsoft.com/office/drawing/2014/main" id="{00000000-0008-0000-0200-0000F3000000}"/>
            </a:ext>
          </a:extLst>
        </xdr:cNvPr>
        <xdr:cNvSpPr txBox="1">
          <a:spLocks noChangeArrowheads="1"/>
        </xdr:cNvSpPr>
      </xdr:nvSpPr>
      <xdr:spPr bwMode="auto">
        <a:xfrm>
          <a:off x="5067300" y="2847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44" name="Text Box 7">
          <a:extLst>
            <a:ext uri="{FF2B5EF4-FFF2-40B4-BE49-F238E27FC236}">
              <a16:creationId xmlns:a16="http://schemas.microsoft.com/office/drawing/2014/main" id="{00000000-0008-0000-0200-0000F4000000}"/>
            </a:ext>
          </a:extLst>
        </xdr:cNvPr>
        <xdr:cNvSpPr txBox="1">
          <a:spLocks noChangeArrowheads="1"/>
        </xdr:cNvSpPr>
      </xdr:nvSpPr>
      <xdr:spPr bwMode="auto">
        <a:xfrm>
          <a:off x="506730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245" name="Text Box 8">
          <a:extLst>
            <a:ext uri="{FF2B5EF4-FFF2-40B4-BE49-F238E27FC236}">
              <a16:creationId xmlns:a16="http://schemas.microsoft.com/office/drawing/2014/main" id="{00000000-0008-0000-0200-0000F5000000}"/>
            </a:ext>
          </a:extLst>
        </xdr:cNvPr>
        <xdr:cNvSpPr txBox="1">
          <a:spLocks noChangeArrowheads="1"/>
        </xdr:cNvSpPr>
      </xdr:nvSpPr>
      <xdr:spPr bwMode="auto">
        <a:xfrm>
          <a:off x="5067300" y="2847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523875</xdr:colOff>
      <xdr:row>16</xdr:row>
      <xdr:rowOff>66675</xdr:rowOff>
    </xdr:to>
    <xdr:sp macro="" textlink="">
      <xdr:nvSpPr>
        <xdr:cNvPr id="246" name="Text Box 9">
          <a:extLst>
            <a:ext uri="{FF2B5EF4-FFF2-40B4-BE49-F238E27FC236}">
              <a16:creationId xmlns:a16="http://schemas.microsoft.com/office/drawing/2014/main" id="{00000000-0008-0000-0200-0000F6000000}"/>
            </a:ext>
          </a:extLst>
        </xdr:cNvPr>
        <xdr:cNvSpPr txBox="1">
          <a:spLocks noChangeArrowheads="1"/>
        </xdr:cNvSpPr>
      </xdr:nvSpPr>
      <xdr:spPr bwMode="auto">
        <a:xfrm>
          <a:off x="5067300" y="28479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523875</xdr:colOff>
      <xdr:row>16</xdr:row>
      <xdr:rowOff>66675</xdr:rowOff>
    </xdr:to>
    <xdr:sp macro="" textlink="">
      <xdr:nvSpPr>
        <xdr:cNvPr id="247" name="Text Box 13">
          <a:extLst>
            <a:ext uri="{FF2B5EF4-FFF2-40B4-BE49-F238E27FC236}">
              <a16:creationId xmlns:a16="http://schemas.microsoft.com/office/drawing/2014/main" id="{00000000-0008-0000-0200-0000F7000000}"/>
            </a:ext>
          </a:extLst>
        </xdr:cNvPr>
        <xdr:cNvSpPr txBox="1">
          <a:spLocks noChangeArrowheads="1"/>
        </xdr:cNvSpPr>
      </xdr:nvSpPr>
      <xdr:spPr bwMode="auto">
        <a:xfrm>
          <a:off x="5067300" y="28479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48" name="Text Box 15">
          <a:extLst>
            <a:ext uri="{FF2B5EF4-FFF2-40B4-BE49-F238E27FC236}">
              <a16:creationId xmlns:a16="http://schemas.microsoft.com/office/drawing/2014/main" id="{00000000-0008-0000-0200-0000F8000000}"/>
            </a:ext>
          </a:extLst>
        </xdr:cNvPr>
        <xdr:cNvSpPr txBox="1">
          <a:spLocks noChangeArrowheads="1"/>
        </xdr:cNvSpPr>
      </xdr:nvSpPr>
      <xdr:spPr bwMode="auto">
        <a:xfrm>
          <a:off x="506730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49" name="Text Box 16">
          <a:extLst>
            <a:ext uri="{FF2B5EF4-FFF2-40B4-BE49-F238E27FC236}">
              <a16:creationId xmlns:a16="http://schemas.microsoft.com/office/drawing/2014/main" id="{00000000-0008-0000-0200-0000F9000000}"/>
            </a:ext>
          </a:extLst>
        </xdr:cNvPr>
        <xdr:cNvSpPr txBox="1">
          <a:spLocks noChangeArrowheads="1"/>
        </xdr:cNvSpPr>
      </xdr:nvSpPr>
      <xdr:spPr bwMode="auto">
        <a:xfrm>
          <a:off x="506730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50" name="Text Box 1">
          <a:extLst>
            <a:ext uri="{FF2B5EF4-FFF2-40B4-BE49-F238E27FC236}">
              <a16:creationId xmlns:a16="http://schemas.microsoft.com/office/drawing/2014/main" id="{00000000-0008-0000-0200-0000FA000000}"/>
            </a:ext>
          </a:extLst>
        </xdr:cNvPr>
        <xdr:cNvSpPr txBox="1">
          <a:spLocks noChangeArrowheads="1"/>
        </xdr:cNvSpPr>
      </xdr:nvSpPr>
      <xdr:spPr bwMode="auto">
        <a:xfrm>
          <a:off x="506730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51" name="Text Box 3">
          <a:extLst>
            <a:ext uri="{FF2B5EF4-FFF2-40B4-BE49-F238E27FC236}">
              <a16:creationId xmlns:a16="http://schemas.microsoft.com/office/drawing/2014/main" id="{00000000-0008-0000-0200-0000FB00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52" name="Text Box 4">
          <a:extLst>
            <a:ext uri="{FF2B5EF4-FFF2-40B4-BE49-F238E27FC236}">
              <a16:creationId xmlns:a16="http://schemas.microsoft.com/office/drawing/2014/main" id="{00000000-0008-0000-0200-0000FC000000}"/>
            </a:ext>
          </a:extLst>
        </xdr:cNvPr>
        <xdr:cNvSpPr txBox="1">
          <a:spLocks noChangeArrowheads="1"/>
        </xdr:cNvSpPr>
      </xdr:nvSpPr>
      <xdr:spPr bwMode="auto">
        <a:xfrm>
          <a:off x="506730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53" name="Text Box 5">
          <a:extLst>
            <a:ext uri="{FF2B5EF4-FFF2-40B4-BE49-F238E27FC236}">
              <a16:creationId xmlns:a16="http://schemas.microsoft.com/office/drawing/2014/main" id="{00000000-0008-0000-0200-0000FD00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54" name="Text Box 6">
          <a:extLst>
            <a:ext uri="{FF2B5EF4-FFF2-40B4-BE49-F238E27FC236}">
              <a16:creationId xmlns:a16="http://schemas.microsoft.com/office/drawing/2014/main" id="{00000000-0008-0000-0200-0000FE000000}"/>
            </a:ext>
          </a:extLst>
        </xdr:cNvPr>
        <xdr:cNvSpPr txBox="1">
          <a:spLocks noChangeArrowheads="1"/>
        </xdr:cNvSpPr>
      </xdr:nvSpPr>
      <xdr:spPr bwMode="auto">
        <a:xfrm>
          <a:off x="506730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55" name="Text Box 7">
          <a:extLst>
            <a:ext uri="{FF2B5EF4-FFF2-40B4-BE49-F238E27FC236}">
              <a16:creationId xmlns:a16="http://schemas.microsoft.com/office/drawing/2014/main" id="{00000000-0008-0000-0200-0000FF00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571500</xdr:colOff>
      <xdr:row>16</xdr:row>
      <xdr:rowOff>38100</xdr:rowOff>
    </xdr:to>
    <xdr:sp macro="" textlink="">
      <xdr:nvSpPr>
        <xdr:cNvPr id="256" name="Text Box 9">
          <a:extLst>
            <a:ext uri="{FF2B5EF4-FFF2-40B4-BE49-F238E27FC236}">
              <a16:creationId xmlns:a16="http://schemas.microsoft.com/office/drawing/2014/main" id="{00000000-0008-0000-0200-000000010000}"/>
            </a:ext>
          </a:extLst>
        </xdr:cNvPr>
        <xdr:cNvSpPr txBox="1">
          <a:spLocks noChangeArrowheads="1"/>
        </xdr:cNvSpPr>
      </xdr:nvSpPr>
      <xdr:spPr bwMode="auto">
        <a:xfrm>
          <a:off x="5067300" y="28479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57" name="Text Box 15">
          <a:extLst>
            <a:ext uri="{FF2B5EF4-FFF2-40B4-BE49-F238E27FC236}">
              <a16:creationId xmlns:a16="http://schemas.microsoft.com/office/drawing/2014/main" id="{00000000-0008-0000-0200-000001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58" name="Text Box 16">
          <a:extLst>
            <a:ext uri="{FF2B5EF4-FFF2-40B4-BE49-F238E27FC236}">
              <a16:creationId xmlns:a16="http://schemas.microsoft.com/office/drawing/2014/main" id="{00000000-0008-0000-0200-000002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59" name="Text Box 17">
          <a:extLst>
            <a:ext uri="{FF2B5EF4-FFF2-40B4-BE49-F238E27FC236}">
              <a16:creationId xmlns:a16="http://schemas.microsoft.com/office/drawing/2014/main" id="{00000000-0008-0000-0200-000003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60" name="Text Box 1">
          <a:extLst>
            <a:ext uri="{FF2B5EF4-FFF2-40B4-BE49-F238E27FC236}">
              <a16:creationId xmlns:a16="http://schemas.microsoft.com/office/drawing/2014/main" id="{00000000-0008-0000-0200-000004010000}"/>
            </a:ext>
          </a:extLst>
        </xdr:cNvPr>
        <xdr:cNvSpPr txBox="1">
          <a:spLocks noChangeArrowheads="1"/>
        </xdr:cNvSpPr>
      </xdr:nvSpPr>
      <xdr:spPr bwMode="auto">
        <a:xfrm>
          <a:off x="506730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61" name="Text Box 3">
          <a:extLst>
            <a:ext uri="{FF2B5EF4-FFF2-40B4-BE49-F238E27FC236}">
              <a16:creationId xmlns:a16="http://schemas.microsoft.com/office/drawing/2014/main" id="{00000000-0008-0000-0200-000005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62" name="Text Box 4">
          <a:extLst>
            <a:ext uri="{FF2B5EF4-FFF2-40B4-BE49-F238E27FC236}">
              <a16:creationId xmlns:a16="http://schemas.microsoft.com/office/drawing/2014/main" id="{00000000-0008-0000-0200-000006010000}"/>
            </a:ext>
          </a:extLst>
        </xdr:cNvPr>
        <xdr:cNvSpPr txBox="1">
          <a:spLocks noChangeArrowheads="1"/>
        </xdr:cNvSpPr>
      </xdr:nvSpPr>
      <xdr:spPr bwMode="auto">
        <a:xfrm>
          <a:off x="506730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63" name="Text Box 5">
          <a:extLst>
            <a:ext uri="{FF2B5EF4-FFF2-40B4-BE49-F238E27FC236}">
              <a16:creationId xmlns:a16="http://schemas.microsoft.com/office/drawing/2014/main" id="{00000000-0008-0000-0200-000007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64" name="Text Box 6">
          <a:extLst>
            <a:ext uri="{FF2B5EF4-FFF2-40B4-BE49-F238E27FC236}">
              <a16:creationId xmlns:a16="http://schemas.microsoft.com/office/drawing/2014/main" id="{00000000-0008-0000-0200-000008010000}"/>
            </a:ext>
          </a:extLst>
        </xdr:cNvPr>
        <xdr:cNvSpPr txBox="1">
          <a:spLocks noChangeArrowheads="1"/>
        </xdr:cNvSpPr>
      </xdr:nvSpPr>
      <xdr:spPr bwMode="auto">
        <a:xfrm>
          <a:off x="506730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65" name="Text Box 7">
          <a:extLst>
            <a:ext uri="{FF2B5EF4-FFF2-40B4-BE49-F238E27FC236}">
              <a16:creationId xmlns:a16="http://schemas.microsoft.com/office/drawing/2014/main" id="{00000000-0008-0000-0200-000009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571500</xdr:colOff>
      <xdr:row>16</xdr:row>
      <xdr:rowOff>38100</xdr:rowOff>
    </xdr:to>
    <xdr:sp macro="" textlink="">
      <xdr:nvSpPr>
        <xdr:cNvPr id="266" name="Text Box 9">
          <a:extLst>
            <a:ext uri="{FF2B5EF4-FFF2-40B4-BE49-F238E27FC236}">
              <a16:creationId xmlns:a16="http://schemas.microsoft.com/office/drawing/2014/main" id="{00000000-0008-0000-0200-00000A010000}"/>
            </a:ext>
          </a:extLst>
        </xdr:cNvPr>
        <xdr:cNvSpPr txBox="1">
          <a:spLocks noChangeArrowheads="1"/>
        </xdr:cNvSpPr>
      </xdr:nvSpPr>
      <xdr:spPr bwMode="auto">
        <a:xfrm>
          <a:off x="5067300" y="28479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67" name="Text Box 15">
          <a:extLst>
            <a:ext uri="{FF2B5EF4-FFF2-40B4-BE49-F238E27FC236}">
              <a16:creationId xmlns:a16="http://schemas.microsoft.com/office/drawing/2014/main" id="{00000000-0008-0000-0200-00000B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68" name="Text Box 16">
          <a:extLst>
            <a:ext uri="{FF2B5EF4-FFF2-40B4-BE49-F238E27FC236}">
              <a16:creationId xmlns:a16="http://schemas.microsoft.com/office/drawing/2014/main" id="{00000000-0008-0000-0200-00000C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69" name="Text Box 17">
          <a:extLst>
            <a:ext uri="{FF2B5EF4-FFF2-40B4-BE49-F238E27FC236}">
              <a16:creationId xmlns:a16="http://schemas.microsoft.com/office/drawing/2014/main" id="{00000000-0008-0000-0200-00000D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270" name="Text Box 1">
          <a:extLst>
            <a:ext uri="{FF2B5EF4-FFF2-40B4-BE49-F238E27FC236}">
              <a16:creationId xmlns:a16="http://schemas.microsoft.com/office/drawing/2014/main" id="{00000000-0008-0000-0200-00000E010000}"/>
            </a:ext>
          </a:extLst>
        </xdr:cNvPr>
        <xdr:cNvSpPr txBox="1">
          <a:spLocks noChangeArrowheads="1"/>
        </xdr:cNvSpPr>
      </xdr:nvSpPr>
      <xdr:spPr bwMode="auto">
        <a:xfrm>
          <a:off x="5067300" y="2847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71" name="Text Box 3">
          <a:extLst>
            <a:ext uri="{FF2B5EF4-FFF2-40B4-BE49-F238E27FC236}">
              <a16:creationId xmlns:a16="http://schemas.microsoft.com/office/drawing/2014/main" id="{00000000-0008-0000-0200-00000F010000}"/>
            </a:ext>
          </a:extLst>
        </xdr:cNvPr>
        <xdr:cNvSpPr txBox="1">
          <a:spLocks noChangeArrowheads="1"/>
        </xdr:cNvSpPr>
      </xdr:nvSpPr>
      <xdr:spPr bwMode="auto">
        <a:xfrm>
          <a:off x="506730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272" name="Text Box 4">
          <a:extLst>
            <a:ext uri="{FF2B5EF4-FFF2-40B4-BE49-F238E27FC236}">
              <a16:creationId xmlns:a16="http://schemas.microsoft.com/office/drawing/2014/main" id="{00000000-0008-0000-0200-000010010000}"/>
            </a:ext>
          </a:extLst>
        </xdr:cNvPr>
        <xdr:cNvSpPr txBox="1">
          <a:spLocks noChangeArrowheads="1"/>
        </xdr:cNvSpPr>
      </xdr:nvSpPr>
      <xdr:spPr bwMode="auto">
        <a:xfrm>
          <a:off x="5067300" y="2847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73" name="Text Box 5">
          <a:extLst>
            <a:ext uri="{FF2B5EF4-FFF2-40B4-BE49-F238E27FC236}">
              <a16:creationId xmlns:a16="http://schemas.microsoft.com/office/drawing/2014/main" id="{00000000-0008-0000-0200-000011010000}"/>
            </a:ext>
          </a:extLst>
        </xdr:cNvPr>
        <xdr:cNvSpPr txBox="1">
          <a:spLocks noChangeArrowheads="1"/>
        </xdr:cNvSpPr>
      </xdr:nvSpPr>
      <xdr:spPr bwMode="auto">
        <a:xfrm>
          <a:off x="506730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274" name="Text Box 6">
          <a:extLst>
            <a:ext uri="{FF2B5EF4-FFF2-40B4-BE49-F238E27FC236}">
              <a16:creationId xmlns:a16="http://schemas.microsoft.com/office/drawing/2014/main" id="{00000000-0008-0000-0200-000012010000}"/>
            </a:ext>
          </a:extLst>
        </xdr:cNvPr>
        <xdr:cNvSpPr txBox="1">
          <a:spLocks noChangeArrowheads="1"/>
        </xdr:cNvSpPr>
      </xdr:nvSpPr>
      <xdr:spPr bwMode="auto">
        <a:xfrm>
          <a:off x="5067300" y="2847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75" name="Text Box 7">
          <a:extLst>
            <a:ext uri="{FF2B5EF4-FFF2-40B4-BE49-F238E27FC236}">
              <a16:creationId xmlns:a16="http://schemas.microsoft.com/office/drawing/2014/main" id="{00000000-0008-0000-0200-000013010000}"/>
            </a:ext>
          </a:extLst>
        </xdr:cNvPr>
        <xdr:cNvSpPr txBox="1">
          <a:spLocks noChangeArrowheads="1"/>
        </xdr:cNvSpPr>
      </xdr:nvSpPr>
      <xdr:spPr bwMode="auto">
        <a:xfrm>
          <a:off x="506730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276" name="Text Box 8">
          <a:extLst>
            <a:ext uri="{FF2B5EF4-FFF2-40B4-BE49-F238E27FC236}">
              <a16:creationId xmlns:a16="http://schemas.microsoft.com/office/drawing/2014/main" id="{00000000-0008-0000-0200-000014010000}"/>
            </a:ext>
          </a:extLst>
        </xdr:cNvPr>
        <xdr:cNvSpPr txBox="1">
          <a:spLocks noChangeArrowheads="1"/>
        </xdr:cNvSpPr>
      </xdr:nvSpPr>
      <xdr:spPr bwMode="auto">
        <a:xfrm>
          <a:off x="5067300" y="28479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523875</xdr:colOff>
      <xdr:row>16</xdr:row>
      <xdr:rowOff>66675</xdr:rowOff>
    </xdr:to>
    <xdr:sp macro="" textlink="">
      <xdr:nvSpPr>
        <xdr:cNvPr id="277" name="Text Box 9">
          <a:extLst>
            <a:ext uri="{FF2B5EF4-FFF2-40B4-BE49-F238E27FC236}">
              <a16:creationId xmlns:a16="http://schemas.microsoft.com/office/drawing/2014/main" id="{00000000-0008-0000-0200-000015010000}"/>
            </a:ext>
          </a:extLst>
        </xdr:cNvPr>
        <xdr:cNvSpPr txBox="1">
          <a:spLocks noChangeArrowheads="1"/>
        </xdr:cNvSpPr>
      </xdr:nvSpPr>
      <xdr:spPr bwMode="auto">
        <a:xfrm>
          <a:off x="5067300" y="28479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523875</xdr:colOff>
      <xdr:row>16</xdr:row>
      <xdr:rowOff>66675</xdr:rowOff>
    </xdr:to>
    <xdr:sp macro="" textlink="">
      <xdr:nvSpPr>
        <xdr:cNvPr id="278" name="Text Box 13">
          <a:extLst>
            <a:ext uri="{FF2B5EF4-FFF2-40B4-BE49-F238E27FC236}">
              <a16:creationId xmlns:a16="http://schemas.microsoft.com/office/drawing/2014/main" id="{00000000-0008-0000-0200-000016010000}"/>
            </a:ext>
          </a:extLst>
        </xdr:cNvPr>
        <xdr:cNvSpPr txBox="1">
          <a:spLocks noChangeArrowheads="1"/>
        </xdr:cNvSpPr>
      </xdr:nvSpPr>
      <xdr:spPr bwMode="auto">
        <a:xfrm>
          <a:off x="5067300" y="28479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79" name="Text Box 15">
          <a:extLst>
            <a:ext uri="{FF2B5EF4-FFF2-40B4-BE49-F238E27FC236}">
              <a16:creationId xmlns:a16="http://schemas.microsoft.com/office/drawing/2014/main" id="{00000000-0008-0000-0200-000017010000}"/>
            </a:ext>
          </a:extLst>
        </xdr:cNvPr>
        <xdr:cNvSpPr txBox="1">
          <a:spLocks noChangeArrowheads="1"/>
        </xdr:cNvSpPr>
      </xdr:nvSpPr>
      <xdr:spPr bwMode="auto">
        <a:xfrm>
          <a:off x="506730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280" name="Text Box 16">
          <a:extLst>
            <a:ext uri="{FF2B5EF4-FFF2-40B4-BE49-F238E27FC236}">
              <a16:creationId xmlns:a16="http://schemas.microsoft.com/office/drawing/2014/main" id="{00000000-0008-0000-0200-000018010000}"/>
            </a:ext>
          </a:extLst>
        </xdr:cNvPr>
        <xdr:cNvSpPr txBox="1">
          <a:spLocks noChangeArrowheads="1"/>
        </xdr:cNvSpPr>
      </xdr:nvSpPr>
      <xdr:spPr bwMode="auto">
        <a:xfrm>
          <a:off x="5067300" y="28479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81" name="Text Box 1">
          <a:extLst>
            <a:ext uri="{FF2B5EF4-FFF2-40B4-BE49-F238E27FC236}">
              <a16:creationId xmlns:a16="http://schemas.microsoft.com/office/drawing/2014/main" id="{00000000-0008-0000-0200-000019010000}"/>
            </a:ext>
          </a:extLst>
        </xdr:cNvPr>
        <xdr:cNvSpPr txBox="1">
          <a:spLocks noChangeArrowheads="1"/>
        </xdr:cNvSpPr>
      </xdr:nvSpPr>
      <xdr:spPr bwMode="auto">
        <a:xfrm>
          <a:off x="506730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82" name="Text Box 3">
          <a:extLst>
            <a:ext uri="{FF2B5EF4-FFF2-40B4-BE49-F238E27FC236}">
              <a16:creationId xmlns:a16="http://schemas.microsoft.com/office/drawing/2014/main" id="{00000000-0008-0000-0200-00001A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83" name="Text Box 4">
          <a:extLst>
            <a:ext uri="{FF2B5EF4-FFF2-40B4-BE49-F238E27FC236}">
              <a16:creationId xmlns:a16="http://schemas.microsoft.com/office/drawing/2014/main" id="{00000000-0008-0000-0200-00001B010000}"/>
            </a:ext>
          </a:extLst>
        </xdr:cNvPr>
        <xdr:cNvSpPr txBox="1">
          <a:spLocks noChangeArrowheads="1"/>
        </xdr:cNvSpPr>
      </xdr:nvSpPr>
      <xdr:spPr bwMode="auto">
        <a:xfrm>
          <a:off x="506730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84" name="Text Box 5">
          <a:extLst>
            <a:ext uri="{FF2B5EF4-FFF2-40B4-BE49-F238E27FC236}">
              <a16:creationId xmlns:a16="http://schemas.microsoft.com/office/drawing/2014/main" id="{00000000-0008-0000-0200-00001C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85" name="Text Box 6">
          <a:extLst>
            <a:ext uri="{FF2B5EF4-FFF2-40B4-BE49-F238E27FC236}">
              <a16:creationId xmlns:a16="http://schemas.microsoft.com/office/drawing/2014/main" id="{00000000-0008-0000-0200-00001D010000}"/>
            </a:ext>
          </a:extLst>
        </xdr:cNvPr>
        <xdr:cNvSpPr txBox="1">
          <a:spLocks noChangeArrowheads="1"/>
        </xdr:cNvSpPr>
      </xdr:nvSpPr>
      <xdr:spPr bwMode="auto">
        <a:xfrm>
          <a:off x="506730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86" name="Text Box 7">
          <a:extLst>
            <a:ext uri="{FF2B5EF4-FFF2-40B4-BE49-F238E27FC236}">
              <a16:creationId xmlns:a16="http://schemas.microsoft.com/office/drawing/2014/main" id="{00000000-0008-0000-0200-00001E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571500</xdr:colOff>
      <xdr:row>16</xdr:row>
      <xdr:rowOff>38100</xdr:rowOff>
    </xdr:to>
    <xdr:sp macro="" textlink="">
      <xdr:nvSpPr>
        <xdr:cNvPr id="287" name="Text Box 9">
          <a:extLst>
            <a:ext uri="{FF2B5EF4-FFF2-40B4-BE49-F238E27FC236}">
              <a16:creationId xmlns:a16="http://schemas.microsoft.com/office/drawing/2014/main" id="{00000000-0008-0000-0200-00001F010000}"/>
            </a:ext>
          </a:extLst>
        </xdr:cNvPr>
        <xdr:cNvSpPr txBox="1">
          <a:spLocks noChangeArrowheads="1"/>
        </xdr:cNvSpPr>
      </xdr:nvSpPr>
      <xdr:spPr bwMode="auto">
        <a:xfrm>
          <a:off x="5067300" y="28479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88" name="Text Box 15">
          <a:extLst>
            <a:ext uri="{FF2B5EF4-FFF2-40B4-BE49-F238E27FC236}">
              <a16:creationId xmlns:a16="http://schemas.microsoft.com/office/drawing/2014/main" id="{00000000-0008-0000-0200-000020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89" name="Text Box 16">
          <a:extLst>
            <a:ext uri="{FF2B5EF4-FFF2-40B4-BE49-F238E27FC236}">
              <a16:creationId xmlns:a16="http://schemas.microsoft.com/office/drawing/2014/main" id="{00000000-0008-0000-0200-000021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90" name="Text Box 17">
          <a:extLst>
            <a:ext uri="{FF2B5EF4-FFF2-40B4-BE49-F238E27FC236}">
              <a16:creationId xmlns:a16="http://schemas.microsoft.com/office/drawing/2014/main" id="{00000000-0008-0000-0200-000022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91" name="Text Box 1">
          <a:extLst>
            <a:ext uri="{FF2B5EF4-FFF2-40B4-BE49-F238E27FC236}">
              <a16:creationId xmlns:a16="http://schemas.microsoft.com/office/drawing/2014/main" id="{00000000-0008-0000-0200-000023010000}"/>
            </a:ext>
          </a:extLst>
        </xdr:cNvPr>
        <xdr:cNvSpPr txBox="1">
          <a:spLocks noChangeArrowheads="1"/>
        </xdr:cNvSpPr>
      </xdr:nvSpPr>
      <xdr:spPr bwMode="auto">
        <a:xfrm>
          <a:off x="506730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92" name="Text Box 3">
          <a:extLst>
            <a:ext uri="{FF2B5EF4-FFF2-40B4-BE49-F238E27FC236}">
              <a16:creationId xmlns:a16="http://schemas.microsoft.com/office/drawing/2014/main" id="{00000000-0008-0000-0200-000024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93" name="Text Box 4">
          <a:extLst>
            <a:ext uri="{FF2B5EF4-FFF2-40B4-BE49-F238E27FC236}">
              <a16:creationId xmlns:a16="http://schemas.microsoft.com/office/drawing/2014/main" id="{00000000-0008-0000-0200-000025010000}"/>
            </a:ext>
          </a:extLst>
        </xdr:cNvPr>
        <xdr:cNvSpPr txBox="1">
          <a:spLocks noChangeArrowheads="1"/>
        </xdr:cNvSpPr>
      </xdr:nvSpPr>
      <xdr:spPr bwMode="auto">
        <a:xfrm>
          <a:off x="506730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94" name="Text Box 5">
          <a:extLst>
            <a:ext uri="{FF2B5EF4-FFF2-40B4-BE49-F238E27FC236}">
              <a16:creationId xmlns:a16="http://schemas.microsoft.com/office/drawing/2014/main" id="{00000000-0008-0000-0200-000026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295" name="Text Box 6">
          <a:extLst>
            <a:ext uri="{FF2B5EF4-FFF2-40B4-BE49-F238E27FC236}">
              <a16:creationId xmlns:a16="http://schemas.microsoft.com/office/drawing/2014/main" id="{00000000-0008-0000-0200-000027010000}"/>
            </a:ext>
          </a:extLst>
        </xdr:cNvPr>
        <xdr:cNvSpPr txBox="1">
          <a:spLocks noChangeArrowheads="1"/>
        </xdr:cNvSpPr>
      </xdr:nvSpPr>
      <xdr:spPr bwMode="auto">
        <a:xfrm>
          <a:off x="5067300" y="28479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96" name="Text Box 7">
          <a:extLst>
            <a:ext uri="{FF2B5EF4-FFF2-40B4-BE49-F238E27FC236}">
              <a16:creationId xmlns:a16="http://schemas.microsoft.com/office/drawing/2014/main" id="{00000000-0008-0000-0200-000028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571500</xdr:colOff>
      <xdr:row>16</xdr:row>
      <xdr:rowOff>38100</xdr:rowOff>
    </xdr:to>
    <xdr:sp macro="" textlink="">
      <xdr:nvSpPr>
        <xdr:cNvPr id="297" name="Text Box 9">
          <a:extLst>
            <a:ext uri="{FF2B5EF4-FFF2-40B4-BE49-F238E27FC236}">
              <a16:creationId xmlns:a16="http://schemas.microsoft.com/office/drawing/2014/main" id="{00000000-0008-0000-0200-000029010000}"/>
            </a:ext>
          </a:extLst>
        </xdr:cNvPr>
        <xdr:cNvSpPr txBox="1">
          <a:spLocks noChangeArrowheads="1"/>
        </xdr:cNvSpPr>
      </xdr:nvSpPr>
      <xdr:spPr bwMode="auto">
        <a:xfrm>
          <a:off x="5067300" y="28479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98" name="Text Box 15">
          <a:extLst>
            <a:ext uri="{FF2B5EF4-FFF2-40B4-BE49-F238E27FC236}">
              <a16:creationId xmlns:a16="http://schemas.microsoft.com/office/drawing/2014/main" id="{00000000-0008-0000-0200-00002A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299" name="Text Box 16">
          <a:extLst>
            <a:ext uri="{FF2B5EF4-FFF2-40B4-BE49-F238E27FC236}">
              <a16:creationId xmlns:a16="http://schemas.microsoft.com/office/drawing/2014/main" id="{00000000-0008-0000-0200-00002B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300" name="Text Box 17">
          <a:extLst>
            <a:ext uri="{FF2B5EF4-FFF2-40B4-BE49-F238E27FC236}">
              <a16:creationId xmlns:a16="http://schemas.microsoft.com/office/drawing/2014/main" id="{00000000-0008-0000-0200-00002C010000}"/>
            </a:ext>
          </a:extLst>
        </xdr:cNvPr>
        <xdr:cNvSpPr txBox="1">
          <a:spLocks noChangeArrowheads="1"/>
        </xdr:cNvSpPr>
      </xdr:nvSpPr>
      <xdr:spPr bwMode="auto">
        <a:xfrm>
          <a:off x="5067300" y="28479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301" name="Text Box 1">
          <a:extLst>
            <a:ext uri="{FF2B5EF4-FFF2-40B4-BE49-F238E27FC236}">
              <a16:creationId xmlns:a16="http://schemas.microsoft.com/office/drawing/2014/main" id="{00000000-0008-0000-0200-00002D010000}"/>
            </a:ext>
          </a:extLst>
        </xdr:cNvPr>
        <xdr:cNvSpPr txBox="1">
          <a:spLocks noChangeArrowheads="1"/>
        </xdr:cNvSpPr>
      </xdr:nvSpPr>
      <xdr:spPr bwMode="auto">
        <a:xfrm>
          <a:off x="5067300" y="52006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302" name="Text Box 3">
          <a:extLst>
            <a:ext uri="{FF2B5EF4-FFF2-40B4-BE49-F238E27FC236}">
              <a16:creationId xmlns:a16="http://schemas.microsoft.com/office/drawing/2014/main" id="{00000000-0008-0000-0200-00002E010000}"/>
            </a:ext>
          </a:extLst>
        </xdr:cNvPr>
        <xdr:cNvSpPr txBox="1">
          <a:spLocks noChangeArrowheads="1"/>
        </xdr:cNvSpPr>
      </xdr:nvSpPr>
      <xdr:spPr bwMode="auto">
        <a:xfrm>
          <a:off x="5067300" y="520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303" name="Text Box 4">
          <a:extLst>
            <a:ext uri="{FF2B5EF4-FFF2-40B4-BE49-F238E27FC236}">
              <a16:creationId xmlns:a16="http://schemas.microsoft.com/office/drawing/2014/main" id="{00000000-0008-0000-0200-00002F010000}"/>
            </a:ext>
          </a:extLst>
        </xdr:cNvPr>
        <xdr:cNvSpPr txBox="1">
          <a:spLocks noChangeArrowheads="1"/>
        </xdr:cNvSpPr>
      </xdr:nvSpPr>
      <xdr:spPr bwMode="auto">
        <a:xfrm>
          <a:off x="5067300" y="52006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304" name="Text Box 5">
          <a:extLst>
            <a:ext uri="{FF2B5EF4-FFF2-40B4-BE49-F238E27FC236}">
              <a16:creationId xmlns:a16="http://schemas.microsoft.com/office/drawing/2014/main" id="{00000000-0008-0000-0200-000030010000}"/>
            </a:ext>
          </a:extLst>
        </xdr:cNvPr>
        <xdr:cNvSpPr txBox="1">
          <a:spLocks noChangeArrowheads="1"/>
        </xdr:cNvSpPr>
      </xdr:nvSpPr>
      <xdr:spPr bwMode="auto">
        <a:xfrm>
          <a:off x="5067300" y="520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305" name="Text Box 6">
          <a:extLst>
            <a:ext uri="{FF2B5EF4-FFF2-40B4-BE49-F238E27FC236}">
              <a16:creationId xmlns:a16="http://schemas.microsoft.com/office/drawing/2014/main" id="{00000000-0008-0000-0200-000031010000}"/>
            </a:ext>
          </a:extLst>
        </xdr:cNvPr>
        <xdr:cNvSpPr txBox="1">
          <a:spLocks noChangeArrowheads="1"/>
        </xdr:cNvSpPr>
      </xdr:nvSpPr>
      <xdr:spPr bwMode="auto">
        <a:xfrm>
          <a:off x="5067300" y="52006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306" name="Text Box 7">
          <a:extLst>
            <a:ext uri="{FF2B5EF4-FFF2-40B4-BE49-F238E27FC236}">
              <a16:creationId xmlns:a16="http://schemas.microsoft.com/office/drawing/2014/main" id="{00000000-0008-0000-0200-000032010000}"/>
            </a:ext>
          </a:extLst>
        </xdr:cNvPr>
        <xdr:cNvSpPr txBox="1">
          <a:spLocks noChangeArrowheads="1"/>
        </xdr:cNvSpPr>
      </xdr:nvSpPr>
      <xdr:spPr bwMode="auto">
        <a:xfrm>
          <a:off x="5067300" y="520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307" name="Text Box 8">
          <a:extLst>
            <a:ext uri="{FF2B5EF4-FFF2-40B4-BE49-F238E27FC236}">
              <a16:creationId xmlns:a16="http://schemas.microsoft.com/office/drawing/2014/main" id="{00000000-0008-0000-0200-000033010000}"/>
            </a:ext>
          </a:extLst>
        </xdr:cNvPr>
        <xdr:cNvSpPr txBox="1">
          <a:spLocks noChangeArrowheads="1"/>
        </xdr:cNvSpPr>
      </xdr:nvSpPr>
      <xdr:spPr bwMode="auto">
        <a:xfrm>
          <a:off x="5067300" y="52006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523875</xdr:colOff>
      <xdr:row>22</xdr:row>
      <xdr:rowOff>66675</xdr:rowOff>
    </xdr:to>
    <xdr:sp macro="" textlink="">
      <xdr:nvSpPr>
        <xdr:cNvPr id="308" name="Text Box 9">
          <a:extLst>
            <a:ext uri="{FF2B5EF4-FFF2-40B4-BE49-F238E27FC236}">
              <a16:creationId xmlns:a16="http://schemas.microsoft.com/office/drawing/2014/main" id="{00000000-0008-0000-0200-000034010000}"/>
            </a:ext>
          </a:extLst>
        </xdr:cNvPr>
        <xdr:cNvSpPr txBox="1">
          <a:spLocks noChangeArrowheads="1"/>
        </xdr:cNvSpPr>
      </xdr:nvSpPr>
      <xdr:spPr bwMode="auto">
        <a:xfrm>
          <a:off x="5067300" y="52006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523875</xdr:colOff>
      <xdr:row>22</xdr:row>
      <xdr:rowOff>66675</xdr:rowOff>
    </xdr:to>
    <xdr:sp macro="" textlink="">
      <xdr:nvSpPr>
        <xdr:cNvPr id="309" name="Text Box 13">
          <a:extLst>
            <a:ext uri="{FF2B5EF4-FFF2-40B4-BE49-F238E27FC236}">
              <a16:creationId xmlns:a16="http://schemas.microsoft.com/office/drawing/2014/main" id="{00000000-0008-0000-0200-000035010000}"/>
            </a:ext>
          </a:extLst>
        </xdr:cNvPr>
        <xdr:cNvSpPr txBox="1">
          <a:spLocks noChangeArrowheads="1"/>
        </xdr:cNvSpPr>
      </xdr:nvSpPr>
      <xdr:spPr bwMode="auto">
        <a:xfrm>
          <a:off x="5067300" y="52006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310" name="Text Box 15">
          <a:extLst>
            <a:ext uri="{FF2B5EF4-FFF2-40B4-BE49-F238E27FC236}">
              <a16:creationId xmlns:a16="http://schemas.microsoft.com/office/drawing/2014/main" id="{00000000-0008-0000-0200-000036010000}"/>
            </a:ext>
          </a:extLst>
        </xdr:cNvPr>
        <xdr:cNvSpPr txBox="1">
          <a:spLocks noChangeArrowheads="1"/>
        </xdr:cNvSpPr>
      </xdr:nvSpPr>
      <xdr:spPr bwMode="auto">
        <a:xfrm>
          <a:off x="5067300" y="520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311" name="Text Box 16">
          <a:extLst>
            <a:ext uri="{FF2B5EF4-FFF2-40B4-BE49-F238E27FC236}">
              <a16:creationId xmlns:a16="http://schemas.microsoft.com/office/drawing/2014/main" id="{00000000-0008-0000-0200-000037010000}"/>
            </a:ext>
          </a:extLst>
        </xdr:cNvPr>
        <xdr:cNvSpPr txBox="1">
          <a:spLocks noChangeArrowheads="1"/>
        </xdr:cNvSpPr>
      </xdr:nvSpPr>
      <xdr:spPr bwMode="auto">
        <a:xfrm>
          <a:off x="5067300" y="520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312" name="Text Box 1">
          <a:extLst>
            <a:ext uri="{FF2B5EF4-FFF2-40B4-BE49-F238E27FC236}">
              <a16:creationId xmlns:a16="http://schemas.microsoft.com/office/drawing/2014/main" id="{00000000-0008-0000-0200-000038010000}"/>
            </a:ext>
          </a:extLst>
        </xdr:cNvPr>
        <xdr:cNvSpPr txBox="1">
          <a:spLocks noChangeArrowheads="1"/>
        </xdr:cNvSpPr>
      </xdr:nvSpPr>
      <xdr:spPr bwMode="auto">
        <a:xfrm>
          <a:off x="5067300" y="520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13" name="Text Box 3">
          <a:extLst>
            <a:ext uri="{FF2B5EF4-FFF2-40B4-BE49-F238E27FC236}">
              <a16:creationId xmlns:a16="http://schemas.microsoft.com/office/drawing/2014/main" id="{00000000-0008-0000-0200-000039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314" name="Text Box 4">
          <a:extLst>
            <a:ext uri="{FF2B5EF4-FFF2-40B4-BE49-F238E27FC236}">
              <a16:creationId xmlns:a16="http://schemas.microsoft.com/office/drawing/2014/main" id="{00000000-0008-0000-0200-00003A010000}"/>
            </a:ext>
          </a:extLst>
        </xdr:cNvPr>
        <xdr:cNvSpPr txBox="1">
          <a:spLocks noChangeArrowheads="1"/>
        </xdr:cNvSpPr>
      </xdr:nvSpPr>
      <xdr:spPr bwMode="auto">
        <a:xfrm>
          <a:off x="5067300" y="520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15" name="Text Box 5">
          <a:extLst>
            <a:ext uri="{FF2B5EF4-FFF2-40B4-BE49-F238E27FC236}">
              <a16:creationId xmlns:a16="http://schemas.microsoft.com/office/drawing/2014/main" id="{00000000-0008-0000-0200-00003B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316" name="Text Box 6">
          <a:extLst>
            <a:ext uri="{FF2B5EF4-FFF2-40B4-BE49-F238E27FC236}">
              <a16:creationId xmlns:a16="http://schemas.microsoft.com/office/drawing/2014/main" id="{00000000-0008-0000-0200-00003C010000}"/>
            </a:ext>
          </a:extLst>
        </xdr:cNvPr>
        <xdr:cNvSpPr txBox="1">
          <a:spLocks noChangeArrowheads="1"/>
        </xdr:cNvSpPr>
      </xdr:nvSpPr>
      <xdr:spPr bwMode="auto">
        <a:xfrm>
          <a:off x="5067300" y="520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17" name="Text Box 7">
          <a:extLst>
            <a:ext uri="{FF2B5EF4-FFF2-40B4-BE49-F238E27FC236}">
              <a16:creationId xmlns:a16="http://schemas.microsoft.com/office/drawing/2014/main" id="{00000000-0008-0000-0200-00003D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571500</xdr:colOff>
      <xdr:row>22</xdr:row>
      <xdr:rowOff>38100</xdr:rowOff>
    </xdr:to>
    <xdr:sp macro="" textlink="">
      <xdr:nvSpPr>
        <xdr:cNvPr id="318" name="Text Box 9">
          <a:extLst>
            <a:ext uri="{FF2B5EF4-FFF2-40B4-BE49-F238E27FC236}">
              <a16:creationId xmlns:a16="http://schemas.microsoft.com/office/drawing/2014/main" id="{00000000-0008-0000-0200-00003E010000}"/>
            </a:ext>
          </a:extLst>
        </xdr:cNvPr>
        <xdr:cNvSpPr txBox="1">
          <a:spLocks noChangeArrowheads="1"/>
        </xdr:cNvSpPr>
      </xdr:nvSpPr>
      <xdr:spPr bwMode="auto">
        <a:xfrm>
          <a:off x="5067300" y="52006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19" name="Text Box 15">
          <a:extLst>
            <a:ext uri="{FF2B5EF4-FFF2-40B4-BE49-F238E27FC236}">
              <a16:creationId xmlns:a16="http://schemas.microsoft.com/office/drawing/2014/main" id="{00000000-0008-0000-0200-00003F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20" name="Text Box 16">
          <a:extLst>
            <a:ext uri="{FF2B5EF4-FFF2-40B4-BE49-F238E27FC236}">
              <a16:creationId xmlns:a16="http://schemas.microsoft.com/office/drawing/2014/main" id="{00000000-0008-0000-0200-000040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21" name="Text Box 17">
          <a:extLst>
            <a:ext uri="{FF2B5EF4-FFF2-40B4-BE49-F238E27FC236}">
              <a16:creationId xmlns:a16="http://schemas.microsoft.com/office/drawing/2014/main" id="{00000000-0008-0000-0200-000041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322" name="Text Box 1">
          <a:extLst>
            <a:ext uri="{FF2B5EF4-FFF2-40B4-BE49-F238E27FC236}">
              <a16:creationId xmlns:a16="http://schemas.microsoft.com/office/drawing/2014/main" id="{00000000-0008-0000-0200-000042010000}"/>
            </a:ext>
          </a:extLst>
        </xdr:cNvPr>
        <xdr:cNvSpPr txBox="1">
          <a:spLocks noChangeArrowheads="1"/>
        </xdr:cNvSpPr>
      </xdr:nvSpPr>
      <xdr:spPr bwMode="auto">
        <a:xfrm>
          <a:off x="5067300" y="520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23" name="Text Box 3">
          <a:extLst>
            <a:ext uri="{FF2B5EF4-FFF2-40B4-BE49-F238E27FC236}">
              <a16:creationId xmlns:a16="http://schemas.microsoft.com/office/drawing/2014/main" id="{00000000-0008-0000-0200-000043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324" name="Text Box 4">
          <a:extLst>
            <a:ext uri="{FF2B5EF4-FFF2-40B4-BE49-F238E27FC236}">
              <a16:creationId xmlns:a16="http://schemas.microsoft.com/office/drawing/2014/main" id="{00000000-0008-0000-0200-000044010000}"/>
            </a:ext>
          </a:extLst>
        </xdr:cNvPr>
        <xdr:cNvSpPr txBox="1">
          <a:spLocks noChangeArrowheads="1"/>
        </xdr:cNvSpPr>
      </xdr:nvSpPr>
      <xdr:spPr bwMode="auto">
        <a:xfrm>
          <a:off x="5067300" y="520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25" name="Text Box 5">
          <a:extLst>
            <a:ext uri="{FF2B5EF4-FFF2-40B4-BE49-F238E27FC236}">
              <a16:creationId xmlns:a16="http://schemas.microsoft.com/office/drawing/2014/main" id="{00000000-0008-0000-0200-000045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326" name="Text Box 6">
          <a:extLst>
            <a:ext uri="{FF2B5EF4-FFF2-40B4-BE49-F238E27FC236}">
              <a16:creationId xmlns:a16="http://schemas.microsoft.com/office/drawing/2014/main" id="{00000000-0008-0000-0200-000046010000}"/>
            </a:ext>
          </a:extLst>
        </xdr:cNvPr>
        <xdr:cNvSpPr txBox="1">
          <a:spLocks noChangeArrowheads="1"/>
        </xdr:cNvSpPr>
      </xdr:nvSpPr>
      <xdr:spPr bwMode="auto">
        <a:xfrm>
          <a:off x="5067300" y="520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27" name="Text Box 7">
          <a:extLst>
            <a:ext uri="{FF2B5EF4-FFF2-40B4-BE49-F238E27FC236}">
              <a16:creationId xmlns:a16="http://schemas.microsoft.com/office/drawing/2014/main" id="{00000000-0008-0000-0200-000047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571500</xdr:colOff>
      <xdr:row>22</xdr:row>
      <xdr:rowOff>38100</xdr:rowOff>
    </xdr:to>
    <xdr:sp macro="" textlink="">
      <xdr:nvSpPr>
        <xdr:cNvPr id="328" name="Text Box 9">
          <a:extLst>
            <a:ext uri="{FF2B5EF4-FFF2-40B4-BE49-F238E27FC236}">
              <a16:creationId xmlns:a16="http://schemas.microsoft.com/office/drawing/2014/main" id="{00000000-0008-0000-0200-000048010000}"/>
            </a:ext>
          </a:extLst>
        </xdr:cNvPr>
        <xdr:cNvSpPr txBox="1">
          <a:spLocks noChangeArrowheads="1"/>
        </xdr:cNvSpPr>
      </xdr:nvSpPr>
      <xdr:spPr bwMode="auto">
        <a:xfrm>
          <a:off x="5067300" y="52006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29" name="Text Box 15">
          <a:extLst>
            <a:ext uri="{FF2B5EF4-FFF2-40B4-BE49-F238E27FC236}">
              <a16:creationId xmlns:a16="http://schemas.microsoft.com/office/drawing/2014/main" id="{00000000-0008-0000-0200-000049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30" name="Text Box 16">
          <a:extLst>
            <a:ext uri="{FF2B5EF4-FFF2-40B4-BE49-F238E27FC236}">
              <a16:creationId xmlns:a16="http://schemas.microsoft.com/office/drawing/2014/main" id="{00000000-0008-0000-0200-00004A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31" name="Text Box 17">
          <a:extLst>
            <a:ext uri="{FF2B5EF4-FFF2-40B4-BE49-F238E27FC236}">
              <a16:creationId xmlns:a16="http://schemas.microsoft.com/office/drawing/2014/main" id="{00000000-0008-0000-0200-00004B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332" name="Text Box 1">
          <a:extLst>
            <a:ext uri="{FF2B5EF4-FFF2-40B4-BE49-F238E27FC236}">
              <a16:creationId xmlns:a16="http://schemas.microsoft.com/office/drawing/2014/main" id="{00000000-0008-0000-0200-00004C010000}"/>
            </a:ext>
          </a:extLst>
        </xdr:cNvPr>
        <xdr:cNvSpPr txBox="1">
          <a:spLocks noChangeArrowheads="1"/>
        </xdr:cNvSpPr>
      </xdr:nvSpPr>
      <xdr:spPr bwMode="auto">
        <a:xfrm>
          <a:off x="5067300" y="52006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333" name="Text Box 3">
          <a:extLst>
            <a:ext uri="{FF2B5EF4-FFF2-40B4-BE49-F238E27FC236}">
              <a16:creationId xmlns:a16="http://schemas.microsoft.com/office/drawing/2014/main" id="{00000000-0008-0000-0200-00004D010000}"/>
            </a:ext>
          </a:extLst>
        </xdr:cNvPr>
        <xdr:cNvSpPr txBox="1">
          <a:spLocks noChangeArrowheads="1"/>
        </xdr:cNvSpPr>
      </xdr:nvSpPr>
      <xdr:spPr bwMode="auto">
        <a:xfrm>
          <a:off x="5067300" y="520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334" name="Text Box 4">
          <a:extLst>
            <a:ext uri="{FF2B5EF4-FFF2-40B4-BE49-F238E27FC236}">
              <a16:creationId xmlns:a16="http://schemas.microsoft.com/office/drawing/2014/main" id="{00000000-0008-0000-0200-00004E010000}"/>
            </a:ext>
          </a:extLst>
        </xdr:cNvPr>
        <xdr:cNvSpPr txBox="1">
          <a:spLocks noChangeArrowheads="1"/>
        </xdr:cNvSpPr>
      </xdr:nvSpPr>
      <xdr:spPr bwMode="auto">
        <a:xfrm>
          <a:off x="5067300" y="52006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335" name="Text Box 5">
          <a:extLst>
            <a:ext uri="{FF2B5EF4-FFF2-40B4-BE49-F238E27FC236}">
              <a16:creationId xmlns:a16="http://schemas.microsoft.com/office/drawing/2014/main" id="{00000000-0008-0000-0200-00004F010000}"/>
            </a:ext>
          </a:extLst>
        </xdr:cNvPr>
        <xdr:cNvSpPr txBox="1">
          <a:spLocks noChangeArrowheads="1"/>
        </xdr:cNvSpPr>
      </xdr:nvSpPr>
      <xdr:spPr bwMode="auto">
        <a:xfrm>
          <a:off x="5067300" y="520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336" name="Text Box 6">
          <a:extLst>
            <a:ext uri="{FF2B5EF4-FFF2-40B4-BE49-F238E27FC236}">
              <a16:creationId xmlns:a16="http://schemas.microsoft.com/office/drawing/2014/main" id="{00000000-0008-0000-0200-000050010000}"/>
            </a:ext>
          </a:extLst>
        </xdr:cNvPr>
        <xdr:cNvSpPr txBox="1">
          <a:spLocks noChangeArrowheads="1"/>
        </xdr:cNvSpPr>
      </xdr:nvSpPr>
      <xdr:spPr bwMode="auto">
        <a:xfrm>
          <a:off x="5067300" y="52006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337" name="Text Box 7">
          <a:extLst>
            <a:ext uri="{FF2B5EF4-FFF2-40B4-BE49-F238E27FC236}">
              <a16:creationId xmlns:a16="http://schemas.microsoft.com/office/drawing/2014/main" id="{00000000-0008-0000-0200-000051010000}"/>
            </a:ext>
          </a:extLst>
        </xdr:cNvPr>
        <xdr:cNvSpPr txBox="1">
          <a:spLocks noChangeArrowheads="1"/>
        </xdr:cNvSpPr>
      </xdr:nvSpPr>
      <xdr:spPr bwMode="auto">
        <a:xfrm>
          <a:off x="5067300" y="520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133350</xdr:colOff>
      <xdr:row>22</xdr:row>
      <xdr:rowOff>28575</xdr:rowOff>
    </xdr:to>
    <xdr:sp macro="" textlink="">
      <xdr:nvSpPr>
        <xdr:cNvPr id="338" name="Text Box 8">
          <a:extLst>
            <a:ext uri="{FF2B5EF4-FFF2-40B4-BE49-F238E27FC236}">
              <a16:creationId xmlns:a16="http://schemas.microsoft.com/office/drawing/2014/main" id="{00000000-0008-0000-0200-000052010000}"/>
            </a:ext>
          </a:extLst>
        </xdr:cNvPr>
        <xdr:cNvSpPr txBox="1">
          <a:spLocks noChangeArrowheads="1"/>
        </xdr:cNvSpPr>
      </xdr:nvSpPr>
      <xdr:spPr bwMode="auto">
        <a:xfrm>
          <a:off x="5067300" y="52006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523875</xdr:colOff>
      <xdr:row>22</xdr:row>
      <xdr:rowOff>66675</xdr:rowOff>
    </xdr:to>
    <xdr:sp macro="" textlink="">
      <xdr:nvSpPr>
        <xdr:cNvPr id="339" name="Text Box 9">
          <a:extLst>
            <a:ext uri="{FF2B5EF4-FFF2-40B4-BE49-F238E27FC236}">
              <a16:creationId xmlns:a16="http://schemas.microsoft.com/office/drawing/2014/main" id="{00000000-0008-0000-0200-000053010000}"/>
            </a:ext>
          </a:extLst>
        </xdr:cNvPr>
        <xdr:cNvSpPr txBox="1">
          <a:spLocks noChangeArrowheads="1"/>
        </xdr:cNvSpPr>
      </xdr:nvSpPr>
      <xdr:spPr bwMode="auto">
        <a:xfrm>
          <a:off x="5067300" y="52006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523875</xdr:colOff>
      <xdr:row>22</xdr:row>
      <xdr:rowOff>66675</xdr:rowOff>
    </xdr:to>
    <xdr:sp macro="" textlink="">
      <xdr:nvSpPr>
        <xdr:cNvPr id="340" name="Text Box 13">
          <a:extLst>
            <a:ext uri="{FF2B5EF4-FFF2-40B4-BE49-F238E27FC236}">
              <a16:creationId xmlns:a16="http://schemas.microsoft.com/office/drawing/2014/main" id="{00000000-0008-0000-0200-000054010000}"/>
            </a:ext>
          </a:extLst>
        </xdr:cNvPr>
        <xdr:cNvSpPr txBox="1">
          <a:spLocks noChangeArrowheads="1"/>
        </xdr:cNvSpPr>
      </xdr:nvSpPr>
      <xdr:spPr bwMode="auto">
        <a:xfrm>
          <a:off x="5067300" y="52006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341" name="Text Box 15">
          <a:extLst>
            <a:ext uri="{FF2B5EF4-FFF2-40B4-BE49-F238E27FC236}">
              <a16:creationId xmlns:a16="http://schemas.microsoft.com/office/drawing/2014/main" id="{00000000-0008-0000-0200-000055010000}"/>
            </a:ext>
          </a:extLst>
        </xdr:cNvPr>
        <xdr:cNvSpPr txBox="1">
          <a:spLocks noChangeArrowheads="1"/>
        </xdr:cNvSpPr>
      </xdr:nvSpPr>
      <xdr:spPr bwMode="auto">
        <a:xfrm>
          <a:off x="5067300" y="520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485775</xdr:colOff>
      <xdr:row>22</xdr:row>
      <xdr:rowOff>66675</xdr:rowOff>
    </xdr:to>
    <xdr:sp macro="" textlink="">
      <xdr:nvSpPr>
        <xdr:cNvPr id="342" name="Text Box 16">
          <a:extLst>
            <a:ext uri="{FF2B5EF4-FFF2-40B4-BE49-F238E27FC236}">
              <a16:creationId xmlns:a16="http://schemas.microsoft.com/office/drawing/2014/main" id="{00000000-0008-0000-0200-000056010000}"/>
            </a:ext>
          </a:extLst>
        </xdr:cNvPr>
        <xdr:cNvSpPr txBox="1">
          <a:spLocks noChangeArrowheads="1"/>
        </xdr:cNvSpPr>
      </xdr:nvSpPr>
      <xdr:spPr bwMode="auto">
        <a:xfrm>
          <a:off x="5067300" y="520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343" name="Text Box 1">
          <a:extLst>
            <a:ext uri="{FF2B5EF4-FFF2-40B4-BE49-F238E27FC236}">
              <a16:creationId xmlns:a16="http://schemas.microsoft.com/office/drawing/2014/main" id="{00000000-0008-0000-0200-000057010000}"/>
            </a:ext>
          </a:extLst>
        </xdr:cNvPr>
        <xdr:cNvSpPr txBox="1">
          <a:spLocks noChangeArrowheads="1"/>
        </xdr:cNvSpPr>
      </xdr:nvSpPr>
      <xdr:spPr bwMode="auto">
        <a:xfrm>
          <a:off x="5067300" y="520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44" name="Text Box 3">
          <a:extLst>
            <a:ext uri="{FF2B5EF4-FFF2-40B4-BE49-F238E27FC236}">
              <a16:creationId xmlns:a16="http://schemas.microsoft.com/office/drawing/2014/main" id="{00000000-0008-0000-0200-000058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345" name="Text Box 4">
          <a:extLst>
            <a:ext uri="{FF2B5EF4-FFF2-40B4-BE49-F238E27FC236}">
              <a16:creationId xmlns:a16="http://schemas.microsoft.com/office/drawing/2014/main" id="{00000000-0008-0000-0200-000059010000}"/>
            </a:ext>
          </a:extLst>
        </xdr:cNvPr>
        <xdr:cNvSpPr txBox="1">
          <a:spLocks noChangeArrowheads="1"/>
        </xdr:cNvSpPr>
      </xdr:nvSpPr>
      <xdr:spPr bwMode="auto">
        <a:xfrm>
          <a:off x="5067300" y="520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46" name="Text Box 5">
          <a:extLst>
            <a:ext uri="{FF2B5EF4-FFF2-40B4-BE49-F238E27FC236}">
              <a16:creationId xmlns:a16="http://schemas.microsoft.com/office/drawing/2014/main" id="{00000000-0008-0000-0200-00005A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347" name="Text Box 6">
          <a:extLst>
            <a:ext uri="{FF2B5EF4-FFF2-40B4-BE49-F238E27FC236}">
              <a16:creationId xmlns:a16="http://schemas.microsoft.com/office/drawing/2014/main" id="{00000000-0008-0000-0200-00005B010000}"/>
            </a:ext>
          </a:extLst>
        </xdr:cNvPr>
        <xdr:cNvSpPr txBox="1">
          <a:spLocks noChangeArrowheads="1"/>
        </xdr:cNvSpPr>
      </xdr:nvSpPr>
      <xdr:spPr bwMode="auto">
        <a:xfrm>
          <a:off x="5067300" y="520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48" name="Text Box 7">
          <a:extLst>
            <a:ext uri="{FF2B5EF4-FFF2-40B4-BE49-F238E27FC236}">
              <a16:creationId xmlns:a16="http://schemas.microsoft.com/office/drawing/2014/main" id="{00000000-0008-0000-0200-00005C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571500</xdr:colOff>
      <xdr:row>22</xdr:row>
      <xdr:rowOff>38100</xdr:rowOff>
    </xdr:to>
    <xdr:sp macro="" textlink="">
      <xdr:nvSpPr>
        <xdr:cNvPr id="349" name="Text Box 9">
          <a:extLst>
            <a:ext uri="{FF2B5EF4-FFF2-40B4-BE49-F238E27FC236}">
              <a16:creationId xmlns:a16="http://schemas.microsoft.com/office/drawing/2014/main" id="{00000000-0008-0000-0200-00005D010000}"/>
            </a:ext>
          </a:extLst>
        </xdr:cNvPr>
        <xdr:cNvSpPr txBox="1">
          <a:spLocks noChangeArrowheads="1"/>
        </xdr:cNvSpPr>
      </xdr:nvSpPr>
      <xdr:spPr bwMode="auto">
        <a:xfrm>
          <a:off x="5067300" y="52006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50" name="Text Box 15">
          <a:extLst>
            <a:ext uri="{FF2B5EF4-FFF2-40B4-BE49-F238E27FC236}">
              <a16:creationId xmlns:a16="http://schemas.microsoft.com/office/drawing/2014/main" id="{00000000-0008-0000-0200-00005E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51" name="Text Box 16">
          <a:extLst>
            <a:ext uri="{FF2B5EF4-FFF2-40B4-BE49-F238E27FC236}">
              <a16:creationId xmlns:a16="http://schemas.microsoft.com/office/drawing/2014/main" id="{00000000-0008-0000-0200-00005F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52" name="Text Box 17">
          <a:extLst>
            <a:ext uri="{FF2B5EF4-FFF2-40B4-BE49-F238E27FC236}">
              <a16:creationId xmlns:a16="http://schemas.microsoft.com/office/drawing/2014/main" id="{00000000-0008-0000-0200-000060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353" name="Text Box 1">
          <a:extLst>
            <a:ext uri="{FF2B5EF4-FFF2-40B4-BE49-F238E27FC236}">
              <a16:creationId xmlns:a16="http://schemas.microsoft.com/office/drawing/2014/main" id="{00000000-0008-0000-0200-000061010000}"/>
            </a:ext>
          </a:extLst>
        </xdr:cNvPr>
        <xdr:cNvSpPr txBox="1">
          <a:spLocks noChangeArrowheads="1"/>
        </xdr:cNvSpPr>
      </xdr:nvSpPr>
      <xdr:spPr bwMode="auto">
        <a:xfrm>
          <a:off x="5067300" y="520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54" name="Text Box 3">
          <a:extLst>
            <a:ext uri="{FF2B5EF4-FFF2-40B4-BE49-F238E27FC236}">
              <a16:creationId xmlns:a16="http://schemas.microsoft.com/office/drawing/2014/main" id="{00000000-0008-0000-0200-000062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355" name="Text Box 4">
          <a:extLst>
            <a:ext uri="{FF2B5EF4-FFF2-40B4-BE49-F238E27FC236}">
              <a16:creationId xmlns:a16="http://schemas.microsoft.com/office/drawing/2014/main" id="{00000000-0008-0000-0200-000063010000}"/>
            </a:ext>
          </a:extLst>
        </xdr:cNvPr>
        <xdr:cNvSpPr txBox="1">
          <a:spLocks noChangeArrowheads="1"/>
        </xdr:cNvSpPr>
      </xdr:nvSpPr>
      <xdr:spPr bwMode="auto">
        <a:xfrm>
          <a:off x="5067300" y="520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56" name="Text Box 5">
          <a:extLst>
            <a:ext uri="{FF2B5EF4-FFF2-40B4-BE49-F238E27FC236}">
              <a16:creationId xmlns:a16="http://schemas.microsoft.com/office/drawing/2014/main" id="{00000000-0008-0000-0200-000064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219075</xdr:colOff>
      <xdr:row>22</xdr:row>
      <xdr:rowOff>28575</xdr:rowOff>
    </xdr:to>
    <xdr:sp macro="" textlink="">
      <xdr:nvSpPr>
        <xdr:cNvPr id="357" name="Text Box 6">
          <a:extLst>
            <a:ext uri="{FF2B5EF4-FFF2-40B4-BE49-F238E27FC236}">
              <a16:creationId xmlns:a16="http://schemas.microsoft.com/office/drawing/2014/main" id="{00000000-0008-0000-0200-000065010000}"/>
            </a:ext>
          </a:extLst>
        </xdr:cNvPr>
        <xdr:cNvSpPr txBox="1">
          <a:spLocks noChangeArrowheads="1"/>
        </xdr:cNvSpPr>
      </xdr:nvSpPr>
      <xdr:spPr bwMode="auto">
        <a:xfrm>
          <a:off x="5067300" y="520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58" name="Text Box 7">
          <a:extLst>
            <a:ext uri="{FF2B5EF4-FFF2-40B4-BE49-F238E27FC236}">
              <a16:creationId xmlns:a16="http://schemas.microsoft.com/office/drawing/2014/main" id="{00000000-0008-0000-0200-000066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571500</xdr:colOff>
      <xdr:row>22</xdr:row>
      <xdr:rowOff>38100</xdr:rowOff>
    </xdr:to>
    <xdr:sp macro="" textlink="">
      <xdr:nvSpPr>
        <xdr:cNvPr id="359" name="Text Box 9">
          <a:extLst>
            <a:ext uri="{FF2B5EF4-FFF2-40B4-BE49-F238E27FC236}">
              <a16:creationId xmlns:a16="http://schemas.microsoft.com/office/drawing/2014/main" id="{00000000-0008-0000-0200-000067010000}"/>
            </a:ext>
          </a:extLst>
        </xdr:cNvPr>
        <xdr:cNvSpPr txBox="1">
          <a:spLocks noChangeArrowheads="1"/>
        </xdr:cNvSpPr>
      </xdr:nvSpPr>
      <xdr:spPr bwMode="auto">
        <a:xfrm>
          <a:off x="5067300" y="52006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60" name="Text Box 15">
          <a:extLst>
            <a:ext uri="{FF2B5EF4-FFF2-40B4-BE49-F238E27FC236}">
              <a16:creationId xmlns:a16="http://schemas.microsoft.com/office/drawing/2014/main" id="{00000000-0008-0000-0200-000068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61" name="Text Box 16">
          <a:extLst>
            <a:ext uri="{FF2B5EF4-FFF2-40B4-BE49-F238E27FC236}">
              <a16:creationId xmlns:a16="http://schemas.microsoft.com/office/drawing/2014/main" id="{00000000-0008-0000-0200-000069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22</xdr:row>
      <xdr:rowOff>0</xdr:rowOff>
    </xdr:from>
    <xdr:to>
      <xdr:col>0</xdr:col>
      <xdr:colOff>533400</xdr:colOff>
      <xdr:row>22</xdr:row>
      <xdr:rowOff>38100</xdr:rowOff>
    </xdr:to>
    <xdr:sp macro="" textlink="">
      <xdr:nvSpPr>
        <xdr:cNvPr id="362" name="Text Box 17">
          <a:extLst>
            <a:ext uri="{FF2B5EF4-FFF2-40B4-BE49-F238E27FC236}">
              <a16:creationId xmlns:a16="http://schemas.microsoft.com/office/drawing/2014/main" id="{00000000-0008-0000-0200-00006A010000}"/>
            </a:ext>
          </a:extLst>
        </xdr:cNvPr>
        <xdr:cNvSpPr txBox="1">
          <a:spLocks noChangeArrowheads="1"/>
        </xdr:cNvSpPr>
      </xdr:nvSpPr>
      <xdr:spPr bwMode="auto">
        <a:xfrm>
          <a:off x="5067300" y="520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363" name="Text Box 1">
          <a:extLst>
            <a:ext uri="{FF2B5EF4-FFF2-40B4-BE49-F238E27FC236}">
              <a16:creationId xmlns:a16="http://schemas.microsoft.com/office/drawing/2014/main" id="{00000000-0008-0000-0200-00006B010000}"/>
            </a:ext>
          </a:extLst>
        </xdr:cNvPr>
        <xdr:cNvSpPr txBox="1">
          <a:spLocks noChangeArrowheads="1"/>
        </xdr:cNvSpPr>
      </xdr:nvSpPr>
      <xdr:spPr bwMode="auto">
        <a:xfrm>
          <a:off x="5067300" y="166306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364" name="Text Box 3">
          <a:extLst>
            <a:ext uri="{FF2B5EF4-FFF2-40B4-BE49-F238E27FC236}">
              <a16:creationId xmlns:a16="http://schemas.microsoft.com/office/drawing/2014/main" id="{00000000-0008-0000-0200-00006C010000}"/>
            </a:ext>
          </a:extLst>
        </xdr:cNvPr>
        <xdr:cNvSpPr txBox="1">
          <a:spLocks noChangeArrowheads="1"/>
        </xdr:cNvSpPr>
      </xdr:nvSpPr>
      <xdr:spPr bwMode="auto">
        <a:xfrm>
          <a:off x="5067300" y="1663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365" name="Text Box 4">
          <a:extLst>
            <a:ext uri="{FF2B5EF4-FFF2-40B4-BE49-F238E27FC236}">
              <a16:creationId xmlns:a16="http://schemas.microsoft.com/office/drawing/2014/main" id="{00000000-0008-0000-0200-00006D010000}"/>
            </a:ext>
          </a:extLst>
        </xdr:cNvPr>
        <xdr:cNvSpPr txBox="1">
          <a:spLocks noChangeArrowheads="1"/>
        </xdr:cNvSpPr>
      </xdr:nvSpPr>
      <xdr:spPr bwMode="auto">
        <a:xfrm>
          <a:off x="5067300" y="166306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366" name="Text Box 5">
          <a:extLst>
            <a:ext uri="{FF2B5EF4-FFF2-40B4-BE49-F238E27FC236}">
              <a16:creationId xmlns:a16="http://schemas.microsoft.com/office/drawing/2014/main" id="{00000000-0008-0000-0200-00006E010000}"/>
            </a:ext>
          </a:extLst>
        </xdr:cNvPr>
        <xdr:cNvSpPr txBox="1">
          <a:spLocks noChangeArrowheads="1"/>
        </xdr:cNvSpPr>
      </xdr:nvSpPr>
      <xdr:spPr bwMode="auto">
        <a:xfrm>
          <a:off x="5067300" y="1663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367" name="Text Box 6">
          <a:extLst>
            <a:ext uri="{FF2B5EF4-FFF2-40B4-BE49-F238E27FC236}">
              <a16:creationId xmlns:a16="http://schemas.microsoft.com/office/drawing/2014/main" id="{00000000-0008-0000-0200-00006F010000}"/>
            </a:ext>
          </a:extLst>
        </xdr:cNvPr>
        <xdr:cNvSpPr txBox="1">
          <a:spLocks noChangeArrowheads="1"/>
        </xdr:cNvSpPr>
      </xdr:nvSpPr>
      <xdr:spPr bwMode="auto">
        <a:xfrm>
          <a:off x="5067300" y="166306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368" name="Text Box 7">
          <a:extLst>
            <a:ext uri="{FF2B5EF4-FFF2-40B4-BE49-F238E27FC236}">
              <a16:creationId xmlns:a16="http://schemas.microsoft.com/office/drawing/2014/main" id="{00000000-0008-0000-0200-000070010000}"/>
            </a:ext>
          </a:extLst>
        </xdr:cNvPr>
        <xdr:cNvSpPr txBox="1">
          <a:spLocks noChangeArrowheads="1"/>
        </xdr:cNvSpPr>
      </xdr:nvSpPr>
      <xdr:spPr bwMode="auto">
        <a:xfrm>
          <a:off x="5067300" y="1663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369" name="Text Box 8">
          <a:extLst>
            <a:ext uri="{FF2B5EF4-FFF2-40B4-BE49-F238E27FC236}">
              <a16:creationId xmlns:a16="http://schemas.microsoft.com/office/drawing/2014/main" id="{00000000-0008-0000-0200-000071010000}"/>
            </a:ext>
          </a:extLst>
        </xdr:cNvPr>
        <xdr:cNvSpPr txBox="1">
          <a:spLocks noChangeArrowheads="1"/>
        </xdr:cNvSpPr>
      </xdr:nvSpPr>
      <xdr:spPr bwMode="auto">
        <a:xfrm>
          <a:off x="5067300" y="166306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370" name="Text Box 9">
          <a:extLst>
            <a:ext uri="{FF2B5EF4-FFF2-40B4-BE49-F238E27FC236}">
              <a16:creationId xmlns:a16="http://schemas.microsoft.com/office/drawing/2014/main" id="{00000000-0008-0000-0200-000072010000}"/>
            </a:ext>
          </a:extLst>
        </xdr:cNvPr>
        <xdr:cNvSpPr txBox="1">
          <a:spLocks noChangeArrowheads="1"/>
        </xdr:cNvSpPr>
      </xdr:nvSpPr>
      <xdr:spPr bwMode="auto">
        <a:xfrm>
          <a:off x="5067300" y="166306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371" name="Text Box 13">
          <a:extLst>
            <a:ext uri="{FF2B5EF4-FFF2-40B4-BE49-F238E27FC236}">
              <a16:creationId xmlns:a16="http://schemas.microsoft.com/office/drawing/2014/main" id="{00000000-0008-0000-0200-000073010000}"/>
            </a:ext>
          </a:extLst>
        </xdr:cNvPr>
        <xdr:cNvSpPr txBox="1">
          <a:spLocks noChangeArrowheads="1"/>
        </xdr:cNvSpPr>
      </xdr:nvSpPr>
      <xdr:spPr bwMode="auto">
        <a:xfrm>
          <a:off x="5067300" y="166306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372" name="Text Box 15">
          <a:extLst>
            <a:ext uri="{FF2B5EF4-FFF2-40B4-BE49-F238E27FC236}">
              <a16:creationId xmlns:a16="http://schemas.microsoft.com/office/drawing/2014/main" id="{00000000-0008-0000-0200-000074010000}"/>
            </a:ext>
          </a:extLst>
        </xdr:cNvPr>
        <xdr:cNvSpPr txBox="1">
          <a:spLocks noChangeArrowheads="1"/>
        </xdr:cNvSpPr>
      </xdr:nvSpPr>
      <xdr:spPr bwMode="auto">
        <a:xfrm>
          <a:off x="5067300" y="1663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373" name="Text Box 16">
          <a:extLst>
            <a:ext uri="{FF2B5EF4-FFF2-40B4-BE49-F238E27FC236}">
              <a16:creationId xmlns:a16="http://schemas.microsoft.com/office/drawing/2014/main" id="{00000000-0008-0000-0200-000075010000}"/>
            </a:ext>
          </a:extLst>
        </xdr:cNvPr>
        <xdr:cNvSpPr txBox="1">
          <a:spLocks noChangeArrowheads="1"/>
        </xdr:cNvSpPr>
      </xdr:nvSpPr>
      <xdr:spPr bwMode="auto">
        <a:xfrm>
          <a:off x="5067300" y="1663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374" name="Text Box 1">
          <a:extLst>
            <a:ext uri="{FF2B5EF4-FFF2-40B4-BE49-F238E27FC236}">
              <a16:creationId xmlns:a16="http://schemas.microsoft.com/office/drawing/2014/main" id="{00000000-0008-0000-0200-000076010000}"/>
            </a:ext>
          </a:extLst>
        </xdr:cNvPr>
        <xdr:cNvSpPr txBox="1">
          <a:spLocks noChangeArrowheads="1"/>
        </xdr:cNvSpPr>
      </xdr:nvSpPr>
      <xdr:spPr bwMode="auto">
        <a:xfrm>
          <a:off x="5067300" y="1663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375" name="Text Box 3">
          <a:extLst>
            <a:ext uri="{FF2B5EF4-FFF2-40B4-BE49-F238E27FC236}">
              <a16:creationId xmlns:a16="http://schemas.microsoft.com/office/drawing/2014/main" id="{00000000-0008-0000-0200-000077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376" name="Text Box 4">
          <a:extLst>
            <a:ext uri="{FF2B5EF4-FFF2-40B4-BE49-F238E27FC236}">
              <a16:creationId xmlns:a16="http://schemas.microsoft.com/office/drawing/2014/main" id="{00000000-0008-0000-0200-000078010000}"/>
            </a:ext>
          </a:extLst>
        </xdr:cNvPr>
        <xdr:cNvSpPr txBox="1">
          <a:spLocks noChangeArrowheads="1"/>
        </xdr:cNvSpPr>
      </xdr:nvSpPr>
      <xdr:spPr bwMode="auto">
        <a:xfrm>
          <a:off x="5067300" y="1663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377" name="Text Box 5">
          <a:extLst>
            <a:ext uri="{FF2B5EF4-FFF2-40B4-BE49-F238E27FC236}">
              <a16:creationId xmlns:a16="http://schemas.microsoft.com/office/drawing/2014/main" id="{00000000-0008-0000-0200-000079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378" name="Text Box 6">
          <a:extLst>
            <a:ext uri="{FF2B5EF4-FFF2-40B4-BE49-F238E27FC236}">
              <a16:creationId xmlns:a16="http://schemas.microsoft.com/office/drawing/2014/main" id="{00000000-0008-0000-0200-00007A010000}"/>
            </a:ext>
          </a:extLst>
        </xdr:cNvPr>
        <xdr:cNvSpPr txBox="1">
          <a:spLocks noChangeArrowheads="1"/>
        </xdr:cNvSpPr>
      </xdr:nvSpPr>
      <xdr:spPr bwMode="auto">
        <a:xfrm>
          <a:off x="5067300" y="1663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379" name="Text Box 7">
          <a:extLst>
            <a:ext uri="{FF2B5EF4-FFF2-40B4-BE49-F238E27FC236}">
              <a16:creationId xmlns:a16="http://schemas.microsoft.com/office/drawing/2014/main" id="{00000000-0008-0000-0200-00007B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380" name="Text Box 9">
          <a:extLst>
            <a:ext uri="{FF2B5EF4-FFF2-40B4-BE49-F238E27FC236}">
              <a16:creationId xmlns:a16="http://schemas.microsoft.com/office/drawing/2014/main" id="{00000000-0008-0000-0200-00007C010000}"/>
            </a:ext>
          </a:extLst>
        </xdr:cNvPr>
        <xdr:cNvSpPr txBox="1">
          <a:spLocks noChangeArrowheads="1"/>
        </xdr:cNvSpPr>
      </xdr:nvSpPr>
      <xdr:spPr bwMode="auto">
        <a:xfrm>
          <a:off x="5067300" y="166306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381" name="Text Box 15">
          <a:extLst>
            <a:ext uri="{FF2B5EF4-FFF2-40B4-BE49-F238E27FC236}">
              <a16:creationId xmlns:a16="http://schemas.microsoft.com/office/drawing/2014/main" id="{00000000-0008-0000-0200-00007D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382" name="Text Box 16">
          <a:extLst>
            <a:ext uri="{FF2B5EF4-FFF2-40B4-BE49-F238E27FC236}">
              <a16:creationId xmlns:a16="http://schemas.microsoft.com/office/drawing/2014/main" id="{00000000-0008-0000-0200-00007E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383" name="Text Box 17">
          <a:extLst>
            <a:ext uri="{FF2B5EF4-FFF2-40B4-BE49-F238E27FC236}">
              <a16:creationId xmlns:a16="http://schemas.microsoft.com/office/drawing/2014/main" id="{00000000-0008-0000-0200-00007F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384" name="Text Box 1">
          <a:extLst>
            <a:ext uri="{FF2B5EF4-FFF2-40B4-BE49-F238E27FC236}">
              <a16:creationId xmlns:a16="http://schemas.microsoft.com/office/drawing/2014/main" id="{00000000-0008-0000-0200-000080010000}"/>
            </a:ext>
          </a:extLst>
        </xdr:cNvPr>
        <xdr:cNvSpPr txBox="1">
          <a:spLocks noChangeArrowheads="1"/>
        </xdr:cNvSpPr>
      </xdr:nvSpPr>
      <xdr:spPr bwMode="auto">
        <a:xfrm>
          <a:off x="5067300" y="1663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385" name="Text Box 3">
          <a:extLst>
            <a:ext uri="{FF2B5EF4-FFF2-40B4-BE49-F238E27FC236}">
              <a16:creationId xmlns:a16="http://schemas.microsoft.com/office/drawing/2014/main" id="{00000000-0008-0000-0200-000081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386" name="Text Box 4">
          <a:extLst>
            <a:ext uri="{FF2B5EF4-FFF2-40B4-BE49-F238E27FC236}">
              <a16:creationId xmlns:a16="http://schemas.microsoft.com/office/drawing/2014/main" id="{00000000-0008-0000-0200-000082010000}"/>
            </a:ext>
          </a:extLst>
        </xdr:cNvPr>
        <xdr:cNvSpPr txBox="1">
          <a:spLocks noChangeArrowheads="1"/>
        </xdr:cNvSpPr>
      </xdr:nvSpPr>
      <xdr:spPr bwMode="auto">
        <a:xfrm>
          <a:off x="5067300" y="1663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387" name="Text Box 5">
          <a:extLst>
            <a:ext uri="{FF2B5EF4-FFF2-40B4-BE49-F238E27FC236}">
              <a16:creationId xmlns:a16="http://schemas.microsoft.com/office/drawing/2014/main" id="{00000000-0008-0000-0200-000083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388" name="Text Box 6">
          <a:extLst>
            <a:ext uri="{FF2B5EF4-FFF2-40B4-BE49-F238E27FC236}">
              <a16:creationId xmlns:a16="http://schemas.microsoft.com/office/drawing/2014/main" id="{00000000-0008-0000-0200-000084010000}"/>
            </a:ext>
          </a:extLst>
        </xdr:cNvPr>
        <xdr:cNvSpPr txBox="1">
          <a:spLocks noChangeArrowheads="1"/>
        </xdr:cNvSpPr>
      </xdr:nvSpPr>
      <xdr:spPr bwMode="auto">
        <a:xfrm>
          <a:off x="5067300" y="1663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389" name="Text Box 7">
          <a:extLst>
            <a:ext uri="{FF2B5EF4-FFF2-40B4-BE49-F238E27FC236}">
              <a16:creationId xmlns:a16="http://schemas.microsoft.com/office/drawing/2014/main" id="{00000000-0008-0000-0200-000085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390" name="Text Box 9">
          <a:extLst>
            <a:ext uri="{FF2B5EF4-FFF2-40B4-BE49-F238E27FC236}">
              <a16:creationId xmlns:a16="http://schemas.microsoft.com/office/drawing/2014/main" id="{00000000-0008-0000-0200-000086010000}"/>
            </a:ext>
          </a:extLst>
        </xdr:cNvPr>
        <xdr:cNvSpPr txBox="1">
          <a:spLocks noChangeArrowheads="1"/>
        </xdr:cNvSpPr>
      </xdr:nvSpPr>
      <xdr:spPr bwMode="auto">
        <a:xfrm>
          <a:off x="5067300" y="166306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391" name="Text Box 15">
          <a:extLst>
            <a:ext uri="{FF2B5EF4-FFF2-40B4-BE49-F238E27FC236}">
              <a16:creationId xmlns:a16="http://schemas.microsoft.com/office/drawing/2014/main" id="{00000000-0008-0000-0200-000087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392" name="Text Box 16">
          <a:extLst>
            <a:ext uri="{FF2B5EF4-FFF2-40B4-BE49-F238E27FC236}">
              <a16:creationId xmlns:a16="http://schemas.microsoft.com/office/drawing/2014/main" id="{00000000-0008-0000-0200-000088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393" name="Text Box 17">
          <a:extLst>
            <a:ext uri="{FF2B5EF4-FFF2-40B4-BE49-F238E27FC236}">
              <a16:creationId xmlns:a16="http://schemas.microsoft.com/office/drawing/2014/main" id="{00000000-0008-0000-0200-000089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394" name="Text Box 1">
          <a:extLst>
            <a:ext uri="{FF2B5EF4-FFF2-40B4-BE49-F238E27FC236}">
              <a16:creationId xmlns:a16="http://schemas.microsoft.com/office/drawing/2014/main" id="{00000000-0008-0000-0200-00008A010000}"/>
            </a:ext>
          </a:extLst>
        </xdr:cNvPr>
        <xdr:cNvSpPr txBox="1">
          <a:spLocks noChangeArrowheads="1"/>
        </xdr:cNvSpPr>
      </xdr:nvSpPr>
      <xdr:spPr bwMode="auto">
        <a:xfrm>
          <a:off x="5067300" y="166306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395" name="Text Box 3">
          <a:extLst>
            <a:ext uri="{FF2B5EF4-FFF2-40B4-BE49-F238E27FC236}">
              <a16:creationId xmlns:a16="http://schemas.microsoft.com/office/drawing/2014/main" id="{00000000-0008-0000-0200-00008B010000}"/>
            </a:ext>
          </a:extLst>
        </xdr:cNvPr>
        <xdr:cNvSpPr txBox="1">
          <a:spLocks noChangeArrowheads="1"/>
        </xdr:cNvSpPr>
      </xdr:nvSpPr>
      <xdr:spPr bwMode="auto">
        <a:xfrm>
          <a:off x="5067300" y="1663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396" name="Text Box 4">
          <a:extLst>
            <a:ext uri="{FF2B5EF4-FFF2-40B4-BE49-F238E27FC236}">
              <a16:creationId xmlns:a16="http://schemas.microsoft.com/office/drawing/2014/main" id="{00000000-0008-0000-0200-00008C010000}"/>
            </a:ext>
          </a:extLst>
        </xdr:cNvPr>
        <xdr:cNvSpPr txBox="1">
          <a:spLocks noChangeArrowheads="1"/>
        </xdr:cNvSpPr>
      </xdr:nvSpPr>
      <xdr:spPr bwMode="auto">
        <a:xfrm>
          <a:off x="5067300" y="166306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397" name="Text Box 5">
          <a:extLst>
            <a:ext uri="{FF2B5EF4-FFF2-40B4-BE49-F238E27FC236}">
              <a16:creationId xmlns:a16="http://schemas.microsoft.com/office/drawing/2014/main" id="{00000000-0008-0000-0200-00008D010000}"/>
            </a:ext>
          </a:extLst>
        </xdr:cNvPr>
        <xdr:cNvSpPr txBox="1">
          <a:spLocks noChangeArrowheads="1"/>
        </xdr:cNvSpPr>
      </xdr:nvSpPr>
      <xdr:spPr bwMode="auto">
        <a:xfrm>
          <a:off x="5067300" y="1663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398" name="Text Box 6">
          <a:extLst>
            <a:ext uri="{FF2B5EF4-FFF2-40B4-BE49-F238E27FC236}">
              <a16:creationId xmlns:a16="http://schemas.microsoft.com/office/drawing/2014/main" id="{00000000-0008-0000-0200-00008E010000}"/>
            </a:ext>
          </a:extLst>
        </xdr:cNvPr>
        <xdr:cNvSpPr txBox="1">
          <a:spLocks noChangeArrowheads="1"/>
        </xdr:cNvSpPr>
      </xdr:nvSpPr>
      <xdr:spPr bwMode="auto">
        <a:xfrm>
          <a:off x="5067300" y="166306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399" name="Text Box 7">
          <a:extLst>
            <a:ext uri="{FF2B5EF4-FFF2-40B4-BE49-F238E27FC236}">
              <a16:creationId xmlns:a16="http://schemas.microsoft.com/office/drawing/2014/main" id="{00000000-0008-0000-0200-00008F010000}"/>
            </a:ext>
          </a:extLst>
        </xdr:cNvPr>
        <xdr:cNvSpPr txBox="1">
          <a:spLocks noChangeArrowheads="1"/>
        </xdr:cNvSpPr>
      </xdr:nvSpPr>
      <xdr:spPr bwMode="auto">
        <a:xfrm>
          <a:off x="5067300" y="1663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400" name="Text Box 8">
          <a:extLst>
            <a:ext uri="{FF2B5EF4-FFF2-40B4-BE49-F238E27FC236}">
              <a16:creationId xmlns:a16="http://schemas.microsoft.com/office/drawing/2014/main" id="{00000000-0008-0000-0200-000090010000}"/>
            </a:ext>
          </a:extLst>
        </xdr:cNvPr>
        <xdr:cNvSpPr txBox="1">
          <a:spLocks noChangeArrowheads="1"/>
        </xdr:cNvSpPr>
      </xdr:nvSpPr>
      <xdr:spPr bwMode="auto">
        <a:xfrm>
          <a:off x="5067300" y="166306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401" name="Text Box 9">
          <a:extLst>
            <a:ext uri="{FF2B5EF4-FFF2-40B4-BE49-F238E27FC236}">
              <a16:creationId xmlns:a16="http://schemas.microsoft.com/office/drawing/2014/main" id="{00000000-0008-0000-0200-000091010000}"/>
            </a:ext>
          </a:extLst>
        </xdr:cNvPr>
        <xdr:cNvSpPr txBox="1">
          <a:spLocks noChangeArrowheads="1"/>
        </xdr:cNvSpPr>
      </xdr:nvSpPr>
      <xdr:spPr bwMode="auto">
        <a:xfrm>
          <a:off x="5067300" y="166306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402" name="Text Box 13">
          <a:extLst>
            <a:ext uri="{FF2B5EF4-FFF2-40B4-BE49-F238E27FC236}">
              <a16:creationId xmlns:a16="http://schemas.microsoft.com/office/drawing/2014/main" id="{00000000-0008-0000-0200-000092010000}"/>
            </a:ext>
          </a:extLst>
        </xdr:cNvPr>
        <xdr:cNvSpPr txBox="1">
          <a:spLocks noChangeArrowheads="1"/>
        </xdr:cNvSpPr>
      </xdr:nvSpPr>
      <xdr:spPr bwMode="auto">
        <a:xfrm>
          <a:off x="5067300" y="166306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403" name="Text Box 15">
          <a:extLst>
            <a:ext uri="{FF2B5EF4-FFF2-40B4-BE49-F238E27FC236}">
              <a16:creationId xmlns:a16="http://schemas.microsoft.com/office/drawing/2014/main" id="{00000000-0008-0000-0200-000093010000}"/>
            </a:ext>
          </a:extLst>
        </xdr:cNvPr>
        <xdr:cNvSpPr txBox="1">
          <a:spLocks noChangeArrowheads="1"/>
        </xdr:cNvSpPr>
      </xdr:nvSpPr>
      <xdr:spPr bwMode="auto">
        <a:xfrm>
          <a:off x="5067300" y="1663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404" name="Text Box 16">
          <a:extLst>
            <a:ext uri="{FF2B5EF4-FFF2-40B4-BE49-F238E27FC236}">
              <a16:creationId xmlns:a16="http://schemas.microsoft.com/office/drawing/2014/main" id="{00000000-0008-0000-0200-000094010000}"/>
            </a:ext>
          </a:extLst>
        </xdr:cNvPr>
        <xdr:cNvSpPr txBox="1">
          <a:spLocks noChangeArrowheads="1"/>
        </xdr:cNvSpPr>
      </xdr:nvSpPr>
      <xdr:spPr bwMode="auto">
        <a:xfrm>
          <a:off x="5067300" y="166306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05" name="Text Box 1">
          <a:extLst>
            <a:ext uri="{FF2B5EF4-FFF2-40B4-BE49-F238E27FC236}">
              <a16:creationId xmlns:a16="http://schemas.microsoft.com/office/drawing/2014/main" id="{00000000-0008-0000-0200-000095010000}"/>
            </a:ext>
          </a:extLst>
        </xdr:cNvPr>
        <xdr:cNvSpPr txBox="1">
          <a:spLocks noChangeArrowheads="1"/>
        </xdr:cNvSpPr>
      </xdr:nvSpPr>
      <xdr:spPr bwMode="auto">
        <a:xfrm>
          <a:off x="5067300" y="1663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06" name="Text Box 3">
          <a:extLst>
            <a:ext uri="{FF2B5EF4-FFF2-40B4-BE49-F238E27FC236}">
              <a16:creationId xmlns:a16="http://schemas.microsoft.com/office/drawing/2014/main" id="{00000000-0008-0000-0200-000096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07" name="Text Box 4">
          <a:extLst>
            <a:ext uri="{FF2B5EF4-FFF2-40B4-BE49-F238E27FC236}">
              <a16:creationId xmlns:a16="http://schemas.microsoft.com/office/drawing/2014/main" id="{00000000-0008-0000-0200-000097010000}"/>
            </a:ext>
          </a:extLst>
        </xdr:cNvPr>
        <xdr:cNvSpPr txBox="1">
          <a:spLocks noChangeArrowheads="1"/>
        </xdr:cNvSpPr>
      </xdr:nvSpPr>
      <xdr:spPr bwMode="auto">
        <a:xfrm>
          <a:off x="5067300" y="1663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08" name="Text Box 5">
          <a:extLst>
            <a:ext uri="{FF2B5EF4-FFF2-40B4-BE49-F238E27FC236}">
              <a16:creationId xmlns:a16="http://schemas.microsoft.com/office/drawing/2014/main" id="{00000000-0008-0000-0200-000098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09" name="Text Box 6">
          <a:extLst>
            <a:ext uri="{FF2B5EF4-FFF2-40B4-BE49-F238E27FC236}">
              <a16:creationId xmlns:a16="http://schemas.microsoft.com/office/drawing/2014/main" id="{00000000-0008-0000-0200-000099010000}"/>
            </a:ext>
          </a:extLst>
        </xdr:cNvPr>
        <xdr:cNvSpPr txBox="1">
          <a:spLocks noChangeArrowheads="1"/>
        </xdr:cNvSpPr>
      </xdr:nvSpPr>
      <xdr:spPr bwMode="auto">
        <a:xfrm>
          <a:off x="5067300" y="1663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10" name="Text Box 7">
          <a:extLst>
            <a:ext uri="{FF2B5EF4-FFF2-40B4-BE49-F238E27FC236}">
              <a16:creationId xmlns:a16="http://schemas.microsoft.com/office/drawing/2014/main" id="{00000000-0008-0000-0200-00009A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411" name="Text Box 9">
          <a:extLst>
            <a:ext uri="{FF2B5EF4-FFF2-40B4-BE49-F238E27FC236}">
              <a16:creationId xmlns:a16="http://schemas.microsoft.com/office/drawing/2014/main" id="{00000000-0008-0000-0200-00009B010000}"/>
            </a:ext>
          </a:extLst>
        </xdr:cNvPr>
        <xdr:cNvSpPr txBox="1">
          <a:spLocks noChangeArrowheads="1"/>
        </xdr:cNvSpPr>
      </xdr:nvSpPr>
      <xdr:spPr bwMode="auto">
        <a:xfrm>
          <a:off x="5067300" y="166306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12" name="Text Box 15">
          <a:extLst>
            <a:ext uri="{FF2B5EF4-FFF2-40B4-BE49-F238E27FC236}">
              <a16:creationId xmlns:a16="http://schemas.microsoft.com/office/drawing/2014/main" id="{00000000-0008-0000-0200-00009C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13" name="Text Box 16">
          <a:extLst>
            <a:ext uri="{FF2B5EF4-FFF2-40B4-BE49-F238E27FC236}">
              <a16:creationId xmlns:a16="http://schemas.microsoft.com/office/drawing/2014/main" id="{00000000-0008-0000-0200-00009D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14" name="Text Box 17">
          <a:extLst>
            <a:ext uri="{FF2B5EF4-FFF2-40B4-BE49-F238E27FC236}">
              <a16:creationId xmlns:a16="http://schemas.microsoft.com/office/drawing/2014/main" id="{00000000-0008-0000-0200-00009E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15" name="Text Box 1">
          <a:extLst>
            <a:ext uri="{FF2B5EF4-FFF2-40B4-BE49-F238E27FC236}">
              <a16:creationId xmlns:a16="http://schemas.microsoft.com/office/drawing/2014/main" id="{00000000-0008-0000-0200-00009F010000}"/>
            </a:ext>
          </a:extLst>
        </xdr:cNvPr>
        <xdr:cNvSpPr txBox="1">
          <a:spLocks noChangeArrowheads="1"/>
        </xdr:cNvSpPr>
      </xdr:nvSpPr>
      <xdr:spPr bwMode="auto">
        <a:xfrm>
          <a:off x="5067300" y="1663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16" name="Text Box 3">
          <a:extLst>
            <a:ext uri="{FF2B5EF4-FFF2-40B4-BE49-F238E27FC236}">
              <a16:creationId xmlns:a16="http://schemas.microsoft.com/office/drawing/2014/main" id="{00000000-0008-0000-0200-0000A0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17" name="Text Box 4">
          <a:extLst>
            <a:ext uri="{FF2B5EF4-FFF2-40B4-BE49-F238E27FC236}">
              <a16:creationId xmlns:a16="http://schemas.microsoft.com/office/drawing/2014/main" id="{00000000-0008-0000-0200-0000A1010000}"/>
            </a:ext>
          </a:extLst>
        </xdr:cNvPr>
        <xdr:cNvSpPr txBox="1">
          <a:spLocks noChangeArrowheads="1"/>
        </xdr:cNvSpPr>
      </xdr:nvSpPr>
      <xdr:spPr bwMode="auto">
        <a:xfrm>
          <a:off x="5067300" y="1663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18" name="Text Box 5">
          <a:extLst>
            <a:ext uri="{FF2B5EF4-FFF2-40B4-BE49-F238E27FC236}">
              <a16:creationId xmlns:a16="http://schemas.microsoft.com/office/drawing/2014/main" id="{00000000-0008-0000-0200-0000A2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19" name="Text Box 6">
          <a:extLst>
            <a:ext uri="{FF2B5EF4-FFF2-40B4-BE49-F238E27FC236}">
              <a16:creationId xmlns:a16="http://schemas.microsoft.com/office/drawing/2014/main" id="{00000000-0008-0000-0200-0000A3010000}"/>
            </a:ext>
          </a:extLst>
        </xdr:cNvPr>
        <xdr:cNvSpPr txBox="1">
          <a:spLocks noChangeArrowheads="1"/>
        </xdr:cNvSpPr>
      </xdr:nvSpPr>
      <xdr:spPr bwMode="auto">
        <a:xfrm>
          <a:off x="5067300" y="166306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20" name="Text Box 7">
          <a:extLst>
            <a:ext uri="{FF2B5EF4-FFF2-40B4-BE49-F238E27FC236}">
              <a16:creationId xmlns:a16="http://schemas.microsoft.com/office/drawing/2014/main" id="{00000000-0008-0000-0200-0000A4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421" name="Text Box 9">
          <a:extLst>
            <a:ext uri="{FF2B5EF4-FFF2-40B4-BE49-F238E27FC236}">
              <a16:creationId xmlns:a16="http://schemas.microsoft.com/office/drawing/2014/main" id="{00000000-0008-0000-0200-0000A5010000}"/>
            </a:ext>
          </a:extLst>
        </xdr:cNvPr>
        <xdr:cNvSpPr txBox="1">
          <a:spLocks noChangeArrowheads="1"/>
        </xdr:cNvSpPr>
      </xdr:nvSpPr>
      <xdr:spPr bwMode="auto">
        <a:xfrm>
          <a:off x="5067300" y="166306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22" name="Text Box 15">
          <a:extLst>
            <a:ext uri="{FF2B5EF4-FFF2-40B4-BE49-F238E27FC236}">
              <a16:creationId xmlns:a16="http://schemas.microsoft.com/office/drawing/2014/main" id="{00000000-0008-0000-0200-0000A6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23" name="Text Box 16">
          <a:extLst>
            <a:ext uri="{FF2B5EF4-FFF2-40B4-BE49-F238E27FC236}">
              <a16:creationId xmlns:a16="http://schemas.microsoft.com/office/drawing/2014/main" id="{00000000-0008-0000-0200-0000A7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24" name="Text Box 17">
          <a:extLst>
            <a:ext uri="{FF2B5EF4-FFF2-40B4-BE49-F238E27FC236}">
              <a16:creationId xmlns:a16="http://schemas.microsoft.com/office/drawing/2014/main" id="{00000000-0008-0000-0200-0000A8010000}"/>
            </a:ext>
          </a:extLst>
        </xdr:cNvPr>
        <xdr:cNvSpPr txBox="1">
          <a:spLocks noChangeArrowheads="1"/>
        </xdr:cNvSpPr>
      </xdr:nvSpPr>
      <xdr:spPr bwMode="auto">
        <a:xfrm>
          <a:off x="5067300" y="166306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425" name="Text Box 1">
          <a:extLst>
            <a:ext uri="{FF2B5EF4-FFF2-40B4-BE49-F238E27FC236}">
              <a16:creationId xmlns:a16="http://schemas.microsoft.com/office/drawing/2014/main" id="{00000000-0008-0000-0200-0000A9010000}"/>
            </a:ext>
          </a:extLst>
        </xdr:cNvPr>
        <xdr:cNvSpPr txBox="1">
          <a:spLocks noChangeArrowheads="1"/>
        </xdr:cNvSpPr>
      </xdr:nvSpPr>
      <xdr:spPr bwMode="auto">
        <a:xfrm>
          <a:off x="5067300" y="17135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426" name="Text Box 3">
          <a:extLst>
            <a:ext uri="{FF2B5EF4-FFF2-40B4-BE49-F238E27FC236}">
              <a16:creationId xmlns:a16="http://schemas.microsoft.com/office/drawing/2014/main" id="{00000000-0008-0000-0200-0000AA010000}"/>
            </a:ext>
          </a:extLst>
        </xdr:cNvPr>
        <xdr:cNvSpPr txBox="1">
          <a:spLocks noChangeArrowheads="1"/>
        </xdr:cNvSpPr>
      </xdr:nvSpPr>
      <xdr:spPr bwMode="auto">
        <a:xfrm>
          <a:off x="5067300" y="17135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427" name="Text Box 4">
          <a:extLst>
            <a:ext uri="{FF2B5EF4-FFF2-40B4-BE49-F238E27FC236}">
              <a16:creationId xmlns:a16="http://schemas.microsoft.com/office/drawing/2014/main" id="{00000000-0008-0000-0200-0000AB010000}"/>
            </a:ext>
          </a:extLst>
        </xdr:cNvPr>
        <xdr:cNvSpPr txBox="1">
          <a:spLocks noChangeArrowheads="1"/>
        </xdr:cNvSpPr>
      </xdr:nvSpPr>
      <xdr:spPr bwMode="auto">
        <a:xfrm>
          <a:off x="5067300" y="17135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428" name="Text Box 5">
          <a:extLst>
            <a:ext uri="{FF2B5EF4-FFF2-40B4-BE49-F238E27FC236}">
              <a16:creationId xmlns:a16="http://schemas.microsoft.com/office/drawing/2014/main" id="{00000000-0008-0000-0200-0000AC010000}"/>
            </a:ext>
          </a:extLst>
        </xdr:cNvPr>
        <xdr:cNvSpPr txBox="1">
          <a:spLocks noChangeArrowheads="1"/>
        </xdr:cNvSpPr>
      </xdr:nvSpPr>
      <xdr:spPr bwMode="auto">
        <a:xfrm>
          <a:off x="5067300" y="17135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429" name="Text Box 6">
          <a:extLst>
            <a:ext uri="{FF2B5EF4-FFF2-40B4-BE49-F238E27FC236}">
              <a16:creationId xmlns:a16="http://schemas.microsoft.com/office/drawing/2014/main" id="{00000000-0008-0000-0200-0000AD010000}"/>
            </a:ext>
          </a:extLst>
        </xdr:cNvPr>
        <xdr:cNvSpPr txBox="1">
          <a:spLocks noChangeArrowheads="1"/>
        </xdr:cNvSpPr>
      </xdr:nvSpPr>
      <xdr:spPr bwMode="auto">
        <a:xfrm>
          <a:off x="5067300" y="17135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430" name="Text Box 7">
          <a:extLst>
            <a:ext uri="{FF2B5EF4-FFF2-40B4-BE49-F238E27FC236}">
              <a16:creationId xmlns:a16="http://schemas.microsoft.com/office/drawing/2014/main" id="{00000000-0008-0000-0200-0000AE010000}"/>
            </a:ext>
          </a:extLst>
        </xdr:cNvPr>
        <xdr:cNvSpPr txBox="1">
          <a:spLocks noChangeArrowheads="1"/>
        </xdr:cNvSpPr>
      </xdr:nvSpPr>
      <xdr:spPr bwMode="auto">
        <a:xfrm>
          <a:off x="5067300" y="17135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431" name="Text Box 8">
          <a:extLst>
            <a:ext uri="{FF2B5EF4-FFF2-40B4-BE49-F238E27FC236}">
              <a16:creationId xmlns:a16="http://schemas.microsoft.com/office/drawing/2014/main" id="{00000000-0008-0000-0200-0000AF010000}"/>
            </a:ext>
          </a:extLst>
        </xdr:cNvPr>
        <xdr:cNvSpPr txBox="1">
          <a:spLocks noChangeArrowheads="1"/>
        </xdr:cNvSpPr>
      </xdr:nvSpPr>
      <xdr:spPr bwMode="auto">
        <a:xfrm>
          <a:off x="5067300" y="17135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432" name="Text Box 9">
          <a:extLst>
            <a:ext uri="{FF2B5EF4-FFF2-40B4-BE49-F238E27FC236}">
              <a16:creationId xmlns:a16="http://schemas.microsoft.com/office/drawing/2014/main" id="{00000000-0008-0000-0200-0000B0010000}"/>
            </a:ext>
          </a:extLst>
        </xdr:cNvPr>
        <xdr:cNvSpPr txBox="1">
          <a:spLocks noChangeArrowheads="1"/>
        </xdr:cNvSpPr>
      </xdr:nvSpPr>
      <xdr:spPr bwMode="auto">
        <a:xfrm>
          <a:off x="5067300" y="171354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433" name="Text Box 13">
          <a:extLst>
            <a:ext uri="{FF2B5EF4-FFF2-40B4-BE49-F238E27FC236}">
              <a16:creationId xmlns:a16="http://schemas.microsoft.com/office/drawing/2014/main" id="{00000000-0008-0000-0200-0000B1010000}"/>
            </a:ext>
          </a:extLst>
        </xdr:cNvPr>
        <xdr:cNvSpPr txBox="1">
          <a:spLocks noChangeArrowheads="1"/>
        </xdr:cNvSpPr>
      </xdr:nvSpPr>
      <xdr:spPr bwMode="auto">
        <a:xfrm>
          <a:off x="5067300" y="171354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434" name="Text Box 15">
          <a:extLst>
            <a:ext uri="{FF2B5EF4-FFF2-40B4-BE49-F238E27FC236}">
              <a16:creationId xmlns:a16="http://schemas.microsoft.com/office/drawing/2014/main" id="{00000000-0008-0000-0200-0000B2010000}"/>
            </a:ext>
          </a:extLst>
        </xdr:cNvPr>
        <xdr:cNvSpPr txBox="1">
          <a:spLocks noChangeArrowheads="1"/>
        </xdr:cNvSpPr>
      </xdr:nvSpPr>
      <xdr:spPr bwMode="auto">
        <a:xfrm>
          <a:off x="5067300" y="17135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435" name="Text Box 16">
          <a:extLst>
            <a:ext uri="{FF2B5EF4-FFF2-40B4-BE49-F238E27FC236}">
              <a16:creationId xmlns:a16="http://schemas.microsoft.com/office/drawing/2014/main" id="{00000000-0008-0000-0200-0000B3010000}"/>
            </a:ext>
          </a:extLst>
        </xdr:cNvPr>
        <xdr:cNvSpPr txBox="1">
          <a:spLocks noChangeArrowheads="1"/>
        </xdr:cNvSpPr>
      </xdr:nvSpPr>
      <xdr:spPr bwMode="auto">
        <a:xfrm>
          <a:off x="5067300" y="17135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36" name="Text Box 1">
          <a:extLst>
            <a:ext uri="{FF2B5EF4-FFF2-40B4-BE49-F238E27FC236}">
              <a16:creationId xmlns:a16="http://schemas.microsoft.com/office/drawing/2014/main" id="{00000000-0008-0000-0200-0000B4010000}"/>
            </a:ext>
          </a:extLst>
        </xdr:cNvPr>
        <xdr:cNvSpPr txBox="1">
          <a:spLocks noChangeArrowheads="1"/>
        </xdr:cNvSpPr>
      </xdr:nvSpPr>
      <xdr:spPr bwMode="auto">
        <a:xfrm>
          <a:off x="5067300" y="17135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37" name="Text Box 3">
          <a:extLst>
            <a:ext uri="{FF2B5EF4-FFF2-40B4-BE49-F238E27FC236}">
              <a16:creationId xmlns:a16="http://schemas.microsoft.com/office/drawing/2014/main" id="{00000000-0008-0000-0200-0000B5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38" name="Text Box 4">
          <a:extLst>
            <a:ext uri="{FF2B5EF4-FFF2-40B4-BE49-F238E27FC236}">
              <a16:creationId xmlns:a16="http://schemas.microsoft.com/office/drawing/2014/main" id="{00000000-0008-0000-0200-0000B6010000}"/>
            </a:ext>
          </a:extLst>
        </xdr:cNvPr>
        <xdr:cNvSpPr txBox="1">
          <a:spLocks noChangeArrowheads="1"/>
        </xdr:cNvSpPr>
      </xdr:nvSpPr>
      <xdr:spPr bwMode="auto">
        <a:xfrm>
          <a:off x="5067300" y="17135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39" name="Text Box 5">
          <a:extLst>
            <a:ext uri="{FF2B5EF4-FFF2-40B4-BE49-F238E27FC236}">
              <a16:creationId xmlns:a16="http://schemas.microsoft.com/office/drawing/2014/main" id="{00000000-0008-0000-0200-0000B7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40" name="Text Box 6">
          <a:extLst>
            <a:ext uri="{FF2B5EF4-FFF2-40B4-BE49-F238E27FC236}">
              <a16:creationId xmlns:a16="http://schemas.microsoft.com/office/drawing/2014/main" id="{00000000-0008-0000-0200-0000B8010000}"/>
            </a:ext>
          </a:extLst>
        </xdr:cNvPr>
        <xdr:cNvSpPr txBox="1">
          <a:spLocks noChangeArrowheads="1"/>
        </xdr:cNvSpPr>
      </xdr:nvSpPr>
      <xdr:spPr bwMode="auto">
        <a:xfrm>
          <a:off x="5067300" y="17135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41" name="Text Box 7">
          <a:extLst>
            <a:ext uri="{FF2B5EF4-FFF2-40B4-BE49-F238E27FC236}">
              <a16:creationId xmlns:a16="http://schemas.microsoft.com/office/drawing/2014/main" id="{00000000-0008-0000-0200-0000B9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442" name="Text Box 9">
          <a:extLst>
            <a:ext uri="{FF2B5EF4-FFF2-40B4-BE49-F238E27FC236}">
              <a16:creationId xmlns:a16="http://schemas.microsoft.com/office/drawing/2014/main" id="{00000000-0008-0000-0200-0000BA010000}"/>
            </a:ext>
          </a:extLst>
        </xdr:cNvPr>
        <xdr:cNvSpPr txBox="1">
          <a:spLocks noChangeArrowheads="1"/>
        </xdr:cNvSpPr>
      </xdr:nvSpPr>
      <xdr:spPr bwMode="auto">
        <a:xfrm>
          <a:off x="5067300" y="171354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43" name="Text Box 15">
          <a:extLst>
            <a:ext uri="{FF2B5EF4-FFF2-40B4-BE49-F238E27FC236}">
              <a16:creationId xmlns:a16="http://schemas.microsoft.com/office/drawing/2014/main" id="{00000000-0008-0000-0200-0000BB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44" name="Text Box 16">
          <a:extLst>
            <a:ext uri="{FF2B5EF4-FFF2-40B4-BE49-F238E27FC236}">
              <a16:creationId xmlns:a16="http://schemas.microsoft.com/office/drawing/2014/main" id="{00000000-0008-0000-0200-0000BC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45" name="Text Box 17">
          <a:extLst>
            <a:ext uri="{FF2B5EF4-FFF2-40B4-BE49-F238E27FC236}">
              <a16:creationId xmlns:a16="http://schemas.microsoft.com/office/drawing/2014/main" id="{00000000-0008-0000-0200-0000BD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46" name="Text Box 1">
          <a:extLst>
            <a:ext uri="{FF2B5EF4-FFF2-40B4-BE49-F238E27FC236}">
              <a16:creationId xmlns:a16="http://schemas.microsoft.com/office/drawing/2014/main" id="{00000000-0008-0000-0200-0000BE010000}"/>
            </a:ext>
          </a:extLst>
        </xdr:cNvPr>
        <xdr:cNvSpPr txBox="1">
          <a:spLocks noChangeArrowheads="1"/>
        </xdr:cNvSpPr>
      </xdr:nvSpPr>
      <xdr:spPr bwMode="auto">
        <a:xfrm>
          <a:off x="5067300" y="17135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47" name="Text Box 3">
          <a:extLst>
            <a:ext uri="{FF2B5EF4-FFF2-40B4-BE49-F238E27FC236}">
              <a16:creationId xmlns:a16="http://schemas.microsoft.com/office/drawing/2014/main" id="{00000000-0008-0000-0200-0000BF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48" name="Text Box 4">
          <a:extLst>
            <a:ext uri="{FF2B5EF4-FFF2-40B4-BE49-F238E27FC236}">
              <a16:creationId xmlns:a16="http://schemas.microsoft.com/office/drawing/2014/main" id="{00000000-0008-0000-0200-0000C0010000}"/>
            </a:ext>
          </a:extLst>
        </xdr:cNvPr>
        <xdr:cNvSpPr txBox="1">
          <a:spLocks noChangeArrowheads="1"/>
        </xdr:cNvSpPr>
      </xdr:nvSpPr>
      <xdr:spPr bwMode="auto">
        <a:xfrm>
          <a:off x="5067300" y="17135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49" name="Text Box 5">
          <a:extLst>
            <a:ext uri="{FF2B5EF4-FFF2-40B4-BE49-F238E27FC236}">
              <a16:creationId xmlns:a16="http://schemas.microsoft.com/office/drawing/2014/main" id="{00000000-0008-0000-0200-0000C1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50" name="Text Box 6">
          <a:extLst>
            <a:ext uri="{FF2B5EF4-FFF2-40B4-BE49-F238E27FC236}">
              <a16:creationId xmlns:a16="http://schemas.microsoft.com/office/drawing/2014/main" id="{00000000-0008-0000-0200-0000C2010000}"/>
            </a:ext>
          </a:extLst>
        </xdr:cNvPr>
        <xdr:cNvSpPr txBox="1">
          <a:spLocks noChangeArrowheads="1"/>
        </xdr:cNvSpPr>
      </xdr:nvSpPr>
      <xdr:spPr bwMode="auto">
        <a:xfrm>
          <a:off x="5067300" y="17135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51" name="Text Box 7">
          <a:extLst>
            <a:ext uri="{FF2B5EF4-FFF2-40B4-BE49-F238E27FC236}">
              <a16:creationId xmlns:a16="http://schemas.microsoft.com/office/drawing/2014/main" id="{00000000-0008-0000-0200-0000C3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452" name="Text Box 9">
          <a:extLst>
            <a:ext uri="{FF2B5EF4-FFF2-40B4-BE49-F238E27FC236}">
              <a16:creationId xmlns:a16="http://schemas.microsoft.com/office/drawing/2014/main" id="{00000000-0008-0000-0200-0000C4010000}"/>
            </a:ext>
          </a:extLst>
        </xdr:cNvPr>
        <xdr:cNvSpPr txBox="1">
          <a:spLocks noChangeArrowheads="1"/>
        </xdr:cNvSpPr>
      </xdr:nvSpPr>
      <xdr:spPr bwMode="auto">
        <a:xfrm>
          <a:off x="5067300" y="171354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53" name="Text Box 15">
          <a:extLst>
            <a:ext uri="{FF2B5EF4-FFF2-40B4-BE49-F238E27FC236}">
              <a16:creationId xmlns:a16="http://schemas.microsoft.com/office/drawing/2014/main" id="{00000000-0008-0000-0200-0000C5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54" name="Text Box 16">
          <a:extLst>
            <a:ext uri="{FF2B5EF4-FFF2-40B4-BE49-F238E27FC236}">
              <a16:creationId xmlns:a16="http://schemas.microsoft.com/office/drawing/2014/main" id="{00000000-0008-0000-0200-0000C6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55" name="Text Box 17">
          <a:extLst>
            <a:ext uri="{FF2B5EF4-FFF2-40B4-BE49-F238E27FC236}">
              <a16:creationId xmlns:a16="http://schemas.microsoft.com/office/drawing/2014/main" id="{00000000-0008-0000-0200-0000C7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456" name="Text Box 1">
          <a:extLst>
            <a:ext uri="{FF2B5EF4-FFF2-40B4-BE49-F238E27FC236}">
              <a16:creationId xmlns:a16="http://schemas.microsoft.com/office/drawing/2014/main" id="{00000000-0008-0000-0200-0000C8010000}"/>
            </a:ext>
          </a:extLst>
        </xdr:cNvPr>
        <xdr:cNvSpPr txBox="1">
          <a:spLocks noChangeArrowheads="1"/>
        </xdr:cNvSpPr>
      </xdr:nvSpPr>
      <xdr:spPr bwMode="auto">
        <a:xfrm>
          <a:off x="5067300" y="17135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457" name="Text Box 3">
          <a:extLst>
            <a:ext uri="{FF2B5EF4-FFF2-40B4-BE49-F238E27FC236}">
              <a16:creationId xmlns:a16="http://schemas.microsoft.com/office/drawing/2014/main" id="{00000000-0008-0000-0200-0000C9010000}"/>
            </a:ext>
          </a:extLst>
        </xdr:cNvPr>
        <xdr:cNvSpPr txBox="1">
          <a:spLocks noChangeArrowheads="1"/>
        </xdr:cNvSpPr>
      </xdr:nvSpPr>
      <xdr:spPr bwMode="auto">
        <a:xfrm>
          <a:off x="5067300" y="17135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458" name="Text Box 4">
          <a:extLst>
            <a:ext uri="{FF2B5EF4-FFF2-40B4-BE49-F238E27FC236}">
              <a16:creationId xmlns:a16="http://schemas.microsoft.com/office/drawing/2014/main" id="{00000000-0008-0000-0200-0000CA010000}"/>
            </a:ext>
          </a:extLst>
        </xdr:cNvPr>
        <xdr:cNvSpPr txBox="1">
          <a:spLocks noChangeArrowheads="1"/>
        </xdr:cNvSpPr>
      </xdr:nvSpPr>
      <xdr:spPr bwMode="auto">
        <a:xfrm>
          <a:off x="5067300" y="17135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459" name="Text Box 5">
          <a:extLst>
            <a:ext uri="{FF2B5EF4-FFF2-40B4-BE49-F238E27FC236}">
              <a16:creationId xmlns:a16="http://schemas.microsoft.com/office/drawing/2014/main" id="{00000000-0008-0000-0200-0000CB010000}"/>
            </a:ext>
          </a:extLst>
        </xdr:cNvPr>
        <xdr:cNvSpPr txBox="1">
          <a:spLocks noChangeArrowheads="1"/>
        </xdr:cNvSpPr>
      </xdr:nvSpPr>
      <xdr:spPr bwMode="auto">
        <a:xfrm>
          <a:off x="5067300" y="17135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460" name="Text Box 6">
          <a:extLst>
            <a:ext uri="{FF2B5EF4-FFF2-40B4-BE49-F238E27FC236}">
              <a16:creationId xmlns:a16="http://schemas.microsoft.com/office/drawing/2014/main" id="{00000000-0008-0000-0200-0000CC010000}"/>
            </a:ext>
          </a:extLst>
        </xdr:cNvPr>
        <xdr:cNvSpPr txBox="1">
          <a:spLocks noChangeArrowheads="1"/>
        </xdr:cNvSpPr>
      </xdr:nvSpPr>
      <xdr:spPr bwMode="auto">
        <a:xfrm>
          <a:off x="5067300" y="17135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461" name="Text Box 7">
          <a:extLst>
            <a:ext uri="{FF2B5EF4-FFF2-40B4-BE49-F238E27FC236}">
              <a16:creationId xmlns:a16="http://schemas.microsoft.com/office/drawing/2014/main" id="{00000000-0008-0000-0200-0000CD010000}"/>
            </a:ext>
          </a:extLst>
        </xdr:cNvPr>
        <xdr:cNvSpPr txBox="1">
          <a:spLocks noChangeArrowheads="1"/>
        </xdr:cNvSpPr>
      </xdr:nvSpPr>
      <xdr:spPr bwMode="auto">
        <a:xfrm>
          <a:off x="5067300" y="17135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462" name="Text Box 8">
          <a:extLst>
            <a:ext uri="{FF2B5EF4-FFF2-40B4-BE49-F238E27FC236}">
              <a16:creationId xmlns:a16="http://schemas.microsoft.com/office/drawing/2014/main" id="{00000000-0008-0000-0200-0000CE010000}"/>
            </a:ext>
          </a:extLst>
        </xdr:cNvPr>
        <xdr:cNvSpPr txBox="1">
          <a:spLocks noChangeArrowheads="1"/>
        </xdr:cNvSpPr>
      </xdr:nvSpPr>
      <xdr:spPr bwMode="auto">
        <a:xfrm>
          <a:off x="5067300" y="17135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463" name="Text Box 9">
          <a:extLst>
            <a:ext uri="{FF2B5EF4-FFF2-40B4-BE49-F238E27FC236}">
              <a16:creationId xmlns:a16="http://schemas.microsoft.com/office/drawing/2014/main" id="{00000000-0008-0000-0200-0000CF010000}"/>
            </a:ext>
          </a:extLst>
        </xdr:cNvPr>
        <xdr:cNvSpPr txBox="1">
          <a:spLocks noChangeArrowheads="1"/>
        </xdr:cNvSpPr>
      </xdr:nvSpPr>
      <xdr:spPr bwMode="auto">
        <a:xfrm>
          <a:off x="5067300" y="171354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464" name="Text Box 13">
          <a:extLst>
            <a:ext uri="{FF2B5EF4-FFF2-40B4-BE49-F238E27FC236}">
              <a16:creationId xmlns:a16="http://schemas.microsoft.com/office/drawing/2014/main" id="{00000000-0008-0000-0200-0000D0010000}"/>
            </a:ext>
          </a:extLst>
        </xdr:cNvPr>
        <xdr:cNvSpPr txBox="1">
          <a:spLocks noChangeArrowheads="1"/>
        </xdr:cNvSpPr>
      </xdr:nvSpPr>
      <xdr:spPr bwMode="auto">
        <a:xfrm>
          <a:off x="5067300" y="171354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465" name="Text Box 15">
          <a:extLst>
            <a:ext uri="{FF2B5EF4-FFF2-40B4-BE49-F238E27FC236}">
              <a16:creationId xmlns:a16="http://schemas.microsoft.com/office/drawing/2014/main" id="{00000000-0008-0000-0200-0000D1010000}"/>
            </a:ext>
          </a:extLst>
        </xdr:cNvPr>
        <xdr:cNvSpPr txBox="1">
          <a:spLocks noChangeArrowheads="1"/>
        </xdr:cNvSpPr>
      </xdr:nvSpPr>
      <xdr:spPr bwMode="auto">
        <a:xfrm>
          <a:off x="5067300" y="17135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466" name="Text Box 16">
          <a:extLst>
            <a:ext uri="{FF2B5EF4-FFF2-40B4-BE49-F238E27FC236}">
              <a16:creationId xmlns:a16="http://schemas.microsoft.com/office/drawing/2014/main" id="{00000000-0008-0000-0200-0000D2010000}"/>
            </a:ext>
          </a:extLst>
        </xdr:cNvPr>
        <xdr:cNvSpPr txBox="1">
          <a:spLocks noChangeArrowheads="1"/>
        </xdr:cNvSpPr>
      </xdr:nvSpPr>
      <xdr:spPr bwMode="auto">
        <a:xfrm>
          <a:off x="5067300" y="17135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67" name="Text Box 1">
          <a:extLst>
            <a:ext uri="{FF2B5EF4-FFF2-40B4-BE49-F238E27FC236}">
              <a16:creationId xmlns:a16="http://schemas.microsoft.com/office/drawing/2014/main" id="{00000000-0008-0000-0200-0000D3010000}"/>
            </a:ext>
          </a:extLst>
        </xdr:cNvPr>
        <xdr:cNvSpPr txBox="1">
          <a:spLocks noChangeArrowheads="1"/>
        </xdr:cNvSpPr>
      </xdr:nvSpPr>
      <xdr:spPr bwMode="auto">
        <a:xfrm>
          <a:off x="5067300" y="17135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68" name="Text Box 3">
          <a:extLst>
            <a:ext uri="{FF2B5EF4-FFF2-40B4-BE49-F238E27FC236}">
              <a16:creationId xmlns:a16="http://schemas.microsoft.com/office/drawing/2014/main" id="{00000000-0008-0000-0200-0000D4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69" name="Text Box 4">
          <a:extLst>
            <a:ext uri="{FF2B5EF4-FFF2-40B4-BE49-F238E27FC236}">
              <a16:creationId xmlns:a16="http://schemas.microsoft.com/office/drawing/2014/main" id="{00000000-0008-0000-0200-0000D5010000}"/>
            </a:ext>
          </a:extLst>
        </xdr:cNvPr>
        <xdr:cNvSpPr txBox="1">
          <a:spLocks noChangeArrowheads="1"/>
        </xdr:cNvSpPr>
      </xdr:nvSpPr>
      <xdr:spPr bwMode="auto">
        <a:xfrm>
          <a:off x="5067300" y="17135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70" name="Text Box 5">
          <a:extLst>
            <a:ext uri="{FF2B5EF4-FFF2-40B4-BE49-F238E27FC236}">
              <a16:creationId xmlns:a16="http://schemas.microsoft.com/office/drawing/2014/main" id="{00000000-0008-0000-0200-0000D6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71" name="Text Box 6">
          <a:extLst>
            <a:ext uri="{FF2B5EF4-FFF2-40B4-BE49-F238E27FC236}">
              <a16:creationId xmlns:a16="http://schemas.microsoft.com/office/drawing/2014/main" id="{00000000-0008-0000-0200-0000D7010000}"/>
            </a:ext>
          </a:extLst>
        </xdr:cNvPr>
        <xdr:cNvSpPr txBox="1">
          <a:spLocks noChangeArrowheads="1"/>
        </xdr:cNvSpPr>
      </xdr:nvSpPr>
      <xdr:spPr bwMode="auto">
        <a:xfrm>
          <a:off x="5067300" y="17135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72" name="Text Box 7">
          <a:extLst>
            <a:ext uri="{FF2B5EF4-FFF2-40B4-BE49-F238E27FC236}">
              <a16:creationId xmlns:a16="http://schemas.microsoft.com/office/drawing/2014/main" id="{00000000-0008-0000-0200-0000D8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473" name="Text Box 9">
          <a:extLst>
            <a:ext uri="{FF2B5EF4-FFF2-40B4-BE49-F238E27FC236}">
              <a16:creationId xmlns:a16="http://schemas.microsoft.com/office/drawing/2014/main" id="{00000000-0008-0000-0200-0000D9010000}"/>
            </a:ext>
          </a:extLst>
        </xdr:cNvPr>
        <xdr:cNvSpPr txBox="1">
          <a:spLocks noChangeArrowheads="1"/>
        </xdr:cNvSpPr>
      </xdr:nvSpPr>
      <xdr:spPr bwMode="auto">
        <a:xfrm>
          <a:off x="5067300" y="171354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74" name="Text Box 15">
          <a:extLst>
            <a:ext uri="{FF2B5EF4-FFF2-40B4-BE49-F238E27FC236}">
              <a16:creationId xmlns:a16="http://schemas.microsoft.com/office/drawing/2014/main" id="{00000000-0008-0000-0200-0000DA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75" name="Text Box 16">
          <a:extLst>
            <a:ext uri="{FF2B5EF4-FFF2-40B4-BE49-F238E27FC236}">
              <a16:creationId xmlns:a16="http://schemas.microsoft.com/office/drawing/2014/main" id="{00000000-0008-0000-0200-0000DB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76" name="Text Box 17">
          <a:extLst>
            <a:ext uri="{FF2B5EF4-FFF2-40B4-BE49-F238E27FC236}">
              <a16:creationId xmlns:a16="http://schemas.microsoft.com/office/drawing/2014/main" id="{00000000-0008-0000-0200-0000DC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77" name="Text Box 1">
          <a:extLst>
            <a:ext uri="{FF2B5EF4-FFF2-40B4-BE49-F238E27FC236}">
              <a16:creationId xmlns:a16="http://schemas.microsoft.com/office/drawing/2014/main" id="{00000000-0008-0000-0200-0000DD010000}"/>
            </a:ext>
          </a:extLst>
        </xdr:cNvPr>
        <xdr:cNvSpPr txBox="1">
          <a:spLocks noChangeArrowheads="1"/>
        </xdr:cNvSpPr>
      </xdr:nvSpPr>
      <xdr:spPr bwMode="auto">
        <a:xfrm>
          <a:off x="5067300" y="17135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78" name="Text Box 3">
          <a:extLst>
            <a:ext uri="{FF2B5EF4-FFF2-40B4-BE49-F238E27FC236}">
              <a16:creationId xmlns:a16="http://schemas.microsoft.com/office/drawing/2014/main" id="{00000000-0008-0000-0200-0000DE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79" name="Text Box 4">
          <a:extLst>
            <a:ext uri="{FF2B5EF4-FFF2-40B4-BE49-F238E27FC236}">
              <a16:creationId xmlns:a16="http://schemas.microsoft.com/office/drawing/2014/main" id="{00000000-0008-0000-0200-0000DF010000}"/>
            </a:ext>
          </a:extLst>
        </xdr:cNvPr>
        <xdr:cNvSpPr txBox="1">
          <a:spLocks noChangeArrowheads="1"/>
        </xdr:cNvSpPr>
      </xdr:nvSpPr>
      <xdr:spPr bwMode="auto">
        <a:xfrm>
          <a:off x="5067300" y="17135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80" name="Text Box 5">
          <a:extLst>
            <a:ext uri="{FF2B5EF4-FFF2-40B4-BE49-F238E27FC236}">
              <a16:creationId xmlns:a16="http://schemas.microsoft.com/office/drawing/2014/main" id="{00000000-0008-0000-0200-0000E0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81" name="Text Box 6">
          <a:extLst>
            <a:ext uri="{FF2B5EF4-FFF2-40B4-BE49-F238E27FC236}">
              <a16:creationId xmlns:a16="http://schemas.microsoft.com/office/drawing/2014/main" id="{00000000-0008-0000-0200-0000E1010000}"/>
            </a:ext>
          </a:extLst>
        </xdr:cNvPr>
        <xdr:cNvSpPr txBox="1">
          <a:spLocks noChangeArrowheads="1"/>
        </xdr:cNvSpPr>
      </xdr:nvSpPr>
      <xdr:spPr bwMode="auto">
        <a:xfrm>
          <a:off x="5067300" y="17135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82" name="Text Box 7">
          <a:extLst>
            <a:ext uri="{FF2B5EF4-FFF2-40B4-BE49-F238E27FC236}">
              <a16:creationId xmlns:a16="http://schemas.microsoft.com/office/drawing/2014/main" id="{00000000-0008-0000-0200-0000E2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483" name="Text Box 9">
          <a:extLst>
            <a:ext uri="{FF2B5EF4-FFF2-40B4-BE49-F238E27FC236}">
              <a16:creationId xmlns:a16="http://schemas.microsoft.com/office/drawing/2014/main" id="{00000000-0008-0000-0200-0000E3010000}"/>
            </a:ext>
          </a:extLst>
        </xdr:cNvPr>
        <xdr:cNvSpPr txBox="1">
          <a:spLocks noChangeArrowheads="1"/>
        </xdr:cNvSpPr>
      </xdr:nvSpPr>
      <xdr:spPr bwMode="auto">
        <a:xfrm>
          <a:off x="5067300" y="171354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84" name="Text Box 15">
          <a:extLst>
            <a:ext uri="{FF2B5EF4-FFF2-40B4-BE49-F238E27FC236}">
              <a16:creationId xmlns:a16="http://schemas.microsoft.com/office/drawing/2014/main" id="{00000000-0008-0000-0200-0000E4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85" name="Text Box 16">
          <a:extLst>
            <a:ext uri="{FF2B5EF4-FFF2-40B4-BE49-F238E27FC236}">
              <a16:creationId xmlns:a16="http://schemas.microsoft.com/office/drawing/2014/main" id="{00000000-0008-0000-0200-0000E5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86" name="Text Box 17">
          <a:extLst>
            <a:ext uri="{FF2B5EF4-FFF2-40B4-BE49-F238E27FC236}">
              <a16:creationId xmlns:a16="http://schemas.microsoft.com/office/drawing/2014/main" id="{00000000-0008-0000-0200-0000E6010000}"/>
            </a:ext>
          </a:extLst>
        </xdr:cNvPr>
        <xdr:cNvSpPr txBox="1">
          <a:spLocks noChangeArrowheads="1"/>
        </xdr:cNvSpPr>
      </xdr:nvSpPr>
      <xdr:spPr bwMode="auto">
        <a:xfrm>
          <a:off x="5067300" y="17135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487" name="Text Box 1">
          <a:extLst>
            <a:ext uri="{FF2B5EF4-FFF2-40B4-BE49-F238E27FC236}">
              <a16:creationId xmlns:a16="http://schemas.microsoft.com/office/drawing/2014/main" id="{00000000-0008-0000-0200-0000E7010000}"/>
            </a:ext>
          </a:extLst>
        </xdr:cNvPr>
        <xdr:cNvSpPr txBox="1">
          <a:spLocks noChangeArrowheads="1"/>
        </xdr:cNvSpPr>
      </xdr:nvSpPr>
      <xdr:spPr bwMode="auto">
        <a:xfrm>
          <a:off x="5067300" y="17516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488" name="Text Box 3">
          <a:extLst>
            <a:ext uri="{FF2B5EF4-FFF2-40B4-BE49-F238E27FC236}">
              <a16:creationId xmlns:a16="http://schemas.microsoft.com/office/drawing/2014/main" id="{00000000-0008-0000-0200-0000E8010000}"/>
            </a:ext>
          </a:extLst>
        </xdr:cNvPr>
        <xdr:cNvSpPr txBox="1">
          <a:spLocks noChangeArrowheads="1"/>
        </xdr:cNvSpPr>
      </xdr:nvSpPr>
      <xdr:spPr bwMode="auto">
        <a:xfrm>
          <a:off x="5067300" y="17516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489" name="Text Box 4">
          <a:extLst>
            <a:ext uri="{FF2B5EF4-FFF2-40B4-BE49-F238E27FC236}">
              <a16:creationId xmlns:a16="http://schemas.microsoft.com/office/drawing/2014/main" id="{00000000-0008-0000-0200-0000E9010000}"/>
            </a:ext>
          </a:extLst>
        </xdr:cNvPr>
        <xdr:cNvSpPr txBox="1">
          <a:spLocks noChangeArrowheads="1"/>
        </xdr:cNvSpPr>
      </xdr:nvSpPr>
      <xdr:spPr bwMode="auto">
        <a:xfrm>
          <a:off x="5067300" y="17516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490" name="Text Box 5">
          <a:extLst>
            <a:ext uri="{FF2B5EF4-FFF2-40B4-BE49-F238E27FC236}">
              <a16:creationId xmlns:a16="http://schemas.microsoft.com/office/drawing/2014/main" id="{00000000-0008-0000-0200-0000EA010000}"/>
            </a:ext>
          </a:extLst>
        </xdr:cNvPr>
        <xdr:cNvSpPr txBox="1">
          <a:spLocks noChangeArrowheads="1"/>
        </xdr:cNvSpPr>
      </xdr:nvSpPr>
      <xdr:spPr bwMode="auto">
        <a:xfrm>
          <a:off x="5067300" y="17516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491" name="Text Box 6">
          <a:extLst>
            <a:ext uri="{FF2B5EF4-FFF2-40B4-BE49-F238E27FC236}">
              <a16:creationId xmlns:a16="http://schemas.microsoft.com/office/drawing/2014/main" id="{00000000-0008-0000-0200-0000EB010000}"/>
            </a:ext>
          </a:extLst>
        </xdr:cNvPr>
        <xdr:cNvSpPr txBox="1">
          <a:spLocks noChangeArrowheads="1"/>
        </xdr:cNvSpPr>
      </xdr:nvSpPr>
      <xdr:spPr bwMode="auto">
        <a:xfrm>
          <a:off x="5067300" y="17516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492" name="Text Box 7">
          <a:extLst>
            <a:ext uri="{FF2B5EF4-FFF2-40B4-BE49-F238E27FC236}">
              <a16:creationId xmlns:a16="http://schemas.microsoft.com/office/drawing/2014/main" id="{00000000-0008-0000-0200-0000EC010000}"/>
            </a:ext>
          </a:extLst>
        </xdr:cNvPr>
        <xdr:cNvSpPr txBox="1">
          <a:spLocks noChangeArrowheads="1"/>
        </xdr:cNvSpPr>
      </xdr:nvSpPr>
      <xdr:spPr bwMode="auto">
        <a:xfrm>
          <a:off x="5067300" y="17516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493" name="Text Box 8">
          <a:extLst>
            <a:ext uri="{FF2B5EF4-FFF2-40B4-BE49-F238E27FC236}">
              <a16:creationId xmlns:a16="http://schemas.microsoft.com/office/drawing/2014/main" id="{00000000-0008-0000-0200-0000ED010000}"/>
            </a:ext>
          </a:extLst>
        </xdr:cNvPr>
        <xdr:cNvSpPr txBox="1">
          <a:spLocks noChangeArrowheads="1"/>
        </xdr:cNvSpPr>
      </xdr:nvSpPr>
      <xdr:spPr bwMode="auto">
        <a:xfrm>
          <a:off x="5067300" y="17516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494" name="Text Box 9">
          <a:extLst>
            <a:ext uri="{FF2B5EF4-FFF2-40B4-BE49-F238E27FC236}">
              <a16:creationId xmlns:a16="http://schemas.microsoft.com/office/drawing/2014/main" id="{00000000-0008-0000-0200-0000EE010000}"/>
            </a:ext>
          </a:extLst>
        </xdr:cNvPr>
        <xdr:cNvSpPr txBox="1">
          <a:spLocks noChangeArrowheads="1"/>
        </xdr:cNvSpPr>
      </xdr:nvSpPr>
      <xdr:spPr bwMode="auto">
        <a:xfrm>
          <a:off x="5067300" y="175164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495" name="Text Box 13">
          <a:extLst>
            <a:ext uri="{FF2B5EF4-FFF2-40B4-BE49-F238E27FC236}">
              <a16:creationId xmlns:a16="http://schemas.microsoft.com/office/drawing/2014/main" id="{00000000-0008-0000-0200-0000EF010000}"/>
            </a:ext>
          </a:extLst>
        </xdr:cNvPr>
        <xdr:cNvSpPr txBox="1">
          <a:spLocks noChangeArrowheads="1"/>
        </xdr:cNvSpPr>
      </xdr:nvSpPr>
      <xdr:spPr bwMode="auto">
        <a:xfrm>
          <a:off x="5067300" y="175164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496" name="Text Box 15">
          <a:extLst>
            <a:ext uri="{FF2B5EF4-FFF2-40B4-BE49-F238E27FC236}">
              <a16:creationId xmlns:a16="http://schemas.microsoft.com/office/drawing/2014/main" id="{00000000-0008-0000-0200-0000F0010000}"/>
            </a:ext>
          </a:extLst>
        </xdr:cNvPr>
        <xdr:cNvSpPr txBox="1">
          <a:spLocks noChangeArrowheads="1"/>
        </xdr:cNvSpPr>
      </xdr:nvSpPr>
      <xdr:spPr bwMode="auto">
        <a:xfrm>
          <a:off x="5067300" y="17516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497" name="Text Box 16">
          <a:extLst>
            <a:ext uri="{FF2B5EF4-FFF2-40B4-BE49-F238E27FC236}">
              <a16:creationId xmlns:a16="http://schemas.microsoft.com/office/drawing/2014/main" id="{00000000-0008-0000-0200-0000F1010000}"/>
            </a:ext>
          </a:extLst>
        </xdr:cNvPr>
        <xdr:cNvSpPr txBox="1">
          <a:spLocks noChangeArrowheads="1"/>
        </xdr:cNvSpPr>
      </xdr:nvSpPr>
      <xdr:spPr bwMode="auto">
        <a:xfrm>
          <a:off x="5067300" y="17516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498" name="Text Box 1">
          <a:extLst>
            <a:ext uri="{FF2B5EF4-FFF2-40B4-BE49-F238E27FC236}">
              <a16:creationId xmlns:a16="http://schemas.microsoft.com/office/drawing/2014/main" id="{00000000-0008-0000-0200-0000F2010000}"/>
            </a:ext>
          </a:extLst>
        </xdr:cNvPr>
        <xdr:cNvSpPr txBox="1">
          <a:spLocks noChangeArrowheads="1"/>
        </xdr:cNvSpPr>
      </xdr:nvSpPr>
      <xdr:spPr bwMode="auto">
        <a:xfrm>
          <a:off x="5067300" y="17516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499" name="Text Box 3">
          <a:extLst>
            <a:ext uri="{FF2B5EF4-FFF2-40B4-BE49-F238E27FC236}">
              <a16:creationId xmlns:a16="http://schemas.microsoft.com/office/drawing/2014/main" id="{00000000-0008-0000-0200-0000F301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00" name="Text Box 4">
          <a:extLst>
            <a:ext uri="{FF2B5EF4-FFF2-40B4-BE49-F238E27FC236}">
              <a16:creationId xmlns:a16="http://schemas.microsoft.com/office/drawing/2014/main" id="{00000000-0008-0000-0200-0000F4010000}"/>
            </a:ext>
          </a:extLst>
        </xdr:cNvPr>
        <xdr:cNvSpPr txBox="1">
          <a:spLocks noChangeArrowheads="1"/>
        </xdr:cNvSpPr>
      </xdr:nvSpPr>
      <xdr:spPr bwMode="auto">
        <a:xfrm>
          <a:off x="5067300" y="17516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01" name="Text Box 5">
          <a:extLst>
            <a:ext uri="{FF2B5EF4-FFF2-40B4-BE49-F238E27FC236}">
              <a16:creationId xmlns:a16="http://schemas.microsoft.com/office/drawing/2014/main" id="{00000000-0008-0000-0200-0000F501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02" name="Text Box 6">
          <a:extLst>
            <a:ext uri="{FF2B5EF4-FFF2-40B4-BE49-F238E27FC236}">
              <a16:creationId xmlns:a16="http://schemas.microsoft.com/office/drawing/2014/main" id="{00000000-0008-0000-0200-0000F6010000}"/>
            </a:ext>
          </a:extLst>
        </xdr:cNvPr>
        <xdr:cNvSpPr txBox="1">
          <a:spLocks noChangeArrowheads="1"/>
        </xdr:cNvSpPr>
      </xdr:nvSpPr>
      <xdr:spPr bwMode="auto">
        <a:xfrm>
          <a:off x="5067300" y="17516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03" name="Text Box 7">
          <a:extLst>
            <a:ext uri="{FF2B5EF4-FFF2-40B4-BE49-F238E27FC236}">
              <a16:creationId xmlns:a16="http://schemas.microsoft.com/office/drawing/2014/main" id="{00000000-0008-0000-0200-0000F701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504" name="Text Box 9">
          <a:extLst>
            <a:ext uri="{FF2B5EF4-FFF2-40B4-BE49-F238E27FC236}">
              <a16:creationId xmlns:a16="http://schemas.microsoft.com/office/drawing/2014/main" id="{00000000-0008-0000-0200-0000F8010000}"/>
            </a:ext>
          </a:extLst>
        </xdr:cNvPr>
        <xdr:cNvSpPr txBox="1">
          <a:spLocks noChangeArrowheads="1"/>
        </xdr:cNvSpPr>
      </xdr:nvSpPr>
      <xdr:spPr bwMode="auto">
        <a:xfrm>
          <a:off x="5067300" y="175164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05" name="Text Box 15">
          <a:extLst>
            <a:ext uri="{FF2B5EF4-FFF2-40B4-BE49-F238E27FC236}">
              <a16:creationId xmlns:a16="http://schemas.microsoft.com/office/drawing/2014/main" id="{00000000-0008-0000-0200-0000F901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06" name="Text Box 16">
          <a:extLst>
            <a:ext uri="{FF2B5EF4-FFF2-40B4-BE49-F238E27FC236}">
              <a16:creationId xmlns:a16="http://schemas.microsoft.com/office/drawing/2014/main" id="{00000000-0008-0000-0200-0000FA01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07" name="Text Box 17">
          <a:extLst>
            <a:ext uri="{FF2B5EF4-FFF2-40B4-BE49-F238E27FC236}">
              <a16:creationId xmlns:a16="http://schemas.microsoft.com/office/drawing/2014/main" id="{00000000-0008-0000-0200-0000FB01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08" name="Text Box 1">
          <a:extLst>
            <a:ext uri="{FF2B5EF4-FFF2-40B4-BE49-F238E27FC236}">
              <a16:creationId xmlns:a16="http://schemas.microsoft.com/office/drawing/2014/main" id="{00000000-0008-0000-0200-0000FC010000}"/>
            </a:ext>
          </a:extLst>
        </xdr:cNvPr>
        <xdr:cNvSpPr txBox="1">
          <a:spLocks noChangeArrowheads="1"/>
        </xdr:cNvSpPr>
      </xdr:nvSpPr>
      <xdr:spPr bwMode="auto">
        <a:xfrm>
          <a:off x="5067300" y="17516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09" name="Text Box 3">
          <a:extLst>
            <a:ext uri="{FF2B5EF4-FFF2-40B4-BE49-F238E27FC236}">
              <a16:creationId xmlns:a16="http://schemas.microsoft.com/office/drawing/2014/main" id="{00000000-0008-0000-0200-0000FD01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10" name="Text Box 4">
          <a:extLst>
            <a:ext uri="{FF2B5EF4-FFF2-40B4-BE49-F238E27FC236}">
              <a16:creationId xmlns:a16="http://schemas.microsoft.com/office/drawing/2014/main" id="{00000000-0008-0000-0200-0000FE010000}"/>
            </a:ext>
          </a:extLst>
        </xdr:cNvPr>
        <xdr:cNvSpPr txBox="1">
          <a:spLocks noChangeArrowheads="1"/>
        </xdr:cNvSpPr>
      </xdr:nvSpPr>
      <xdr:spPr bwMode="auto">
        <a:xfrm>
          <a:off x="5067300" y="17516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11" name="Text Box 5">
          <a:extLst>
            <a:ext uri="{FF2B5EF4-FFF2-40B4-BE49-F238E27FC236}">
              <a16:creationId xmlns:a16="http://schemas.microsoft.com/office/drawing/2014/main" id="{00000000-0008-0000-0200-0000FF01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12" name="Text Box 6">
          <a:extLst>
            <a:ext uri="{FF2B5EF4-FFF2-40B4-BE49-F238E27FC236}">
              <a16:creationId xmlns:a16="http://schemas.microsoft.com/office/drawing/2014/main" id="{00000000-0008-0000-0200-000000020000}"/>
            </a:ext>
          </a:extLst>
        </xdr:cNvPr>
        <xdr:cNvSpPr txBox="1">
          <a:spLocks noChangeArrowheads="1"/>
        </xdr:cNvSpPr>
      </xdr:nvSpPr>
      <xdr:spPr bwMode="auto">
        <a:xfrm>
          <a:off x="5067300" y="17516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13" name="Text Box 7">
          <a:extLst>
            <a:ext uri="{FF2B5EF4-FFF2-40B4-BE49-F238E27FC236}">
              <a16:creationId xmlns:a16="http://schemas.microsoft.com/office/drawing/2014/main" id="{00000000-0008-0000-0200-00000102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514" name="Text Box 9">
          <a:extLst>
            <a:ext uri="{FF2B5EF4-FFF2-40B4-BE49-F238E27FC236}">
              <a16:creationId xmlns:a16="http://schemas.microsoft.com/office/drawing/2014/main" id="{00000000-0008-0000-0200-000002020000}"/>
            </a:ext>
          </a:extLst>
        </xdr:cNvPr>
        <xdr:cNvSpPr txBox="1">
          <a:spLocks noChangeArrowheads="1"/>
        </xdr:cNvSpPr>
      </xdr:nvSpPr>
      <xdr:spPr bwMode="auto">
        <a:xfrm>
          <a:off x="5067300" y="175164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15" name="Text Box 15">
          <a:extLst>
            <a:ext uri="{FF2B5EF4-FFF2-40B4-BE49-F238E27FC236}">
              <a16:creationId xmlns:a16="http://schemas.microsoft.com/office/drawing/2014/main" id="{00000000-0008-0000-0200-00000302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16" name="Text Box 16">
          <a:extLst>
            <a:ext uri="{FF2B5EF4-FFF2-40B4-BE49-F238E27FC236}">
              <a16:creationId xmlns:a16="http://schemas.microsoft.com/office/drawing/2014/main" id="{00000000-0008-0000-0200-00000402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17" name="Text Box 17">
          <a:extLst>
            <a:ext uri="{FF2B5EF4-FFF2-40B4-BE49-F238E27FC236}">
              <a16:creationId xmlns:a16="http://schemas.microsoft.com/office/drawing/2014/main" id="{00000000-0008-0000-0200-00000502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518" name="Text Box 1">
          <a:extLst>
            <a:ext uri="{FF2B5EF4-FFF2-40B4-BE49-F238E27FC236}">
              <a16:creationId xmlns:a16="http://schemas.microsoft.com/office/drawing/2014/main" id="{00000000-0008-0000-0200-000006020000}"/>
            </a:ext>
          </a:extLst>
        </xdr:cNvPr>
        <xdr:cNvSpPr txBox="1">
          <a:spLocks noChangeArrowheads="1"/>
        </xdr:cNvSpPr>
      </xdr:nvSpPr>
      <xdr:spPr bwMode="auto">
        <a:xfrm>
          <a:off x="5067300" y="17516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519" name="Text Box 3">
          <a:extLst>
            <a:ext uri="{FF2B5EF4-FFF2-40B4-BE49-F238E27FC236}">
              <a16:creationId xmlns:a16="http://schemas.microsoft.com/office/drawing/2014/main" id="{00000000-0008-0000-0200-000007020000}"/>
            </a:ext>
          </a:extLst>
        </xdr:cNvPr>
        <xdr:cNvSpPr txBox="1">
          <a:spLocks noChangeArrowheads="1"/>
        </xdr:cNvSpPr>
      </xdr:nvSpPr>
      <xdr:spPr bwMode="auto">
        <a:xfrm>
          <a:off x="5067300" y="17516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520" name="Text Box 4">
          <a:extLst>
            <a:ext uri="{FF2B5EF4-FFF2-40B4-BE49-F238E27FC236}">
              <a16:creationId xmlns:a16="http://schemas.microsoft.com/office/drawing/2014/main" id="{00000000-0008-0000-0200-000008020000}"/>
            </a:ext>
          </a:extLst>
        </xdr:cNvPr>
        <xdr:cNvSpPr txBox="1">
          <a:spLocks noChangeArrowheads="1"/>
        </xdr:cNvSpPr>
      </xdr:nvSpPr>
      <xdr:spPr bwMode="auto">
        <a:xfrm>
          <a:off x="5067300" y="17516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521" name="Text Box 5">
          <a:extLst>
            <a:ext uri="{FF2B5EF4-FFF2-40B4-BE49-F238E27FC236}">
              <a16:creationId xmlns:a16="http://schemas.microsoft.com/office/drawing/2014/main" id="{00000000-0008-0000-0200-000009020000}"/>
            </a:ext>
          </a:extLst>
        </xdr:cNvPr>
        <xdr:cNvSpPr txBox="1">
          <a:spLocks noChangeArrowheads="1"/>
        </xdr:cNvSpPr>
      </xdr:nvSpPr>
      <xdr:spPr bwMode="auto">
        <a:xfrm>
          <a:off x="5067300" y="17516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522" name="Text Box 6">
          <a:extLst>
            <a:ext uri="{FF2B5EF4-FFF2-40B4-BE49-F238E27FC236}">
              <a16:creationId xmlns:a16="http://schemas.microsoft.com/office/drawing/2014/main" id="{00000000-0008-0000-0200-00000A020000}"/>
            </a:ext>
          </a:extLst>
        </xdr:cNvPr>
        <xdr:cNvSpPr txBox="1">
          <a:spLocks noChangeArrowheads="1"/>
        </xdr:cNvSpPr>
      </xdr:nvSpPr>
      <xdr:spPr bwMode="auto">
        <a:xfrm>
          <a:off x="5067300" y="17516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523" name="Text Box 7">
          <a:extLst>
            <a:ext uri="{FF2B5EF4-FFF2-40B4-BE49-F238E27FC236}">
              <a16:creationId xmlns:a16="http://schemas.microsoft.com/office/drawing/2014/main" id="{00000000-0008-0000-0200-00000B020000}"/>
            </a:ext>
          </a:extLst>
        </xdr:cNvPr>
        <xdr:cNvSpPr txBox="1">
          <a:spLocks noChangeArrowheads="1"/>
        </xdr:cNvSpPr>
      </xdr:nvSpPr>
      <xdr:spPr bwMode="auto">
        <a:xfrm>
          <a:off x="5067300" y="17516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524" name="Text Box 8">
          <a:extLst>
            <a:ext uri="{FF2B5EF4-FFF2-40B4-BE49-F238E27FC236}">
              <a16:creationId xmlns:a16="http://schemas.microsoft.com/office/drawing/2014/main" id="{00000000-0008-0000-0200-00000C020000}"/>
            </a:ext>
          </a:extLst>
        </xdr:cNvPr>
        <xdr:cNvSpPr txBox="1">
          <a:spLocks noChangeArrowheads="1"/>
        </xdr:cNvSpPr>
      </xdr:nvSpPr>
      <xdr:spPr bwMode="auto">
        <a:xfrm>
          <a:off x="5067300" y="17516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525" name="Text Box 9">
          <a:extLst>
            <a:ext uri="{FF2B5EF4-FFF2-40B4-BE49-F238E27FC236}">
              <a16:creationId xmlns:a16="http://schemas.microsoft.com/office/drawing/2014/main" id="{00000000-0008-0000-0200-00000D020000}"/>
            </a:ext>
          </a:extLst>
        </xdr:cNvPr>
        <xdr:cNvSpPr txBox="1">
          <a:spLocks noChangeArrowheads="1"/>
        </xdr:cNvSpPr>
      </xdr:nvSpPr>
      <xdr:spPr bwMode="auto">
        <a:xfrm>
          <a:off x="5067300" y="175164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526" name="Text Box 13">
          <a:extLst>
            <a:ext uri="{FF2B5EF4-FFF2-40B4-BE49-F238E27FC236}">
              <a16:creationId xmlns:a16="http://schemas.microsoft.com/office/drawing/2014/main" id="{00000000-0008-0000-0200-00000E020000}"/>
            </a:ext>
          </a:extLst>
        </xdr:cNvPr>
        <xdr:cNvSpPr txBox="1">
          <a:spLocks noChangeArrowheads="1"/>
        </xdr:cNvSpPr>
      </xdr:nvSpPr>
      <xdr:spPr bwMode="auto">
        <a:xfrm>
          <a:off x="5067300" y="175164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527" name="Text Box 15">
          <a:extLst>
            <a:ext uri="{FF2B5EF4-FFF2-40B4-BE49-F238E27FC236}">
              <a16:creationId xmlns:a16="http://schemas.microsoft.com/office/drawing/2014/main" id="{00000000-0008-0000-0200-00000F020000}"/>
            </a:ext>
          </a:extLst>
        </xdr:cNvPr>
        <xdr:cNvSpPr txBox="1">
          <a:spLocks noChangeArrowheads="1"/>
        </xdr:cNvSpPr>
      </xdr:nvSpPr>
      <xdr:spPr bwMode="auto">
        <a:xfrm>
          <a:off x="5067300" y="17516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528" name="Text Box 16">
          <a:extLst>
            <a:ext uri="{FF2B5EF4-FFF2-40B4-BE49-F238E27FC236}">
              <a16:creationId xmlns:a16="http://schemas.microsoft.com/office/drawing/2014/main" id="{00000000-0008-0000-0200-000010020000}"/>
            </a:ext>
          </a:extLst>
        </xdr:cNvPr>
        <xdr:cNvSpPr txBox="1">
          <a:spLocks noChangeArrowheads="1"/>
        </xdr:cNvSpPr>
      </xdr:nvSpPr>
      <xdr:spPr bwMode="auto">
        <a:xfrm>
          <a:off x="5067300" y="17516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29" name="Text Box 1">
          <a:extLst>
            <a:ext uri="{FF2B5EF4-FFF2-40B4-BE49-F238E27FC236}">
              <a16:creationId xmlns:a16="http://schemas.microsoft.com/office/drawing/2014/main" id="{00000000-0008-0000-0200-000011020000}"/>
            </a:ext>
          </a:extLst>
        </xdr:cNvPr>
        <xdr:cNvSpPr txBox="1">
          <a:spLocks noChangeArrowheads="1"/>
        </xdr:cNvSpPr>
      </xdr:nvSpPr>
      <xdr:spPr bwMode="auto">
        <a:xfrm>
          <a:off x="5067300" y="17516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30" name="Text Box 3">
          <a:extLst>
            <a:ext uri="{FF2B5EF4-FFF2-40B4-BE49-F238E27FC236}">
              <a16:creationId xmlns:a16="http://schemas.microsoft.com/office/drawing/2014/main" id="{00000000-0008-0000-0200-00001202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31" name="Text Box 4">
          <a:extLst>
            <a:ext uri="{FF2B5EF4-FFF2-40B4-BE49-F238E27FC236}">
              <a16:creationId xmlns:a16="http://schemas.microsoft.com/office/drawing/2014/main" id="{00000000-0008-0000-0200-000013020000}"/>
            </a:ext>
          </a:extLst>
        </xdr:cNvPr>
        <xdr:cNvSpPr txBox="1">
          <a:spLocks noChangeArrowheads="1"/>
        </xdr:cNvSpPr>
      </xdr:nvSpPr>
      <xdr:spPr bwMode="auto">
        <a:xfrm>
          <a:off x="5067300" y="17516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32" name="Text Box 5">
          <a:extLst>
            <a:ext uri="{FF2B5EF4-FFF2-40B4-BE49-F238E27FC236}">
              <a16:creationId xmlns:a16="http://schemas.microsoft.com/office/drawing/2014/main" id="{00000000-0008-0000-0200-00001402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33" name="Text Box 6">
          <a:extLst>
            <a:ext uri="{FF2B5EF4-FFF2-40B4-BE49-F238E27FC236}">
              <a16:creationId xmlns:a16="http://schemas.microsoft.com/office/drawing/2014/main" id="{00000000-0008-0000-0200-000015020000}"/>
            </a:ext>
          </a:extLst>
        </xdr:cNvPr>
        <xdr:cNvSpPr txBox="1">
          <a:spLocks noChangeArrowheads="1"/>
        </xdr:cNvSpPr>
      </xdr:nvSpPr>
      <xdr:spPr bwMode="auto">
        <a:xfrm>
          <a:off x="5067300" y="17516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34" name="Text Box 7">
          <a:extLst>
            <a:ext uri="{FF2B5EF4-FFF2-40B4-BE49-F238E27FC236}">
              <a16:creationId xmlns:a16="http://schemas.microsoft.com/office/drawing/2014/main" id="{00000000-0008-0000-0200-00001602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535" name="Text Box 9">
          <a:extLst>
            <a:ext uri="{FF2B5EF4-FFF2-40B4-BE49-F238E27FC236}">
              <a16:creationId xmlns:a16="http://schemas.microsoft.com/office/drawing/2014/main" id="{00000000-0008-0000-0200-000017020000}"/>
            </a:ext>
          </a:extLst>
        </xdr:cNvPr>
        <xdr:cNvSpPr txBox="1">
          <a:spLocks noChangeArrowheads="1"/>
        </xdr:cNvSpPr>
      </xdr:nvSpPr>
      <xdr:spPr bwMode="auto">
        <a:xfrm>
          <a:off x="5067300" y="175164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36" name="Text Box 15">
          <a:extLst>
            <a:ext uri="{FF2B5EF4-FFF2-40B4-BE49-F238E27FC236}">
              <a16:creationId xmlns:a16="http://schemas.microsoft.com/office/drawing/2014/main" id="{00000000-0008-0000-0200-00001802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37" name="Text Box 16">
          <a:extLst>
            <a:ext uri="{FF2B5EF4-FFF2-40B4-BE49-F238E27FC236}">
              <a16:creationId xmlns:a16="http://schemas.microsoft.com/office/drawing/2014/main" id="{00000000-0008-0000-0200-00001902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38" name="Text Box 17">
          <a:extLst>
            <a:ext uri="{FF2B5EF4-FFF2-40B4-BE49-F238E27FC236}">
              <a16:creationId xmlns:a16="http://schemas.microsoft.com/office/drawing/2014/main" id="{00000000-0008-0000-0200-00001A02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39" name="Text Box 1">
          <a:extLst>
            <a:ext uri="{FF2B5EF4-FFF2-40B4-BE49-F238E27FC236}">
              <a16:creationId xmlns:a16="http://schemas.microsoft.com/office/drawing/2014/main" id="{00000000-0008-0000-0200-00001B020000}"/>
            </a:ext>
          </a:extLst>
        </xdr:cNvPr>
        <xdr:cNvSpPr txBox="1">
          <a:spLocks noChangeArrowheads="1"/>
        </xdr:cNvSpPr>
      </xdr:nvSpPr>
      <xdr:spPr bwMode="auto">
        <a:xfrm>
          <a:off x="5067300" y="17516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40" name="Text Box 3">
          <a:extLst>
            <a:ext uri="{FF2B5EF4-FFF2-40B4-BE49-F238E27FC236}">
              <a16:creationId xmlns:a16="http://schemas.microsoft.com/office/drawing/2014/main" id="{00000000-0008-0000-0200-00001C02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41" name="Text Box 4">
          <a:extLst>
            <a:ext uri="{FF2B5EF4-FFF2-40B4-BE49-F238E27FC236}">
              <a16:creationId xmlns:a16="http://schemas.microsoft.com/office/drawing/2014/main" id="{00000000-0008-0000-0200-00001D020000}"/>
            </a:ext>
          </a:extLst>
        </xdr:cNvPr>
        <xdr:cNvSpPr txBox="1">
          <a:spLocks noChangeArrowheads="1"/>
        </xdr:cNvSpPr>
      </xdr:nvSpPr>
      <xdr:spPr bwMode="auto">
        <a:xfrm>
          <a:off x="5067300" y="17516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42" name="Text Box 5">
          <a:extLst>
            <a:ext uri="{FF2B5EF4-FFF2-40B4-BE49-F238E27FC236}">
              <a16:creationId xmlns:a16="http://schemas.microsoft.com/office/drawing/2014/main" id="{00000000-0008-0000-0200-00001E02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43" name="Text Box 6">
          <a:extLst>
            <a:ext uri="{FF2B5EF4-FFF2-40B4-BE49-F238E27FC236}">
              <a16:creationId xmlns:a16="http://schemas.microsoft.com/office/drawing/2014/main" id="{00000000-0008-0000-0200-00001F020000}"/>
            </a:ext>
          </a:extLst>
        </xdr:cNvPr>
        <xdr:cNvSpPr txBox="1">
          <a:spLocks noChangeArrowheads="1"/>
        </xdr:cNvSpPr>
      </xdr:nvSpPr>
      <xdr:spPr bwMode="auto">
        <a:xfrm>
          <a:off x="5067300" y="17516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44" name="Text Box 7">
          <a:extLst>
            <a:ext uri="{FF2B5EF4-FFF2-40B4-BE49-F238E27FC236}">
              <a16:creationId xmlns:a16="http://schemas.microsoft.com/office/drawing/2014/main" id="{00000000-0008-0000-0200-00002002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545" name="Text Box 9">
          <a:extLst>
            <a:ext uri="{FF2B5EF4-FFF2-40B4-BE49-F238E27FC236}">
              <a16:creationId xmlns:a16="http://schemas.microsoft.com/office/drawing/2014/main" id="{00000000-0008-0000-0200-000021020000}"/>
            </a:ext>
          </a:extLst>
        </xdr:cNvPr>
        <xdr:cNvSpPr txBox="1">
          <a:spLocks noChangeArrowheads="1"/>
        </xdr:cNvSpPr>
      </xdr:nvSpPr>
      <xdr:spPr bwMode="auto">
        <a:xfrm>
          <a:off x="5067300" y="175164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46" name="Text Box 15">
          <a:extLst>
            <a:ext uri="{FF2B5EF4-FFF2-40B4-BE49-F238E27FC236}">
              <a16:creationId xmlns:a16="http://schemas.microsoft.com/office/drawing/2014/main" id="{00000000-0008-0000-0200-00002202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47" name="Text Box 16">
          <a:extLst>
            <a:ext uri="{FF2B5EF4-FFF2-40B4-BE49-F238E27FC236}">
              <a16:creationId xmlns:a16="http://schemas.microsoft.com/office/drawing/2014/main" id="{00000000-0008-0000-0200-00002302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48" name="Text Box 17">
          <a:extLst>
            <a:ext uri="{FF2B5EF4-FFF2-40B4-BE49-F238E27FC236}">
              <a16:creationId xmlns:a16="http://schemas.microsoft.com/office/drawing/2014/main" id="{00000000-0008-0000-0200-000024020000}"/>
            </a:ext>
          </a:extLst>
        </xdr:cNvPr>
        <xdr:cNvSpPr txBox="1">
          <a:spLocks noChangeArrowheads="1"/>
        </xdr:cNvSpPr>
      </xdr:nvSpPr>
      <xdr:spPr bwMode="auto">
        <a:xfrm>
          <a:off x="5067300" y="17516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549" name="Text Box 1">
          <a:extLst>
            <a:ext uri="{FF2B5EF4-FFF2-40B4-BE49-F238E27FC236}">
              <a16:creationId xmlns:a16="http://schemas.microsoft.com/office/drawing/2014/main" id="{00000000-0008-0000-0200-000025020000}"/>
            </a:ext>
          </a:extLst>
        </xdr:cNvPr>
        <xdr:cNvSpPr txBox="1">
          <a:spLocks noChangeArrowheads="1"/>
        </xdr:cNvSpPr>
      </xdr:nvSpPr>
      <xdr:spPr bwMode="auto">
        <a:xfrm>
          <a:off x="5067300" y="180022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550" name="Text Box 3">
          <a:extLst>
            <a:ext uri="{FF2B5EF4-FFF2-40B4-BE49-F238E27FC236}">
              <a16:creationId xmlns:a16="http://schemas.microsoft.com/office/drawing/2014/main" id="{00000000-0008-0000-0200-000026020000}"/>
            </a:ext>
          </a:extLst>
        </xdr:cNvPr>
        <xdr:cNvSpPr txBox="1">
          <a:spLocks noChangeArrowheads="1"/>
        </xdr:cNvSpPr>
      </xdr:nvSpPr>
      <xdr:spPr bwMode="auto">
        <a:xfrm>
          <a:off x="5067300" y="18002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551" name="Text Box 4">
          <a:extLst>
            <a:ext uri="{FF2B5EF4-FFF2-40B4-BE49-F238E27FC236}">
              <a16:creationId xmlns:a16="http://schemas.microsoft.com/office/drawing/2014/main" id="{00000000-0008-0000-0200-000027020000}"/>
            </a:ext>
          </a:extLst>
        </xdr:cNvPr>
        <xdr:cNvSpPr txBox="1">
          <a:spLocks noChangeArrowheads="1"/>
        </xdr:cNvSpPr>
      </xdr:nvSpPr>
      <xdr:spPr bwMode="auto">
        <a:xfrm>
          <a:off x="5067300" y="180022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552" name="Text Box 5">
          <a:extLst>
            <a:ext uri="{FF2B5EF4-FFF2-40B4-BE49-F238E27FC236}">
              <a16:creationId xmlns:a16="http://schemas.microsoft.com/office/drawing/2014/main" id="{00000000-0008-0000-0200-000028020000}"/>
            </a:ext>
          </a:extLst>
        </xdr:cNvPr>
        <xdr:cNvSpPr txBox="1">
          <a:spLocks noChangeArrowheads="1"/>
        </xdr:cNvSpPr>
      </xdr:nvSpPr>
      <xdr:spPr bwMode="auto">
        <a:xfrm>
          <a:off x="5067300" y="18002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553" name="Text Box 6">
          <a:extLst>
            <a:ext uri="{FF2B5EF4-FFF2-40B4-BE49-F238E27FC236}">
              <a16:creationId xmlns:a16="http://schemas.microsoft.com/office/drawing/2014/main" id="{00000000-0008-0000-0200-000029020000}"/>
            </a:ext>
          </a:extLst>
        </xdr:cNvPr>
        <xdr:cNvSpPr txBox="1">
          <a:spLocks noChangeArrowheads="1"/>
        </xdr:cNvSpPr>
      </xdr:nvSpPr>
      <xdr:spPr bwMode="auto">
        <a:xfrm>
          <a:off x="5067300" y="180022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554" name="Text Box 7">
          <a:extLst>
            <a:ext uri="{FF2B5EF4-FFF2-40B4-BE49-F238E27FC236}">
              <a16:creationId xmlns:a16="http://schemas.microsoft.com/office/drawing/2014/main" id="{00000000-0008-0000-0200-00002A020000}"/>
            </a:ext>
          </a:extLst>
        </xdr:cNvPr>
        <xdr:cNvSpPr txBox="1">
          <a:spLocks noChangeArrowheads="1"/>
        </xdr:cNvSpPr>
      </xdr:nvSpPr>
      <xdr:spPr bwMode="auto">
        <a:xfrm>
          <a:off x="5067300" y="18002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555" name="Text Box 8">
          <a:extLst>
            <a:ext uri="{FF2B5EF4-FFF2-40B4-BE49-F238E27FC236}">
              <a16:creationId xmlns:a16="http://schemas.microsoft.com/office/drawing/2014/main" id="{00000000-0008-0000-0200-00002B020000}"/>
            </a:ext>
          </a:extLst>
        </xdr:cNvPr>
        <xdr:cNvSpPr txBox="1">
          <a:spLocks noChangeArrowheads="1"/>
        </xdr:cNvSpPr>
      </xdr:nvSpPr>
      <xdr:spPr bwMode="auto">
        <a:xfrm>
          <a:off x="5067300" y="180022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556" name="Text Box 9">
          <a:extLst>
            <a:ext uri="{FF2B5EF4-FFF2-40B4-BE49-F238E27FC236}">
              <a16:creationId xmlns:a16="http://schemas.microsoft.com/office/drawing/2014/main" id="{00000000-0008-0000-0200-00002C020000}"/>
            </a:ext>
          </a:extLst>
        </xdr:cNvPr>
        <xdr:cNvSpPr txBox="1">
          <a:spLocks noChangeArrowheads="1"/>
        </xdr:cNvSpPr>
      </xdr:nvSpPr>
      <xdr:spPr bwMode="auto">
        <a:xfrm>
          <a:off x="5067300" y="180022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557" name="Text Box 13">
          <a:extLst>
            <a:ext uri="{FF2B5EF4-FFF2-40B4-BE49-F238E27FC236}">
              <a16:creationId xmlns:a16="http://schemas.microsoft.com/office/drawing/2014/main" id="{00000000-0008-0000-0200-00002D020000}"/>
            </a:ext>
          </a:extLst>
        </xdr:cNvPr>
        <xdr:cNvSpPr txBox="1">
          <a:spLocks noChangeArrowheads="1"/>
        </xdr:cNvSpPr>
      </xdr:nvSpPr>
      <xdr:spPr bwMode="auto">
        <a:xfrm>
          <a:off x="5067300" y="180022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558" name="Text Box 15">
          <a:extLst>
            <a:ext uri="{FF2B5EF4-FFF2-40B4-BE49-F238E27FC236}">
              <a16:creationId xmlns:a16="http://schemas.microsoft.com/office/drawing/2014/main" id="{00000000-0008-0000-0200-00002E020000}"/>
            </a:ext>
          </a:extLst>
        </xdr:cNvPr>
        <xdr:cNvSpPr txBox="1">
          <a:spLocks noChangeArrowheads="1"/>
        </xdr:cNvSpPr>
      </xdr:nvSpPr>
      <xdr:spPr bwMode="auto">
        <a:xfrm>
          <a:off x="5067300" y="18002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559" name="Text Box 16">
          <a:extLst>
            <a:ext uri="{FF2B5EF4-FFF2-40B4-BE49-F238E27FC236}">
              <a16:creationId xmlns:a16="http://schemas.microsoft.com/office/drawing/2014/main" id="{00000000-0008-0000-0200-00002F020000}"/>
            </a:ext>
          </a:extLst>
        </xdr:cNvPr>
        <xdr:cNvSpPr txBox="1">
          <a:spLocks noChangeArrowheads="1"/>
        </xdr:cNvSpPr>
      </xdr:nvSpPr>
      <xdr:spPr bwMode="auto">
        <a:xfrm>
          <a:off x="5067300" y="18002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60" name="Text Box 1">
          <a:extLst>
            <a:ext uri="{FF2B5EF4-FFF2-40B4-BE49-F238E27FC236}">
              <a16:creationId xmlns:a16="http://schemas.microsoft.com/office/drawing/2014/main" id="{00000000-0008-0000-0200-000030020000}"/>
            </a:ext>
          </a:extLst>
        </xdr:cNvPr>
        <xdr:cNvSpPr txBox="1">
          <a:spLocks noChangeArrowheads="1"/>
        </xdr:cNvSpPr>
      </xdr:nvSpPr>
      <xdr:spPr bwMode="auto">
        <a:xfrm>
          <a:off x="5067300" y="18002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61" name="Text Box 3">
          <a:extLst>
            <a:ext uri="{FF2B5EF4-FFF2-40B4-BE49-F238E27FC236}">
              <a16:creationId xmlns:a16="http://schemas.microsoft.com/office/drawing/2014/main" id="{00000000-0008-0000-0200-000031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62" name="Text Box 4">
          <a:extLst>
            <a:ext uri="{FF2B5EF4-FFF2-40B4-BE49-F238E27FC236}">
              <a16:creationId xmlns:a16="http://schemas.microsoft.com/office/drawing/2014/main" id="{00000000-0008-0000-0200-000032020000}"/>
            </a:ext>
          </a:extLst>
        </xdr:cNvPr>
        <xdr:cNvSpPr txBox="1">
          <a:spLocks noChangeArrowheads="1"/>
        </xdr:cNvSpPr>
      </xdr:nvSpPr>
      <xdr:spPr bwMode="auto">
        <a:xfrm>
          <a:off x="5067300" y="18002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63" name="Text Box 5">
          <a:extLst>
            <a:ext uri="{FF2B5EF4-FFF2-40B4-BE49-F238E27FC236}">
              <a16:creationId xmlns:a16="http://schemas.microsoft.com/office/drawing/2014/main" id="{00000000-0008-0000-0200-000033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64" name="Text Box 6">
          <a:extLst>
            <a:ext uri="{FF2B5EF4-FFF2-40B4-BE49-F238E27FC236}">
              <a16:creationId xmlns:a16="http://schemas.microsoft.com/office/drawing/2014/main" id="{00000000-0008-0000-0200-000034020000}"/>
            </a:ext>
          </a:extLst>
        </xdr:cNvPr>
        <xdr:cNvSpPr txBox="1">
          <a:spLocks noChangeArrowheads="1"/>
        </xdr:cNvSpPr>
      </xdr:nvSpPr>
      <xdr:spPr bwMode="auto">
        <a:xfrm>
          <a:off x="5067300" y="18002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65" name="Text Box 7">
          <a:extLst>
            <a:ext uri="{FF2B5EF4-FFF2-40B4-BE49-F238E27FC236}">
              <a16:creationId xmlns:a16="http://schemas.microsoft.com/office/drawing/2014/main" id="{00000000-0008-0000-0200-000035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566" name="Text Box 9">
          <a:extLst>
            <a:ext uri="{FF2B5EF4-FFF2-40B4-BE49-F238E27FC236}">
              <a16:creationId xmlns:a16="http://schemas.microsoft.com/office/drawing/2014/main" id="{00000000-0008-0000-0200-000036020000}"/>
            </a:ext>
          </a:extLst>
        </xdr:cNvPr>
        <xdr:cNvSpPr txBox="1">
          <a:spLocks noChangeArrowheads="1"/>
        </xdr:cNvSpPr>
      </xdr:nvSpPr>
      <xdr:spPr bwMode="auto">
        <a:xfrm>
          <a:off x="5067300" y="180022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67" name="Text Box 15">
          <a:extLst>
            <a:ext uri="{FF2B5EF4-FFF2-40B4-BE49-F238E27FC236}">
              <a16:creationId xmlns:a16="http://schemas.microsoft.com/office/drawing/2014/main" id="{00000000-0008-0000-0200-000037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68" name="Text Box 16">
          <a:extLst>
            <a:ext uri="{FF2B5EF4-FFF2-40B4-BE49-F238E27FC236}">
              <a16:creationId xmlns:a16="http://schemas.microsoft.com/office/drawing/2014/main" id="{00000000-0008-0000-0200-000038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69" name="Text Box 17">
          <a:extLst>
            <a:ext uri="{FF2B5EF4-FFF2-40B4-BE49-F238E27FC236}">
              <a16:creationId xmlns:a16="http://schemas.microsoft.com/office/drawing/2014/main" id="{00000000-0008-0000-0200-000039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70" name="Text Box 1">
          <a:extLst>
            <a:ext uri="{FF2B5EF4-FFF2-40B4-BE49-F238E27FC236}">
              <a16:creationId xmlns:a16="http://schemas.microsoft.com/office/drawing/2014/main" id="{00000000-0008-0000-0200-00003A020000}"/>
            </a:ext>
          </a:extLst>
        </xdr:cNvPr>
        <xdr:cNvSpPr txBox="1">
          <a:spLocks noChangeArrowheads="1"/>
        </xdr:cNvSpPr>
      </xdr:nvSpPr>
      <xdr:spPr bwMode="auto">
        <a:xfrm>
          <a:off x="5067300" y="18002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71" name="Text Box 3">
          <a:extLst>
            <a:ext uri="{FF2B5EF4-FFF2-40B4-BE49-F238E27FC236}">
              <a16:creationId xmlns:a16="http://schemas.microsoft.com/office/drawing/2014/main" id="{00000000-0008-0000-0200-00003B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72" name="Text Box 4">
          <a:extLst>
            <a:ext uri="{FF2B5EF4-FFF2-40B4-BE49-F238E27FC236}">
              <a16:creationId xmlns:a16="http://schemas.microsoft.com/office/drawing/2014/main" id="{00000000-0008-0000-0200-00003C020000}"/>
            </a:ext>
          </a:extLst>
        </xdr:cNvPr>
        <xdr:cNvSpPr txBox="1">
          <a:spLocks noChangeArrowheads="1"/>
        </xdr:cNvSpPr>
      </xdr:nvSpPr>
      <xdr:spPr bwMode="auto">
        <a:xfrm>
          <a:off x="5067300" y="18002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73" name="Text Box 5">
          <a:extLst>
            <a:ext uri="{FF2B5EF4-FFF2-40B4-BE49-F238E27FC236}">
              <a16:creationId xmlns:a16="http://schemas.microsoft.com/office/drawing/2014/main" id="{00000000-0008-0000-0200-00003D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74" name="Text Box 6">
          <a:extLst>
            <a:ext uri="{FF2B5EF4-FFF2-40B4-BE49-F238E27FC236}">
              <a16:creationId xmlns:a16="http://schemas.microsoft.com/office/drawing/2014/main" id="{00000000-0008-0000-0200-00003E020000}"/>
            </a:ext>
          </a:extLst>
        </xdr:cNvPr>
        <xdr:cNvSpPr txBox="1">
          <a:spLocks noChangeArrowheads="1"/>
        </xdr:cNvSpPr>
      </xdr:nvSpPr>
      <xdr:spPr bwMode="auto">
        <a:xfrm>
          <a:off x="5067300" y="18002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75" name="Text Box 7">
          <a:extLst>
            <a:ext uri="{FF2B5EF4-FFF2-40B4-BE49-F238E27FC236}">
              <a16:creationId xmlns:a16="http://schemas.microsoft.com/office/drawing/2014/main" id="{00000000-0008-0000-0200-00003F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576" name="Text Box 9">
          <a:extLst>
            <a:ext uri="{FF2B5EF4-FFF2-40B4-BE49-F238E27FC236}">
              <a16:creationId xmlns:a16="http://schemas.microsoft.com/office/drawing/2014/main" id="{00000000-0008-0000-0200-000040020000}"/>
            </a:ext>
          </a:extLst>
        </xdr:cNvPr>
        <xdr:cNvSpPr txBox="1">
          <a:spLocks noChangeArrowheads="1"/>
        </xdr:cNvSpPr>
      </xdr:nvSpPr>
      <xdr:spPr bwMode="auto">
        <a:xfrm>
          <a:off x="5067300" y="180022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77" name="Text Box 15">
          <a:extLst>
            <a:ext uri="{FF2B5EF4-FFF2-40B4-BE49-F238E27FC236}">
              <a16:creationId xmlns:a16="http://schemas.microsoft.com/office/drawing/2014/main" id="{00000000-0008-0000-0200-000041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78" name="Text Box 16">
          <a:extLst>
            <a:ext uri="{FF2B5EF4-FFF2-40B4-BE49-F238E27FC236}">
              <a16:creationId xmlns:a16="http://schemas.microsoft.com/office/drawing/2014/main" id="{00000000-0008-0000-0200-000042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79" name="Text Box 17">
          <a:extLst>
            <a:ext uri="{FF2B5EF4-FFF2-40B4-BE49-F238E27FC236}">
              <a16:creationId xmlns:a16="http://schemas.microsoft.com/office/drawing/2014/main" id="{00000000-0008-0000-0200-000043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580" name="Text Box 1">
          <a:extLst>
            <a:ext uri="{FF2B5EF4-FFF2-40B4-BE49-F238E27FC236}">
              <a16:creationId xmlns:a16="http://schemas.microsoft.com/office/drawing/2014/main" id="{00000000-0008-0000-0200-000044020000}"/>
            </a:ext>
          </a:extLst>
        </xdr:cNvPr>
        <xdr:cNvSpPr txBox="1">
          <a:spLocks noChangeArrowheads="1"/>
        </xdr:cNvSpPr>
      </xdr:nvSpPr>
      <xdr:spPr bwMode="auto">
        <a:xfrm>
          <a:off x="5067300" y="180022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581" name="Text Box 3">
          <a:extLst>
            <a:ext uri="{FF2B5EF4-FFF2-40B4-BE49-F238E27FC236}">
              <a16:creationId xmlns:a16="http://schemas.microsoft.com/office/drawing/2014/main" id="{00000000-0008-0000-0200-000045020000}"/>
            </a:ext>
          </a:extLst>
        </xdr:cNvPr>
        <xdr:cNvSpPr txBox="1">
          <a:spLocks noChangeArrowheads="1"/>
        </xdr:cNvSpPr>
      </xdr:nvSpPr>
      <xdr:spPr bwMode="auto">
        <a:xfrm>
          <a:off x="5067300" y="18002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582" name="Text Box 4">
          <a:extLst>
            <a:ext uri="{FF2B5EF4-FFF2-40B4-BE49-F238E27FC236}">
              <a16:creationId xmlns:a16="http://schemas.microsoft.com/office/drawing/2014/main" id="{00000000-0008-0000-0200-000046020000}"/>
            </a:ext>
          </a:extLst>
        </xdr:cNvPr>
        <xdr:cNvSpPr txBox="1">
          <a:spLocks noChangeArrowheads="1"/>
        </xdr:cNvSpPr>
      </xdr:nvSpPr>
      <xdr:spPr bwMode="auto">
        <a:xfrm>
          <a:off x="5067300" y="180022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583" name="Text Box 5">
          <a:extLst>
            <a:ext uri="{FF2B5EF4-FFF2-40B4-BE49-F238E27FC236}">
              <a16:creationId xmlns:a16="http://schemas.microsoft.com/office/drawing/2014/main" id="{00000000-0008-0000-0200-000047020000}"/>
            </a:ext>
          </a:extLst>
        </xdr:cNvPr>
        <xdr:cNvSpPr txBox="1">
          <a:spLocks noChangeArrowheads="1"/>
        </xdr:cNvSpPr>
      </xdr:nvSpPr>
      <xdr:spPr bwMode="auto">
        <a:xfrm>
          <a:off x="5067300" y="18002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584" name="Text Box 6">
          <a:extLst>
            <a:ext uri="{FF2B5EF4-FFF2-40B4-BE49-F238E27FC236}">
              <a16:creationId xmlns:a16="http://schemas.microsoft.com/office/drawing/2014/main" id="{00000000-0008-0000-0200-000048020000}"/>
            </a:ext>
          </a:extLst>
        </xdr:cNvPr>
        <xdr:cNvSpPr txBox="1">
          <a:spLocks noChangeArrowheads="1"/>
        </xdr:cNvSpPr>
      </xdr:nvSpPr>
      <xdr:spPr bwMode="auto">
        <a:xfrm>
          <a:off x="5067300" y="180022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585" name="Text Box 7">
          <a:extLst>
            <a:ext uri="{FF2B5EF4-FFF2-40B4-BE49-F238E27FC236}">
              <a16:creationId xmlns:a16="http://schemas.microsoft.com/office/drawing/2014/main" id="{00000000-0008-0000-0200-000049020000}"/>
            </a:ext>
          </a:extLst>
        </xdr:cNvPr>
        <xdr:cNvSpPr txBox="1">
          <a:spLocks noChangeArrowheads="1"/>
        </xdr:cNvSpPr>
      </xdr:nvSpPr>
      <xdr:spPr bwMode="auto">
        <a:xfrm>
          <a:off x="5067300" y="18002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586" name="Text Box 8">
          <a:extLst>
            <a:ext uri="{FF2B5EF4-FFF2-40B4-BE49-F238E27FC236}">
              <a16:creationId xmlns:a16="http://schemas.microsoft.com/office/drawing/2014/main" id="{00000000-0008-0000-0200-00004A020000}"/>
            </a:ext>
          </a:extLst>
        </xdr:cNvPr>
        <xdr:cNvSpPr txBox="1">
          <a:spLocks noChangeArrowheads="1"/>
        </xdr:cNvSpPr>
      </xdr:nvSpPr>
      <xdr:spPr bwMode="auto">
        <a:xfrm>
          <a:off x="5067300" y="180022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587" name="Text Box 9">
          <a:extLst>
            <a:ext uri="{FF2B5EF4-FFF2-40B4-BE49-F238E27FC236}">
              <a16:creationId xmlns:a16="http://schemas.microsoft.com/office/drawing/2014/main" id="{00000000-0008-0000-0200-00004B020000}"/>
            </a:ext>
          </a:extLst>
        </xdr:cNvPr>
        <xdr:cNvSpPr txBox="1">
          <a:spLocks noChangeArrowheads="1"/>
        </xdr:cNvSpPr>
      </xdr:nvSpPr>
      <xdr:spPr bwMode="auto">
        <a:xfrm>
          <a:off x="5067300" y="180022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588" name="Text Box 13">
          <a:extLst>
            <a:ext uri="{FF2B5EF4-FFF2-40B4-BE49-F238E27FC236}">
              <a16:creationId xmlns:a16="http://schemas.microsoft.com/office/drawing/2014/main" id="{00000000-0008-0000-0200-00004C020000}"/>
            </a:ext>
          </a:extLst>
        </xdr:cNvPr>
        <xdr:cNvSpPr txBox="1">
          <a:spLocks noChangeArrowheads="1"/>
        </xdr:cNvSpPr>
      </xdr:nvSpPr>
      <xdr:spPr bwMode="auto">
        <a:xfrm>
          <a:off x="5067300" y="180022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589" name="Text Box 15">
          <a:extLst>
            <a:ext uri="{FF2B5EF4-FFF2-40B4-BE49-F238E27FC236}">
              <a16:creationId xmlns:a16="http://schemas.microsoft.com/office/drawing/2014/main" id="{00000000-0008-0000-0200-00004D020000}"/>
            </a:ext>
          </a:extLst>
        </xdr:cNvPr>
        <xdr:cNvSpPr txBox="1">
          <a:spLocks noChangeArrowheads="1"/>
        </xdr:cNvSpPr>
      </xdr:nvSpPr>
      <xdr:spPr bwMode="auto">
        <a:xfrm>
          <a:off x="5067300" y="18002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590" name="Text Box 16">
          <a:extLst>
            <a:ext uri="{FF2B5EF4-FFF2-40B4-BE49-F238E27FC236}">
              <a16:creationId xmlns:a16="http://schemas.microsoft.com/office/drawing/2014/main" id="{00000000-0008-0000-0200-00004E020000}"/>
            </a:ext>
          </a:extLst>
        </xdr:cNvPr>
        <xdr:cNvSpPr txBox="1">
          <a:spLocks noChangeArrowheads="1"/>
        </xdr:cNvSpPr>
      </xdr:nvSpPr>
      <xdr:spPr bwMode="auto">
        <a:xfrm>
          <a:off x="5067300" y="18002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91" name="Text Box 1">
          <a:extLst>
            <a:ext uri="{FF2B5EF4-FFF2-40B4-BE49-F238E27FC236}">
              <a16:creationId xmlns:a16="http://schemas.microsoft.com/office/drawing/2014/main" id="{00000000-0008-0000-0200-00004F020000}"/>
            </a:ext>
          </a:extLst>
        </xdr:cNvPr>
        <xdr:cNvSpPr txBox="1">
          <a:spLocks noChangeArrowheads="1"/>
        </xdr:cNvSpPr>
      </xdr:nvSpPr>
      <xdr:spPr bwMode="auto">
        <a:xfrm>
          <a:off x="5067300" y="18002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92" name="Text Box 3">
          <a:extLst>
            <a:ext uri="{FF2B5EF4-FFF2-40B4-BE49-F238E27FC236}">
              <a16:creationId xmlns:a16="http://schemas.microsoft.com/office/drawing/2014/main" id="{00000000-0008-0000-0200-000050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93" name="Text Box 4">
          <a:extLst>
            <a:ext uri="{FF2B5EF4-FFF2-40B4-BE49-F238E27FC236}">
              <a16:creationId xmlns:a16="http://schemas.microsoft.com/office/drawing/2014/main" id="{00000000-0008-0000-0200-000051020000}"/>
            </a:ext>
          </a:extLst>
        </xdr:cNvPr>
        <xdr:cNvSpPr txBox="1">
          <a:spLocks noChangeArrowheads="1"/>
        </xdr:cNvSpPr>
      </xdr:nvSpPr>
      <xdr:spPr bwMode="auto">
        <a:xfrm>
          <a:off x="5067300" y="18002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94" name="Text Box 5">
          <a:extLst>
            <a:ext uri="{FF2B5EF4-FFF2-40B4-BE49-F238E27FC236}">
              <a16:creationId xmlns:a16="http://schemas.microsoft.com/office/drawing/2014/main" id="{00000000-0008-0000-0200-000052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595" name="Text Box 6">
          <a:extLst>
            <a:ext uri="{FF2B5EF4-FFF2-40B4-BE49-F238E27FC236}">
              <a16:creationId xmlns:a16="http://schemas.microsoft.com/office/drawing/2014/main" id="{00000000-0008-0000-0200-000053020000}"/>
            </a:ext>
          </a:extLst>
        </xdr:cNvPr>
        <xdr:cNvSpPr txBox="1">
          <a:spLocks noChangeArrowheads="1"/>
        </xdr:cNvSpPr>
      </xdr:nvSpPr>
      <xdr:spPr bwMode="auto">
        <a:xfrm>
          <a:off x="5067300" y="18002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96" name="Text Box 7">
          <a:extLst>
            <a:ext uri="{FF2B5EF4-FFF2-40B4-BE49-F238E27FC236}">
              <a16:creationId xmlns:a16="http://schemas.microsoft.com/office/drawing/2014/main" id="{00000000-0008-0000-0200-000054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597" name="Text Box 9">
          <a:extLst>
            <a:ext uri="{FF2B5EF4-FFF2-40B4-BE49-F238E27FC236}">
              <a16:creationId xmlns:a16="http://schemas.microsoft.com/office/drawing/2014/main" id="{00000000-0008-0000-0200-000055020000}"/>
            </a:ext>
          </a:extLst>
        </xdr:cNvPr>
        <xdr:cNvSpPr txBox="1">
          <a:spLocks noChangeArrowheads="1"/>
        </xdr:cNvSpPr>
      </xdr:nvSpPr>
      <xdr:spPr bwMode="auto">
        <a:xfrm>
          <a:off x="5067300" y="180022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98" name="Text Box 15">
          <a:extLst>
            <a:ext uri="{FF2B5EF4-FFF2-40B4-BE49-F238E27FC236}">
              <a16:creationId xmlns:a16="http://schemas.microsoft.com/office/drawing/2014/main" id="{00000000-0008-0000-0200-000056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599" name="Text Box 16">
          <a:extLst>
            <a:ext uri="{FF2B5EF4-FFF2-40B4-BE49-F238E27FC236}">
              <a16:creationId xmlns:a16="http://schemas.microsoft.com/office/drawing/2014/main" id="{00000000-0008-0000-0200-000057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00" name="Text Box 17">
          <a:extLst>
            <a:ext uri="{FF2B5EF4-FFF2-40B4-BE49-F238E27FC236}">
              <a16:creationId xmlns:a16="http://schemas.microsoft.com/office/drawing/2014/main" id="{00000000-0008-0000-0200-000058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01" name="Text Box 1">
          <a:extLst>
            <a:ext uri="{FF2B5EF4-FFF2-40B4-BE49-F238E27FC236}">
              <a16:creationId xmlns:a16="http://schemas.microsoft.com/office/drawing/2014/main" id="{00000000-0008-0000-0200-000059020000}"/>
            </a:ext>
          </a:extLst>
        </xdr:cNvPr>
        <xdr:cNvSpPr txBox="1">
          <a:spLocks noChangeArrowheads="1"/>
        </xdr:cNvSpPr>
      </xdr:nvSpPr>
      <xdr:spPr bwMode="auto">
        <a:xfrm>
          <a:off x="5067300" y="18002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02" name="Text Box 3">
          <a:extLst>
            <a:ext uri="{FF2B5EF4-FFF2-40B4-BE49-F238E27FC236}">
              <a16:creationId xmlns:a16="http://schemas.microsoft.com/office/drawing/2014/main" id="{00000000-0008-0000-0200-00005A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03" name="Text Box 4">
          <a:extLst>
            <a:ext uri="{FF2B5EF4-FFF2-40B4-BE49-F238E27FC236}">
              <a16:creationId xmlns:a16="http://schemas.microsoft.com/office/drawing/2014/main" id="{00000000-0008-0000-0200-00005B020000}"/>
            </a:ext>
          </a:extLst>
        </xdr:cNvPr>
        <xdr:cNvSpPr txBox="1">
          <a:spLocks noChangeArrowheads="1"/>
        </xdr:cNvSpPr>
      </xdr:nvSpPr>
      <xdr:spPr bwMode="auto">
        <a:xfrm>
          <a:off x="5067300" y="18002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04" name="Text Box 5">
          <a:extLst>
            <a:ext uri="{FF2B5EF4-FFF2-40B4-BE49-F238E27FC236}">
              <a16:creationId xmlns:a16="http://schemas.microsoft.com/office/drawing/2014/main" id="{00000000-0008-0000-0200-00005C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05" name="Text Box 6">
          <a:extLst>
            <a:ext uri="{FF2B5EF4-FFF2-40B4-BE49-F238E27FC236}">
              <a16:creationId xmlns:a16="http://schemas.microsoft.com/office/drawing/2014/main" id="{00000000-0008-0000-0200-00005D020000}"/>
            </a:ext>
          </a:extLst>
        </xdr:cNvPr>
        <xdr:cNvSpPr txBox="1">
          <a:spLocks noChangeArrowheads="1"/>
        </xdr:cNvSpPr>
      </xdr:nvSpPr>
      <xdr:spPr bwMode="auto">
        <a:xfrm>
          <a:off x="5067300" y="18002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06" name="Text Box 7">
          <a:extLst>
            <a:ext uri="{FF2B5EF4-FFF2-40B4-BE49-F238E27FC236}">
              <a16:creationId xmlns:a16="http://schemas.microsoft.com/office/drawing/2014/main" id="{00000000-0008-0000-0200-00005E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607" name="Text Box 9">
          <a:extLst>
            <a:ext uri="{FF2B5EF4-FFF2-40B4-BE49-F238E27FC236}">
              <a16:creationId xmlns:a16="http://schemas.microsoft.com/office/drawing/2014/main" id="{00000000-0008-0000-0200-00005F020000}"/>
            </a:ext>
          </a:extLst>
        </xdr:cNvPr>
        <xdr:cNvSpPr txBox="1">
          <a:spLocks noChangeArrowheads="1"/>
        </xdr:cNvSpPr>
      </xdr:nvSpPr>
      <xdr:spPr bwMode="auto">
        <a:xfrm>
          <a:off x="5067300" y="180022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08" name="Text Box 15">
          <a:extLst>
            <a:ext uri="{FF2B5EF4-FFF2-40B4-BE49-F238E27FC236}">
              <a16:creationId xmlns:a16="http://schemas.microsoft.com/office/drawing/2014/main" id="{00000000-0008-0000-0200-000060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09" name="Text Box 16">
          <a:extLst>
            <a:ext uri="{FF2B5EF4-FFF2-40B4-BE49-F238E27FC236}">
              <a16:creationId xmlns:a16="http://schemas.microsoft.com/office/drawing/2014/main" id="{00000000-0008-0000-0200-000061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10" name="Text Box 17">
          <a:extLst>
            <a:ext uri="{FF2B5EF4-FFF2-40B4-BE49-F238E27FC236}">
              <a16:creationId xmlns:a16="http://schemas.microsoft.com/office/drawing/2014/main" id="{00000000-0008-0000-0200-000062020000}"/>
            </a:ext>
          </a:extLst>
        </xdr:cNvPr>
        <xdr:cNvSpPr txBox="1">
          <a:spLocks noChangeArrowheads="1"/>
        </xdr:cNvSpPr>
      </xdr:nvSpPr>
      <xdr:spPr bwMode="auto">
        <a:xfrm>
          <a:off x="5067300" y="18002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611" name="Text Box 1">
          <a:extLst>
            <a:ext uri="{FF2B5EF4-FFF2-40B4-BE49-F238E27FC236}">
              <a16:creationId xmlns:a16="http://schemas.microsoft.com/office/drawing/2014/main" id="{00000000-0008-0000-0200-000063020000}"/>
            </a:ext>
          </a:extLst>
        </xdr:cNvPr>
        <xdr:cNvSpPr txBox="1">
          <a:spLocks noChangeArrowheads="1"/>
        </xdr:cNvSpPr>
      </xdr:nvSpPr>
      <xdr:spPr bwMode="auto">
        <a:xfrm>
          <a:off x="5067300" y="18516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612" name="Text Box 3">
          <a:extLst>
            <a:ext uri="{FF2B5EF4-FFF2-40B4-BE49-F238E27FC236}">
              <a16:creationId xmlns:a16="http://schemas.microsoft.com/office/drawing/2014/main" id="{00000000-0008-0000-0200-000064020000}"/>
            </a:ext>
          </a:extLst>
        </xdr:cNvPr>
        <xdr:cNvSpPr txBox="1">
          <a:spLocks noChangeArrowheads="1"/>
        </xdr:cNvSpPr>
      </xdr:nvSpPr>
      <xdr:spPr bwMode="auto">
        <a:xfrm>
          <a:off x="5067300" y="18516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613" name="Text Box 4">
          <a:extLst>
            <a:ext uri="{FF2B5EF4-FFF2-40B4-BE49-F238E27FC236}">
              <a16:creationId xmlns:a16="http://schemas.microsoft.com/office/drawing/2014/main" id="{00000000-0008-0000-0200-000065020000}"/>
            </a:ext>
          </a:extLst>
        </xdr:cNvPr>
        <xdr:cNvSpPr txBox="1">
          <a:spLocks noChangeArrowheads="1"/>
        </xdr:cNvSpPr>
      </xdr:nvSpPr>
      <xdr:spPr bwMode="auto">
        <a:xfrm>
          <a:off x="5067300" y="18516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614" name="Text Box 5">
          <a:extLst>
            <a:ext uri="{FF2B5EF4-FFF2-40B4-BE49-F238E27FC236}">
              <a16:creationId xmlns:a16="http://schemas.microsoft.com/office/drawing/2014/main" id="{00000000-0008-0000-0200-000066020000}"/>
            </a:ext>
          </a:extLst>
        </xdr:cNvPr>
        <xdr:cNvSpPr txBox="1">
          <a:spLocks noChangeArrowheads="1"/>
        </xdr:cNvSpPr>
      </xdr:nvSpPr>
      <xdr:spPr bwMode="auto">
        <a:xfrm>
          <a:off x="5067300" y="18516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615" name="Text Box 6">
          <a:extLst>
            <a:ext uri="{FF2B5EF4-FFF2-40B4-BE49-F238E27FC236}">
              <a16:creationId xmlns:a16="http://schemas.microsoft.com/office/drawing/2014/main" id="{00000000-0008-0000-0200-000067020000}"/>
            </a:ext>
          </a:extLst>
        </xdr:cNvPr>
        <xdr:cNvSpPr txBox="1">
          <a:spLocks noChangeArrowheads="1"/>
        </xdr:cNvSpPr>
      </xdr:nvSpPr>
      <xdr:spPr bwMode="auto">
        <a:xfrm>
          <a:off x="5067300" y="18516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616" name="Text Box 7">
          <a:extLst>
            <a:ext uri="{FF2B5EF4-FFF2-40B4-BE49-F238E27FC236}">
              <a16:creationId xmlns:a16="http://schemas.microsoft.com/office/drawing/2014/main" id="{00000000-0008-0000-0200-000068020000}"/>
            </a:ext>
          </a:extLst>
        </xdr:cNvPr>
        <xdr:cNvSpPr txBox="1">
          <a:spLocks noChangeArrowheads="1"/>
        </xdr:cNvSpPr>
      </xdr:nvSpPr>
      <xdr:spPr bwMode="auto">
        <a:xfrm>
          <a:off x="5067300" y="18516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617" name="Text Box 8">
          <a:extLst>
            <a:ext uri="{FF2B5EF4-FFF2-40B4-BE49-F238E27FC236}">
              <a16:creationId xmlns:a16="http://schemas.microsoft.com/office/drawing/2014/main" id="{00000000-0008-0000-0200-000069020000}"/>
            </a:ext>
          </a:extLst>
        </xdr:cNvPr>
        <xdr:cNvSpPr txBox="1">
          <a:spLocks noChangeArrowheads="1"/>
        </xdr:cNvSpPr>
      </xdr:nvSpPr>
      <xdr:spPr bwMode="auto">
        <a:xfrm>
          <a:off x="5067300" y="18516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618" name="Text Box 9">
          <a:extLst>
            <a:ext uri="{FF2B5EF4-FFF2-40B4-BE49-F238E27FC236}">
              <a16:creationId xmlns:a16="http://schemas.microsoft.com/office/drawing/2014/main" id="{00000000-0008-0000-0200-00006A020000}"/>
            </a:ext>
          </a:extLst>
        </xdr:cNvPr>
        <xdr:cNvSpPr txBox="1">
          <a:spLocks noChangeArrowheads="1"/>
        </xdr:cNvSpPr>
      </xdr:nvSpPr>
      <xdr:spPr bwMode="auto">
        <a:xfrm>
          <a:off x="5067300" y="18516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619" name="Text Box 13">
          <a:extLst>
            <a:ext uri="{FF2B5EF4-FFF2-40B4-BE49-F238E27FC236}">
              <a16:creationId xmlns:a16="http://schemas.microsoft.com/office/drawing/2014/main" id="{00000000-0008-0000-0200-00006B020000}"/>
            </a:ext>
          </a:extLst>
        </xdr:cNvPr>
        <xdr:cNvSpPr txBox="1">
          <a:spLocks noChangeArrowheads="1"/>
        </xdr:cNvSpPr>
      </xdr:nvSpPr>
      <xdr:spPr bwMode="auto">
        <a:xfrm>
          <a:off x="5067300" y="18516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620" name="Text Box 15">
          <a:extLst>
            <a:ext uri="{FF2B5EF4-FFF2-40B4-BE49-F238E27FC236}">
              <a16:creationId xmlns:a16="http://schemas.microsoft.com/office/drawing/2014/main" id="{00000000-0008-0000-0200-00006C020000}"/>
            </a:ext>
          </a:extLst>
        </xdr:cNvPr>
        <xdr:cNvSpPr txBox="1">
          <a:spLocks noChangeArrowheads="1"/>
        </xdr:cNvSpPr>
      </xdr:nvSpPr>
      <xdr:spPr bwMode="auto">
        <a:xfrm>
          <a:off x="5067300" y="18516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621" name="Text Box 16">
          <a:extLst>
            <a:ext uri="{FF2B5EF4-FFF2-40B4-BE49-F238E27FC236}">
              <a16:creationId xmlns:a16="http://schemas.microsoft.com/office/drawing/2014/main" id="{00000000-0008-0000-0200-00006D020000}"/>
            </a:ext>
          </a:extLst>
        </xdr:cNvPr>
        <xdr:cNvSpPr txBox="1">
          <a:spLocks noChangeArrowheads="1"/>
        </xdr:cNvSpPr>
      </xdr:nvSpPr>
      <xdr:spPr bwMode="auto">
        <a:xfrm>
          <a:off x="5067300" y="18516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22" name="Text Box 1">
          <a:extLst>
            <a:ext uri="{FF2B5EF4-FFF2-40B4-BE49-F238E27FC236}">
              <a16:creationId xmlns:a16="http://schemas.microsoft.com/office/drawing/2014/main" id="{00000000-0008-0000-0200-00006E020000}"/>
            </a:ext>
          </a:extLst>
        </xdr:cNvPr>
        <xdr:cNvSpPr txBox="1">
          <a:spLocks noChangeArrowheads="1"/>
        </xdr:cNvSpPr>
      </xdr:nvSpPr>
      <xdr:spPr bwMode="auto">
        <a:xfrm>
          <a:off x="5067300" y="18516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23" name="Text Box 3">
          <a:extLst>
            <a:ext uri="{FF2B5EF4-FFF2-40B4-BE49-F238E27FC236}">
              <a16:creationId xmlns:a16="http://schemas.microsoft.com/office/drawing/2014/main" id="{00000000-0008-0000-0200-00006F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24" name="Text Box 4">
          <a:extLst>
            <a:ext uri="{FF2B5EF4-FFF2-40B4-BE49-F238E27FC236}">
              <a16:creationId xmlns:a16="http://schemas.microsoft.com/office/drawing/2014/main" id="{00000000-0008-0000-0200-000070020000}"/>
            </a:ext>
          </a:extLst>
        </xdr:cNvPr>
        <xdr:cNvSpPr txBox="1">
          <a:spLocks noChangeArrowheads="1"/>
        </xdr:cNvSpPr>
      </xdr:nvSpPr>
      <xdr:spPr bwMode="auto">
        <a:xfrm>
          <a:off x="5067300" y="18516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25" name="Text Box 5">
          <a:extLst>
            <a:ext uri="{FF2B5EF4-FFF2-40B4-BE49-F238E27FC236}">
              <a16:creationId xmlns:a16="http://schemas.microsoft.com/office/drawing/2014/main" id="{00000000-0008-0000-0200-000071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26" name="Text Box 6">
          <a:extLst>
            <a:ext uri="{FF2B5EF4-FFF2-40B4-BE49-F238E27FC236}">
              <a16:creationId xmlns:a16="http://schemas.microsoft.com/office/drawing/2014/main" id="{00000000-0008-0000-0200-000072020000}"/>
            </a:ext>
          </a:extLst>
        </xdr:cNvPr>
        <xdr:cNvSpPr txBox="1">
          <a:spLocks noChangeArrowheads="1"/>
        </xdr:cNvSpPr>
      </xdr:nvSpPr>
      <xdr:spPr bwMode="auto">
        <a:xfrm>
          <a:off x="5067300" y="18516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27" name="Text Box 7">
          <a:extLst>
            <a:ext uri="{FF2B5EF4-FFF2-40B4-BE49-F238E27FC236}">
              <a16:creationId xmlns:a16="http://schemas.microsoft.com/office/drawing/2014/main" id="{00000000-0008-0000-0200-000073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628" name="Text Box 9">
          <a:extLst>
            <a:ext uri="{FF2B5EF4-FFF2-40B4-BE49-F238E27FC236}">
              <a16:creationId xmlns:a16="http://schemas.microsoft.com/office/drawing/2014/main" id="{00000000-0008-0000-0200-000074020000}"/>
            </a:ext>
          </a:extLst>
        </xdr:cNvPr>
        <xdr:cNvSpPr txBox="1">
          <a:spLocks noChangeArrowheads="1"/>
        </xdr:cNvSpPr>
      </xdr:nvSpPr>
      <xdr:spPr bwMode="auto">
        <a:xfrm>
          <a:off x="5067300" y="18516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29" name="Text Box 15">
          <a:extLst>
            <a:ext uri="{FF2B5EF4-FFF2-40B4-BE49-F238E27FC236}">
              <a16:creationId xmlns:a16="http://schemas.microsoft.com/office/drawing/2014/main" id="{00000000-0008-0000-0200-000075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30" name="Text Box 16">
          <a:extLst>
            <a:ext uri="{FF2B5EF4-FFF2-40B4-BE49-F238E27FC236}">
              <a16:creationId xmlns:a16="http://schemas.microsoft.com/office/drawing/2014/main" id="{00000000-0008-0000-0200-000076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31" name="Text Box 17">
          <a:extLst>
            <a:ext uri="{FF2B5EF4-FFF2-40B4-BE49-F238E27FC236}">
              <a16:creationId xmlns:a16="http://schemas.microsoft.com/office/drawing/2014/main" id="{00000000-0008-0000-0200-000077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32" name="Text Box 1">
          <a:extLst>
            <a:ext uri="{FF2B5EF4-FFF2-40B4-BE49-F238E27FC236}">
              <a16:creationId xmlns:a16="http://schemas.microsoft.com/office/drawing/2014/main" id="{00000000-0008-0000-0200-000078020000}"/>
            </a:ext>
          </a:extLst>
        </xdr:cNvPr>
        <xdr:cNvSpPr txBox="1">
          <a:spLocks noChangeArrowheads="1"/>
        </xdr:cNvSpPr>
      </xdr:nvSpPr>
      <xdr:spPr bwMode="auto">
        <a:xfrm>
          <a:off x="5067300" y="18516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33" name="Text Box 3">
          <a:extLst>
            <a:ext uri="{FF2B5EF4-FFF2-40B4-BE49-F238E27FC236}">
              <a16:creationId xmlns:a16="http://schemas.microsoft.com/office/drawing/2014/main" id="{00000000-0008-0000-0200-000079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34" name="Text Box 4">
          <a:extLst>
            <a:ext uri="{FF2B5EF4-FFF2-40B4-BE49-F238E27FC236}">
              <a16:creationId xmlns:a16="http://schemas.microsoft.com/office/drawing/2014/main" id="{00000000-0008-0000-0200-00007A020000}"/>
            </a:ext>
          </a:extLst>
        </xdr:cNvPr>
        <xdr:cNvSpPr txBox="1">
          <a:spLocks noChangeArrowheads="1"/>
        </xdr:cNvSpPr>
      </xdr:nvSpPr>
      <xdr:spPr bwMode="auto">
        <a:xfrm>
          <a:off x="5067300" y="18516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35" name="Text Box 5">
          <a:extLst>
            <a:ext uri="{FF2B5EF4-FFF2-40B4-BE49-F238E27FC236}">
              <a16:creationId xmlns:a16="http://schemas.microsoft.com/office/drawing/2014/main" id="{00000000-0008-0000-0200-00007B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36" name="Text Box 6">
          <a:extLst>
            <a:ext uri="{FF2B5EF4-FFF2-40B4-BE49-F238E27FC236}">
              <a16:creationId xmlns:a16="http://schemas.microsoft.com/office/drawing/2014/main" id="{00000000-0008-0000-0200-00007C020000}"/>
            </a:ext>
          </a:extLst>
        </xdr:cNvPr>
        <xdr:cNvSpPr txBox="1">
          <a:spLocks noChangeArrowheads="1"/>
        </xdr:cNvSpPr>
      </xdr:nvSpPr>
      <xdr:spPr bwMode="auto">
        <a:xfrm>
          <a:off x="5067300" y="18516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37" name="Text Box 7">
          <a:extLst>
            <a:ext uri="{FF2B5EF4-FFF2-40B4-BE49-F238E27FC236}">
              <a16:creationId xmlns:a16="http://schemas.microsoft.com/office/drawing/2014/main" id="{00000000-0008-0000-0200-00007D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638" name="Text Box 9">
          <a:extLst>
            <a:ext uri="{FF2B5EF4-FFF2-40B4-BE49-F238E27FC236}">
              <a16:creationId xmlns:a16="http://schemas.microsoft.com/office/drawing/2014/main" id="{00000000-0008-0000-0200-00007E020000}"/>
            </a:ext>
          </a:extLst>
        </xdr:cNvPr>
        <xdr:cNvSpPr txBox="1">
          <a:spLocks noChangeArrowheads="1"/>
        </xdr:cNvSpPr>
      </xdr:nvSpPr>
      <xdr:spPr bwMode="auto">
        <a:xfrm>
          <a:off x="5067300" y="18516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39" name="Text Box 15">
          <a:extLst>
            <a:ext uri="{FF2B5EF4-FFF2-40B4-BE49-F238E27FC236}">
              <a16:creationId xmlns:a16="http://schemas.microsoft.com/office/drawing/2014/main" id="{00000000-0008-0000-0200-00007F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40" name="Text Box 16">
          <a:extLst>
            <a:ext uri="{FF2B5EF4-FFF2-40B4-BE49-F238E27FC236}">
              <a16:creationId xmlns:a16="http://schemas.microsoft.com/office/drawing/2014/main" id="{00000000-0008-0000-0200-000080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41" name="Text Box 17">
          <a:extLst>
            <a:ext uri="{FF2B5EF4-FFF2-40B4-BE49-F238E27FC236}">
              <a16:creationId xmlns:a16="http://schemas.microsoft.com/office/drawing/2014/main" id="{00000000-0008-0000-0200-000081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642" name="Text Box 1">
          <a:extLst>
            <a:ext uri="{FF2B5EF4-FFF2-40B4-BE49-F238E27FC236}">
              <a16:creationId xmlns:a16="http://schemas.microsoft.com/office/drawing/2014/main" id="{00000000-0008-0000-0200-000082020000}"/>
            </a:ext>
          </a:extLst>
        </xdr:cNvPr>
        <xdr:cNvSpPr txBox="1">
          <a:spLocks noChangeArrowheads="1"/>
        </xdr:cNvSpPr>
      </xdr:nvSpPr>
      <xdr:spPr bwMode="auto">
        <a:xfrm>
          <a:off x="5067300" y="18516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643" name="Text Box 3">
          <a:extLst>
            <a:ext uri="{FF2B5EF4-FFF2-40B4-BE49-F238E27FC236}">
              <a16:creationId xmlns:a16="http://schemas.microsoft.com/office/drawing/2014/main" id="{00000000-0008-0000-0200-000083020000}"/>
            </a:ext>
          </a:extLst>
        </xdr:cNvPr>
        <xdr:cNvSpPr txBox="1">
          <a:spLocks noChangeArrowheads="1"/>
        </xdr:cNvSpPr>
      </xdr:nvSpPr>
      <xdr:spPr bwMode="auto">
        <a:xfrm>
          <a:off x="5067300" y="18516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644" name="Text Box 4">
          <a:extLst>
            <a:ext uri="{FF2B5EF4-FFF2-40B4-BE49-F238E27FC236}">
              <a16:creationId xmlns:a16="http://schemas.microsoft.com/office/drawing/2014/main" id="{00000000-0008-0000-0200-000084020000}"/>
            </a:ext>
          </a:extLst>
        </xdr:cNvPr>
        <xdr:cNvSpPr txBox="1">
          <a:spLocks noChangeArrowheads="1"/>
        </xdr:cNvSpPr>
      </xdr:nvSpPr>
      <xdr:spPr bwMode="auto">
        <a:xfrm>
          <a:off x="5067300" y="18516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645" name="Text Box 5">
          <a:extLst>
            <a:ext uri="{FF2B5EF4-FFF2-40B4-BE49-F238E27FC236}">
              <a16:creationId xmlns:a16="http://schemas.microsoft.com/office/drawing/2014/main" id="{00000000-0008-0000-0200-000085020000}"/>
            </a:ext>
          </a:extLst>
        </xdr:cNvPr>
        <xdr:cNvSpPr txBox="1">
          <a:spLocks noChangeArrowheads="1"/>
        </xdr:cNvSpPr>
      </xdr:nvSpPr>
      <xdr:spPr bwMode="auto">
        <a:xfrm>
          <a:off x="5067300" y="18516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646" name="Text Box 6">
          <a:extLst>
            <a:ext uri="{FF2B5EF4-FFF2-40B4-BE49-F238E27FC236}">
              <a16:creationId xmlns:a16="http://schemas.microsoft.com/office/drawing/2014/main" id="{00000000-0008-0000-0200-000086020000}"/>
            </a:ext>
          </a:extLst>
        </xdr:cNvPr>
        <xdr:cNvSpPr txBox="1">
          <a:spLocks noChangeArrowheads="1"/>
        </xdr:cNvSpPr>
      </xdr:nvSpPr>
      <xdr:spPr bwMode="auto">
        <a:xfrm>
          <a:off x="5067300" y="18516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647" name="Text Box 7">
          <a:extLst>
            <a:ext uri="{FF2B5EF4-FFF2-40B4-BE49-F238E27FC236}">
              <a16:creationId xmlns:a16="http://schemas.microsoft.com/office/drawing/2014/main" id="{00000000-0008-0000-0200-000087020000}"/>
            </a:ext>
          </a:extLst>
        </xdr:cNvPr>
        <xdr:cNvSpPr txBox="1">
          <a:spLocks noChangeArrowheads="1"/>
        </xdr:cNvSpPr>
      </xdr:nvSpPr>
      <xdr:spPr bwMode="auto">
        <a:xfrm>
          <a:off x="5067300" y="18516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648" name="Text Box 8">
          <a:extLst>
            <a:ext uri="{FF2B5EF4-FFF2-40B4-BE49-F238E27FC236}">
              <a16:creationId xmlns:a16="http://schemas.microsoft.com/office/drawing/2014/main" id="{00000000-0008-0000-0200-000088020000}"/>
            </a:ext>
          </a:extLst>
        </xdr:cNvPr>
        <xdr:cNvSpPr txBox="1">
          <a:spLocks noChangeArrowheads="1"/>
        </xdr:cNvSpPr>
      </xdr:nvSpPr>
      <xdr:spPr bwMode="auto">
        <a:xfrm>
          <a:off x="5067300" y="18516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649" name="Text Box 9">
          <a:extLst>
            <a:ext uri="{FF2B5EF4-FFF2-40B4-BE49-F238E27FC236}">
              <a16:creationId xmlns:a16="http://schemas.microsoft.com/office/drawing/2014/main" id="{00000000-0008-0000-0200-000089020000}"/>
            </a:ext>
          </a:extLst>
        </xdr:cNvPr>
        <xdr:cNvSpPr txBox="1">
          <a:spLocks noChangeArrowheads="1"/>
        </xdr:cNvSpPr>
      </xdr:nvSpPr>
      <xdr:spPr bwMode="auto">
        <a:xfrm>
          <a:off x="5067300" y="18516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650" name="Text Box 13">
          <a:extLst>
            <a:ext uri="{FF2B5EF4-FFF2-40B4-BE49-F238E27FC236}">
              <a16:creationId xmlns:a16="http://schemas.microsoft.com/office/drawing/2014/main" id="{00000000-0008-0000-0200-00008A020000}"/>
            </a:ext>
          </a:extLst>
        </xdr:cNvPr>
        <xdr:cNvSpPr txBox="1">
          <a:spLocks noChangeArrowheads="1"/>
        </xdr:cNvSpPr>
      </xdr:nvSpPr>
      <xdr:spPr bwMode="auto">
        <a:xfrm>
          <a:off x="5067300" y="18516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651" name="Text Box 15">
          <a:extLst>
            <a:ext uri="{FF2B5EF4-FFF2-40B4-BE49-F238E27FC236}">
              <a16:creationId xmlns:a16="http://schemas.microsoft.com/office/drawing/2014/main" id="{00000000-0008-0000-0200-00008B020000}"/>
            </a:ext>
          </a:extLst>
        </xdr:cNvPr>
        <xdr:cNvSpPr txBox="1">
          <a:spLocks noChangeArrowheads="1"/>
        </xdr:cNvSpPr>
      </xdr:nvSpPr>
      <xdr:spPr bwMode="auto">
        <a:xfrm>
          <a:off x="5067300" y="18516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652" name="Text Box 16">
          <a:extLst>
            <a:ext uri="{FF2B5EF4-FFF2-40B4-BE49-F238E27FC236}">
              <a16:creationId xmlns:a16="http://schemas.microsoft.com/office/drawing/2014/main" id="{00000000-0008-0000-0200-00008C020000}"/>
            </a:ext>
          </a:extLst>
        </xdr:cNvPr>
        <xdr:cNvSpPr txBox="1">
          <a:spLocks noChangeArrowheads="1"/>
        </xdr:cNvSpPr>
      </xdr:nvSpPr>
      <xdr:spPr bwMode="auto">
        <a:xfrm>
          <a:off x="5067300" y="18516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53" name="Text Box 1">
          <a:extLst>
            <a:ext uri="{FF2B5EF4-FFF2-40B4-BE49-F238E27FC236}">
              <a16:creationId xmlns:a16="http://schemas.microsoft.com/office/drawing/2014/main" id="{00000000-0008-0000-0200-00008D020000}"/>
            </a:ext>
          </a:extLst>
        </xdr:cNvPr>
        <xdr:cNvSpPr txBox="1">
          <a:spLocks noChangeArrowheads="1"/>
        </xdr:cNvSpPr>
      </xdr:nvSpPr>
      <xdr:spPr bwMode="auto">
        <a:xfrm>
          <a:off x="5067300" y="18516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54" name="Text Box 3">
          <a:extLst>
            <a:ext uri="{FF2B5EF4-FFF2-40B4-BE49-F238E27FC236}">
              <a16:creationId xmlns:a16="http://schemas.microsoft.com/office/drawing/2014/main" id="{00000000-0008-0000-0200-00008E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55" name="Text Box 4">
          <a:extLst>
            <a:ext uri="{FF2B5EF4-FFF2-40B4-BE49-F238E27FC236}">
              <a16:creationId xmlns:a16="http://schemas.microsoft.com/office/drawing/2014/main" id="{00000000-0008-0000-0200-00008F020000}"/>
            </a:ext>
          </a:extLst>
        </xdr:cNvPr>
        <xdr:cNvSpPr txBox="1">
          <a:spLocks noChangeArrowheads="1"/>
        </xdr:cNvSpPr>
      </xdr:nvSpPr>
      <xdr:spPr bwMode="auto">
        <a:xfrm>
          <a:off x="5067300" y="18516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56" name="Text Box 5">
          <a:extLst>
            <a:ext uri="{FF2B5EF4-FFF2-40B4-BE49-F238E27FC236}">
              <a16:creationId xmlns:a16="http://schemas.microsoft.com/office/drawing/2014/main" id="{00000000-0008-0000-0200-000090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57" name="Text Box 6">
          <a:extLst>
            <a:ext uri="{FF2B5EF4-FFF2-40B4-BE49-F238E27FC236}">
              <a16:creationId xmlns:a16="http://schemas.microsoft.com/office/drawing/2014/main" id="{00000000-0008-0000-0200-000091020000}"/>
            </a:ext>
          </a:extLst>
        </xdr:cNvPr>
        <xdr:cNvSpPr txBox="1">
          <a:spLocks noChangeArrowheads="1"/>
        </xdr:cNvSpPr>
      </xdr:nvSpPr>
      <xdr:spPr bwMode="auto">
        <a:xfrm>
          <a:off x="5067300" y="18516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58" name="Text Box 7">
          <a:extLst>
            <a:ext uri="{FF2B5EF4-FFF2-40B4-BE49-F238E27FC236}">
              <a16:creationId xmlns:a16="http://schemas.microsoft.com/office/drawing/2014/main" id="{00000000-0008-0000-0200-000092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659" name="Text Box 9">
          <a:extLst>
            <a:ext uri="{FF2B5EF4-FFF2-40B4-BE49-F238E27FC236}">
              <a16:creationId xmlns:a16="http://schemas.microsoft.com/office/drawing/2014/main" id="{00000000-0008-0000-0200-000093020000}"/>
            </a:ext>
          </a:extLst>
        </xdr:cNvPr>
        <xdr:cNvSpPr txBox="1">
          <a:spLocks noChangeArrowheads="1"/>
        </xdr:cNvSpPr>
      </xdr:nvSpPr>
      <xdr:spPr bwMode="auto">
        <a:xfrm>
          <a:off x="5067300" y="18516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60" name="Text Box 15">
          <a:extLst>
            <a:ext uri="{FF2B5EF4-FFF2-40B4-BE49-F238E27FC236}">
              <a16:creationId xmlns:a16="http://schemas.microsoft.com/office/drawing/2014/main" id="{00000000-0008-0000-0200-000094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61" name="Text Box 16">
          <a:extLst>
            <a:ext uri="{FF2B5EF4-FFF2-40B4-BE49-F238E27FC236}">
              <a16:creationId xmlns:a16="http://schemas.microsoft.com/office/drawing/2014/main" id="{00000000-0008-0000-0200-000095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62" name="Text Box 17">
          <a:extLst>
            <a:ext uri="{FF2B5EF4-FFF2-40B4-BE49-F238E27FC236}">
              <a16:creationId xmlns:a16="http://schemas.microsoft.com/office/drawing/2014/main" id="{00000000-0008-0000-0200-000096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63" name="Text Box 1">
          <a:extLst>
            <a:ext uri="{FF2B5EF4-FFF2-40B4-BE49-F238E27FC236}">
              <a16:creationId xmlns:a16="http://schemas.microsoft.com/office/drawing/2014/main" id="{00000000-0008-0000-0200-000097020000}"/>
            </a:ext>
          </a:extLst>
        </xdr:cNvPr>
        <xdr:cNvSpPr txBox="1">
          <a:spLocks noChangeArrowheads="1"/>
        </xdr:cNvSpPr>
      </xdr:nvSpPr>
      <xdr:spPr bwMode="auto">
        <a:xfrm>
          <a:off x="5067300" y="18516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64" name="Text Box 3">
          <a:extLst>
            <a:ext uri="{FF2B5EF4-FFF2-40B4-BE49-F238E27FC236}">
              <a16:creationId xmlns:a16="http://schemas.microsoft.com/office/drawing/2014/main" id="{00000000-0008-0000-0200-000098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65" name="Text Box 4">
          <a:extLst>
            <a:ext uri="{FF2B5EF4-FFF2-40B4-BE49-F238E27FC236}">
              <a16:creationId xmlns:a16="http://schemas.microsoft.com/office/drawing/2014/main" id="{00000000-0008-0000-0200-000099020000}"/>
            </a:ext>
          </a:extLst>
        </xdr:cNvPr>
        <xdr:cNvSpPr txBox="1">
          <a:spLocks noChangeArrowheads="1"/>
        </xdr:cNvSpPr>
      </xdr:nvSpPr>
      <xdr:spPr bwMode="auto">
        <a:xfrm>
          <a:off x="5067300" y="18516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66" name="Text Box 5">
          <a:extLst>
            <a:ext uri="{FF2B5EF4-FFF2-40B4-BE49-F238E27FC236}">
              <a16:creationId xmlns:a16="http://schemas.microsoft.com/office/drawing/2014/main" id="{00000000-0008-0000-0200-00009A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67" name="Text Box 6">
          <a:extLst>
            <a:ext uri="{FF2B5EF4-FFF2-40B4-BE49-F238E27FC236}">
              <a16:creationId xmlns:a16="http://schemas.microsoft.com/office/drawing/2014/main" id="{00000000-0008-0000-0200-00009B020000}"/>
            </a:ext>
          </a:extLst>
        </xdr:cNvPr>
        <xdr:cNvSpPr txBox="1">
          <a:spLocks noChangeArrowheads="1"/>
        </xdr:cNvSpPr>
      </xdr:nvSpPr>
      <xdr:spPr bwMode="auto">
        <a:xfrm>
          <a:off x="5067300" y="18516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68" name="Text Box 7">
          <a:extLst>
            <a:ext uri="{FF2B5EF4-FFF2-40B4-BE49-F238E27FC236}">
              <a16:creationId xmlns:a16="http://schemas.microsoft.com/office/drawing/2014/main" id="{00000000-0008-0000-0200-00009C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669" name="Text Box 9">
          <a:extLst>
            <a:ext uri="{FF2B5EF4-FFF2-40B4-BE49-F238E27FC236}">
              <a16:creationId xmlns:a16="http://schemas.microsoft.com/office/drawing/2014/main" id="{00000000-0008-0000-0200-00009D020000}"/>
            </a:ext>
          </a:extLst>
        </xdr:cNvPr>
        <xdr:cNvSpPr txBox="1">
          <a:spLocks noChangeArrowheads="1"/>
        </xdr:cNvSpPr>
      </xdr:nvSpPr>
      <xdr:spPr bwMode="auto">
        <a:xfrm>
          <a:off x="5067300" y="18516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70" name="Text Box 15">
          <a:extLst>
            <a:ext uri="{FF2B5EF4-FFF2-40B4-BE49-F238E27FC236}">
              <a16:creationId xmlns:a16="http://schemas.microsoft.com/office/drawing/2014/main" id="{00000000-0008-0000-0200-00009E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71" name="Text Box 16">
          <a:extLst>
            <a:ext uri="{FF2B5EF4-FFF2-40B4-BE49-F238E27FC236}">
              <a16:creationId xmlns:a16="http://schemas.microsoft.com/office/drawing/2014/main" id="{00000000-0008-0000-0200-00009F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72" name="Text Box 17">
          <a:extLst>
            <a:ext uri="{FF2B5EF4-FFF2-40B4-BE49-F238E27FC236}">
              <a16:creationId xmlns:a16="http://schemas.microsoft.com/office/drawing/2014/main" id="{00000000-0008-0000-0200-0000A0020000}"/>
            </a:ext>
          </a:extLst>
        </xdr:cNvPr>
        <xdr:cNvSpPr txBox="1">
          <a:spLocks noChangeArrowheads="1"/>
        </xdr:cNvSpPr>
      </xdr:nvSpPr>
      <xdr:spPr bwMode="auto">
        <a:xfrm>
          <a:off x="5067300" y="18516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673" name="Text Box 1">
          <a:extLst>
            <a:ext uri="{FF2B5EF4-FFF2-40B4-BE49-F238E27FC236}">
              <a16:creationId xmlns:a16="http://schemas.microsoft.com/office/drawing/2014/main" id="{00000000-0008-0000-0200-0000A1020000}"/>
            </a:ext>
          </a:extLst>
        </xdr:cNvPr>
        <xdr:cNvSpPr txBox="1">
          <a:spLocks noChangeArrowheads="1"/>
        </xdr:cNvSpPr>
      </xdr:nvSpPr>
      <xdr:spPr bwMode="auto">
        <a:xfrm>
          <a:off x="5067300" y="19040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674" name="Text Box 3">
          <a:extLst>
            <a:ext uri="{FF2B5EF4-FFF2-40B4-BE49-F238E27FC236}">
              <a16:creationId xmlns:a16="http://schemas.microsoft.com/office/drawing/2014/main" id="{00000000-0008-0000-0200-0000A2020000}"/>
            </a:ext>
          </a:extLst>
        </xdr:cNvPr>
        <xdr:cNvSpPr txBox="1">
          <a:spLocks noChangeArrowheads="1"/>
        </xdr:cNvSpPr>
      </xdr:nvSpPr>
      <xdr:spPr bwMode="auto">
        <a:xfrm>
          <a:off x="5067300" y="19040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675" name="Text Box 4">
          <a:extLst>
            <a:ext uri="{FF2B5EF4-FFF2-40B4-BE49-F238E27FC236}">
              <a16:creationId xmlns:a16="http://schemas.microsoft.com/office/drawing/2014/main" id="{00000000-0008-0000-0200-0000A3020000}"/>
            </a:ext>
          </a:extLst>
        </xdr:cNvPr>
        <xdr:cNvSpPr txBox="1">
          <a:spLocks noChangeArrowheads="1"/>
        </xdr:cNvSpPr>
      </xdr:nvSpPr>
      <xdr:spPr bwMode="auto">
        <a:xfrm>
          <a:off x="5067300" y="19040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676" name="Text Box 5">
          <a:extLst>
            <a:ext uri="{FF2B5EF4-FFF2-40B4-BE49-F238E27FC236}">
              <a16:creationId xmlns:a16="http://schemas.microsoft.com/office/drawing/2014/main" id="{00000000-0008-0000-0200-0000A4020000}"/>
            </a:ext>
          </a:extLst>
        </xdr:cNvPr>
        <xdr:cNvSpPr txBox="1">
          <a:spLocks noChangeArrowheads="1"/>
        </xdr:cNvSpPr>
      </xdr:nvSpPr>
      <xdr:spPr bwMode="auto">
        <a:xfrm>
          <a:off x="5067300" y="19040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677" name="Text Box 6">
          <a:extLst>
            <a:ext uri="{FF2B5EF4-FFF2-40B4-BE49-F238E27FC236}">
              <a16:creationId xmlns:a16="http://schemas.microsoft.com/office/drawing/2014/main" id="{00000000-0008-0000-0200-0000A5020000}"/>
            </a:ext>
          </a:extLst>
        </xdr:cNvPr>
        <xdr:cNvSpPr txBox="1">
          <a:spLocks noChangeArrowheads="1"/>
        </xdr:cNvSpPr>
      </xdr:nvSpPr>
      <xdr:spPr bwMode="auto">
        <a:xfrm>
          <a:off x="5067300" y="19040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678" name="Text Box 7">
          <a:extLst>
            <a:ext uri="{FF2B5EF4-FFF2-40B4-BE49-F238E27FC236}">
              <a16:creationId xmlns:a16="http://schemas.microsoft.com/office/drawing/2014/main" id="{00000000-0008-0000-0200-0000A6020000}"/>
            </a:ext>
          </a:extLst>
        </xdr:cNvPr>
        <xdr:cNvSpPr txBox="1">
          <a:spLocks noChangeArrowheads="1"/>
        </xdr:cNvSpPr>
      </xdr:nvSpPr>
      <xdr:spPr bwMode="auto">
        <a:xfrm>
          <a:off x="5067300" y="19040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679" name="Text Box 8">
          <a:extLst>
            <a:ext uri="{FF2B5EF4-FFF2-40B4-BE49-F238E27FC236}">
              <a16:creationId xmlns:a16="http://schemas.microsoft.com/office/drawing/2014/main" id="{00000000-0008-0000-0200-0000A7020000}"/>
            </a:ext>
          </a:extLst>
        </xdr:cNvPr>
        <xdr:cNvSpPr txBox="1">
          <a:spLocks noChangeArrowheads="1"/>
        </xdr:cNvSpPr>
      </xdr:nvSpPr>
      <xdr:spPr bwMode="auto">
        <a:xfrm>
          <a:off x="5067300" y="19040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680" name="Text Box 9">
          <a:extLst>
            <a:ext uri="{FF2B5EF4-FFF2-40B4-BE49-F238E27FC236}">
              <a16:creationId xmlns:a16="http://schemas.microsoft.com/office/drawing/2014/main" id="{00000000-0008-0000-0200-0000A8020000}"/>
            </a:ext>
          </a:extLst>
        </xdr:cNvPr>
        <xdr:cNvSpPr txBox="1">
          <a:spLocks noChangeArrowheads="1"/>
        </xdr:cNvSpPr>
      </xdr:nvSpPr>
      <xdr:spPr bwMode="auto">
        <a:xfrm>
          <a:off x="5067300" y="190404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681" name="Text Box 13">
          <a:extLst>
            <a:ext uri="{FF2B5EF4-FFF2-40B4-BE49-F238E27FC236}">
              <a16:creationId xmlns:a16="http://schemas.microsoft.com/office/drawing/2014/main" id="{00000000-0008-0000-0200-0000A9020000}"/>
            </a:ext>
          </a:extLst>
        </xdr:cNvPr>
        <xdr:cNvSpPr txBox="1">
          <a:spLocks noChangeArrowheads="1"/>
        </xdr:cNvSpPr>
      </xdr:nvSpPr>
      <xdr:spPr bwMode="auto">
        <a:xfrm>
          <a:off x="5067300" y="190404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682" name="Text Box 15">
          <a:extLst>
            <a:ext uri="{FF2B5EF4-FFF2-40B4-BE49-F238E27FC236}">
              <a16:creationId xmlns:a16="http://schemas.microsoft.com/office/drawing/2014/main" id="{00000000-0008-0000-0200-0000AA020000}"/>
            </a:ext>
          </a:extLst>
        </xdr:cNvPr>
        <xdr:cNvSpPr txBox="1">
          <a:spLocks noChangeArrowheads="1"/>
        </xdr:cNvSpPr>
      </xdr:nvSpPr>
      <xdr:spPr bwMode="auto">
        <a:xfrm>
          <a:off x="5067300" y="19040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683" name="Text Box 16">
          <a:extLst>
            <a:ext uri="{FF2B5EF4-FFF2-40B4-BE49-F238E27FC236}">
              <a16:creationId xmlns:a16="http://schemas.microsoft.com/office/drawing/2014/main" id="{00000000-0008-0000-0200-0000AB020000}"/>
            </a:ext>
          </a:extLst>
        </xdr:cNvPr>
        <xdr:cNvSpPr txBox="1">
          <a:spLocks noChangeArrowheads="1"/>
        </xdr:cNvSpPr>
      </xdr:nvSpPr>
      <xdr:spPr bwMode="auto">
        <a:xfrm>
          <a:off x="5067300" y="19040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84" name="Text Box 1">
          <a:extLst>
            <a:ext uri="{FF2B5EF4-FFF2-40B4-BE49-F238E27FC236}">
              <a16:creationId xmlns:a16="http://schemas.microsoft.com/office/drawing/2014/main" id="{00000000-0008-0000-0200-0000AC020000}"/>
            </a:ext>
          </a:extLst>
        </xdr:cNvPr>
        <xdr:cNvSpPr txBox="1">
          <a:spLocks noChangeArrowheads="1"/>
        </xdr:cNvSpPr>
      </xdr:nvSpPr>
      <xdr:spPr bwMode="auto">
        <a:xfrm>
          <a:off x="5067300" y="19040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85" name="Text Box 3">
          <a:extLst>
            <a:ext uri="{FF2B5EF4-FFF2-40B4-BE49-F238E27FC236}">
              <a16:creationId xmlns:a16="http://schemas.microsoft.com/office/drawing/2014/main" id="{00000000-0008-0000-0200-0000AD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86" name="Text Box 4">
          <a:extLst>
            <a:ext uri="{FF2B5EF4-FFF2-40B4-BE49-F238E27FC236}">
              <a16:creationId xmlns:a16="http://schemas.microsoft.com/office/drawing/2014/main" id="{00000000-0008-0000-0200-0000AE020000}"/>
            </a:ext>
          </a:extLst>
        </xdr:cNvPr>
        <xdr:cNvSpPr txBox="1">
          <a:spLocks noChangeArrowheads="1"/>
        </xdr:cNvSpPr>
      </xdr:nvSpPr>
      <xdr:spPr bwMode="auto">
        <a:xfrm>
          <a:off x="5067300" y="19040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87" name="Text Box 5">
          <a:extLst>
            <a:ext uri="{FF2B5EF4-FFF2-40B4-BE49-F238E27FC236}">
              <a16:creationId xmlns:a16="http://schemas.microsoft.com/office/drawing/2014/main" id="{00000000-0008-0000-0200-0000AF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88" name="Text Box 6">
          <a:extLst>
            <a:ext uri="{FF2B5EF4-FFF2-40B4-BE49-F238E27FC236}">
              <a16:creationId xmlns:a16="http://schemas.microsoft.com/office/drawing/2014/main" id="{00000000-0008-0000-0200-0000B0020000}"/>
            </a:ext>
          </a:extLst>
        </xdr:cNvPr>
        <xdr:cNvSpPr txBox="1">
          <a:spLocks noChangeArrowheads="1"/>
        </xdr:cNvSpPr>
      </xdr:nvSpPr>
      <xdr:spPr bwMode="auto">
        <a:xfrm>
          <a:off x="5067300" y="19040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89" name="Text Box 7">
          <a:extLst>
            <a:ext uri="{FF2B5EF4-FFF2-40B4-BE49-F238E27FC236}">
              <a16:creationId xmlns:a16="http://schemas.microsoft.com/office/drawing/2014/main" id="{00000000-0008-0000-0200-0000B1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690" name="Text Box 9">
          <a:extLst>
            <a:ext uri="{FF2B5EF4-FFF2-40B4-BE49-F238E27FC236}">
              <a16:creationId xmlns:a16="http://schemas.microsoft.com/office/drawing/2014/main" id="{00000000-0008-0000-0200-0000B2020000}"/>
            </a:ext>
          </a:extLst>
        </xdr:cNvPr>
        <xdr:cNvSpPr txBox="1">
          <a:spLocks noChangeArrowheads="1"/>
        </xdr:cNvSpPr>
      </xdr:nvSpPr>
      <xdr:spPr bwMode="auto">
        <a:xfrm>
          <a:off x="5067300" y="190404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91" name="Text Box 15">
          <a:extLst>
            <a:ext uri="{FF2B5EF4-FFF2-40B4-BE49-F238E27FC236}">
              <a16:creationId xmlns:a16="http://schemas.microsoft.com/office/drawing/2014/main" id="{00000000-0008-0000-0200-0000B3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92" name="Text Box 16">
          <a:extLst>
            <a:ext uri="{FF2B5EF4-FFF2-40B4-BE49-F238E27FC236}">
              <a16:creationId xmlns:a16="http://schemas.microsoft.com/office/drawing/2014/main" id="{00000000-0008-0000-0200-0000B4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93" name="Text Box 17">
          <a:extLst>
            <a:ext uri="{FF2B5EF4-FFF2-40B4-BE49-F238E27FC236}">
              <a16:creationId xmlns:a16="http://schemas.microsoft.com/office/drawing/2014/main" id="{00000000-0008-0000-0200-0000B5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94" name="Text Box 1">
          <a:extLst>
            <a:ext uri="{FF2B5EF4-FFF2-40B4-BE49-F238E27FC236}">
              <a16:creationId xmlns:a16="http://schemas.microsoft.com/office/drawing/2014/main" id="{00000000-0008-0000-0200-0000B6020000}"/>
            </a:ext>
          </a:extLst>
        </xdr:cNvPr>
        <xdr:cNvSpPr txBox="1">
          <a:spLocks noChangeArrowheads="1"/>
        </xdr:cNvSpPr>
      </xdr:nvSpPr>
      <xdr:spPr bwMode="auto">
        <a:xfrm>
          <a:off x="5067300" y="19040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95" name="Text Box 3">
          <a:extLst>
            <a:ext uri="{FF2B5EF4-FFF2-40B4-BE49-F238E27FC236}">
              <a16:creationId xmlns:a16="http://schemas.microsoft.com/office/drawing/2014/main" id="{00000000-0008-0000-0200-0000B7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96" name="Text Box 4">
          <a:extLst>
            <a:ext uri="{FF2B5EF4-FFF2-40B4-BE49-F238E27FC236}">
              <a16:creationId xmlns:a16="http://schemas.microsoft.com/office/drawing/2014/main" id="{00000000-0008-0000-0200-0000B8020000}"/>
            </a:ext>
          </a:extLst>
        </xdr:cNvPr>
        <xdr:cNvSpPr txBox="1">
          <a:spLocks noChangeArrowheads="1"/>
        </xdr:cNvSpPr>
      </xdr:nvSpPr>
      <xdr:spPr bwMode="auto">
        <a:xfrm>
          <a:off x="5067300" y="19040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97" name="Text Box 5">
          <a:extLst>
            <a:ext uri="{FF2B5EF4-FFF2-40B4-BE49-F238E27FC236}">
              <a16:creationId xmlns:a16="http://schemas.microsoft.com/office/drawing/2014/main" id="{00000000-0008-0000-0200-0000B9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698" name="Text Box 6">
          <a:extLst>
            <a:ext uri="{FF2B5EF4-FFF2-40B4-BE49-F238E27FC236}">
              <a16:creationId xmlns:a16="http://schemas.microsoft.com/office/drawing/2014/main" id="{00000000-0008-0000-0200-0000BA020000}"/>
            </a:ext>
          </a:extLst>
        </xdr:cNvPr>
        <xdr:cNvSpPr txBox="1">
          <a:spLocks noChangeArrowheads="1"/>
        </xdr:cNvSpPr>
      </xdr:nvSpPr>
      <xdr:spPr bwMode="auto">
        <a:xfrm>
          <a:off x="5067300" y="19040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699" name="Text Box 7">
          <a:extLst>
            <a:ext uri="{FF2B5EF4-FFF2-40B4-BE49-F238E27FC236}">
              <a16:creationId xmlns:a16="http://schemas.microsoft.com/office/drawing/2014/main" id="{00000000-0008-0000-0200-0000BB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700" name="Text Box 9">
          <a:extLst>
            <a:ext uri="{FF2B5EF4-FFF2-40B4-BE49-F238E27FC236}">
              <a16:creationId xmlns:a16="http://schemas.microsoft.com/office/drawing/2014/main" id="{00000000-0008-0000-0200-0000BC020000}"/>
            </a:ext>
          </a:extLst>
        </xdr:cNvPr>
        <xdr:cNvSpPr txBox="1">
          <a:spLocks noChangeArrowheads="1"/>
        </xdr:cNvSpPr>
      </xdr:nvSpPr>
      <xdr:spPr bwMode="auto">
        <a:xfrm>
          <a:off x="5067300" y="190404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01" name="Text Box 15">
          <a:extLst>
            <a:ext uri="{FF2B5EF4-FFF2-40B4-BE49-F238E27FC236}">
              <a16:creationId xmlns:a16="http://schemas.microsoft.com/office/drawing/2014/main" id="{00000000-0008-0000-0200-0000BD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02" name="Text Box 16">
          <a:extLst>
            <a:ext uri="{FF2B5EF4-FFF2-40B4-BE49-F238E27FC236}">
              <a16:creationId xmlns:a16="http://schemas.microsoft.com/office/drawing/2014/main" id="{00000000-0008-0000-0200-0000BE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03" name="Text Box 17">
          <a:extLst>
            <a:ext uri="{FF2B5EF4-FFF2-40B4-BE49-F238E27FC236}">
              <a16:creationId xmlns:a16="http://schemas.microsoft.com/office/drawing/2014/main" id="{00000000-0008-0000-0200-0000BF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704" name="Text Box 1">
          <a:extLst>
            <a:ext uri="{FF2B5EF4-FFF2-40B4-BE49-F238E27FC236}">
              <a16:creationId xmlns:a16="http://schemas.microsoft.com/office/drawing/2014/main" id="{00000000-0008-0000-0200-0000C0020000}"/>
            </a:ext>
          </a:extLst>
        </xdr:cNvPr>
        <xdr:cNvSpPr txBox="1">
          <a:spLocks noChangeArrowheads="1"/>
        </xdr:cNvSpPr>
      </xdr:nvSpPr>
      <xdr:spPr bwMode="auto">
        <a:xfrm>
          <a:off x="5067300" y="19040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705" name="Text Box 3">
          <a:extLst>
            <a:ext uri="{FF2B5EF4-FFF2-40B4-BE49-F238E27FC236}">
              <a16:creationId xmlns:a16="http://schemas.microsoft.com/office/drawing/2014/main" id="{00000000-0008-0000-0200-0000C1020000}"/>
            </a:ext>
          </a:extLst>
        </xdr:cNvPr>
        <xdr:cNvSpPr txBox="1">
          <a:spLocks noChangeArrowheads="1"/>
        </xdr:cNvSpPr>
      </xdr:nvSpPr>
      <xdr:spPr bwMode="auto">
        <a:xfrm>
          <a:off x="5067300" y="19040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706" name="Text Box 4">
          <a:extLst>
            <a:ext uri="{FF2B5EF4-FFF2-40B4-BE49-F238E27FC236}">
              <a16:creationId xmlns:a16="http://schemas.microsoft.com/office/drawing/2014/main" id="{00000000-0008-0000-0200-0000C2020000}"/>
            </a:ext>
          </a:extLst>
        </xdr:cNvPr>
        <xdr:cNvSpPr txBox="1">
          <a:spLocks noChangeArrowheads="1"/>
        </xdr:cNvSpPr>
      </xdr:nvSpPr>
      <xdr:spPr bwMode="auto">
        <a:xfrm>
          <a:off x="5067300" y="19040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707" name="Text Box 5">
          <a:extLst>
            <a:ext uri="{FF2B5EF4-FFF2-40B4-BE49-F238E27FC236}">
              <a16:creationId xmlns:a16="http://schemas.microsoft.com/office/drawing/2014/main" id="{00000000-0008-0000-0200-0000C3020000}"/>
            </a:ext>
          </a:extLst>
        </xdr:cNvPr>
        <xdr:cNvSpPr txBox="1">
          <a:spLocks noChangeArrowheads="1"/>
        </xdr:cNvSpPr>
      </xdr:nvSpPr>
      <xdr:spPr bwMode="auto">
        <a:xfrm>
          <a:off x="5067300" y="19040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708" name="Text Box 6">
          <a:extLst>
            <a:ext uri="{FF2B5EF4-FFF2-40B4-BE49-F238E27FC236}">
              <a16:creationId xmlns:a16="http://schemas.microsoft.com/office/drawing/2014/main" id="{00000000-0008-0000-0200-0000C4020000}"/>
            </a:ext>
          </a:extLst>
        </xdr:cNvPr>
        <xdr:cNvSpPr txBox="1">
          <a:spLocks noChangeArrowheads="1"/>
        </xdr:cNvSpPr>
      </xdr:nvSpPr>
      <xdr:spPr bwMode="auto">
        <a:xfrm>
          <a:off x="5067300" y="19040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709" name="Text Box 7">
          <a:extLst>
            <a:ext uri="{FF2B5EF4-FFF2-40B4-BE49-F238E27FC236}">
              <a16:creationId xmlns:a16="http://schemas.microsoft.com/office/drawing/2014/main" id="{00000000-0008-0000-0200-0000C5020000}"/>
            </a:ext>
          </a:extLst>
        </xdr:cNvPr>
        <xdr:cNvSpPr txBox="1">
          <a:spLocks noChangeArrowheads="1"/>
        </xdr:cNvSpPr>
      </xdr:nvSpPr>
      <xdr:spPr bwMode="auto">
        <a:xfrm>
          <a:off x="5067300" y="19040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710" name="Text Box 8">
          <a:extLst>
            <a:ext uri="{FF2B5EF4-FFF2-40B4-BE49-F238E27FC236}">
              <a16:creationId xmlns:a16="http://schemas.microsoft.com/office/drawing/2014/main" id="{00000000-0008-0000-0200-0000C6020000}"/>
            </a:ext>
          </a:extLst>
        </xdr:cNvPr>
        <xdr:cNvSpPr txBox="1">
          <a:spLocks noChangeArrowheads="1"/>
        </xdr:cNvSpPr>
      </xdr:nvSpPr>
      <xdr:spPr bwMode="auto">
        <a:xfrm>
          <a:off x="5067300" y="190404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711" name="Text Box 9">
          <a:extLst>
            <a:ext uri="{FF2B5EF4-FFF2-40B4-BE49-F238E27FC236}">
              <a16:creationId xmlns:a16="http://schemas.microsoft.com/office/drawing/2014/main" id="{00000000-0008-0000-0200-0000C7020000}"/>
            </a:ext>
          </a:extLst>
        </xdr:cNvPr>
        <xdr:cNvSpPr txBox="1">
          <a:spLocks noChangeArrowheads="1"/>
        </xdr:cNvSpPr>
      </xdr:nvSpPr>
      <xdr:spPr bwMode="auto">
        <a:xfrm>
          <a:off x="5067300" y="190404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712" name="Text Box 13">
          <a:extLst>
            <a:ext uri="{FF2B5EF4-FFF2-40B4-BE49-F238E27FC236}">
              <a16:creationId xmlns:a16="http://schemas.microsoft.com/office/drawing/2014/main" id="{00000000-0008-0000-0200-0000C8020000}"/>
            </a:ext>
          </a:extLst>
        </xdr:cNvPr>
        <xdr:cNvSpPr txBox="1">
          <a:spLocks noChangeArrowheads="1"/>
        </xdr:cNvSpPr>
      </xdr:nvSpPr>
      <xdr:spPr bwMode="auto">
        <a:xfrm>
          <a:off x="5067300" y="190404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713" name="Text Box 15">
          <a:extLst>
            <a:ext uri="{FF2B5EF4-FFF2-40B4-BE49-F238E27FC236}">
              <a16:creationId xmlns:a16="http://schemas.microsoft.com/office/drawing/2014/main" id="{00000000-0008-0000-0200-0000C9020000}"/>
            </a:ext>
          </a:extLst>
        </xdr:cNvPr>
        <xdr:cNvSpPr txBox="1">
          <a:spLocks noChangeArrowheads="1"/>
        </xdr:cNvSpPr>
      </xdr:nvSpPr>
      <xdr:spPr bwMode="auto">
        <a:xfrm>
          <a:off x="5067300" y="19040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714" name="Text Box 16">
          <a:extLst>
            <a:ext uri="{FF2B5EF4-FFF2-40B4-BE49-F238E27FC236}">
              <a16:creationId xmlns:a16="http://schemas.microsoft.com/office/drawing/2014/main" id="{00000000-0008-0000-0200-0000CA020000}"/>
            </a:ext>
          </a:extLst>
        </xdr:cNvPr>
        <xdr:cNvSpPr txBox="1">
          <a:spLocks noChangeArrowheads="1"/>
        </xdr:cNvSpPr>
      </xdr:nvSpPr>
      <xdr:spPr bwMode="auto">
        <a:xfrm>
          <a:off x="5067300" y="190404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15" name="Text Box 1">
          <a:extLst>
            <a:ext uri="{FF2B5EF4-FFF2-40B4-BE49-F238E27FC236}">
              <a16:creationId xmlns:a16="http://schemas.microsoft.com/office/drawing/2014/main" id="{00000000-0008-0000-0200-0000CB020000}"/>
            </a:ext>
          </a:extLst>
        </xdr:cNvPr>
        <xdr:cNvSpPr txBox="1">
          <a:spLocks noChangeArrowheads="1"/>
        </xdr:cNvSpPr>
      </xdr:nvSpPr>
      <xdr:spPr bwMode="auto">
        <a:xfrm>
          <a:off x="5067300" y="19040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16" name="Text Box 3">
          <a:extLst>
            <a:ext uri="{FF2B5EF4-FFF2-40B4-BE49-F238E27FC236}">
              <a16:creationId xmlns:a16="http://schemas.microsoft.com/office/drawing/2014/main" id="{00000000-0008-0000-0200-0000CC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17" name="Text Box 4">
          <a:extLst>
            <a:ext uri="{FF2B5EF4-FFF2-40B4-BE49-F238E27FC236}">
              <a16:creationId xmlns:a16="http://schemas.microsoft.com/office/drawing/2014/main" id="{00000000-0008-0000-0200-0000CD020000}"/>
            </a:ext>
          </a:extLst>
        </xdr:cNvPr>
        <xdr:cNvSpPr txBox="1">
          <a:spLocks noChangeArrowheads="1"/>
        </xdr:cNvSpPr>
      </xdr:nvSpPr>
      <xdr:spPr bwMode="auto">
        <a:xfrm>
          <a:off x="5067300" y="19040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18" name="Text Box 5">
          <a:extLst>
            <a:ext uri="{FF2B5EF4-FFF2-40B4-BE49-F238E27FC236}">
              <a16:creationId xmlns:a16="http://schemas.microsoft.com/office/drawing/2014/main" id="{00000000-0008-0000-0200-0000CE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19" name="Text Box 6">
          <a:extLst>
            <a:ext uri="{FF2B5EF4-FFF2-40B4-BE49-F238E27FC236}">
              <a16:creationId xmlns:a16="http://schemas.microsoft.com/office/drawing/2014/main" id="{00000000-0008-0000-0200-0000CF020000}"/>
            </a:ext>
          </a:extLst>
        </xdr:cNvPr>
        <xdr:cNvSpPr txBox="1">
          <a:spLocks noChangeArrowheads="1"/>
        </xdr:cNvSpPr>
      </xdr:nvSpPr>
      <xdr:spPr bwMode="auto">
        <a:xfrm>
          <a:off x="5067300" y="19040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20" name="Text Box 7">
          <a:extLst>
            <a:ext uri="{FF2B5EF4-FFF2-40B4-BE49-F238E27FC236}">
              <a16:creationId xmlns:a16="http://schemas.microsoft.com/office/drawing/2014/main" id="{00000000-0008-0000-0200-0000D0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721" name="Text Box 9">
          <a:extLst>
            <a:ext uri="{FF2B5EF4-FFF2-40B4-BE49-F238E27FC236}">
              <a16:creationId xmlns:a16="http://schemas.microsoft.com/office/drawing/2014/main" id="{00000000-0008-0000-0200-0000D1020000}"/>
            </a:ext>
          </a:extLst>
        </xdr:cNvPr>
        <xdr:cNvSpPr txBox="1">
          <a:spLocks noChangeArrowheads="1"/>
        </xdr:cNvSpPr>
      </xdr:nvSpPr>
      <xdr:spPr bwMode="auto">
        <a:xfrm>
          <a:off x="5067300" y="190404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22" name="Text Box 15">
          <a:extLst>
            <a:ext uri="{FF2B5EF4-FFF2-40B4-BE49-F238E27FC236}">
              <a16:creationId xmlns:a16="http://schemas.microsoft.com/office/drawing/2014/main" id="{00000000-0008-0000-0200-0000D2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23" name="Text Box 16">
          <a:extLst>
            <a:ext uri="{FF2B5EF4-FFF2-40B4-BE49-F238E27FC236}">
              <a16:creationId xmlns:a16="http://schemas.microsoft.com/office/drawing/2014/main" id="{00000000-0008-0000-0200-0000D3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24" name="Text Box 17">
          <a:extLst>
            <a:ext uri="{FF2B5EF4-FFF2-40B4-BE49-F238E27FC236}">
              <a16:creationId xmlns:a16="http://schemas.microsoft.com/office/drawing/2014/main" id="{00000000-0008-0000-0200-0000D4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25" name="Text Box 1">
          <a:extLst>
            <a:ext uri="{FF2B5EF4-FFF2-40B4-BE49-F238E27FC236}">
              <a16:creationId xmlns:a16="http://schemas.microsoft.com/office/drawing/2014/main" id="{00000000-0008-0000-0200-0000D5020000}"/>
            </a:ext>
          </a:extLst>
        </xdr:cNvPr>
        <xdr:cNvSpPr txBox="1">
          <a:spLocks noChangeArrowheads="1"/>
        </xdr:cNvSpPr>
      </xdr:nvSpPr>
      <xdr:spPr bwMode="auto">
        <a:xfrm>
          <a:off x="5067300" y="19040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26" name="Text Box 3">
          <a:extLst>
            <a:ext uri="{FF2B5EF4-FFF2-40B4-BE49-F238E27FC236}">
              <a16:creationId xmlns:a16="http://schemas.microsoft.com/office/drawing/2014/main" id="{00000000-0008-0000-0200-0000D6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27" name="Text Box 4">
          <a:extLst>
            <a:ext uri="{FF2B5EF4-FFF2-40B4-BE49-F238E27FC236}">
              <a16:creationId xmlns:a16="http://schemas.microsoft.com/office/drawing/2014/main" id="{00000000-0008-0000-0200-0000D7020000}"/>
            </a:ext>
          </a:extLst>
        </xdr:cNvPr>
        <xdr:cNvSpPr txBox="1">
          <a:spLocks noChangeArrowheads="1"/>
        </xdr:cNvSpPr>
      </xdr:nvSpPr>
      <xdr:spPr bwMode="auto">
        <a:xfrm>
          <a:off x="5067300" y="19040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28" name="Text Box 5">
          <a:extLst>
            <a:ext uri="{FF2B5EF4-FFF2-40B4-BE49-F238E27FC236}">
              <a16:creationId xmlns:a16="http://schemas.microsoft.com/office/drawing/2014/main" id="{00000000-0008-0000-0200-0000D8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29" name="Text Box 6">
          <a:extLst>
            <a:ext uri="{FF2B5EF4-FFF2-40B4-BE49-F238E27FC236}">
              <a16:creationId xmlns:a16="http://schemas.microsoft.com/office/drawing/2014/main" id="{00000000-0008-0000-0200-0000D9020000}"/>
            </a:ext>
          </a:extLst>
        </xdr:cNvPr>
        <xdr:cNvSpPr txBox="1">
          <a:spLocks noChangeArrowheads="1"/>
        </xdr:cNvSpPr>
      </xdr:nvSpPr>
      <xdr:spPr bwMode="auto">
        <a:xfrm>
          <a:off x="5067300" y="190404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30" name="Text Box 7">
          <a:extLst>
            <a:ext uri="{FF2B5EF4-FFF2-40B4-BE49-F238E27FC236}">
              <a16:creationId xmlns:a16="http://schemas.microsoft.com/office/drawing/2014/main" id="{00000000-0008-0000-0200-0000DA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731" name="Text Box 9">
          <a:extLst>
            <a:ext uri="{FF2B5EF4-FFF2-40B4-BE49-F238E27FC236}">
              <a16:creationId xmlns:a16="http://schemas.microsoft.com/office/drawing/2014/main" id="{00000000-0008-0000-0200-0000DB020000}"/>
            </a:ext>
          </a:extLst>
        </xdr:cNvPr>
        <xdr:cNvSpPr txBox="1">
          <a:spLocks noChangeArrowheads="1"/>
        </xdr:cNvSpPr>
      </xdr:nvSpPr>
      <xdr:spPr bwMode="auto">
        <a:xfrm>
          <a:off x="5067300" y="190404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32" name="Text Box 15">
          <a:extLst>
            <a:ext uri="{FF2B5EF4-FFF2-40B4-BE49-F238E27FC236}">
              <a16:creationId xmlns:a16="http://schemas.microsoft.com/office/drawing/2014/main" id="{00000000-0008-0000-0200-0000DC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33" name="Text Box 16">
          <a:extLst>
            <a:ext uri="{FF2B5EF4-FFF2-40B4-BE49-F238E27FC236}">
              <a16:creationId xmlns:a16="http://schemas.microsoft.com/office/drawing/2014/main" id="{00000000-0008-0000-0200-0000DD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34" name="Text Box 17">
          <a:extLst>
            <a:ext uri="{FF2B5EF4-FFF2-40B4-BE49-F238E27FC236}">
              <a16:creationId xmlns:a16="http://schemas.microsoft.com/office/drawing/2014/main" id="{00000000-0008-0000-0200-0000DE020000}"/>
            </a:ext>
          </a:extLst>
        </xdr:cNvPr>
        <xdr:cNvSpPr txBox="1">
          <a:spLocks noChangeArrowheads="1"/>
        </xdr:cNvSpPr>
      </xdr:nvSpPr>
      <xdr:spPr bwMode="auto">
        <a:xfrm>
          <a:off x="5067300" y="190404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735" name="Text Box 1">
          <a:extLst>
            <a:ext uri="{FF2B5EF4-FFF2-40B4-BE49-F238E27FC236}">
              <a16:creationId xmlns:a16="http://schemas.microsoft.com/office/drawing/2014/main" id="{00000000-0008-0000-0200-0000DF020000}"/>
            </a:ext>
          </a:extLst>
        </xdr:cNvPr>
        <xdr:cNvSpPr txBox="1">
          <a:spLocks noChangeArrowheads="1"/>
        </xdr:cNvSpPr>
      </xdr:nvSpPr>
      <xdr:spPr bwMode="auto">
        <a:xfrm>
          <a:off x="5067300" y="195643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736" name="Text Box 3">
          <a:extLst>
            <a:ext uri="{FF2B5EF4-FFF2-40B4-BE49-F238E27FC236}">
              <a16:creationId xmlns:a16="http://schemas.microsoft.com/office/drawing/2014/main" id="{00000000-0008-0000-0200-0000E0020000}"/>
            </a:ext>
          </a:extLst>
        </xdr:cNvPr>
        <xdr:cNvSpPr txBox="1">
          <a:spLocks noChangeArrowheads="1"/>
        </xdr:cNvSpPr>
      </xdr:nvSpPr>
      <xdr:spPr bwMode="auto">
        <a:xfrm>
          <a:off x="5067300" y="195643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737" name="Text Box 4">
          <a:extLst>
            <a:ext uri="{FF2B5EF4-FFF2-40B4-BE49-F238E27FC236}">
              <a16:creationId xmlns:a16="http://schemas.microsoft.com/office/drawing/2014/main" id="{00000000-0008-0000-0200-0000E1020000}"/>
            </a:ext>
          </a:extLst>
        </xdr:cNvPr>
        <xdr:cNvSpPr txBox="1">
          <a:spLocks noChangeArrowheads="1"/>
        </xdr:cNvSpPr>
      </xdr:nvSpPr>
      <xdr:spPr bwMode="auto">
        <a:xfrm>
          <a:off x="5067300" y="195643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738" name="Text Box 5">
          <a:extLst>
            <a:ext uri="{FF2B5EF4-FFF2-40B4-BE49-F238E27FC236}">
              <a16:creationId xmlns:a16="http://schemas.microsoft.com/office/drawing/2014/main" id="{00000000-0008-0000-0200-0000E2020000}"/>
            </a:ext>
          </a:extLst>
        </xdr:cNvPr>
        <xdr:cNvSpPr txBox="1">
          <a:spLocks noChangeArrowheads="1"/>
        </xdr:cNvSpPr>
      </xdr:nvSpPr>
      <xdr:spPr bwMode="auto">
        <a:xfrm>
          <a:off x="5067300" y="195643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739" name="Text Box 6">
          <a:extLst>
            <a:ext uri="{FF2B5EF4-FFF2-40B4-BE49-F238E27FC236}">
              <a16:creationId xmlns:a16="http://schemas.microsoft.com/office/drawing/2014/main" id="{00000000-0008-0000-0200-0000E3020000}"/>
            </a:ext>
          </a:extLst>
        </xdr:cNvPr>
        <xdr:cNvSpPr txBox="1">
          <a:spLocks noChangeArrowheads="1"/>
        </xdr:cNvSpPr>
      </xdr:nvSpPr>
      <xdr:spPr bwMode="auto">
        <a:xfrm>
          <a:off x="5067300" y="195643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740" name="Text Box 7">
          <a:extLst>
            <a:ext uri="{FF2B5EF4-FFF2-40B4-BE49-F238E27FC236}">
              <a16:creationId xmlns:a16="http://schemas.microsoft.com/office/drawing/2014/main" id="{00000000-0008-0000-0200-0000E4020000}"/>
            </a:ext>
          </a:extLst>
        </xdr:cNvPr>
        <xdr:cNvSpPr txBox="1">
          <a:spLocks noChangeArrowheads="1"/>
        </xdr:cNvSpPr>
      </xdr:nvSpPr>
      <xdr:spPr bwMode="auto">
        <a:xfrm>
          <a:off x="5067300" y="195643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741" name="Text Box 8">
          <a:extLst>
            <a:ext uri="{FF2B5EF4-FFF2-40B4-BE49-F238E27FC236}">
              <a16:creationId xmlns:a16="http://schemas.microsoft.com/office/drawing/2014/main" id="{00000000-0008-0000-0200-0000E5020000}"/>
            </a:ext>
          </a:extLst>
        </xdr:cNvPr>
        <xdr:cNvSpPr txBox="1">
          <a:spLocks noChangeArrowheads="1"/>
        </xdr:cNvSpPr>
      </xdr:nvSpPr>
      <xdr:spPr bwMode="auto">
        <a:xfrm>
          <a:off x="5067300" y="195643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742" name="Text Box 9">
          <a:extLst>
            <a:ext uri="{FF2B5EF4-FFF2-40B4-BE49-F238E27FC236}">
              <a16:creationId xmlns:a16="http://schemas.microsoft.com/office/drawing/2014/main" id="{00000000-0008-0000-0200-0000E6020000}"/>
            </a:ext>
          </a:extLst>
        </xdr:cNvPr>
        <xdr:cNvSpPr txBox="1">
          <a:spLocks noChangeArrowheads="1"/>
        </xdr:cNvSpPr>
      </xdr:nvSpPr>
      <xdr:spPr bwMode="auto">
        <a:xfrm>
          <a:off x="5067300" y="195643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743" name="Text Box 13">
          <a:extLst>
            <a:ext uri="{FF2B5EF4-FFF2-40B4-BE49-F238E27FC236}">
              <a16:creationId xmlns:a16="http://schemas.microsoft.com/office/drawing/2014/main" id="{00000000-0008-0000-0200-0000E7020000}"/>
            </a:ext>
          </a:extLst>
        </xdr:cNvPr>
        <xdr:cNvSpPr txBox="1">
          <a:spLocks noChangeArrowheads="1"/>
        </xdr:cNvSpPr>
      </xdr:nvSpPr>
      <xdr:spPr bwMode="auto">
        <a:xfrm>
          <a:off x="5067300" y="195643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744" name="Text Box 15">
          <a:extLst>
            <a:ext uri="{FF2B5EF4-FFF2-40B4-BE49-F238E27FC236}">
              <a16:creationId xmlns:a16="http://schemas.microsoft.com/office/drawing/2014/main" id="{00000000-0008-0000-0200-0000E8020000}"/>
            </a:ext>
          </a:extLst>
        </xdr:cNvPr>
        <xdr:cNvSpPr txBox="1">
          <a:spLocks noChangeArrowheads="1"/>
        </xdr:cNvSpPr>
      </xdr:nvSpPr>
      <xdr:spPr bwMode="auto">
        <a:xfrm>
          <a:off x="5067300" y="195643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745" name="Text Box 16">
          <a:extLst>
            <a:ext uri="{FF2B5EF4-FFF2-40B4-BE49-F238E27FC236}">
              <a16:creationId xmlns:a16="http://schemas.microsoft.com/office/drawing/2014/main" id="{00000000-0008-0000-0200-0000E9020000}"/>
            </a:ext>
          </a:extLst>
        </xdr:cNvPr>
        <xdr:cNvSpPr txBox="1">
          <a:spLocks noChangeArrowheads="1"/>
        </xdr:cNvSpPr>
      </xdr:nvSpPr>
      <xdr:spPr bwMode="auto">
        <a:xfrm>
          <a:off x="5067300" y="195643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46" name="Text Box 1">
          <a:extLst>
            <a:ext uri="{FF2B5EF4-FFF2-40B4-BE49-F238E27FC236}">
              <a16:creationId xmlns:a16="http://schemas.microsoft.com/office/drawing/2014/main" id="{00000000-0008-0000-0200-0000EA020000}"/>
            </a:ext>
          </a:extLst>
        </xdr:cNvPr>
        <xdr:cNvSpPr txBox="1">
          <a:spLocks noChangeArrowheads="1"/>
        </xdr:cNvSpPr>
      </xdr:nvSpPr>
      <xdr:spPr bwMode="auto">
        <a:xfrm>
          <a:off x="5067300" y="195643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47" name="Text Box 3">
          <a:extLst>
            <a:ext uri="{FF2B5EF4-FFF2-40B4-BE49-F238E27FC236}">
              <a16:creationId xmlns:a16="http://schemas.microsoft.com/office/drawing/2014/main" id="{00000000-0008-0000-0200-0000EB02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48" name="Text Box 4">
          <a:extLst>
            <a:ext uri="{FF2B5EF4-FFF2-40B4-BE49-F238E27FC236}">
              <a16:creationId xmlns:a16="http://schemas.microsoft.com/office/drawing/2014/main" id="{00000000-0008-0000-0200-0000EC020000}"/>
            </a:ext>
          </a:extLst>
        </xdr:cNvPr>
        <xdr:cNvSpPr txBox="1">
          <a:spLocks noChangeArrowheads="1"/>
        </xdr:cNvSpPr>
      </xdr:nvSpPr>
      <xdr:spPr bwMode="auto">
        <a:xfrm>
          <a:off x="5067300" y="195643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49" name="Text Box 5">
          <a:extLst>
            <a:ext uri="{FF2B5EF4-FFF2-40B4-BE49-F238E27FC236}">
              <a16:creationId xmlns:a16="http://schemas.microsoft.com/office/drawing/2014/main" id="{00000000-0008-0000-0200-0000ED02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50" name="Text Box 6">
          <a:extLst>
            <a:ext uri="{FF2B5EF4-FFF2-40B4-BE49-F238E27FC236}">
              <a16:creationId xmlns:a16="http://schemas.microsoft.com/office/drawing/2014/main" id="{00000000-0008-0000-0200-0000EE020000}"/>
            </a:ext>
          </a:extLst>
        </xdr:cNvPr>
        <xdr:cNvSpPr txBox="1">
          <a:spLocks noChangeArrowheads="1"/>
        </xdr:cNvSpPr>
      </xdr:nvSpPr>
      <xdr:spPr bwMode="auto">
        <a:xfrm>
          <a:off x="5067300" y="195643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51" name="Text Box 7">
          <a:extLst>
            <a:ext uri="{FF2B5EF4-FFF2-40B4-BE49-F238E27FC236}">
              <a16:creationId xmlns:a16="http://schemas.microsoft.com/office/drawing/2014/main" id="{00000000-0008-0000-0200-0000EF02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752" name="Text Box 9">
          <a:extLst>
            <a:ext uri="{FF2B5EF4-FFF2-40B4-BE49-F238E27FC236}">
              <a16:creationId xmlns:a16="http://schemas.microsoft.com/office/drawing/2014/main" id="{00000000-0008-0000-0200-0000F0020000}"/>
            </a:ext>
          </a:extLst>
        </xdr:cNvPr>
        <xdr:cNvSpPr txBox="1">
          <a:spLocks noChangeArrowheads="1"/>
        </xdr:cNvSpPr>
      </xdr:nvSpPr>
      <xdr:spPr bwMode="auto">
        <a:xfrm>
          <a:off x="5067300" y="195643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53" name="Text Box 15">
          <a:extLst>
            <a:ext uri="{FF2B5EF4-FFF2-40B4-BE49-F238E27FC236}">
              <a16:creationId xmlns:a16="http://schemas.microsoft.com/office/drawing/2014/main" id="{00000000-0008-0000-0200-0000F102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54" name="Text Box 16">
          <a:extLst>
            <a:ext uri="{FF2B5EF4-FFF2-40B4-BE49-F238E27FC236}">
              <a16:creationId xmlns:a16="http://schemas.microsoft.com/office/drawing/2014/main" id="{00000000-0008-0000-0200-0000F202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55" name="Text Box 17">
          <a:extLst>
            <a:ext uri="{FF2B5EF4-FFF2-40B4-BE49-F238E27FC236}">
              <a16:creationId xmlns:a16="http://schemas.microsoft.com/office/drawing/2014/main" id="{00000000-0008-0000-0200-0000F302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56" name="Text Box 1">
          <a:extLst>
            <a:ext uri="{FF2B5EF4-FFF2-40B4-BE49-F238E27FC236}">
              <a16:creationId xmlns:a16="http://schemas.microsoft.com/office/drawing/2014/main" id="{00000000-0008-0000-0200-0000F4020000}"/>
            </a:ext>
          </a:extLst>
        </xdr:cNvPr>
        <xdr:cNvSpPr txBox="1">
          <a:spLocks noChangeArrowheads="1"/>
        </xdr:cNvSpPr>
      </xdr:nvSpPr>
      <xdr:spPr bwMode="auto">
        <a:xfrm>
          <a:off x="5067300" y="195643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57" name="Text Box 3">
          <a:extLst>
            <a:ext uri="{FF2B5EF4-FFF2-40B4-BE49-F238E27FC236}">
              <a16:creationId xmlns:a16="http://schemas.microsoft.com/office/drawing/2014/main" id="{00000000-0008-0000-0200-0000F502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58" name="Text Box 4">
          <a:extLst>
            <a:ext uri="{FF2B5EF4-FFF2-40B4-BE49-F238E27FC236}">
              <a16:creationId xmlns:a16="http://schemas.microsoft.com/office/drawing/2014/main" id="{00000000-0008-0000-0200-0000F6020000}"/>
            </a:ext>
          </a:extLst>
        </xdr:cNvPr>
        <xdr:cNvSpPr txBox="1">
          <a:spLocks noChangeArrowheads="1"/>
        </xdr:cNvSpPr>
      </xdr:nvSpPr>
      <xdr:spPr bwMode="auto">
        <a:xfrm>
          <a:off x="5067300" y="195643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59" name="Text Box 5">
          <a:extLst>
            <a:ext uri="{FF2B5EF4-FFF2-40B4-BE49-F238E27FC236}">
              <a16:creationId xmlns:a16="http://schemas.microsoft.com/office/drawing/2014/main" id="{00000000-0008-0000-0200-0000F702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60" name="Text Box 6">
          <a:extLst>
            <a:ext uri="{FF2B5EF4-FFF2-40B4-BE49-F238E27FC236}">
              <a16:creationId xmlns:a16="http://schemas.microsoft.com/office/drawing/2014/main" id="{00000000-0008-0000-0200-0000F8020000}"/>
            </a:ext>
          </a:extLst>
        </xdr:cNvPr>
        <xdr:cNvSpPr txBox="1">
          <a:spLocks noChangeArrowheads="1"/>
        </xdr:cNvSpPr>
      </xdr:nvSpPr>
      <xdr:spPr bwMode="auto">
        <a:xfrm>
          <a:off x="5067300" y="195643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61" name="Text Box 7">
          <a:extLst>
            <a:ext uri="{FF2B5EF4-FFF2-40B4-BE49-F238E27FC236}">
              <a16:creationId xmlns:a16="http://schemas.microsoft.com/office/drawing/2014/main" id="{00000000-0008-0000-0200-0000F902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762" name="Text Box 9">
          <a:extLst>
            <a:ext uri="{FF2B5EF4-FFF2-40B4-BE49-F238E27FC236}">
              <a16:creationId xmlns:a16="http://schemas.microsoft.com/office/drawing/2014/main" id="{00000000-0008-0000-0200-0000FA020000}"/>
            </a:ext>
          </a:extLst>
        </xdr:cNvPr>
        <xdr:cNvSpPr txBox="1">
          <a:spLocks noChangeArrowheads="1"/>
        </xdr:cNvSpPr>
      </xdr:nvSpPr>
      <xdr:spPr bwMode="auto">
        <a:xfrm>
          <a:off x="5067300" y="195643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63" name="Text Box 15">
          <a:extLst>
            <a:ext uri="{FF2B5EF4-FFF2-40B4-BE49-F238E27FC236}">
              <a16:creationId xmlns:a16="http://schemas.microsoft.com/office/drawing/2014/main" id="{00000000-0008-0000-0200-0000FB02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64" name="Text Box 16">
          <a:extLst>
            <a:ext uri="{FF2B5EF4-FFF2-40B4-BE49-F238E27FC236}">
              <a16:creationId xmlns:a16="http://schemas.microsoft.com/office/drawing/2014/main" id="{00000000-0008-0000-0200-0000FC02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65" name="Text Box 17">
          <a:extLst>
            <a:ext uri="{FF2B5EF4-FFF2-40B4-BE49-F238E27FC236}">
              <a16:creationId xmlns:a16="http://schemas.microsoft.com/office/drawing/2014/main" id="{00000000-0008-0000-0200-0000FD02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766" name="Text Box 1">
          <a:extLst>
            <a:ext uri="{FF2B5EF4-FFF2-40B4-BE49-F238E27FC236}">
              <a16:creationId xmlns:a16="http://schemas.microsoft.com/office/drawing/2014/main" id="{00000000-0008-0000-0200-0000FE020000}"/>
            </a:ext>
          </a:extLst>
        </xdr:cNvPr>
        <xdr:cNvSpPr txBox="1">
          <a:spLocks noChangeArrowheads="1"/>
        </xdr:cNvSpPr>
      </xdr:nvSpPr>
      <xdr:spPr bwMode="auto">
        <a:xfrm>
          <a:off x="5067300" y="195643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767" name="Text Box 3">
          <a:extLst>
            <a:ext uri="{FF2B5EF4-FFF2-40B4-BE49-F238E27FC236}">
              <a16:creationId xmlns:a16="http://schemas.microsoft.com/office/drawing/2014/main" id="{00000000-0008-0000-0200-0000FF020000}"/>
            </a:ext>
          </a:extLst>
        </xdr:cNvPr>
        <xdr:cNvSpPr txBox="1">
          <a:spLocks noChangeArrowheads="1"/>
        </xdr:cNvSpPr>
      </xdr:nvSpPr>
      <xdr:spPr bwMode="auto">
        <a:xfrm>
          <a:off x="5067300" y="195643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768" name="Text Box 4">
          <a:extLst>
            <a:ext uri="{FF2B5EF4-FFF2-40B4-BE49-F238E27FC236}">
              <a16:creationId xmlns:a16="http://schemas.microsoft.com/office/drawing/2014/main" id="{00000000-0008-0000-0200-000000030000}"/>
            </a:ext>
          </a:extLst>
        </xdr:cNvPr>
        <xdr:cNvSpPr txBox="1">
          <a:spLocks noChangeArrowheads="1"/>
        </xdr:cNvSpPr>
      </xdr:nvSpPr>
      <xdr:spPr bwMode="auto">
        <a:xfrm>
          <a:off x="5067300" y="195643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769" name="Text Box 5">
          <a:extLst>
            <a:ext uri="{FF2B5EF4-FFF2-40B4-BE49-F238E27FC236}">
              <a16:creationId xmlns:a16="http://schemas.microsoft.com/office/drawing/2014/main" id="{00000000-0008-0000-0200-000001030000}"/>
            </a:ext>
          </a:extLst>
        </xdr:cNvPr>
        <xdr:cNvSpPr txBox="1">
          <a:spLocks noChangeArrowheads="1"/>
        </xdr:cNvSpPr>
      </xdr:nvSpPr>
      <xdr:spPr bwMode="auto">
        <a:xfrm>
          <a:off x="5067300" y="195643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770" name="Text Box 6">
          <a:extLst>
            <a:ext uri="{FF2B5EF4-FFF2-40B4-BE49-F238E27FC236}">
              <a16:creationId xmlns:a16="http://schemas.microsoft.com/office/drawing/2014/main" id="{00000000-0008-0000-0200-000002030000}"/>
            </a:ext>
          </a:extLst>
        </xdr:cNvPr>
        <xdr:cNvSpPr txBox="1">
          <a:spLocks noChangeArrowheads="1"/>
        </xdr:cNvSpPr>
      </xdr:nvSpPr>
      <xdr:spPr bwMode="auto">
        <a:xfrm>
          <a:off x="5067300" y="195643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771" name="Text Box 7">
          <a:extLst>
            <a:ext uri="{FF2B5EF4-FFF2-40B4-BE49-F238E27FC236}">
              <a16:creationId xmlns:a16="http://schemas.microsoft.com/office/drawing/2014/main" id="{00000000-0008-0000-0200-000003030000}"/>
            </a:ext>
          </a:extLst>
        </xdr:cNvPr>
        <xdr:cNvSpPr txBox="1">
          <a:spLocks noChangeArrowheads="1"/>
        </xdr:cNvSpPr>
      </xdr:nvSpPr>
      <xdr:spPr bwMode="auto">
        <a:xfrm>
          <a:off x="5067300" y="195643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772" name="Text Box 8">
          <a:extLst>
            <a:ext uri="{FF2B5EF4-FFF2-40B4-BE49-F238E27FC236}">
              <a16:creationId xmlns:a16="http://schemas.microsoft.com/office/drawing/2014/main" id="{00000000-0008-0000-0200-000004030000}"/>
            </a:ext>
          </a:extLst>
        </xdr:cNvPr>
        <xdr:cNvSpPr txBox="1">
          <a:spLocks noChangeArrowheads="1"/>
        </xdr:cNvSpPr>
      </xdr:nvSpPr>
      <xdr:spPr bwMode="auto">
        <a:xfrm>
          <a:off x="5067300" y="195643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773" name="Text Box 9">
          <a:extLst>
            <a:ext uri="{FF2B5EF4-FFF2-40B4-BE49-F238E27FC236}">
              <a16:creationId xmlns:a16="http://schemas.microsoft.com/office/drawing/2014/main" id="{00000000-0008-0000-0200-000005030000}"/>
            </a:ext>
          </a:extLst>
        </xdr:cNvPr>
        <xdr:cNvSpPr txBox="1">
          <a:spLocks noChangeArrowheads="1"/>
        </xdr:cNvSpPr>
      </xdr:nvSpPr>
      <xdr:spPr bwMode="auto">
        <a:xfrm>
          <a:off x="5067300" y="195643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774" name="Text Box 13">
          <a:extLst>
            <a:ext uri="{FF2B5EF4-FFF2-40B4-BE49-F238E27FC236}">
              <a16:creationId xmlns:a16="http://schemas.microsoft.com/office/drawing/2014/main" id="{00000000-0008-0000-0200-000006030000}"/>
            </a:ext>
          </a:extLst>
        </xdr:cNvPr>
        <xdr:cNvSpPr txBox="1">
          <a:spLocks noChangeArrowheads="1"/>
        </xdr:cNvSpPr>
      </xdr:nvSpPr>
      <xdr:spPr bwMode="auto">
        <a:xfrm>
          <a:off x="5067300" y="195643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775" name="Text Box 15">
          <a:extLst>
            <a:ext uri="{FF2B5EF4-FFF2-40B4-BE49-F238E27FC236}">
              <a16:creationId xmlns:a16="http://schemas.microsoft.com/office/drawing/2014/main" id="{00000000-0008-0000-0200-000007030000}"/>
            </a:ext>
          </a:extLst>
        </xdr:cNvPr>
        <xdr:cNvSpPr txBox="1">
          <a:spLocks noChangeArrowheads="1"/>
        </xdr:cNvSpPr>
      </xdr:nvSpPr>
      <xdr:spPr bwMode="auto">
        <a:xfrm>
          <a:off x="5067300" y="195643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776" name="Text Box 16">
          <a:extLst>
            <a:ext uri="{FF2B5EF4-FFF2-40B4-BE49-F238E27FC236}">
              <a16:creationId xmlns:a16="http://schemas.microsoft.com/office/drawing/2014/main" id="{00000000-0008-0000-0200-000008030000}"/>
            </a:ext>
          </a:extLst>
        </xdr:cNvPr>
        <xdr:cNvSpPr txBox="1">
          <a:spLocks noChangeArrowheads="1"/>
        </xdr:cNvSpPr>
      </xdr:nvSpPr>
      <xdr:spPr bwMode="auto">
        <a:xfrm>
          <a:off x="5067300" y="195643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77" name="Text Box 1">
          <a:extLst>
            <a:ext uri="{FF2B5EF4-FFF2-40B4-BE49-F238E27FC236}">
              <a16:creationId xmlns:a16="http://schemas.microsoft.com/office/drawing/2014/main" id="{00000000-0008-0000-0200-000009030000}"/>
            </a:ext>
          </a:extLst>
        </xdr:cNvPr>
        <xdr:cNvSpPr txBox="1">
          <a:spLocks noChangeArrowheads="1"/>
        </xdr:cNvSpPr>
      </xdr:nvSpPr>
      <xdr:spPr bwMode="auto">
        <a:xfrm>
          <a:off x="5067300" y="195643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78" name="Text Box 3">
          <a:extLst>
            <a:ext uri="{FF2B5EF4-FFF2-40B4-BE49-F238E27FC236}">
              <a16:creationId xmlns:a16="http://schemas.microsoft.com/office/drawing/2014/main" id="{00000000-0008-0000-0200-00000A03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79" name="Text Box 4">
          <a:extLst>
            <a:ext uri="{FF2B5EF4-FFF2-40B4-BE49-F238E27FC236}">
              <a16:creationId xmlns:a16="http://schemas.microsoft.com/office/drawing/2014/main" id="{00000000-0008-0000-0200-00000B030000}"/>
            </a:ext>
          </a:extLst>
        </xdr:cNvPr>
        <xdr:cNvSpPr txBox="1">
          <a:spLocks noChangeArrowheads="1"/>
        </xdr:cNvSpPr>
      </xdr:nvSpPr>
      <xdr:spPr bwMode="auto">
        <a:xfrm>
          <a:off x="5067300" y="195643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80" name="Text Box 5">
          <a:extLst>
            <a:ext uri="{FF2B5EF4-FFF2-40B4-BE49-F238E27FC236}">
              <a16:creationId xmlns:a16="http://schemas.microsoft.com/office/drawing/2014/main" id="{00000000-0008-0000-0200-00000C03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81" name="Text Box 6">
          <a:extLst>
            <a:ext uri="{FF2B5EF4-FFF2-40B4-BE49-F238E27FC236}">
              <a16:creationId xmlns:a16="http://schemas.microsoft.com/office/drawing/2014/main" id="{00000000-0008-0000-0200-00000D030000}"/>
            </a:ext>
          </a:extLst>
        </xdr:cNvPr>
        <xdr:cNvSpPr txBox="1">
          <a:spLocks noChangeArrowheads="1"/>
        </xdr:cNvSpPr>
      </xdr:nvSpPr>
      <xdr:spPr bwMode="auto">
        <a:xfrm>
          <a:off x="5067300" y="195643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82" name="Text Box 7">
          <a:extLst>
            <a:ext uri="{FF2B5EF4-FFF2-40B4-BE49-F238E27FC236}">
              <a16:creationId xmlns:a16="http://schemas.microsoft.com/office/drawing/2014/main" id="{00000000-0008-0000-0200-00000E03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783" name="Text Box 9">
          <a:extLst>
            <a:ext uri="{FF2B5EF4-FFF2-40B4-BE49-F238E27FC236}">
              <a16:creationId xmlns:a16="http://schemas.microsoft.com/office/drawing/2014/main" id="{00000000-0008-0000-0200-00000F030000}"/>
            </a:ext>
          </a:extLst>
        </xdr:cNvPr>
        <xdr:cNvSpPr txBox="1">
          <a:spLocks noChangeArrowheads="1"/>
        </xdr:cNvSpPr>
      </xdr:nvSpPr>
      <xdr:spPr bwMode="auto">
        <a:xfrm>
          <a:off x="5067300" y="195643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84" name="Text Box 15">
          <a:extLst>
            <a:ext uri="{FF2B5EF4-FFF2-40B4-BE49-F238E27FC236}">
              <a16:creationId xmlns:a16="http://schemas.microsoft.com/office/drawing/2014/main" id="{00000000-0008-0000-0200-00001003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85" name="Text Box 16">
          <a:extLst>
            <a:ext uri="{FF2B5EF4-FFF2-40B4-BE49-F238E27FC236}">
              <a16:creationId xmlns:a16="http://schemas.microsoft.com/office/drawing/2014/main" id="{00000000-0008-0000-0200-00001103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86" name="Text Box 17">
          <a:extLst>
            <a:ext uri="{FF2B5EF4-FFF2-40B4-BE49-F238E27FC236}">
              <a16:creationId xmlns:a16="http://schemas.microsoft.com/office/drawing/2014/main" id="{00000000-0008-0000-0200-00001203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87" name="Text Box 1">
          <a:extLst>
            <a:ext uri="{FF2B5EF4-FFF2-40B4-BE49-F238E27FC236}">
              <a16:creationId xmlns:a16="http://schemas.microsoft.com/office/drawing/2014/main" id="{00000000-0008-0000-0200-000013030000}"/>
            </a:ext>
          </a:extLst>
        </xdr:cNvPr>
        <xdr:cNvSpPr txBox="1">
          <a:spLocks noChangeArrowheads="1"/>
        </xdr:cNvSpPr>
      </xdr:nvSpPr>
      <xdr:spPr bwMode="auto">
        <a:xfrm>
          <a:off x="5067300" y="195643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88" name="Text Box 3">
          <a:extLst>
            <a:ext uri="{FF2B5EF4-FFF2-40B4-BE49-F238E27FC236}">
              <a16:creationId xmlns:a16="http://schemas.microsoft.com/office/drawing/2014/main" id="{00000000-0008-0000-0200-00001403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89" name="Text Box 4">
          <a:extLst>
            <a:ext uri="{FF2B5EF4-FFF2-40B4-BE49-F238E27FC236}">
              <a16:creationId xmlns:a16="http://schemas.microsoft.com/office/drawing/2014/main" id="{00000000-0008-0000-0200-000015030000}"/>
            </a:ext>
          </a:extLst>
        </xdr:cNvPr>
        <xdr:cNvSpPr txBox="1">
          <a:spLocks noChangeArrowheads="1"/>
        </xdr:cNvSpPr>
      </xdr:nvSpPr>
      <xdr:spPr bwMode="auto">
        <a:xfrm>
          <a:off x="5067300" y="195643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90" name="Text Box 5">
          <a:extLst>
            <a:ext uri="{FF2B5EF4-FFF2-40B4-BE49-F238E27FC236}">
              <a16:creationId xmlns:a16="http://schemas.microsoft.com/office/drawing/2014/main" id="{00000000-0008-0000-0200-00001603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791" name="Text Box 6">
          <a:extLst>
            <a:ext uri="{FF2B5EF4-FFF2-40B4-BE49-F238E27FC236}">
              <a16:creationId xmlns:a16="http://schemas.microsoft.com/office/drawing/2014/main" id="{00000000-0008-0000-0200-000017030000}"/>
            </a:ext>
          </a:extLst>
        </xdr:cNvPr>
        <xdr:cNvSpPr txBox="1">
          <a:spLocks noChangeArrowheads="1"/>
        </xdr:cNvSpPr>
      </xdr:nvSpPr>
      <xdr:spPr bwMode="auto">
        <a:xfrm>
          <a:off x="5067300" y="195643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92" name="Text Box 7">
          <a:extLst>
            <a:ext uri="{FF2B5EF4-FFF2-40B4-BE49-F238E27FC236}">
              <a16:creationId xmlns:a16="http://schemas.microsoft.com/office/drawing/2014/main" id="{00000000-0008-0000-0200-00001803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793" name="Text Box 9">
          <a:extLst>
            <a:ext uri="{FF2B5EF4-FFF2-40B4-BE49-F238E27FC236}">
              <a16:creationId xmlns:a16="http://schemas.microsoft.com/office/drawing/2014/main" id="{00000000-0008-0000-0200-000019030000}"/>
            </a:ext>
          </a:extLst>
        </xdr:cNvPr>
        <xdr:cNvSpPr txBox="1">
          <a:spLocks noChangeArrowheads="1"/>
        </xdr:cNvSpPr>
      </xdr:nvSpPr>
      <xdr:spPr bwMode="auto">
        <a:xfrm>
          <a:off x="5067300" y="195643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94" name="Text Box 15">
          <a:extLst>
            <a:ext uri="{FF2B5EF4-FFF2-40B4-BE49-F238E27FC236}">
              <a16:creationId xmlns:a16="http://schemas.microsoft.com/office/drawing/2014/main" id="{00000000-0008-0000-0200-00001A03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95" name="Text Box 16">
          <a:extLst>
            <a:ext uri="{FF2B5EF4-FFF2-40B4-BE49-F238E27FC236}">
              <a16:creationId xmlns:a16="http://schemas.microsoft.com/office/drawing/2014/main" id="{00000000-0008-0000-0200-00001B03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796" name="Text Box 17">
          <a:extLst>
            <a:ext uri="{FF2B5EF4-FFF2-40B4-BE49-F238E27FC236}">
              <a16:creationId xmlns:a16="http://schemas.microsoft.com/office/drawing/2014/main" id="{00000000-0008-0000-0200-00001C030000}"/>
            </a:ext>
          </a:extLst>
        </xdr:cNvPr>
        <xdr:cNvSpPr txBox="1">
          <a:spLocks noChangeArrowheads="1"/>
        </xdr:cNvSpPr>
      </xdr:nvSpPr>
      <xdr:spPr bwMode="auto">
        <a:xfrm>
          <a:off x="5067300" y="195643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797" name="Text Box 1">
          <a:extLst>
            <a:ext uri="{FF2B5EF4-FFF2-40B4-BE49-F238E27FC236}">
              <a16:creationId xmlns:a16="http://schemas.microsoft.com/office/drawing/2014/main" id="{00000000-0008-0000-0200-00001D030000}"/>
            </a:ext>
          </a:extLst>
        </xdr:cNvPr>
        <xdr:cNvSpPr txBox="1">
          <a:spLocks noChangeArrowheads="1"/>
        </xdr:cNvSpPr>
      </xdr:nvSpPr>
      <xdr:spPr bwMode="auto">
        <a:xfrm>
          <a:off x="5067300" y="200977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798" name="Text Box 3">
          <a:extLst>
            <a:ext uri="{FF2B5EF4-FFF2-40B4-BE49-F238E27FC236}">
              <a16:creationId xmlns:a16="http://schemas.microsoft.com/office/drawing/2014/main" id="{00000000-0008-0000-0200-00001E030000}"/>
            </a:ext>
          </a:extLst>
        </xdr:cNvPr>
        <xdr:cNvSpPr txBox="1">
          <a:spLocks noChangeArrowheads="1"/>
        </xdr:cNvSpPr>
      </xdr:nvSpPr>
      <xdr:spPr bwMode="auto">
        <a:xfrm>
          <a:off x="5067300" y="200977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799" name="Text Box 4">
          <a:extLst>
            <a:ext uri="{FF2B5EF4-FFF2-40B4-BE49-F238E27FC236}">
              <a16:creationId xmlns:a16="http://schemas.microsoft.com/office/drawing/2014/main" id="{00000000-0008-0000-0200-00001F030000}"/>
            </a:ext>
          </a:extLst>
        </xdr:cNvPr>
        <xdr:cNvSpPr txBox="1">
          <a:spLocks noChangeArrowheads="1"/>
        </xdr:cNvSpPr>
      </xdr:nvSpPr>
      <xdr:spPr bwMode="auto">
        <a:xfrm>
          <a:off x="5067300" y="200977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00" name="Text Box 5">
          <a:extLst>
            <a:ext uri="{FF2B5EF4-FFF2-40B4-BE49-F238E27FC236}">
              <a16:creationId xmlns:a16="http://schemas.microsoft.com/office/drawing/2014/main" id="{00000000-0008-0000-0200-000020030000}"/>
            </a:ext>
          </a:extLst>
        </xdr:cNvPr>
        <xdr:cNvSpPr txBox="1">
          <a:spLocks noChangeArrowheads="1"/>
        </xdr:cNvSpPr>
      </xdr:nvSpPr>
      <xdr:spPr bwMode="auto">
        <a:xfrm>
          <a:off x="5067300" y="200977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801" name="Text Box 6">
          <a:extLst>
            <a:ext uri="{FF2B5EF4-FFF2-40B4-BE49-F238E27FC236}">
              <a16:creationId xmlns:a16="http://schemas.microsoft.com/office/drawing/2014/main" id="{00000000-0008-0000-0200-000021030000}"/>
            </a:ext>
          </a:extLst>
        </xdr:cNvPr>
        <xdr:cNvSpPr txBox="1">
          <a:spLocks noChangeArrowheads="1"/>
        </xdr:cNvSpPr>
      </xdr:nvSpPr>
      <xdr:spPr bwMode="auto">
        <a:xfrm>
          <a:off x="5067300" y="200977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02" name="Text Box 7">
          <a:extLst>
            <a:ext uri="{FF2B5EF4-FFF2-40B4-BE49-F238E27FC236}">
              <a16:creationId xmlns:a16="http://schemas.microsoft.com/office/drawing/2014/main" id="{00000000-0008-0000-0200-000022030000}"/>
            </a:ext>
          </a:extLst>
        </xdr:cNvPr>
        <xdr:cNvSpPr txBox="1">
          <a:spLocks noChangeArrowheads="1"/>
        </xdr:cNvSpPr>
      </xdr:nvSpPr>
      <xdr:spPr bwMode="auto">
        <a:xfrm>
          <a:off x="5067300" y="200977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803" name="Text Box 8">
          <a:extLst>
            <a:ext uri="{FF2B5EF4-FFF2-40B4-BE49-F238E27FC236}">
              <a16:creationId xmlns:a16="http://schemas.microsoft.com/office/drawing/2014/main" id="{00000000-0008-0000-0200-000023030000}"/>
            </a:ext>
          </a:extLst>
        </xdr:cNvPr>
        <xdr:cNvSpPr txBox="1">
          <a:spLocks noChangeArrowheads="1"/>
        </xdr:cNvSpPr>
      </xdr:nvSpPr>
      <xdr:spPr bwMode="auto">
        <a:xfrm>
          <a:off x="5067300" y="200977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804" name="Text Box 9">
          <a:extLst>
            <a:ext uri="{FF2B5EF4-FFF2-40B4-BE49-F238E27FC236}">
              <a16:creationId xmlns:a16="http://schemas.microsoft.com/office/drawing/2014/main" id="{00000000-0008-0000-0200-000024030000}"/>
            </a:ext>
          </a:extLst>
        </xdr:cNvPr>
        <xdr:cNvSpPr txBox="1">
          <a:spLocks noChangeArrowheads="1"/>
        </xdr:cNvSpPr>
      </xdr:nvSpPr>
      <xdr:spPr bwMode="auto">
        <a:xfrm>
          <a:off x="5067300" y="200977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805" name="Text Box 13">
          <a:extLst>
            <a:ext uri="{FF2B5EF4-FFF2-40B4-BE49-F238E27FC236}">
              <a16:creationId xmlns:a16="http://schemas.microsoft.com/office/drawing/2014/main" id="{00000000-0008-0000-0200-000025030000}"/>
            </a:ext>
          </a:extLst>
        </xdr:cNvPr>
        <xdr:cNvSpPr txBox="1">
          <a:spLocks noChangeArrowheads="1"/>
        </xdr:cNvSpPr>
      </xdr:nvSpPr>
      <xdr:spPr bwMode="auto">
        <a:xfrm>
          <a:off x="5067300" y="200977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06" name="Text Box 15">
          <a:extLst>
            <a:ext uri="{FF2B5EF4-FFF2-40B4-BE49-F238E27FC236}">
              <a16:creationId xmlns:a16="http://schemas.microsoft.com/office/drawing/2014/main" id="{00000000-0008-0000-0200-000026030000}"/>
            </a:ext>
          </a:extLst>
        </xdr:cNvPr>
        <xdr:cNvSpPr txBox="1">
          <a:spLocks noChangeArrowheads="1"/>
        </xdr:cNvSpPr>
      </xdr:nvSpPr>
      <xdr:spPr bwMode="auto">
        <a:xfrm>
          <a:off x="5067300" y="200977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07" name="Text Box 16">
          <a:extLst>
            <a:ext uri="{FF2B5EF4-FFF2-40B4-BE49-F238E27FC236}">
              <a16:creationId xmlns:a16="http://schemas.microsoft.com/office/drawing/2014/main" id="{00000000-0008-0000-0200-000027030000}"/>
            </a:ext>
          </a:extLst>
        </xdr:cNvPr>
        <xdr:cNvSpPr txBox="1">
          <a:spLocks noChangeArrowheads="1"/>
        </xdr:cNvSpPr>
      </xdr:nvSpPr>
      <xdr:spPr bwMode="auto">
        <a:xfrm>
          <a:off x="5067300" y="200977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08" name="Text Box 1">
          <a:extLst>
            <a:ext uri="{FF2B5EF4-FFF2-40B4-BE49-F238E27FC236}">
              <a16:creationId xmlns:a16="http://schemas.microsoft.com/office/drawing/2014/main" id="{00000000-0008-0000-0200-000028030000}"/>
            </a:ext>
          </a:extLst>
        </xdr:cNvPr>
        <xdr:cNvSpPr txBox="1">
          <a:spLocks noChangeArrowheads="1"/>
        </xdr:cNvSpPr>
      </xdr:nvSpPr>
      <xdr:spPr bwMode="auto">
        <a:xfrm>
          <a:off x="5067300" y="200977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09" name="Text Box 3">
          <a:extLst>
            <a:ext uri="{FF2B5EF4-FFF2-40B4-BE49-F238E27FC236}">
              <a16:creationId xmlns:a16="http://schemas.microsoft.com/office/drawing/2014/main" id="{00000000-0008-0000-0200-000029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10" name="Text Box 4">
          <a:extLst>
            <a:ext uri="{FF2B5EF4-FFF2-40B4-BE49-F238E27FC236}">
              <a16:creationId xmlns:a16="http://schemas.microsoft.com/office/drawing/2014/main" id="{00000000-0008-0000-0200-00002A030000}"/>
            </a:ext>
          </a:extLst>
        </xdr:cNvPr>
        <xdr:cNvSpPr txBox="1">
          <a:spLocks noChangeArrowheads="1"/>
        </xdr:cNvSpPr>
      </xdr:nvSpPr>
      <xdr:spPr bwMode="auto">
        <a:xfrm>
          <a:off x="5067300" y="200977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11" name="Text Box 5">
          <a:extLst>
            <a:ext uri="{FF2B5EF4-FFF2-40B4-BE49-F238E27FC236}">
              <a16:creationId xmlns:a16="http://schemas.microsoft.com/office/drawing/2014/main" id="{00000000-0008-0000-0200-00002B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12" name="Text Box 6">
          <a:extLst>
            <a:ext uri="{FF2B5EF4-FFF2-40B4-BE49-F238E27FC236}">
              <a16:creationId xmlns:a16="http://schemas.microsoft.com/office/drawing/2014/main" id="{00000000-0008-0000-0200-00002C030000}"/>
            </a:ext>
          </a:extLst>
        </xdr:cNvPr>
        <xdr:cNvSpPr txBox="1">
          <a:spLocks noChangeArrowheads="1"/>
        </xdr:cNvSpPr>
      </xdr:nvSpPr>
      <xdr:spPr bwMode="auto">
        <a:xfrm>
          <a:off x="5067300" y="200977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13" name="Text Box 7">
          <a:extLst>
            <a:ext uri="{FF2B5EF4-FFF2-40B4-BE49-F238E27FC236}">
              <a16:creationId xmlns:a16="http://schemas.microsoft.com/office/drawing/2014/main" id="{00000000-0008-0000-0200-00002D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814" name="Text Box 9">
          <a:extLst>
            <a:ext uri="{FF2B5EF4-FFF2-40B4-BE49-F238E27FC236}">
              <a16:creationId xmlns:a16="http://schemas.microsoft.com/office/drawing/2014/main" id="{00000000-0008-0000-0200-00002E030000}"/>
            </a:ext>
          </a:extLst>
        </xdr:cNvPr>
        <xdr:cNvSpPr txBox="1">
          <a:spLocks noChangeArrowheads="1"/>
        </xdr:cNvSpPr>
      </xdr:nvSpPr>
      <xdr:spPr bwMode="auto">
        <a:xfrm>
          <a:off x="5067300" y="200977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15" name="Text Box 15">
          <a:extLst>
            <a:ext uri="{FF2B5EF4-FFF2-40B4-BE49-F238E27FC236}">
              <a16:creationId xmlns:a16="http://schemas.microsoft.com/office/drawing/2014/main" id="{00000000-0008-0000-0200-00002F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16" name="Text Box 16">
          <a:extLst>
            <a:ext uri="{FF2B5EF4-FFF2-40B4-BE49-F238E27FC236}">
              <a16:creationId xmlns:a16="http://schemas.microsoft.com/office/drawing/2014/main" id="{00000000-0008-0000-0200-000030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17" name="Text Box 17">
          <a:extLst>
            <a:ext uri="{FF2B5EF4-FFF2-40B4-BE49-F238E27FC236}">
              <a16:creationId xmlns:a16="http://schemas.microsoft.com/office/drawing/2014/main" id="{00000000-0008-0000-0200-000031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18" name="Text Box 1">
          <a:extLst>
            <a:ext uri="{FF2B5EF4-FFF2-40B4-BE49-F238E27FC236}">
              <a16:creationId xmlns:a16="http://schemas.microsoft.com/office/drawing/2014/main" id="{00000000-0008-0000-0200-000032030000}"/>
            </a:ext>
          </a:extLst>
        </xdr:cNvPr>
        <xdr:cNvSpPr txBox="1">
          <a:spLocks noChangeArrowheads="1"/>
        </xdr:cNvSpPr>
      </xdr:nvSpPr>
      <xdr:spPr bwMode="auto">
        <a:xfrm>
          <a:off x="5067300" y="200977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19" name="Text Box 3">
          <a:extLst>
            <a:ext uri="{FF2B5EF4-FFF2-40B4-BE49-F238E27FC236}">
              <a16:creationId xmlns:a16="http://schemas.microsoft.com/office/drawing/2014/main" id="{00000000-0008-0000-0200-000033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20" name="Text Box 4">
          <a:extLst>
            <a:ext uri="{FF2B5EF4-FFF2-40B4-BE49-F238E27FC236}">
              <a16:creationId xmlns:a16="http://schemas.microsoft.com/office/drawing/2014/main" id="{00000000-0008-0000-0200-000034030000}"/>
            </a:ext>
          </a:extLst>
        </xdr:cNvPr>
        <xdr:cNvSpPr txBox="1">
          <a:spLocks noChangeArrowheads="1"/>
        </xdr:cNvSpPr>
      </xdr:nvSpPr>
      <xdr:spPr bwMode="auto">
        <a:xfrm>
          <a:off x="5067300" y="200977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21" name="Text Box 5">
          <a:extLst>
            <a:ext uri="{FF2B5EF4-FFF2-40B4-BE49-F238E27FC236}">
              <a16:creationId xmlns:a16="http://schemas.microsoft.com/office/drawing/2014/main" id="{00000000-0008-0000-0200-000035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22" name="Text Box 6">
          <a:extLst>
            <a:ext uri="{FF2B5EF4-FFF2-40B4-BE49-F238E27FC236}">
              <a16:creationId xmlns:a16="http://schemas.microsoft.com/office/drawing/2014/main" id="{00000000-0008-0000-0200-000036030000}"/>
            </a:ext>
          </a:extLst>
        </xdr:cNvPr>
        <xdr:cNvSpPr txBox="1">
          <a:spLocks noChangeArrowheads="1"/>
        </xdr:cNvSpPr>
      </xdr:nvSpPr>
      <xdr:spPr bwMode="auto">
        <a:xfrm>
          <a:off x="5067300" y="200977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23" name="Text Box 7">
          <a:extLst>
            <a:ext uri="{FF2B5EF4-FFF2-40B4-BE49-F238E27FC236}">
              <a16:creationId xmlns:a16="http://schemas.microsoft.com/office/drawing/2014/main" id="{00000000-0008-0000-0200-000037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824" name="Text Box 9">
          <a:extLst>
            <a:ext uri="{FF2B5EF4-FFF2-40B4-BE49-F238E27FC236}">
              <a16:creationId xmlns:a16="http://schemas.microsoft.com/office/drawing/2014/main" id="{00000000-0008-0000-0200-000038030000}"/>
            </a:ext>
          </a:extLst>
        </xdr:cNvPr>
        <xdr:cNvSpPr txBox="1">
          <a:spLocks noChangeArrowheads="1"/>
        </xdr:cNvSpPr>
      </xdr:nvSpPr>
      <xdr:spPr bwMode="auto">
        <a:xfrm>
          <a:off x="5067300" y="200977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25" name="Text Box 15">
          <a:extLst>
            <a:ext uri="{FF2B5EF4-FFF2-40B4-BE49-F238E27FC236}">
              <a16:creationId xmlns:a16="http://schemas.microsoft.com/office/drawing/2014/main" id="{00000000-0008-0000-0200-000039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26" name="Text Box 16">
          <a:extLst>
            <a:ext uri="{FF2B5EF4-FFF2-40B4-BE49-F238E27FC236}">
              <a16:creationId xmlns:a16="http://schemas.microsoft.com/office/drawing/2014/main" id="{00000000-0008-0000-0200-00003A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27" name="Text Box 17">
          <a:extLst>
            <a:ext uri="{FF2B5EF4-FFF2-40B4-BE49-F238E27FC236}">
              <a16:creationId xmlns:a16="http://schemas.microsoft.com/office/drawing/2014/main" id="{00000000-0008-0000-0200-00003B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828" name="Text Box 1">
          <a:extLst>
            <a:ext uri="{FF2B5EF4-FFF2-40B4-BE49-F238E27FC236}">
              <a16:creationId xmlns:a16="http://schemas.microsoft.com/office/drawing/2014/main" id="{00000000-0008-0000-0200-00003C030000}"/>
            </a:ext>
          </a:extLst>
        </xdr:cNvPr>
        <xdr:cNvSpPr txBox="1">
          <a:spLocks noChangeArrowheads="1"/>
        </xdr:cNvSpPr>
      </xdr:nvSpPr>
      <xdr:spPr bwMode="auto">
        <a:xfrm>
          <a:off x="5067300" y="200977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29" name="Text Box 3">
          <a:extLst>
            <a:ext uri="{FF2B5EF4-FFF2-40B4-BE49-F238E27FC236}">
              <a16:creationId xmlns:a16="http://schemas.microsoft.com/office/drawing/2014/main" id="{00000000-0008-0000-0200-00003D030000}"/>
            </a:ext>
          </a:extLst>
        </xdr:cNvPr>
        <xdr:cNvSpPr txBox="1">
          <a:spLocks noChangeArrowheads="1"/>
        </xdr:cNvSpPr>
      </xdr:nvSpPr>
      <xdr:spPr bwMode="auto">
        <a:xfrm>
          <a:off x="5067300" y="200977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830" name="Text Box 4">
          <a:extLst>
            <a:ext uri="{FF2B5EF4-FFF2-40B4-BE49-F238E27FC236}">
              <a16:creationId xmlns:a16="http://schemas.microsoft.com/office/drawing/2014/main" id="{00000000-0008-0000-0200-00003E030000}"/>
            </a:ext>
          </a:extLst>
        </xdr:cNvPr>
        <xdr:cNvSpPr txBox="1">
          <a:spLocks noChangeArrowheads="1"/>
        </xdr:cNvSpPr>
      </xdr:nvSpPr>
      <xdr:spPr bwMode="auto">
        <a:xfrm>
          <a:off x="5067300" y="200977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31" name="Text Box 5">
          <a:extLst>
            <a:ext uri="{FF2B5EF4-FFF2-40B4-BE49-F238E27FC236}">
              <a16:creationId xmlns:a16="http://schemas.microsoft.com/office/drawing/2014/main" id="{00000000-0008-0000-0200-00003F030000}"/>
            </a:ext>
          </a:extLst>
        </xdr:cNvPr>
        <xdr:cNvSpPr txBox="1">
          <a:spLocks noChangeArrowheads="1"/>
        </xdr:cNvSpPr>
      </xdr:nvSpPr>
      <xdr:spPr bwMode="auto">
        <a:xfrm>
          <a:off x="5067300" y="200977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832" name="Text Box 6">
          <a:extLst>
            <a:ext uri="{FF2B5EF4-FFF2-40B4-BE49-F238E27FC236}">
              <a16:creationId xmlns:a16="http://schemas.microsoft.com/office/drawing/2014/main" id="{00000000-0008-0000-0200-000040030000}"/>
            </a:ext>
          </a:extLst>
        </xdr:cNvPr>
        <xdr:cNvSpPr txBox="1">
          <a:spLocks noChangeArrowheads="1"/>
        </xdr:cNvSpPr>
      </xdr:nvSpPr>
      <xdr:spPr bwMode="auto">
        <a:xfrm>
          <a:off x="5067300" y="200977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33" name="Text Box 7">
          <a:extLst>
            <a:ext uri="{FF2B5EF4-FFF2-40B4-BE49-F238E27FC236}">
              <a16:creationId xmlns:a16="http://schemas.microsoft.com/office/drawing/2014/main" id="{00000000-0008-0000-0200-000041030000}"/>
            </a:ext>
          </a:extLst>
        </xdr:cNvPr>
        <xdr:cNvSpPr txBox="1">
          <a:spLocks noChangeArrowheads="1"/>
        </xdr:cNvSpPr>
      </xdr:nvSpPr>
      <xdr:spPr bwMode="auto">
        <a:xfrm>
          <a:off x="5067300" y="200977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834" name="Text Box 8">
          <a:extLst>
            <a:ext uri="{FF2B5EF4-FFF2-40B4-BE49-F238E27FC236}">
              <a16:creationId xmlns:a16="http://schemas.microsoft.com/office/drawing/2014/main" id="{00000000-0008-0000-0200-000042030000}"/>
            </a:ext>
          </a:extLst>
        </xdr:cNvPr>
        <xdr:cNvSpPr txBox="1">
          <a:spLocks noChangeArrowheads="1"/>
        </xdr:cNvSpPr>
      </xdr:nvSpPr>
      <xdr:spPr bwMode="auto">
        <a:xfrm>
          <a:off x="5067300" y="200977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835" name="Text Box 9">
          <a:extLst>
            <a:ext uri="{FF2B5EF4-FFF2-40B4-BE49-F238E27FC236}">
              <a16:creationId xmlns:a16="http://schemas.microsoft.com/office/drawing/2014/main" id="{00000000-0008-0000-0200-000043030000}"/>
            </a:ext>
          </a:extLst>
        </xdr:cNvPr>
        <xdr:cNvSpPr txBox="1">
          <a:spLocks noChangeArrowheads="1"/>
        </xdr:cNvSpPr>
      </xdr:nvSpPr>
      <xdr:spPr bwMode="auto">
        <a:xfrm>
          <a:off x="5067300" y="200977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836" name="Text Box 13">
          <a:extLst>
            <a:ext uri="{FF2B5EF4-FFF2-40B4-BE49-F238E27FC236}">
              <a16:creationId xmlns:a16="http://schemas.microsoft.com/office/drawing/2014/main" id="{00000000-0008-0000-0200-000044030000}"/>
            </a:ext>
          </a:extLst>
        </xdr:cNvPr>
        <xdr:cNvSpPr txBox="1">
          <a:spLocks noChangeArrowheads="1"/>
        </xdr:cNvSpPr>
      </xdr:nvSpPr>
      <xdr:spPr bwMode="auto">
        <a:xfrm>
          <a:off x="5067300" y="200977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37" name="Text Box 15">
          <a:extLst>
            <a:ext uri="{FF2B5EF4-FFF2-40B4-BE49-F238E27FC236}">
              <a16:creationId xmlns:a16="http://schemas.microsoft.com/office/drawing/2014/main" id="{00000000-0008-0000-0200-000045030000}"/>
            </a:ext>
          </a:extLst>
        </xdr:cNvPr>
        <xdr:cNvSpPr txBox="1">
          <a:spLocks noChangeArrowheads="1"/>
        </xdr:cNvSpPr>
      </xdr:nvSpPr>
      <xdr:spPr bwMode="auto">
        <a:xfrm>
          <a:off x="5067300" y="200977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38" name="Text Box 16">
          <a:extLst>
            <a:ext uri="{FF2B5EF4-FFF2-40B4-BE49-F238E27FC236}">
              <a16:creationId xmlns:a16="http://schemas.microsoft.com/office/drawing/2014/main" id="{00000000-0008-0000-0200-000046030000}"/>
            </a:ext>
          </a:extLst>
        </xdr:cNvPr>
        <xdr:cNvSpPr txBox="1">
          <a:spLocks noChangeArrowheads="1"/>
        </xdr:cNvSpPr>
      </xdr:nvSpPr>
      <xdr:spPr bwMode="auto">
        <a:xfrm>
          <a:off x="5067300" y="200977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39" name="Text Box 1">
          <a:extLst>
            <a:ext uri="{FF2B5EF4-FFF2-40B4-BE49-F238E27FC236}">
              <a16:creationId xmlns:a16="http://schemas.microsoft.com/office/drawing/2014/main" id="{00000000-0008-0000-0200-000047030000}"/>
            </a:ext>
          </a:extLst>
        </xdr:cNvPr>
        <xdr:cNvSpPr txBox="1">
          <a:spLocks noChangeArrowheads="1"/>
        </xdr:cNvSpPr>
      </xdr:nvSpPr>
      <xdr:spPr bwMode="auto">
        <a:xfrm>
          <a:off x="5067300" y="200977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40" name="Text Box 3">
          <a:extLst>
            <a:ext uri="{FF2B5EF4-FFF2-40B4-BE49-F238E27FC236}">
              <a16:creationId xmlns:a16="http://schemas.microsoft.com/office/drawing/2014/main" id="{00000000-0008-0000-0200-000048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41" name="Text Box 4">
          <a:extLst>
            <a:ext uri="{FF2B5EF4-FFF2-40B4-BE49-F238E27FC236}">
              <a16:creationId xmlns:a16="http://schemas.microsoft.com/office/drawing/2014/main" id="{00000000-0008-0000-0200-000049030000}"/>
            </a:ext>
          </a:extLst>
        </xdr:cNvPr>
        <xdr:cNvSpPr txBox="1">
          <a:spLocks noChangeArrowheads="1"/>
        </xdr:cNvSpPr>
      </xdr:nvSpPr>
      <xdr:spPr bwMode="auto">
        <a:xfrm>
          <a:off x="5067300" y="200977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42" name="Text Box 5">
          <a:extLst>
            <a:ext uri="{FF2B5EF4-FFF2-40B4-BE49-F238E27FC236}">
              <a16:creationId xmlns:a16="http://schemas.microsoft.com/office/drawing/2014/main" id="{00000000-0008-0000-0200-00004A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43" name="Text Box 6">
          <a:extLst>
            <a:ext uri="{FF2B5EF4-FFF2-40B4-BE49-F238E27FC236}">
              <a16:creationId xmlns:a16="http://schemas.microsoft.com/office/drawing/2014/main" id="{00000000-0008-0000-0200-00004B030000}"/>
            </a:ext>
          </a:extLst>
        </xdr:cNvPr>
        <xdr:cNvSpPr txBox="1">
          <a:spLocks noChangeArrowheads="1"/>
        </xdr:cNvSpPr>
      </xdr:nvSpPr>
      <xdr:spPr bwMode="auto">
        <a:xfrm>
          <a:off x="5067300" y="200977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44" name="Text Box 7">
          <a:extLst>
            <a:ext uri="{FF2B5EF4-FFF2-40B4-BE49-F238E27FC236}">
              <a16:creationId xmlns:a16="http://schemas.microsoft.com/office/drawing/2014/main" id="{00000000-0008-0000-0200-00004C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845" name="Text Box 9">
          <a:extLst>
            <a:ext uri="{FF2B5EF4-FFF2-40B4-BE49-F238E27FC236}">
              <a16:creationId xmlns:a16="http://schemas.microsoft.com/office/drawing/2014/main" id="{00000000-0008-0000-0200-00004D030000}"/>
            </a:ext>
          </a:extLst>
        </xdr:cNvPr>
        <xdr:cNvSpPr txBox="1">
          <a:spLocks noChangeArrowheads="1"/>
        </xdr:cNvSpPr>
      </xdr:nvSpPr>
      <xdr:spPr bwMode="auto">
        <a:xfrm>
          <a:off x="5067300" y="200977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46" name="Text Box 15">
          <a:extLst>
            <a:ext uri="{FF2B5EF4-FFF2-40B4-BE49-F238E27FC236}">
              <a16:creationId xmlns:a16="http://schemas.microsoft.com/office/drawing/2014/main" id="{00000000-0008-0000-0200-00004E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47" name="Text Box 16">
          <a:extLst>
            <a:ext uri="{FF2B5EF4-FFF2-40B4-BE49-F238E27FC236}">
              <a16:creationId xmlns:a16="http://schemas.microsoft.com/office/drawing/2014/main" id="{00000000-0008-0000-0200-00004F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48" name="Text Box 17">
          <a:extLst>
            <a:ext uri="{FF2B5EF4-FFF2-40B4-BE49-F238E27FC236}">
              <a16:creationId xmlns:a16="http://schemas.microsoft.com/office/drawing/2014/main" id="{00000000-0008-0000-0200-000050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49" name="Text Box 1">
          <a:extLst>
            <a:ext uri="{FF2B5EF4-FFF2-40B4-BE49-F238E27FC236}">
              <a16:creationId xmlns:a16="http://schemas.microsoft.com/office/drawing/2014/main" id="{00000000-0008-0000-0200-000051030000}"/>
            </a:ext>
          </a:extLst>
        </xdr:cNvPr>
        <xdr:cNvSpPr txBox="1">
          <a:spLocks noChangeArrowheads="1"/>
        </xdr:cNvSpPr>
      </xdr:nvSpPr>
      <xdr:spPr bwMode="auto">
        <a:xfrm>
          <a:off x="5067300" y="200977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50" name="Text Box 3">
          <a:extLst>
            <a:ext uri="{FF2B5EF4-FFF2-40B4-BE49-F238E27FC236}">
              <a16:creationId xmlns:a16="http://schemas.microsoft.com/office/drawing/2014/main" id="{00000000-0008-0000-0200-000052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51" name="Text Box 4">
          <a:extLst>
            <a:ext uri="{FF2B5EF4-FFF2-40B4-BE49-F238E27FC236}">
              <a16:creationId xmlns:a16="http://schemas.microsoft.com/office/drawing/2014/main" id="{00000000-0008-0000-0200-000053030000}"/>
            </a:ext>
          </a:extLst>
        </xdr:cNvPr>
        <xdr:cNvSpPr txBox="1">
          <a:spLocks noChangeArrowheads="1"/>
        </xdr:cNvSpPr>
      </xdr:nvSpPr>
      <xdr:spPr bwMode="auto">
        <a:xfrm>
          <a:off x="5067300" y="200977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52" name="Text Box 5">
          <a:extLst>
            <a:ext uri="{FF2B5EF4-FFF2-40B4-BE49-F238E27FC236}">
              <a16:creationId xmlns:a16="http://schemas.microsoft.com/office/drawing/2014/main" id="{00000000-0008-0000-0200-000054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53" name="Text Box 6">
          <a:extLst>
            <a:ext uri="{FF2B5EF4-FFF2-40B4-BE49-F238E27FC236}">
              <a16:creationId xmlns:a16="http://schemas.microsoft.com/office/drawing/2014/main" id="{00000000-0008-0000-0200-000055030000}"/>
            </a:ext>
          </a:extLst>
        </xdr:cNvPr>
        <xdr:cNvSpPr txBox="1">
          <a:spLocks noChangeArrowheads="1"/>
        </xdr:cNvSpPr>
      </xdr:nvSpPr>
      <xdr:spPr bwMode="auto">
        <a:xfrm>
          <a:off x="5067300" y="200977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54" name="Text Box 7">
          <a:extLst>
            <a:ext uri="{FF2B5EF4-FFF2-40B4-BE49-F238E27FC236}">
              <a16:creationId xmlns:a16="http://schemas.microsoft.com/office/drawing/2014/main" id="{00000000-0008-0000-0200-000056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855" name="Text Box 9">
          <a:extLst>
            <a:ext uri="{FF2B5EF4-FFF2-40B4-BE49-F238E27FC236}">
              <a16:creationId xmlns:a16="http://schemas.microsoft.com/office/drawing/2014/main" id="{00000000-0008-0000-0200-000057030000}"/>
            </a:ext>
          </a:extLst>
        </xdr:cNvPr>
        <xdr:cNvSpPr txBox="1">
          <a:spLocks noChangeArrowheads="1"/>
        </xdr:cNvSpPr>
      </xdr:nvSpPr>
      <xdr:spPr bwMode="auto">
        <a:xfrm>
          <a:off x="5067300" y="200977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56" name="Text Box 15">
          <a:extLst>
            <a:ext uri="{FF2B5EF4-FFF2-40B4-BE49-F238E27FC236}">
              <a16:creationId xmlns:a16="http://schemas.microsoft.com/office/drawing/2014/main" id="{00000000-0008-0000-0200-000058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57" name="Text Box 16">
          <a:extLst>
            <a:ext uri="{FF2B5EF4-FFF2-40B4-BE49-F238E27FC236}">
              <a16:creationId xmlns:a16="http://schemas.microsoft.com/office/drawing/2014/main" id="{00000000-0008-0000-0200-000059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58" name="Text Box 17">
          <a:extLst>
            <a:ext uri="{FF2B5EF4-FFF2-40B4-BE49-F238E27FC236}">
              <a16:creationId xmlns:a16="http://schemas.microsoft.com/office/drawing/2014/main" id="{00000000-0008-0000-0200-00005A030000}"/>
            </a:ext>
          </a:extLst>
        </xdr:cNvPr>
        <xdr:cNvSpPr txBox="1">
          <a:spLocks noChangeArrowheads="1"/>
        </xdr:cNvSpPr>
      </xdr:nvSpPr>
      <xdr:spPr bwMode="auto">
        <a:xfrm>
          <a:off x="5067300" y="200977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859" name="Text Box 1">
          <a:extLst>
            <a:ext uri="{FF2B5EF4-FFF2-40B4-BE49-F238E27FC236}">
              <a16:creationId xmlns:a16="http://schemas.microsoft.com/office/drawing/2014/main" id="{00000000-0008-0000-0200-00005B030000}"/>
            </a:ext>
          </a:extLst>
        </xdr:cNvPr>
        <xdr:cNvSpPr txBox="1">
          <a:spLocks noChangeArrowheads="1"/>
        </xdr:cNvSpPr>
      </xdr:nvSpPr>
      <xdr:spPr bwMode="auto">
        <a:xfrm>
          <a:off x="5067300" y="205454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60" name="Text Box 3">
          <a:extLst>
            <a:ext uri="{FF2B5EF4-FFF2-40B4-BE49-F238E27FC236}">
              <a16:creationId xmlns:a16="http://schemas.microsoft.com/office/drawing/2014/main" id="{00000000-0008-0000-0200-00005C03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861" name="Text Box 4">
          <a:extLst>
            <a:ext uri="{FF2B5EF4-FFF2-40B4-BE49-F238E27FC236}">
              <a16:creationId xmlns:a16="http://schemas.microsoft.com/office/drawing/2014/main" id="{00000000-0008-0000-0200-00005D030000}"/>
            </a:ext>
          </a:extLst>
        </xdr:cNvPr>
        <xdr:cNvSpPr txBox="1">
          <a:spLocks noChangeArrowheads="1"/>
        </xdr:cNvSpPr>
      </xdr:nvSpPr>
      <xdr:spPr bwMode="auto">
        <a:xfrm>
          <a:off x="5067300" y="205454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62" name="Text Box 5">
          <a:extLst>
            <a:ext uri="{FF2B5EF4-FFF2-40B4-BE49-F238E27FC236}">
              <a16:creationId xmlns:a16="http://schemas.microsoft.com/office/drawing/2014/main" id="{00000000-0008-0000-0200-00005E03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863" name="Text Box 6">
          <a:extLst>
            <a:ext uri="{FF2B5EF4-FFF2-40B4-BE49-F238E27FC236}">
              <a16:creationId xmlns:a16="http://schemas.microsoft.com/office/drawing/2014/main" id="{00000000-0008-0000-0200-00005F030000}"/>
            </a:ext>
          </a:extLst>
        </xdr:cNvPr>
        <xdr:cNvSpPr txBox="1">
          <a:spLocks noChangeArrowheads="1"/>
        </xdr:cNvSpPr>
      </xdr:nvSpPr>
      <xdr:spPr bwMode="auto">
        <a:xfrm>
          <a:off x="5067300" y="205454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64" name="Text Box 7">
          <a:extLst>
            <a:ext uri="{FF2B5EF4-FFF2-40B4-BE49-F238E27FC236}">
              <a16:creationId xmlns:a16="http://schemas.microsoft.com/office/drawing/2014/main" id="{00000000-0008-0000-0200-00006003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865" name="Text Box 8">
          <a:extLst>
            <a:ext uri="{FF2B5EF4-FFF2-40B4-BE49-F238E27FC236}">
              <a16:creationId xmlns:a16="http://schemas.microsoft.com/office/drawing/2014/main" id="{00000000-0008-0000-0200-000061030000}"/>
            </a:ext>
          </a:extLst>
        </xdr:cNvPr>
        <xdr:cNvSpPr txBox="1">
          <a:spLocks noChangeArrowheads="1"/>
        </xdr:cNvSpPr>
      </xdr:nvSpPr>
      <xdr:spPr bwMode="auto">
        <a:xfrm>
          <a:off x="5067300" y="205454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866" name="Text Box 9">
          <a:extLst>
            <a:ext uri="{FF2B5EF4-FFF2-40B4-BE49-F238E27FC236}">
              <a16:creationId xmlns:a16="http://schemas.microsoft.com/office/drawing/2014/main" id="{00000000-0008-0000-0200-000062030000}"/>
            </a:ext>
          </a:extLst>
        </xdr:cNvPr>
        <xdr:cNvSpPr txBox="1">
          <a:spLocks noChangeArrowheads="1"/>
        </xdr:cNvSpPr>
      </xdr:nvSpPr>
      <xdr:spPr bwMode="auto">
        <a:xfrm>
          <a:off x="5067300" y="205454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867" name="Text Box 13">
          <a:extLst>
            <a:ext uri="{FF2B5EF4-FFF2-40B4-BE49-F238E27FC236}">
              <a16:creationId xmlns:a16="http://schemas.microsoft.com/office/drawing/2014/main" id="{00000000-0008-0000-0200-000063030000}"/>
            </a:ext>
          </a:extLst>
        </xdr:cNvPr>
        <xdr:cNvSpPr txBox="1">
          <a:spLocks noChangeArrowheads="1"/>
        </xdr:cNvSpPr>
      </xdr:nvSpPr>
      <xdr:spPr bwMode="auto">
        <a:xfrm>
          <a:off x="5067300" y="205454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68" name="Text Box 15">
          <a:extLst>
            <a:ext uri="{FF2B5EF4-FFF2-40B4-BE49-F238E27FC236}">
              <a16:creationId xmlns:a16="http://schemas.microsoft.com/office/drawing/2014/main" id="{00000000-0008-0000-0200-00006403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69" name="Text Box 16">
          <a:extLst>
            <a:ext uri="{FF2B5EF4-FFF2-40B4-BE49-F238E27FC236}">
              <a16:creationId xmlns:a16="http://schemas.microsoft.com/office/drawing/2014/main" id="{00000000-0008-0000-0200-00006503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70" name="Text Box 1">
          <a:extLst>
            <a:ext uri="{FF2B5EF4-FFF2-40B4-BE49-F238E27FC236}">
              <a16:creationId xmlns:a16="http://schemas.microsoft.com/office/drawing/2014/main" id="{00000000-0008-0000-0200-00006603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71" name="Text Box 3">
          <a:extLst>
            <a:ext uri="{FF2B5EF4-FFF2-40B4-BE49-F238E27FC236}">
              <a16:creationId xmlns:a16="http://schemas.microsoft.com/office/drawing/2014/main" id="{00000000-0008-0000-0200-000067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72" name="Text Box 4">
          <a:extLst>
            <a:ext uri="{FF2B5EF4-FFF2-40B4-BE49-F238E27FC236}">
              <a16:creationId xmlns:a16="http://schemas.microsoft.com/office/drawing/2014/main" id="{00000000-0008-0000-0200-00006803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73" name="Text Box 5">
          <a:extLst>
            <a:ext uri="{FF2B5EF4-FFF2-40B4-BE49-F238E27FC236}">
              <a16:creationId xmlns:a16="http://schemas.microsoft.com/office/drawing/2014/main" id="{00000000-0008-0000-0200-000069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74" name="Text Box 6">
          <a:extLst>
            <a:ext uri="{FF2B5EF4-FFF2-40B4-BE49-F238E27FC236}">
              <a16:creationId xmlns:a16="http://schemas.microsoft.com/office/drawing/2014/main" id="{00000000-0008-0000-0200-00006A03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75" name="Text Box 7">
          <a:extLst>
            <a:ext uri="{FF2B5EF4-FFF2-40B4-BE49-F238E27FC236}">
              <a16:creationId xmlns:a16="http://schemas.microsoft.com/office/drawing/2014/main" id="{00000000-0008-0000-0200-00006B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876" name="Text Box 9">
          <a:extLst>
            <a:ext uri="{FF2B5EF4-FFF2-40B4-BE49-F238E27FC236}">
              <a16:creationId xmlns:a16="http://schemas.microsoft.com/office/drawing/2014/main" id="{00000000-0008-0000-0200-00006C030000}"/>
            </a:ext>
          </a:extLst>
        </xdr:cNvPr>
        <xdr:cNvSpPr txBox="1">
          <a:spLocks noChangeArrowheads="1"/>
        </xdr:cNvSpPr>
      </xdr:nvSpPr>
      <xdr:spPr bwMode="auto">
        <a:xfrm>
          <a:off x="5067300" y="205454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77" name="Text Box 15">
          <a:extLst>
            <a:ext uri="{FF2B5EF4-FFF2-40B4-BE49-F238E27FC236}">
              <a16:creationId xmlns:a16="http://schemas.microsoft.com/office/drawing/2014/main" id="{00000000-0008-0000-0200-00006D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78" name="Text Box 16">
          <a:extLst>
            <a:ext uri="{FF2B5EF4-FFF2-40B4-BE49-F238E27FC236}">
              <a16:creationId xmlns:a16="http://schemas.microsoft.com/office/drawing/2014/main" id="{00000000-0008-0000-0200-00006E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79" name="Text Box 17">
          <a:extLst>
            <a:ext uri="{FF2B5EF4-FFF2-40B4-BE49-F238E27FC236}">
              <a16:creationId xmlns:a16="http://schemas.microsoft.com/office/drawing/2014/main" id="{00000000-0008-0000-0200-00006F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80" name="Text Box 1">
          <a:extLst>
            <a:ext uri="{FF2B5EF4-FFF2-40B4-BE49-F238E27FC236}">
              <a16:creationId xmlns:a16="http://schemas.microsoft.com/office/drawing/2014/main" id="{00000000-0008-0000-0200-00007003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81" name="Text Box 3">
          <a:extLst>
            <a:ext uri="{FF2B5EF4-FFF2-40B4-BE49-F238E27FC236}">
              <a16:creationId xmlns:a16="http://schemas.microsoft.com/office/drawing/2014/main" id="{00000000-0008-0000-0200-000071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82" name="Text Box 4">
          <a:extLst>
            <a:ext uri="{FF2B5EF4-FFF2-40B4-BE49-F238E27FC236}">
              <a16:creationId xmlns:a16="http://schemas.microsoft.com/office/drawing/2014/main" id="{00000000-0008-0000-0200-00007203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83" name="Text Box 5">
          <a:extLst>
            <a:ext uri="{FF2B5EF4-FFF2-40B4-BE49-F238E27FC236}">
              <a16:creationId xmlns:a16="http://schemas.microsoft.com/office/drawing/2014/main" id="{00000000-0008-0000-0200-000073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884" name="Text Box 6">
          <a:extLst>
            <a:ext uri="{FF2B5EF4-FFF2-40B4-BE49-F238E27FC236}">
              <a16:creationId xmlns:a16="http://schemas.microsoft.com/office/drawing/2014/main" id="{00000000-0008-0000-0200-00007403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85" name="Text Box 7">
          <a:extLst>
            <a:ext uri="{FF2B5EF4-FFF2-40B4-BE49-F238E27FC236}">
              <a16:creationId xmlns:a16="http://schemas.microsoft.com/office/drawing/2014/main" id="{00000000-0008-0000-0200-000075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886" name="Text Box 9">
          <a:extLst>
            <a:ext uri="{FF2B5EF4-FFF2-40B4-BE49-F238E27FC236}">
              <a16:creationId xmlns:a16="http://schemas.microsoft.com/office/drawing/2014/main" id="{00000000-0008-0000-0200-000076030000}"/>
            </a:ext>
          </a:extLst>
        </xdr:cNvPr>
        <xdr:cNvSpPr txBox="1">
          <a:spLocks noChangeArrowheads="1"/>
        </xdr:cNvSpPr>
      </xdr:nvSpPr>
      <xdr:spPr bwMode="auto">
        <a:xfrm>
          <a:off x="5067300" y="205454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87" name="Text Box 15">
          <a:extLst>
            <a:ext uri="{FF2B5EF4-FFF2-40B4-BE49-F238E27FC236}">
              <a16:creationId xmlns:a16="http://schemas.microsoft.com/office/drawing/2014/main" id="{00000000-0008-0000-0200-000077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88" name="Text Box 16">
          <a:extLst>
            <a:ext uri="{FF2B5EF4-FFF2-40B4-BE49-F238E27FC236}">
              <a16:creationId xmlns:a16="http://schemas.microsoft.com/office/drawing/2014/main" id="{00000000-0008-0000-0200-000078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889" name="Text Box 17">
          <a:extLst>
            <a:ext uri="{FF2B5EF4-FFF2-40B4-BE49-F238E27FC236}">
              <a16:creationId xmlns:a16="http://schemas.microsoft.com/office/drawing/2014/main" id="{00000000-0008-0000-0200-000079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890" name="Text Box 1">
          <a:extLst>
            <a:ext uri="{FF2B5EF4-FFF2-40B4-BE49-F238E27FC236}">
              <a16:creationId xmlns:a16="http://schemas.microsoft.com/office/drawing/2014/main" id="{00000000-0008-0000-0200-00007A030000}"/>
            </a:ext>
          </a:extLst>
        </xdr:cNvPr>
        <xdr:cNvSpPr txBox="1">
          <a:spLocks noChangeArrowheads="1"/>
        </xdr:cNvSpPr>
      </xdr:nvSpPr>
      <xdr:spPr bwMode="auto">
        <a:xfrm>
          <a:off x="5067300" y="205454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91" name="Text Box 3">
          <a:extLst>
            <a:ext uri="{FF2B5EF4-FFF2-40B4-BE49-F238E27FC236}">
              <a16:creationId xmlns:a16="http://schemas.microsoft.com/office/drawing/2014/main" id="{00000000-0008-0000-0200-00007B03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892" name="Text Box 4">
          <a:extLst>
            <a:ext uri="{FF2B5EF4-FFF2-40B4-BE49-F238E27FC236}">
              <a16:creationId xmlns:a16="http://schemas.microsoft.com/office/drawing/2014/main" id="{00000000-0008-0000-0200-00007C030000}"/>
            </a:ext>
          </a:extLst>
        </xdr:cNvPr>
        <xdr:cNvSpPr txBox="1">
          <a:spLocks noChangeArrowheads="1"/>
        </xdr:cNvSpPr>
      </xdr:nvSpPr>
      <xdr:spPr bwMode="auto">
        <a:xfrm>
          <a:off x="5067300" y="205454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93" name="Text Box 5">
          <a:extLst>
            <a:ext uri="{FF2B5EF4-FFF2-40B4-BE49-F238E27FC236}">
              <a16:creationId xmlns:a16="http://schemas.microsoft.com/office/drawing/2014/main" id="{00000000-0008-0000-0200-00007D03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894" name="Text Box 6">
          <a:extLst>
            <a:ext uri="{FF2B5EF4-FFF2-40B4-BE49-F238E27FC236}">
              <a16:creationId xmlns:a16="http://schemas.microsoft.com/office/drawing/2014/main" id="{00000000-0008-0000-0200-00007E030000}"/>
            </a:ext>
          </a:extLst>
        </xdr:cNvPr>
        <xdr:cNvSpPr txBox="1">
          <a:spLocks noChangeArrowheads="1"/>
        </xdr:cNvSpPr>
      </xdr:nvSpPr>
      <xdr:spPr bwMode="auto">
        <a:xfrm>
          <a:off x="5067300" y="205454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95" name="Text Box 7">
          <a:extLst>
            <a:ext uri="{FF2B5EF4-FFF2-40B4-BE49-F238E27FC236}">
              <a16:creationId xmlns:a16="http://schemas.microsoft.com/office/drawing/2014/main" id="{00000000-0008-0000-0200-00007F03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133350</xdr:colOff>
      <xdr:row>50</xdr:row>
      <xdr:rowOff>28575</xdr:rowOff>
    </xdr:to>
    <xdr:sp macro="" textlink="">
      <xdr:nvSpPr>
        <xdr:cNvPr id="896" name="Text Box 8">
          <a:extLst>
            <a:ext uri="{FF2B5EF4-FFF2-40B4-BE49-F238E27FC236}">
              <a16:creationId xmlns:a16="http://schemas.microsoft.com/office/drawing/2014/main" id="{00000000-0008-0000-0200-000080030000}"/>
            </a:ext>
          </a:extLst>
        </xdr:cNvPr>
        <xdr:cNvSpPr txBox="1">
          <a:spLocks noChangeArrowheads="1"/>
        </xdr:cNvSpPr>
      </xdr:nvSpPr>
      <xdr:spPr bwMode="auto">
        <a:xfrm>
          <a:off x="5067300" y="205454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897" name="Text Box 9">
          <a:extLst>
            <a:ext uri="{FF2B5EF4-FFF2-40B4-BE49-F238E27FC236}">
              <a16:creationId xmlns:a16="http://schemas.microsoft.com/office/drawing/2014/main" id="{00000000-0008-0000-0200-000081030000}"/>
            </a:ext>
          </a:extLst>
        </xdr:cNvPr>
        <xdr:cNvSpPr txBox="1">
          <a:spLocks noChangeArrowheads="1"/>
        </xdr:cNvSpPr>
      </xdr:nvSpPr>
      <xdr:spPr bwMode="auto">
        <a:xfrm>
          <a:off x="5067300" y="205454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523875</xdr:colOff>
      <xdr:row>50</xdr:row>
      <xdr:rowOff>66675</xdr:rowOff>
    </xdr:to>
    <xdr:sp macro="" textlink="">
      <xdr:nvSpPr>
        <xdr:cNvPr id="898" name="Text Box 13">
          <a:extLst>
            <a:ext uri="{FF2B5EF4-FFF2-40B4-BE49-F238E27FC236}">
              <a16:creationId xmlns:a16="http://schemas.microsoft.com/office/drawing/2014/main" id="{00000000-0008-0000-0200-000082030000}"/>
            </a:ext>
          </a:extLst>
        </xdr:cNvPr>
        <xdr:cNvSpPr txBox="1">
          <a:spLocks noChangeArrowheads="1"/>
        </xdr:cNvSpPr>
      </xdr:nvSpPr>
      <xdr:spPr bwMode="auto">
        <a:xfrm>
          <a:off x="5067300" y="205454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899" name="Text Box 15">
          <a:extLst>
            <a:ext uri="{FF2B5EF4-FFF2-40B4-BE49-F238E27FC236}">
              <a16:creationId xmlns:a16="http://schemas.microsoft.com/office/drawing/2014/main" id="{00000000-0008-0000-0200-00008303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485775</xdr:colOff>
      <xdr:row>50</xdr:row>
      <xdr:rowOff>66675</xdr:rowOff>
    </xdr:to>
    <xdr:sp macro="" textlink="">
      <xdr:nvSpPr>
        <xdr:cNvPr id="900" name="Text Box 16">
          <a:extLst>
            <a:ext uri="{FF2B5EF4-FFF2-40B4-BE49-F238E27FC236}">
              <a16:creationId xmlns:a16="http://schemas.microsoft.com/office/drawing/2014/main" id="{00000000-0008-0000-0200-00008403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901" name="Text Box 1">
          <a:extLst>
            <a:ext uri="{FF2B5EF4-FFF2-40B4-BE49-F238E27FC236}">
              <a16:creationId xmlns:a16="http://schemas.microsoft.com/office/drawing/2014/main" id="{00000000-0008-0000-0200-00008503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902" name="Text Box 3">
          <a:extLst>
            <a:ext uri="{FF2B5EF4-FFF2-40B4-BE49-F238E27FC236}">
              <a16:creationId xmlns:a16="http://schemas.microsoft.com/office/drawing/2014/main" id="{00000000-0008-0000-0200-000086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903" name="Text Box 4">
          <a:extLst>
            <a:ext uri="{FF2B5EF4-FFF2-40B4-BE49-F238E27FC236}">
              <a16:creationId xmlns:a16="http://schemas.microsoft.com/office/drawing/2014/main" id="{00000000-0008-0000-0200-00008703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904" name="Text Box 5">
          <a:extLst>
            <a:ext uri="{FF2B5EF4-FFF2-40B4-BE49-F238E27FC236}">
              <a16:creationId xmlns:a16="http://schemas.microsoft.com/office/drawing/2014/main" id="{00000000-0008-0000-0200-000088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905" name="Text Box 6">
          <a:extLst>
            <a:ext uri="{FF2B5EF4-FFF2-40B4-BE49-F238E27FC236}">
              <a16:creationId xmlns:a16="http://schemas.microsoft.com/office/drawing/2014/main" id="{00000000-0008-0000-0200-00008903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906" name="Text Box 7">
          <a:extLst>
            <a:ext uri="{FF2B5EF4-FFF2-40B4-BE49-F238E27FC236}">
              <a16:creationId xmlns:a16="http://schemas.microsoft.com/office/drawing/2014/main" id="{00000000-0008-0000-0200-00008A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907" name="Text Box 9">
          <a:extLst>
            <a:ext uri="{FF2B5EF4-FFF2-40B4-BE49-F238E27FC236}">
              <a16:creationId xmlns:a16="http://schemas.microsoft.com/office/drawing/2014/main" id="{00000000-0008-0000-0200-00008B030000}"/>
            </a:ext>
          </a:extLst>
        </xdr:cNvPr>
        <xdr:cNvSpPr txBox="1">
          <a:spLocks noChangeArrowheads="1"/>
        </xdr:cNvSpPr>
      </xdr:nvSpPr>
      <xdr:spPr bwMode="auto">
        <a:xfrm>
          <a:off x="5067300" y="205454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908" name="Text Box 15">
          <a:extLst>
            <a:ext uri="{FF2B5EF4-FFF2-40B4-BE49-F238E27FC236}">
              <a16:creationId xmlns:a16="http://schemas.microsoft.com/office/drawing/2014/main" id="{00000000-0008-0000-0200-00008C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909" name="Text Box 16">
          <a:extLst>
            <a:ext uri="{FF2B5EF4-FFF2-40B4-BE49-F238E27FC236}">
              <a16:creationId xmlns:a16="http://schemas.microsoft.com/office/drawing/2014/main" id="{00000000-0008-0000-0200-00008D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910" name="Text Box 17">
          <a:extLst>
            <a:ext uri="{FF2B5EF4-FFF2-40B4-BE49-F238E27FC236}">
              <a16:creationId xmlns:a16="http://schemas.microsoft.com/office/drawing/2014/main" id="{00000000-0008-0000-0200-00008E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911" name="Text Box 1">
          <a:extLst>
            <a:ext uri="{FF2B5EF4-FFF2-40B4-BE49-F238E27FC236}">
              <a16:creationId xmlns:a16="http://schemas.microsoft.com/office/drawing/2014/main" id="{00000000-0008-0000-0200-00008F03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912" name="Text Box 3">
          <a:extLst>
            <a:ext uri="{FF2B5EF4-FFF2-40B4-BE49-F238E27FC236}">
              <a16:creationId xmlns:a16="http://schemas.microsoft.com/office/drawing/2014/main" id="{00000000-0008-0000-0200-000090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913" name="Text Box 4">
          <a:extLst>
            <a:ext uri="{FF2B5EF4-FFF2-40B4-BE49-F238E27FC236}">
              <a16:creationId xmlns:a16="http://schemas.microsoft.com/office/drawing/2014/main" id="{00000000-0008-0000-0200-00009103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914" name="Text Box 5">
          <a:extLst>
            <a:ext uri="{FF2B5EF4-FFF2-40B4-BE49-F238E27FC236}">
              <a16:creationId xmlns:a16="http://schemas.microsoft.com/office/drawing/2014/main" id="{00000000-0008-0000-0200-000092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219075</xdr:colOff>
      <xdr:row>50</xdr:row>
      <xdr:rowOff>28575</xdr:rowOff>
    </xdr:to>
    <xdr:sp macro="" textlink="">
      <xdr:nvSpPr>
        <xdr:cNvPr id="915" name="Text Box 6">
          <a:extLst>
            <a:ext uri="{FF2B5EF4-FFF2-40B4-BE49-F238E27FC236}">
              <a16:creationId xmlns:a16="http://schemas.microsoft.com/office/drawing/2014/main" id="{00000000-0008-0000-0200-00009303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916" name="Text Box 7">
          <a:extLst>
            <a:ext uri="{FF2B5EF4-FFF2-40B4-BE49-F238E27FC236}">
              <a16:creationId xmlns:a16="http://schemas.microsoft.com/office/drawing/2014/main" id="{00000000-0008-0000-0200-000094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571500</xdr:colOff>
      <xdr:row>50</xdr:row>
      <xdr:rowOff>38100</xdr:rowOff>
    </xdr:to>
    <xdr:sp macro="" textlink="">
      <xdr:nvSpPr>
        <xdr:cNvPr id="917" name="Text Box 9">
          <a:extLst>
            <a:ext uri="{FF2B5EF4-FFF2-40B4-BE49-F238E27FC236}">
              <a16:creationId xmlns:a16="http://schemas.microsoft.com/office/drawing/2014/main" id="{00000000-0008-0000-0200-000095030000}"/>
            </a:ext>
          </a:extLst>
        </xdr:cNvPr>
        <xdr:cNvSpPr txBox="1">
          <a:spLocks noChangeArrowheads="1"/>
        </xdr:cNvSpPr>
      </xdr:nvSpPr>
      <xdr:spPr bwMode="auto">
        <a:xfrm>
          <a:off x="5067300" y="205454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918" name="Text Box 15">
          <a:extLst>
            <a:ext uri="{FF2B5EF4-FFF2-40B4-BE49-F238E27FC236}">
              <a16:creationId xmlns:a16="http://schemas.microsoft.com/office/drawing/2014/main" id="{00000000-0008-0000-0200-000096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919" name="Text Box 16">
          <a:extLst>
            <a:ext uri="{FF2B5EF4-FFF2-40B4-BE49-F238E27FC236}">
              <a16:creationId xmlns:a16="http://schemas.microsoft.com/office/drawing/2014/main" id="{00000000-0008-0000-0200-000097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533400</xdr:colOff>
      <xdr:row>50</xdr:row>
      <xdr:rowOff>38100</xdr:rowOff>
    </xdr:to>
    <xdr:sp macro="" textlink="">
      <xdr:nvSpPr>
        <xdr:cNvPr id="920" name="Text Box 17">
          <a:extLst>
            <a:ext uri="{FF2B5EF4-FFF2-40B4-BE49-F238E27FC236}">
              <a16:creationId xmlns:a16="http://schemas.microsoft.com/office/drawing/2014/main" id="{00000000-0008-0000-0200-00009803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133350</xdr:colOff>
      <xdr:row>65</xdr:row>
      <xdr:rowOff>28575</xdr:rowOff>
    </xdr:to>
    <xdr:sp macro="" textlink="">
      <xdr:nvSpPr>
        <xdr:cNvPr id="921" name="Text Box 1">
          <a:extLst>
            <a:ext uri="{FF2B5EF4-FFF2-40B4-BE49-F238E27FC236}">
              <a16:creationId xmlns:a16="http://schemas.microsoft.com/office/drawing/2014/main" id="{00000000-0008-0000-0200-000099030000}"/>
            </a:ext>
          </a:extLst>
        </xdr:cNvPr>
        <xdr:cNvSpPr txBox="1">
          <a:spLocks noChangeArrowheads="1"/>
        </xdr:cNvSpPr>
      </xdr:nvSpPr>
      <xdr:spPr bwMode="auto">
        <a:xfrm>
          <a:off x="5067300" y="32213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922" name="Text Box 3">
          <a:extLst>
            <a:ext uri="{FF2B5EF4-FFF2-40B4-BE49-F238E27FC236}">
              <a16:creationId xmlns:a16="http://schemas.microsoft.com/office/drawing/2014/main" id="{00000000-0008-0000-0200-00009A03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133350</xdr:colOff>
      <xdr:row>65</xdr:row>
      <xdr:rowOff>28575</xdr:rowOff>
    </xdr:to>
    <xdr:sp macro="" textlink="">
      <xdr:nvSpPr>
        <xdr:cNvPr id="923" name="Text Box 4">
          <a:extLst>
            <a:ext uri="{FF2B5EF4-FFF2-40B4-BE49-F238E27FC236}">
              <a16:creationId xmlns:a16="http://schemas.microsoft.com/office/drawing/2014/main" id="{00000000-0008-0000-0200-00009B030000}"/>
            </a:ext>
          </a:extLst>
        </xdr:cNvPr>
        <xdr:cNvSpPr txBox="1">
          <a:spLocks noChangeArrowheads="1"/>
        </xdr:cNvSpPr>
      </xdr:nvSpPr>
      <xdr:spPr bwMode="auto">
        <a:xfrm>
          <a:off x="5067300" y="32213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924" name="Text Box 5">
          <a:extLst>
            <a:ext uri="{FF2B5EF4-FFF2-40B4-BE49-F238E27FC236}">
              <a16:creationId xmlns:a16="http://schemas.microsoft.com/office/drawing/2014/main" id="{00000000-0008-0000-0200-00009C03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133350</xdr:colOff>
      <xdr:row>65</xdr:row>
      <xdr:rowOff>28575</xdr:rowOff>
    </xdr:to>
    <xdr:sp macro="" textlink="">
      <xdr:nvSpPr>
        <xdr:cNvPr id="925" name="Text Box 6">
          <a:extLst>
            <a:ext uri="{FF2B5EF4-FFF2-40B4-BE49-F238E27FC236}">
              <a16:creationId xmlns:a16="http://schemas.microsoft.com/office/drawing/2014/main" id="{00000000-0008-0000-0200-00009D030000}"/>
            </a:ext>
          </a:extLst>
        </xdr:cNvPr>
        <xdr:cNvSpPr txBox="1">
          <a:spLocks noChangeArrowheads="1"/>
        </xdr:cNvSpPr>
      </xdr:nvSpPr>
      <xdr:spPr bwMode="auto">
        <a:xfrm>
          <a:off x="5067300" y="32213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926" name="Text Box 7">
          <a:extLst>
            <a:ext uri="{FF2B5EF4-FFF2-40B4-BE49-F238E27FC236}">
              <a16:creationId xmlns:a16="http://schemas.microsoft.com/office/drawing/2014/main" id="{00000000-0008-0000-0200-00009E03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133350</xdr:colOff>
      <xdr:row>65</xdr:row>
      <xdr:rowOff>28575</xdr:rowOff>
    </xdr:to>
    <xdr:sp macro="" textlink="">
      <xdr:nvSpPr>
        <xdr:cNvPr id="927" name="Text Box 8">
          <a:extLst>
            <a:ext uri="{FF2B5EF4-FFF2-40B4-BE49-F238E27FC236}">
              <a16:creationId xmlns:a16="http://schemas.microsoft.com/office/drawing/2014/main" id="{00000000-0008-0000-0200-00009F030000}"/>
            </a:ext>
          </a:extLst>
        </xdr:cNvPr>
        <xdr:cNvSpPr txBox="1">
          <a:spLocks noChangeArrowheads="1"/>
        </xdr:cNvSpPr>
      </xdr:nvSpPr>
      <xdr:spPr bwMode="auto">
        <a:xfrm>
          <a:off x="5067300" y="32213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523875</xdr:colOff>
      <xdr:row>65</xdr:row>
      <xdr:rowOff>66675</xdr:rowOff>
    </xdr:to>
    <xdr:sp macro="" textlink="">
      <xdr:nvSpPr>
        <xdr:cNvPr id="928" name="Text Box 9">
          <a:extLst>
            <a:ext uri="{FF2B5EF4-FFF2-40B4-BE49-F238E27FC236}">
              <a16:creationId xmlns:a16="http://schemas.microsoft.com/office/drawing/2014/main" id="{00000000-0008-0000-0200-0000A0030000}"/>
            </a:ext>
          </a:extLst>
        </xdr:cNvPr>
        <xdr:cNvSpPr txBox="1">
          <a:spLocks noChangeArrowheads="1"/>
        </xdr:cNvSpPr>
      </xdr:nvSpPr>
      <xdr:spPr bwMode="auto">
        <a:xfrm>
          <a:off x="5067300" y="322135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523875</xdr:colOff>
      <xdr:row>65</xdr:row>
      <xdr:rowOff>66675</xdr:rowOff>
    </xdr:to>
    <xdr:sp macro="" textlink="">
      <xdr:nvSpPr>
        <xdr:cNvPr id="929" name="Text Box 13">
          <a:extLst>
            <a:ext uri="{FF2B5EF4-FFF2-40B4-BE49-F238E27FC236}">
              <a16:creationId xmlns:a16="http://schemas.microsoft.com/office/drawing/2014/main" id="{00000000-0008-0000-0200-0000A1030000}"/>
            </a:ext>
          </a:extLst>
        </xdr:cNvPr>
        <xdr:cNvSpPr txBox="1">
          <a:spLocks noChangeArrowheads="1"/>
        </xdr:cNvSpPr>
      </xdr:nvSpPr>
      <xdr:spPr bwMode="auto">
        <a:xfrm>
          <a:off x="5067300" y="322135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930" name="Text Box 15">
          <a:extLst>
            <a:ext uri="{FF2B5EF4-FFF2-40B4-BE49-F238E27FC236}">
              <a16:creationId xmlns:a16="http://schemas.microsoft.com/office/drawing/2014/main" id="{00000000-0008-0000-0200-0000A203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931" name="Text Box 16">
          <a:extLst>
            <a:ext uri="{FF2B5EF4-FFF2-40B4-BE49-F238E27FC236}">
              <a16:creationId xmlns:a16="http://schemas.microsoft.com/office/drawing/2014/main" id="{00000000-0008-0000-0200-0000A303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932" name="Text Box 1">
          <a:extLst>
            <a:ext uri="{FF2B5EF4-FFF2-40B4-BE49-F238E27FC236}">
              <a16:creationId xmlns:a16="http://schemas.microsoft.com/office/drawing/2014/main" id="{00000000-0008-0000-0200-0000A403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33" name="Text Box 3">
          <a:extLst>
            <a:ext uri="{FF2B5EF4-FFF2-40B4-BE49-F238E27FC236}">
              <a16:creationId xmlns:a16="http://schemas.microsoft.com/office/drawing/2014/main" id="{00000000-0008-0000-0200-0000A5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934" name="Text Box 4">
          <a:extLst>
            <a:ext uri="{FF2B5EF4-FFF2-40B4-BE49-F238E27FC236}">
              <a16:creationId xmlns:a16="http://schemas.microsoft.com/office/drawing/2014/main" id="{00000000-0008-0000-0200-0000A603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35" name="Text Box 5">
          <a:extLst>
            <a:ext uri="{FF2B5EF4-FFF2-40B4-BE49-F238E27FC236}">
              <a16:creationId xmlns:a16="http://schemas.microsoft.com/office/drawing/2014/main" id="{00000000-0008-0000-0200-0000A7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936" name="Text Box 6">
          <a:extLst>
            <a:ext uri="{FF2B5EF4-FFF2-40B4-BE49-F238E27FC236}">
              <a16:creationId xmlns:a16="http://schemas.microsoft.com/office/drawing/2014/main" id="{00000000-0008-0000-0200-0000A803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37" name="Text Box 7">
          <a:extLst>
            <a:ext uri="{FF2B5EF4-FFF2-40B4-BE49-F238E27FC236}">
              <a16:creationId xmlns:a16="http://schemas.microsoft.com/office/drawing/2014/main" id="{00000000-0008-0000-0200-0000A9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571500</xdr:colOff>
      <xdr:row>65</xdr:row>
      <xdr:rowOff>38100</xdr:rowOff>
    </xdr:to>
    <xdr:sp macro="" textlink="">
      <xdr:nvSpPr>
        <xdr:cNvPr id="938" name="Text Box 9">
          <a:extLst>
            <a:ext uri="{FF2B5EF4-FFF2-40B4-BE49-F238E27FC236}">
              <a16:creationId xmlns:a16="http://schemas.microsoft.com/office/drawing/2014/main" id="{00000000-0008-0000-0200-0000AA030000}"/>
            </a:ext>
          </a:extLst>
        </xdr:cNvPr>
        <xdr:cNvSpPr txBox="1">
          <a:spLocks noChangeArrowheads="1"/>
        </xdr:cNvSpPr>
      </xdr:nvSpPr>
      <xdr:spPr bwMode="auto">
        <a:xfrm>
          <a:off x="5067300" y="322135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39" name="Text Box 15">
          <a:extLst>
            <a:ext uri="{FF2B5EF4-FFF2-40B4-BE49-F238E27FC236}">
              <a16:creationId xmlns:a16="http://schemas.microsoft.com/office/drawing/2014/main" id="{00000000-0008-0000-0200-0000AB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40" name="Text Box 16">
          <a:extLst>
            <a:ext uri="{FF2B5EF4-FFF2-40B4-BE49-F238E27FC236}">
              <a16:creationId xmlns:a16="http://schemas.microsoft.com/office/drawing/2014/main" id="{00000000-0008-0000-0200-0000AC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41" name="Text Box 17">
          <a:extLst>
            <a:ext uri="{FF2B5EF4-FFF2-40B4-BE49-F238E27FC236}">
              <a16:creationId xmlns:a16="http://schemas.microsoft.com/office/drawing/2014/main" id="{00000000-0008-0000-0200-0000AD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942" name="Text Box 1">
          <a:extLst>
            <a:ext uri="{FF2B5EF4-FFF2-40B4-BE49-F238E27FC236}">
              <a16:creationId xmlns:a16="http://schemas.microsoft.com/office/drawing/2014/main" id="{00000000-0008-0000-0200-0000AE03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43" name="Text Box 3">
          <a:extLst>
            <a:ext uri="{FF2B5EF4-FFF2-40B4-BE49-F238E27FC236}">
              <a16:creationId xmlns:a16="http://schemas.microsoft.com/office/drawing/2014/main" id="{00000000-0008-0000-0200-0000AF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944" name="Text Box 4">
          <a:extLst>
            <a:ext uri="{FF2B5EF4-FFF2-40B4-BE49-F238E27FC236}">
              <a16:creationId xmlns:a16="http://schemas.microsoft.com/office/drawing/2014/main" id="{00000000-0008-0000-0200-0000B003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45" name="Text Box 5">
          <a:extLst>
            <a:ext uri="{FF2B5EF4-FFF2-40B4-BE49-F238E27FC236}">
              <a16:creationId xmlns:a16="http://schemas.microsoft.com/office/drawing/2014/main" id="{00000000-0008-0000-0200-0000B1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946" name="Text Box 6">
          <a:extLst>
            <a:ext uri="{FF2B5EF4-FFF2-40B4-BE49-F238E27FC236}">
              <a16:creationId xmlns:a16="http://schemas.microsoft.com/office/drawing/2014/main" id="{00000000-0008-0000-0200-0000B203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47" name="Text Box 7">
          <a:extLst>
            <a:ext uri="{FF2B5EF4-FFF2-40B4-BE49-F238E27FC236}">
              <a16:creationId xmlns:a16="http://schemas.microsoft.com/office/drawing/2014/main" id="{00000000-0008-0000-0200-0000B3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571500</xdr:colOff>
      <xdr:row>65</xdr:row>
      <xdr:rowOff>38100</xdr:rowOff>
    </xdr:to>
    <xdr:sp macro="" textlink="">
      <xdr:nvSpPr>
        <xdr:cNvPr id="948" name="Text Box 9">
          <a:extLst>
            <a:ext uri="{FF2B5EF4-FFF2-40B4-BE49-F238E27FC236}">
              <a16:creationId xmlns:a16="http://schemas.microsoft.com/office/drawing/2014/main" id="{00000000-0008-0000-0200-0000B4030000}"/>
            </a:ext>
          </a:extLst>
        </xdr:cNvPr>
        <xdr:cNvSpPr txBox="1">
          <a:spLocks noChangeArrowheads="1"/>
        </xdr:cNvSpPr>
      </xdr:nvSpPr>
      <xdr:spPr bwMode="auto">
        <a:xfrm>
          <a:off x="5067300" y="322135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49" name="Text Box 15">
          <a:extLst>
            <a:ext uri="{FF2B5EF4-FFF2-40B4-BE49-F238E27FC236}">
              <a16:creationId xmlns:a16="http://schemas.microsoft.com/office/drawing/2014/main" id="{00000000-0008-0000-0200-0000B5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50" name="Text Box 16">
          <a:extLst>
            <a:ext uri="{FF2B5EF4-FFF2-40B4-BE49-F238E27FC236}">
              <a16:creationId xmlns:a16="http://schemas.microsoft.com/office/drawing/2014/main" id="{00000000-0008-0000-0200-0000B6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51" name="Text Box 17">
          <a:extLst>
            <a:ext uri="{FF2B5EF4-FFF2-40B4-BE49-F238E27FC236}">
              <a16:creationId xmlns:a16="http://schemas.microsoft.com/office/drawing/2014/main" id="{00000000-0008-0000-0200-0000B7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133350</xdr:colOff>
      <xdr:row>65</xdr:row>
      <xdr:rowOff>28575</xdr:rowOff>
    </xdr:to>
    <xdr:sp macro="" textlink="">
      <xdr:nvSpPr>
        <xdr:cNvPr id="952" name="Text Box 1">
          <a:extLst>
            <a:ext uri="{FF2B5EF4-FFF2-40B4-BE49-F238E27FC236}">
              <a16:creationId xmlns:a16="http://schemas.microsoft.com/office/drawing/2014/main" id="{00000000-0008-0000-0200-0000B8030000}"/>
            </a:ext>
          </a:extLst>
        </xdr:cNvPr>
        <xdr:cNvSpPr txBox="1">
          <a:spLocks noChangeArrowheads="1"/>
        </xdr:cNvSpPr>
      </xdr:nvSpPr>
      <xdr:spPr bwMode="auto">
        <a:xfrm>
          <a:off x="5067300" y="32213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953" name="Text Box 3">
          <a:extLst>
            <a:ext uri="{FF2B5EF4-FFF2-40B4-BE49-F238E27FC236}">
              <a16:creationId xmlns:a16="http://schemas.microsoft.com/office/drawing/2014/main" id="{00000000-0008-0000-0200-0000B903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133350</xdr:colOff>
      <xdr:row>65</xdr:row>
      <xdr:rowOff>28575</xdr:rowOff>
    </xdr:to>
    <xdr:sp macro="" textlink="">
      <xdr:nvSpPr>
        <xdr:cNvPr id="954" name="Text Box 4">
          <a:extLst>
            <a:ext uri="{FF2B5EF4-FFF2-40B4-BE49-F238E27FC236}">
              <a16:creationId xmlns:a16="http://schemas.microsoft.com/office/drawing/2014/main" id="{00000000-0008-0000-0200-0000BA030000}"/>
            </a:ext>
          </a:extLst>
        </xdr:cNvPr>
        <xdr:cNvSpPr txBox="1">
          <a:spLocks noChangeArrowheads="1"/>
        </xdr:cNvSpPr>
      </xdr:nvSpPr>
      <xdr:spPr bwMode="auto">
        <a:xfrm>
          <a:off x="5067300" y="32213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955" name="Text Box 5">
          <a:extLst>
            <a:ext uri="{FF2B5EF4-FFF2-40B4-BE49-F238E27FC236}">
              <a16:creationId xmlns:a16="http://schemas.microsoft.com/office/drawing/2014/main" id="{00000000-0008-0000-0200-0000BB03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133350</xdr:colOff>
      <xdr:row>65</xdr:row>
      <xdr:rowOff>28575</xdr:rowOff>
    </xdr:to>
    <xdr:sp macro="" textlink="">
      <xdr:nvSpPr>
        <xdr:cNvPr id="956" name="Text Box 6">
          <a:extLst>
            <a:ext uri="{FF2B5EF4-FFF2-40B4-BE49-F238E27FC236}">
              <a16:creationId xmlns:a16="http://schemas.microsoft.com/office/drawing/2014/main" id="{00000000-0008-0000-0200-0000BC030000}"/>
            </a:ext>
          </a:extLst>
        </xdr:cNvPr>
        <xdr:cNvSpPr txBox="1">
          <a:spLocks noChangeArrowheads="1"/>
        </xdr:cNvSpPr>
      </xdr:nvSpPr>
      <xdr:spPr bwMode="auto">
        <a:xfrm>
          <a:off x="5067300" y="32213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957" name="Text Box 7">
          <a:extLst>
            <a:ext uri="{FF2B5EF4-FFF2-40B4-BE49-F238E27FC236}">
              <a16:creationId xmlns:a16="http://schemas.microsoft.com/office/drawing/2014/main" id="{00000000-0008-0000-0200-0000BD03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133350</xdr:colOff>
      <xdr:row>65</xdr:row>
      <xdr:rowOff>28575</xdr:rowOff>
    </xdr:to>
    <xdr:sp macro="" textlink="">
      <xdr:nvSpPr>
        <xdr:cNvPr id="958" name="Text Box 8">
          <a:extLst>
            <a:ext uri="{FF2B5EF4-FFF2-40B4-BE49-F238E27FC236}">
              <a16:creationId xmlns:a16="http://schemas.microsoft.com/office/drawing/2014/main" id="{00000000-0008-0000-0200-0000BE030000}"/>
            </a:ext>
          </a:extLst>
        </xdr:cNvPr>
        <xdr:cNvSpPr txBox="1">
          <a:spLocks noChangeArrowheads="1"/>
        </xdr:cNvSpPr>
      </xdr:nvSpPr>
      <xdr:spPr bwMode="auto">
        <a:xfrm>
          <a:off x="5067300" y="32213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523875</xdr:colOff>
      <xdr:row>65</xdr:row>
      <xdr:rowOff>66675</xdr:rowOff>
    </xdr:to>
    <xdr:sp macro="" textlink="">
      <xdr:nvSpPr>
        <xdr:cNvPr id="959" name="Text Box 9">
          <a:extLst>
            <a:ext uri="{FF2B5EF4-FFF2-40B4-BE49-F238E27FC236}">
              <a16:creationId xmlns:a16="http://schemas.microsoft.com/office/drawing/2014/main" id="{00000000-0008-0000-0200-0000BF030000}"/>
            </a:ext>
          </a:extLst>
        </xdr:cNvPr>
        <xdr:cNvSpPr txBox="1">
          <a:spLocks noChangeArrowheads="1"/>
        </xdr:cNvSpPr>
      </xdr:nvSpPr>
      <xdr:spPr bwMode="auto">
        <a:xfrm>
          <a:off x="5067300" y="322135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523875</xdr:colOff>
      <xdr:row>65</xdr:row>
      <xdr:rowOff>66675</xdr:rowOff>
    </xdr:to>
    <xdr:sp macro="" textlink="">
      <xdr:nvSpPr>
        <xdr:cNvPr id="960" name="Text Box 13">
          <a:extLst>
            <a:ext uri="{FF2B5EF4-FFF2-40B4-BE49-F238E27FC236}">
              <a16:creationId xmlns:a16="http://schemas.microsoft.com/office/drawing/2014/main" id="{00000000-0008-0000-0200-0000C0030000}"/>
            </a:ext>
          </a:extLst>
        </xdr:cNvPr>
        <xdr:cNvSpPr txBox="1">
          <a:spLocks noChangeArrowheads="1"/>
        </xdr:cNvSpPr>
      </xdr:nvSpPr>
      <xdr:spPr bwMode="auto">
        <a:xfrm>
          <a:off x="5067300" y="322135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961" name="Text Box 15">
          <a:extLst>
            <a:ext uri="{FF2B5EF4-FFF2-40B4-BE49-F238E27FC236}">
              <a16:creationId xmlns:a16="http://schemas.microsoft.com/office/drawing/2014/main" id="{00000000-0008-0000-0200-0000C103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962" name="Text Box 16">
          <a:extLst>
            <a:ext uri="{FF2B5EF4-FFF2-40B4-BE49-F238E27FC236}">
              <a16:creationId xmlns:a16="http://schemas.microsoft.com/office/drawing/2014/main" id="{00000000-0008-0000-0200-0000C203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963" name="Text Box 1">
          <a:extLst>
            <a:ext uri="{FF2B5EF4-FFF2-40B4-BE49-F238E27FC236}">
              <a16:creationId xmlns:a16="http://schemas.microsoft.com/office/drawing/2014/main" id="{00000000-0008-0000-0200-0000C303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64" name="Text Box 3">
          <a:extLst>
            <a:ext uri="{FF2B5EF4-FFF2-40B4-BE49-F238E27FC236}">
              <a16:creationId xmlns:a16="http://schemas.microsoft.com/office/drawing/2014/main" id="{00000000-0008-0000-0200-0000C4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965" name="Text Box 4">
          <a:extLst>
            <a:ext uri="{FF2B5EF4-FFF2-40B4-BE49-F238E27FC236}">
              <a16:creationId xmlns:a16="http://schemas.microsoft.com/office/drawing/2014/main" id="{00000000-0008-0000-0200-0000C503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66" name="Text Box 5">
          <a:extLst>
            <a:ext uri="{FF2B5EF4-FFF2-40B4-BE49-F238E27FC236}">
              <a16:creationId xmlns:a16="http://schemas.microsoft.com/office/drawing/2014/main" id="{00000000-0008-0000-0200-0000C6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967" name="Text Box 6">
          <a:extLst>
            <a:ext uri="{FF2B5EF4-FFF2-40B4-BE49-F238E27FC236}">
              <a16:creationId xmlns:a16="http://schemas.microsoft.com/office/drawing/2014/main" id="{00000000-0008-0000-0200-0000C703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68" name="Text Box 7">
          <a:extLst>
            <a:ext uri="{FF2B5EF4-FFF2-40B4-BE49-F238E27FC236}">
              <a16:creationId xmlns:a16="http://schemas.microsoft.com/office/drawing/2014/main" id="{00000000-0008-0000-0200-0000C8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571500</xdr:colOff>
      <xdr:row>65</xdr:row>
      <xdr:rowOff>38100</xdr:rowOff>
    </xdr:to>
    <xdr:sp macro="" textlink="">
      <xdr:nvSpPr>
        <xdr:cNvPr id="969" name="Text Box 9">
          <a:extLst>
            <a:ext uri="{FF2B5EF4-FFF2-40B4-BE49-F238E27FC236}">
              <a16:creationId xmlns:a16="http://schemas.microsoft.com/office/drawing/2014/main" id="{00000000-0008-0000-0200-0000C9030000}"/>
            </a:ext>
          </a:extLst>
        </xdr:cNvPr>
        <xdr:cNvSpPr txBox="1">
          <a:spLocks noChangeArrowheads="1"/>
        </xdr:cNvSpPr>
      </xdr:nvSpPr>
      <xdr:spPr bwMode="auto">
        <a:xfrm>
          <a:off x="5067300" y="322135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70" name="Text Box 15">
          <a:extLst>
            <a:ext uri="{FF2B5EF4-FFF2-40B4-BE49-F238E27FC236}">
              <a16:creationId xmlns:a16="http://schemas.microsoft.com/office/drawing/2014/main" id="{00000000-0008-0000-0200-0000CA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71" name="Text Box 16">
          <a:extLst>
            <a:ext uri="{FF2B5EF4-FFF2-40B4-BE49-F238E27FC236}">
              <a16:creationId xmlns:a16="http://schemas.microsoft.com/office/drawing/2014/main" id="{00000000-0008-0000-0200-0000CB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72" name="Text Box 17">
          <a:extLst>
            <a:ext uri="{FF2B5EF4-FFF2-40B4-BE49-F238E27FC236}">
              <a16:creationId xmlns:a16="http://schemas.microsoft.com/office/drawing/2014/main" id="{00000000-0008-0000-0200-0000CC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973" name="Text Box 1">
          <a:extLst>
            <a:ext uri="{FF2B5EF4-FFF2-40B4-BE49-F238E27FC236}">
              <a16:creationId xmlns:a16="http://schemas.microsoft.com/office/drawing/2014/main" id="{00000000-0008-0000-0200-0000CD03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74" name="Text Box 3">
          <a:extLst>
            <a:ext uri="{FF2B5EF4-FFF2-40B4-BE49-F238E27FC236}">
              <a16:creationId xmlns:a16="http://schemas.microsoft.com/office/drawing/2014/main" id="{00000000-0008-0000-0200-0000CE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975" name="Text Box 4">
          <a:extLst>
            <a:ext uri="{FF2B5EF4-FFF2-40B4-BE49-F238E27FC236}">
              <a16:creationId xmlns:a16="http://schemas.microsoft.com/office/drawing/2014/main" id="{00000000-0008-0000-0200-0000CF03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76" name="Text Box 5">
          <a:extLst>
            <a:ext uri="{FF2B5EF4-FFF2-40B4-BE49-F238E27FC236}">
              <a16:creationId xmlns:a16="http://schemas.microsoft.com/office/drawing/2014/main" id="{00000000-0008-0000-0200-0000D0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977" name="Text Box 6">
          <a:extLst>
            <a:ext uri="{FF2B5EF4-FFF2-40B4-BE49-F238E27FC236}">
              <a16:creationId xmlns:a16="http://schemas.microsoft.com/office/drawing/2014/main" id="{00000000-0008-0000-0200-0000D103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78" name="Text Box 7">
          <a:extLst>
            <a:ext uri="{FF2B5EF4-FFF2-40B4-BE49-F238E27FC236}">
              <a16:creationId xmlns:a16="http://schemas.microsoft.com/office/drawing/2014/main" id="{00000000-0008-0000-0200-0000D2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571500</xdr:colOff>
      <xdr:row>65</xdr:row>
      <xdr:rowOff>38100</xdr:rowOff>
    </xdr:to>
    <xdr:sp macro="" textlink="">
      <xdr:nvSpPr>
        <xdr:cNvPr id="979" name="Text Box 9">
          <a:extLst>
            <a:ext uri="{FF2B5EF4-FFF2-40B4-BE49-F238E27FC236}">
              <a16:creationId xmlns:a16="http://schemas.microsoft.com/office/drawing/2014/main" id="{00000000-0008-0000-0200-0000D3030000}"/>
            </a:ext>
          </a:extLst>
        </xdr:cNvPr>
        <xdr:cNvSpPr txBox="1">
          <a:spLocks noChangeArrowheads="1"/>
        </xdr:cNvSpPr>
      </xdr:nvSpPr>
      <xdr:spPr bwMode="auto">
        <a:xfrm>
          <a:off x="5067300" y="322135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80" name="Text Box 15">
          <a:extLst>
            <a:ext uri="{FF2B5EF4-FFF2-40B4-BE49-F238E27FC236}">
              <a16:creationId xmlns:a16="http://schemas.microsoft.com/office/drawing/2014/main" id="{00000000-0008-0000-0200-0000D4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81" name="Text Box 16">
          <a:extLst>
            <a:ext uri="{FF2B5EF4-FFF2-40B4-BE49-F238E27FC236}">
              <a16:creationId xmlns:a16="http://schemas.microsoft.com/office/drawing/2014/main" id="{00000000-0008-0000-0200-0000D5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82" name="Text Box 17">
          <a:extLst>
            <a:ext uri="{FF2B5EF4-FFF2-40B4-BE49-F238E27FC236}">
              <a16:creationId xmlns:a16="http://schemas.microsoft.com/office/drawing/2014/main" id="{00000000-0008-0000-0200-0000D603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133350</xdr:colOff>
      <xdr:row>65</xdr:row>
      <xdr:rowOff>28575</xdr:rowOff>
    </xdr:to>
    <xdr:sp macro="" textlink="">
      <xdr:nvSpPr>
        <xdr:cNvPr id="983" name="Text Box 1">
          <a:extLst>
            <a:ext uri="{FF2B5EF4-FFF2-40B4-BE49-F238E27FC236}">
              <a16:creationId xmlns:a16="http://schemas.microsoft.com/office/drawing/2014/main" id="{00000000-0008-0000-0200-0000D703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984" name="Text Box 3">
          <a:extLst>
            <a:ext uri="{FF2B5EF4-FFF2-40B4-BE49-F238E27FC236}">
              <a16:creationId xmlns:a16="http://schemas.microsoft.com/office/drawing/2014/main" id="{00000000-0008-0000-0200-0000D803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133350</xdr:colOff>
      <xdr:row>65</xdr:row>
      <xdr:rowOff>28575</xdr:rowOff>
    </xdr:to>
    <xdr:sp macro="" textlink="">
      <xdr:nvSpPr>
        <xdr:cNvPr id="985" name="Text Box 4">
          <a:extLst>
            <a:ext uri="{FF2B5EF4-FFF2-40B4-BE49-F238E27FC236}">
              <a16:creationId xmlns:a16="http://schemas.microsoft.com/office/drawing/2014/main" id="{00000000-0008-0000-0200-0000D903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986" name="Text Box 5">
          <a:extLst>
            <a:ext uri="{FF2B5EF4-FFF2-40B4-BE49-F238E27FC236}">
              <a16:creationId xmlns:a16="http://schemas.microsoft.com/office/drawing/2014/main" id="{00000000-0008-0000-0200-0000DA03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133350</xdr:colOff>
      <xdr:row>65</xdr:row>
      <xdr:rowOff>28575</xdr:rowOff>
    </xdr:to>
    <xdr:sp macro="" textlink="">
      <xdr:nvSpPr>
        <xdr:cNvPr id="987" name="Text Box 6">
          <a:extLst>
            <a:ext uri="{FF2B5EF4-FFF2-40B4-BE49-F238E27FC236}">
              <a16:creationId xmlns:a16="http://schemas.microsoft.com/office/drawing/2014/main" id="{00000000-0008-0000-0200-0000DB03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988" name="Text Box 7">
          <a:extLst>
            <a:ext uri="{FF2B5EF4-FFF2-40B4-BE49-F238E27FC236}">
              <a16:creationId xmlns:a16="http://schemas.microsoft.com/office/drawing/2014/main" id="{00000000-0008-0000-0200-0000DC03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133350</xdr:colOff>
      <xdr:row>65</xdr:row>
      <xdr:rowOff>28575</xdr:rowOff>
    </xdr:to>
    <xdr:sp macro="" textlink="">
      <xdr:nvSpPr>
        <xdr:cNvPr id="989" name="Text Box 8">
          <a:extLst>
            <a:ext uri="{FF2B5EF4-FFF2-40B4-BE49-F238E27FC236}">
              <a16:creationId xmlns:a16="http://schemas.microsoft.com/office/drawing/2014/main" id="{00000000-0008-0000-0200-0000DD03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523875</xdr:colOff>
      <xdr:row>65</xdr:row>
      <xdr:rowOff>66675</xdr:rowOff>
    </xdr:to>
    <xdr:sp macro="" textlink="">
      <xdr:nvSpPr>
        <xdr:cNvPr id="990" name="Text Box 9">
          <a:extLst>
            <a:ext uri="{FF2B5EF4-FFF2-40B4-BE49-F238E27FC236}">
              <a16:creationId xmlns:a16="http://schemas.microsoft.com/office/drawing/2014/main" id="{00000000-0008-0000-0200-0000DE030000}"/>
            </a:ext>
          </a:extLst>
        </xdr:cNvPr>
        <xdr:cNvSpPr txBox="1">
          <a:spLocks noChangeArrowheads="1"/>
        </xdr:cNvSpPr>
      </xdr:nvSpPr>
      <xdr:spPr bwMode="auto">
        <a:xfrm>
          <a:off x="5067300" y="327660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523875</xdr:colOff>
      <xdr:row>65</xdr:row>
      <xdr:rowOff>66675</xdr:rowOff>
    </xdr:to>
    <xdr:sp macro="" textlink="">
      <xdr:nvSpPr>
        <xdr:cNvPr id="991" name="Text Box 13">
          <a:extLst>
            <a:ext uri="{FF2B5EF4-FFF2-40B4-BE49-F238E27FC236}">
              <a16:creationId xmlns:a16="http://schemas.microsoft.com/office/drawing/2014/main" id="{00000000-0008-0000-0200-0000DF030000}"/>
            </a:ext>
          </a:extLst>
        </xdr:cNvPr>
        <xdr:cNvSpPr txBox="1">
          <a:spLocks noChangeArrowheads="1"/>
        </xdr:cNvSpPr>
      </xdr:nvSpPr>
      <xdr:spPr bwMode="auto">
        <a:xfrm>
          <a:off x="5067300" y="327660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992" name="Text Box 15">
          <a:extLst>
            <a:ext uri="{FF2B5EF4-FFF2-40B4-BE49-F238E27FC236}">
              <a16:creationId xmlns:a16="http://schemas.microsoft.com/office/drawing/2014/main" id="{00000000-0008-0000-0200-0000E003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993" name="Text Box 16">
          <a:extLst>
            <a:ext uri="{FF2B5EF4-FFF2-40B4-BE49-F238E27FC236}">
              <a16:creationId xmlns:a16="http://schemas.microsoft.com/office/drawing/2014/main" id="{00000000-0008-0000-0200-0000E103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994" name="Text Box 1">
          <a:extLst>
            <a:ext uri="{FF2B5EF4-FFF2-40B4-BE49-F238E27FC236}">
              <a16:creationId xmlns:a16="http://schemas.microsoft.com/office/drawing/2014/main" id="{00000000-0008-0000-0200-0000E203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95" name="Text Box 3">
          <a:extLst>
            <a:ext uri="{FF2B5EF4-FFF2-40B4-BE49-F238E27FC236}">
              <a16:creationId xmlns:a16="http://schemas.microsoft.com/office/drawing/2014/main" id="{00000000-0008-0000-0200-0000E303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996" name="Text Box 4">
          <a:extLst>
            <a:ext uri="{FF2B5EF4-FFF2-40B4-BE49-F238E27FC236}">
              <a16:creationId xmlns:a16="http://schemas.microsoft.com/office/drawing/2014/main" id="{00000000-0008-0000-0200-0000E403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97" name="Text Box 5">
          <a:extLst>
            <a:ext uri="{FF2B5EF4-FFF2-40B4-BE49-F238E27FC236}">
              <a16:creationId xmlns:a16="http://schemas.microsoft.com/office/drawing/2014/main" id="{00000000-0008-0000-0200-0000E503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998" name="Text Box 6">
          <a:extLst>
            <a:ext uri="{FF2B5EF4-FFF2-40B4-BE49-F238E27FC236}">
              <a16:creationId xmlns:a16="http://schemas.microsoft.com/office/drawing/2014/main" id="{00000000-0008-0000-0200-0000E603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999" name="Text Box 7">
          <a:extLst>
            <a:ext uri="{FF2B5EF4-FFF2-40B4-BE49-F238E27FC236}">
              <a16:creationId xmlns:a16="http://schemas.microsoft.com/office/drawing/2014/main" id="{00000000-0008-0000-0200-0000E703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571500</xdr:colOff>
      <xdr:row>65</xdr:row>
      <xdr:rowOff>38100</xdr:rowOff>
    </xdr:to>
    <xdr:sp macro="" textlink="">
      <xdr:nvSpPr>
        <xdr:cNvPr id="1000" name="Text Box 9">
          <a:extLst>
            <a:ext uri="{FF2B5EF4-FFF2-40B4-BE49-F238E27FC236}">
              <a16:creationId xmlns:a16="http://schemas.microsoft.com/office/drawing/2014/main" id="{00000000-0008-0000-0200-0000E8030000}"/>
            </a:ext>
          </a:extLst>
        </xdr:cNvPr>
        <xdr:cNvSpPr txBox="1">
          <a:spLocks noChangeArrowheads="1"/>
        </xdr:cNvSpPr>
      </xdr:nvSpPr>
      <xdr:spPr bwMode="auto">
        <a:xfrm>
          <a:off x="5067300" y="327660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01" name="Text Box 15">
          <a:extLst>
            <a:ext uri="{FF2B5EF4-FFF2-40B4-BE49-F238E27FC236}">
              <a16:creationId xmlns:a16="http://schemas.microsoft.com/office/drawing/2014/main" id="{00000000-0008-0000-0200-0000E903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02" name="Text Box 16">
          <a:extLst>
            <a:ext uri="{FF2B5EF4-FFF2-40B4-BE49-F238E27FC236}">
              <a16:creationId xmlns:a16="http://schemas.microsoft.com/office/drawing/2014/main" id="{00000000-0008-0000-0200-0000EA03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03" name="Text Box 17">
          <a:extLst>
            <a:ext uri="{FF2B5EF4-FFF2-40B4-BE49-F238E27FC236}">
              <a16:creationId xmlns:a16="http://schemas.microsoft.com/office/drawing/2014/main" id="{00000000-0008-0000-0200-0000EB03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1004" name="Text Box 1">
          <a:extLst>
            <a:ext uri="{FF2B5EF4-FFF2-40B4-BE49-F238E27FC236}">
              <a16:creationId xmlns:a16="http://schemas.microsoft.com/office/drawing/2014/main" id="{00000000-0008-0000-0200-0000EC03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05" name="Text Box 3">
          <a:extLst>
            <a:ext uri="{FF2B5EF4-FFF2-40B4-BE49-F238E27FC236}">
              <a16:creationId xmlns:a16="http://schemas.microsoft.com/office/drawing/2014/main" id="{00000000-0008-0000-0200-0000ED03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1006" name="Text Box 4">
          <a:extLst>
            <a:ext uri="{FF2B5EF4-FFF2-40B4-BE49-F238E27FC236}">
              <a16:creationId xmlns:a16="http://schemas.microsoft.com/office/drawing/2014/main" id="{00000000-0008-0000-0200-0000EE03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07" name="Text Box 5">
          <a:extLst>
            <a:ext uri="{FF2B5EF4-FFF2-40B4-BE49-F238E27FC236}">
              <a16:creationId xmlns:a16="http://schemas.microsoft.com/office/drawing/2014/main" id="{00000000-0008-0000-0200-0000EF03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1008" name="Text Box 6">
          <a:extLst>
            <a:ext uri="{FF2B5EF4-FFF2-40B4-BE49-F238E27FC236}">
              <a16:creationId xmlns:a16="http://schemas.microsoft.com/office/drawing/2014/main" id="{00000000-0008-0000-0200-0000F003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09" name="Text Box 7">
          <a:extLst>
            <a:ext uri="{FF2B5EF4-FFF2-40B4-BE49-F238E27FC236}">
              <a16:creationId xmlns:a16="http://schemas.microsoft.com/office/drawing/2014/main" id="{00000000-0008-0000-0200-0000F103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571500</xdr:colOff>
      <xdr:row>65</xdr:row>
      <xdr:rowOff>38100</xdr:rowOff>
    </xdr:to>
    <xdr:sp macro="" textlink="">
      <xdr:nvSpPr>
        <xdr:cNvPr id="1010" name="Text Box 9">
          <a:extLst>
            <a:ext uri="{FF2B5EF4-FFF2-40B4-BE49-F238E27FC236}">
              <a16:creationId xmlns:a16="http://schemas.microsoft.com/office/drawing/2014/main" id="{00000000-0008-0000-0200-0000F2030000}"/>
            </a:ext>
          </a:extLst>
        </xdr:cNvPr>
        <xdr:cNvSpPr txBox="1">
          <a:spLocks noChangeArrowheads="1"/>
        </xdr:cNvSpPr>
      </xdr:nvSpPr>
      <xdr:spPr bwMode="auto">
        <a:xfrm>
          <a:off x="5067300" y="327660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11" name="Text Box 15">
          <a:extLst>
            <a:ext uri="{FF2B5EF4-FFF2-40B4-BE49-F238E27FC236}">
              <a16:creationId xmlns:a16="http://schemas.microsoft.com/office/drawing/2014/main" id="{00000000-0008-0000-0200-0000F303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12" name="Text Box 16">
          <a:extLst>
            <a:ext uri="{FF2B5EF4-FFF2-40B4-BE49-F238E27FC236}">
              <a16:creationId xmlns:a16="http://schemas.microsoft.com/office/drawing/2014/main" id="{00000000-0008-0000-0200-0000F403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13" name="Text Box 17">
          <a:extLst>
            <a:ext uri="{FF2B5EF4-FFF2-40B4-BE49-F238E27FC236}">
              <a16:creationId xmlns:a16="http://schemas.microsoft.com/office/drawing/2014/main" id="{00000000-0008-0000-0200-0000F503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133350</xdr:colOff>
      <xdr:row>65</xdr:row>
      <xdr:rowOff>28575</xdr:rowOff>
    </xdr:to>
    <xdr:sp macro="" textlink="">
      <xdr:nvSpPr>
        <xdr:cNvPr id="1014" name="Text Box 1">
          <a:extLst>
            <a:ext uri="{FF2B5EF4-FFF2-40B4-BE49-F238E27FC236}">
              <a16:creationId xmlns:a16="http://schemas.microsoft.com/office/drawing/2014/main" id="{00000000-0008-0000-0200-0000F603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1015" name="Text Box 3">
          <a:extLst>
            <a:ext uri="{FF2B5EF4-FFF2-40B4-BE49-F238E27FC236}">
              <a16:creationId xmlns:a16="http://schemas.microsoft.com/office/drawing/2014/main" id="{00000000-0008-0000-0200-0000F703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133350</xdr:colOff>
      <xdr:row>65</xdr:row>
      <xdr:rowOff>28575</xdr:rowOff>
    </xdr:to>
    <xdr:sp macro="" textlink="">
      <xdr:nvSpPr>
        <xdr:cNvPr id="1016" name="Text Box 4">
          <a:extLst>
            <a:ext uri="{FF2B5EF4-FFF2-40B4-BE49-F238E27FC236}">
              <a16:creationId xmlns:a16="http://schemas.microsoft.com/office/drawing/2014/main" id="{00000000-0008-0000-0200-0000F803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1017" name="Text Box 5">
          <a:extLst>
            <a:ext uri="{FF2B5EF4-FFF2-40B4-BE49-F238E27FC236}">
              <a16:creationId xmlns:a16="http://schemas.microsoft.com/office/drawing/2014/main" id="{00000000-0008-0000-0200-0000F903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133350</xdr:colOff>
      <xdr:row>65</xdr:row>
      <xdr:rowOff>28575</xdr:rowOff>
    </xdr:to>
    <xdr:sp macro="" textlink="">
      <xdr:nvSpPr>
        <xdr:cNvPr id="1018" name="Text Box 6">
          <a:extLst>
            <a:ext uri="{FF2B5EF4-FFF2-40B4-BE49-F238E27FC236}">
              <a16:creationId xmlns:a16="http://schemas.microsoft.com/office/drawing/2014/main" id="{00000000-0008-0000-0200-0000FA03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1019" name="Text Box 7">
          <a:extLst>
            <a:ext uri="{FF2B5EF4-FFF2-40B4-BE49-F238E27FC236}">
              <a16:creationId xmlns:a16="http://schemas.microsoft.com/office/drawing/2014/main" id="{00000000-0008-0000-0200-0000FB03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133350</xdr:colOff>
      <xdr:row>65</xdr:row>
      <xdr:rowOff>28575</xdr:rowOff>
    </xdr:to>
    <xdr:sp macro="" textlink="">
      <xdr:nvSpPr>
        <xdr:cNvPr id="1020" name="Text Box 8">
          <a:extLst>
            <a:ext uri="{FF2B5EF4-FFF2-40B4-BE49-F238E27FC236}">
              <a16:creationId xmlns:a16="http://schemas.microsoft.com/office/drawing/2014/main" id="{00000000-0008-0000-0200-0000FC03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523875</xdr:colOff>
      <xdr:row>65</xdr:row>
      <xdr:rowOff>66675</xdr:rowOff>
    </xdr:to>
    <xdr:sp macro="" textlink="">
      <xdr:nvSpPr>
        <xdr:cNvPr id="1021" name="Text Box 9">
          <a:extLst>
            <a:ext uri="{FF2B5EF4-FFF2-40B4-BE49-F238E27FC236}">
              <a16:creationId xmlns:a16="http://schemas.microsoft.com/office/drawing/2014/main" id="{00000000-0008-0000-0200-0000FD030000}"/>
            </a:ext>
          </a:extLst>
        </xdr:cNvPr>
        <xdr:cNvSpPr txBox="1">
          <a:spLocks noChangeArrowheads="1"/>
        </xdr:cNvSpPr>
      </xdr:nvSpPr>
      <xdr:spPr bwMode="auto">
        <a:xfrm>
          <a:off x="5067300" y="327660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523875</xdr:colOff>
      <xdr:row>65</xdr:row>
      <xdr:rowOff>66675</xdr:rowOff>
    </xdr:to>
    <xdr:sp macro="" textlink="">
      <xdr:nvSpPr>
        <xdr:cNvPr id="1022" name="Text Box 13">
          <a:extLst>
            <a:ext uri="{FF2B5EF4-FFF2-40B4-BE49-F238E27FC236}">
              <a16:creationId xmlns:a16="http://schemas.microsoft.com/office/drawing/2014/main" id="{00000000-0008-0000-0200-0000FE030000}"/>
            </a:ext>
          </a:extLst>
        </xdr:cNvPr>
        <xdr:cNvSpPr txBox="1">
          <a:spLocks noChangeArrowheads="1"/>
        </xdr:cNvSpPr>
      </xdr:nvSpPr>
      <xdr:spPr bwMode="auto">
        <a:xfrm>
          <a:off x="5067300" y="327660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1023" name="Text Box 15">
          <a:extLst>
            <a:ext uri="{FF2B5EF4-FFF2-40B4-BE49-F238E27FC236}">
              <a16:creationId xmlns:a16="http://schemas.microsoft.com/office/drawing/2014/main" id="{00000000-0008-0000-0200-0000FF03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485775</xdr:colOff>
      <xdr:row>65</xdr:row>
      <xdr:rowOff>66675</xdr:rowOff>
    </xdr:to>
    <xdr:sp macro="" textlink="">
      <xdr:nvSpPr>
        <xdr:cNvPr id="1024" name="Text Box 16">
          <a:extLst>
            <a:ext uri="{FF2B5EF4-FFF2-40B4-BE49-F238E27FC236}">
              <a16:creationId xmlns:a16="http://schemas.microsoft.com/office/drawing/2014/main" id="{00000000-0008-0000-0200-00000004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1025" name="Text Box 1">
          <a:extLst>
            <a:ext uri="{FF2B5EF4-FFF2-40B4-BE49-F238E27FC236}">
              <a16:creationId xmlns:a16="http://schemas.microsoft.com/office/drawing/2014/main" id="{00000000-0008-0000-0200-00000104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26" name="Text Box 3">
          <a:extLst>
            <a:ext uri="{FF2B5EF4-FFF2-40B4-BE49-F238E27FC236}">
              <a16:creationId xmlns:a16="http://schemas.microsoft.com/office/drawing/2014/main" id="{00000000-0008-0000-0200-00000204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1027" name="Text Box 4">
          <a:extLst>
            <a:ext uri="{FF2B5EF4-FFF2-40B4-BE49-F238E27FC236}">
              <a16:creationId xmlns:a16="http://schemas.microsoft.com/office/drawing/2014/main" id="{00000000-0008-0000-0200-00000304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28" name="Text Box 5">
          <a:extLst>
            <a:ext uri="{FF2B5EF4-FFF2-40B4-BE49-F238E27FC236}">
              <a16:creationId xmlns:a16="http://schemas.microsoft.com/office/drawing/2014/main" id="{00000000-0008-0000-0200-00000404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1029" name="Text Box 6">
          <a:extLst>
            <a:ext uri="{FF2B5EF4-FFF2-40B4-BE49-F238E27FC236}">
              <a16:creationId xmlns:a16="http://schemas.microsoft.com/office/drawing/2014/main" id="{00000000-0008-0000-0200-00000504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30" name="Text Box 7">
          <a:extLst>
            <a:ext uri="{FF2B5EF4-FFF2-40B4-BE49-F238E27FC236}">
              <a16:creationId xmlns:a16="http://schemas.microsoft.com/office/drawing/2014/main" id="{00000000-0008-0000-0200-00000604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571500</xdr:colOff>
      <xdr:row>65</xdr:row>
      <xdr:rowOff>38100</xdr:rowOff>
    </xdr:to>
    <xdr:sp macro="" textlink="">
      <xdr:nvSpPr>
        <xdr:cNvPr id="1031" name="Text Box 9">
          <a:extLst>
            <a:ext uri="{FF2B5EF4-FFF2-40B4-BE49-F238E27FC236}">
              <a16:creationId xmlns:a16="http://schemas.microsoft.com/office/drawing/2014/main" id="{00000000-0008-0000-0200-000007040000}"/>
            </a:ext>
          </a:extLst>
        </xdr:cNvPr>
        <xdr:cNvSpPr txBox="1">
          <a:spLocks noChangeArrowheads="1"/>
        </xdr:cNvSpPr>
      </xdr:nvSpPr>
      <xdr:spPr bwMode="auto">
        <a:xfrm>
          <a:off x="5067300" y="327660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32" name="Text Box 15">
          <a:extLst>
            <a:ext uri="{FF2B5EF4-FFF2-40B4-BE49-F238E27FC236}">
              <a16:creationId xmlns:a16="http://schemas.microsoft.com/office/drawing/2014/main" id="{00000000-0008-0000-0200-00000804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33" name="Text Box 16">
          <a:extLst>
            <a:ext uri="{FF2B5EF4-FFF2-40B4-BE49-F238E27FC236}">
              <a16:creationId xmlns:a16="http://schemas.microsoft.com/office/drawing/2014/main" id="{00000000-0008-0000-0200-00000904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34" name="Text Box 17">
          <a:extLst>
            <a:ext uri="{FF2B5EF4-FFF2-40B4-BE49-F238E27FC236}">
              <a16:creationId xmlns:a16="http://schemas.microsoft.com/office/drawing/2014/main" id="{00000000-0008-0000-0200-00000A04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1035" name="Text Box 1">
          <a:extLst>
            <a:ext uri="{FF2B5EF4-FFF2-40B4-BE49-F238E27FC236}">
              <a16:creationId xmlns:a16="http://schemas.microsoft.com/office/drawing/2014/main" id="{00000000-0008-0000-0200-00000B04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36" name="Text Box 3">
          <a:extLst>
            <a:ext uri="{FF2B5EF4-FFF2-40B4-BE49-F238E27FC236}">
              <a16:creationId xmlns:a16="http://schemas.microsoft.com/office/drawing/2014/main" id="{00000000-0008-0000-0200-00000C04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1037" name="Text Box 4">
          <a:extLst>
            <a:ext uri="{FF2B5EF4-FFF2-40B4-BE49-F238E27FC236}">
              <a16:creationId xmlns:a16="http://schemas.microsoft.com/office/drawing/2014/main" id="{00000000-0008-0000-0200-00000D04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38" name="Text Box 5">
          <a:extLst>
            <a:ext uri="{FF2B5EF4-FFF2-40B4-BE49-F238E27FC236}">
              <a16:creationId xmlns:a16="http://schemas.microsoft.com/office/drawing/2014/main" id="{00000000-0008-0000-0200-00000E04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219075</xdr:colOff>
      <xdr:row>65</xdr:row>
      <xdr:rowOff>28575</xdr:rowOff>
    </xdr:to>
    <xdr:sp macro="" textlink="">
      <xdr:nvSpPr>
        <xdr:cNvPr id="1039" name="Text Box 6">
          <a:extLst>
            <a:ext uri="{FF2B5EF4-FFF2-40B4-BE49-F238E27FC236}">
              <a16:creationId xmlns:a16="http://schemas.microsoft.com/office/drawing/2014/main" id="{00000000-0008-0000-0200-00000F04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40" name="Text Box 7">
          <a:extLst>
            <a:ext uri="{FF2B5EF4-FFF2-40B4-BE49-F238E27FC236}">
              <a16:creationId xmlns:a16="http://schemas.microsoft.com/office/drawing/2014/main" id="{00000000-0008-0000-0200-00001004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571500</xdr:colOff>
      <xdr:row>65</xdr:row>
      <xdr:rowOff>38100</xdr:rowOff>
    </xdr:to>
    <xdr:sp macro="" textlink="">
      <xdr:nvSpPr>
        <xdr:cNvPr id="1041" name="Text Box 9">
          <a:extLst>
            <a:ext uri="{FF2B5EF4-FFF2-40B4-BE49-F238E27FC236}">
              <a16:creationId xmlns:a16="http://schemas.microsoft.com/office/drawing/2014/main" id="{00000000-0008-0000-0200-000011040000}"/>
            </a:ext>
          </a:extLst>
        </xdr:cNvPr>
        <xdr:cNvSpPr txBox="1">
          <a:spLocks noChangeArrowheads="1"/>
        </xdr:cNvSpPr>
      </xdr:nvSpPr>
      <xdr:spPr bwMode="auto">
        <a:xfrm>
          <a:off x="5067300" y="327660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42" name="Text Box 15">
          <a:extLst>
            <a:ext uri="{FF2B5EF4-FFF2-40B4-BE49-F238E27FC236}">
              <a16:creationId xmlns:a16="http://schemas.microsoft.com/office/drawing/2014/main" id="{00000000-0008-0000-0200-00001204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43" name="Text Box 16">
          <a:extLst>
            <a:ext uri="{FF2B5EF4-FFF2-40B4-BE49-F238E27FC236}">
              <a16:creationId xmlns:a16="http://schemas.microsoft.com/office/drawing/2014/main" id="{00000000-0008-0000-0200-00001304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65</xdr:row>
      <xdr:rowOff>0</xdr:rowOff>
    </xdr:from>
    <xdr:to>
      <xdr:col>0</xdr:col>
      <xdr:colOff>533400</xdr:colOff>
      <xdr:row>65</xdr:row>
      <xdr:rowOff>38100</xdr:rowOff>
    </xdr:to>
    <xdr:sp macro="" textlink="">
      <xdr:nvSpPr>
        <xdr:cNvPr id="1044" name="Text Box 17">
          <a:extLst>
            <a:ext uri="{FF2B5EF4-FFF2-40B4-BE49-F238E27FC236}">
              <a16:creationId xmlns:a16="http://schemas.microsoft.com/office/drawing/2014/main" id="{00000000-0008-0000-0200-00001404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133350</xdr:colOff>
      <xdr:row>94</xdr:row>
      <xdr:rowOff>28575</xdr:rowOff>
    </xdr:to>
    <xdr:sp macro="" textlink="">
      <xdr:nvSpPr>
        <xdr:cNvPr id="1045" name="Text Box 1">
          <a:extLst>
            <a:ext uri="{FF2B5EF4-FFF2-40B4-BE49-F238E27FC236}">
              <a16:creationId xmlns:a16="http://schemas.microsoft.com/office/drawing/2014/main" id="{00000000-0008-0000-0200-000015040000}"/>
            </a:ext>
          </a:extLst>
        </xdr:cNvPr>
        <xdr:cNvSpPr txBox="1">
          <a:spLocks noChangeArrowheads="1"/>
        </xdr:cNvSpPr>
      </xdr:nvSpPr>
      <xdr:spPr bwMode="auto">
        <a:xfrm>
          <a:off x="5067300" y="496252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046" name="Text Box 3">
          <a:extLst>
            <a:ext uri="{FF2B5EF4-FFF2-40B4-BE49-F238E27FC236}">
              <a16:creationId xmlns:a16="http://schemas.microsoft.com/office/drawing/2014/main" id="{00000000-0008-0000-0200-000016040000}"/>
            </a:ext>
          </a:extLst>
        </xdr:cNvPr>
        <xdr:cNvSpPr txBox="1">
          <a:spLocks noChangeArrowheads="1"/>
        </xdr:cNvSpPr>
      </xdr:nvSpPr>
      <xdr:spPr bwMode="auto">
        <a:xfrm>
          <a:off x="5067300" y="49625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133350</xdr:colOff>
      <xdr:row>94</xdr:row>
      <xdr:rowOff>28575</xdr:rowOff>
    </xdr:to>
    <xdr:sp macro="" textlink="">
      <xdr:nvSpPr>
        <xdr:cNvPr id="1047" name="Text Box 4">
          <a:extLst>
            <a:ext uri="{FF2B5EF4-FFF2-40B4-BE49-F238E27FC236}">
              <a16:creationId xmlns:a16="http://schemas.microsoft.com/office/drawing/2014/main" id="{00000000-0008-0000-0200-000017040000}"/>
            </a:ext>
          </a:extLst>
        </xdr:cNvPr>
        <xdr:cNvSpPr txBox="1">
          <a:spLocks noChangeArrowheads="1"/>
        </xdr:cNvSpPr>
      </xdr:nvSpPr>
      <xdr:spPr bwMode="auto">
        <a:xfrm>
          <a:off x="5067300" y="496252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048" name="Text Box 5">
          <a:extLst>
            <a:ext uri="{FF2B5EF4-FFF2-40B4-BE49-F238E27FC236}">
              <a16:creationId xmlns:a16="http://schemas.microsoft.com/office/drawing/2014/main" id="{00000000-0008-0000-0200-000018040000}"/>
            </a:ext>
          </a:extLst>
        </xdr:cNvPr>
        <xdr:cNvSpPr txBox="1">
          <a:spLocks noChangeArrowheads="1"/>
        </xdr:cNvSpPr>
      </xdr:nvSpPr>
      <xdr:spPr bwMode="auto">
        <a:xfrm>
          <a:off x="5067300" y="49625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133350</xdr:colOff>
      <xdr:row>94</xdr:row>
      <xdr:rowOff>28575</xdr:rowOff>
    </xdr:to>
    <xdr:sp macro="" textlink="">
      <xdr:nvSpPr>
        <xdr:cNvPr id="1049" name="Text Box 6">
          <a:extLst>
            <a:ext uri="{FF2B5EF4-FFF2-40B4-BE49-F238E27FC236}">
              <a16:creationId xmlns:a16="http://schemas.microsoft.com/office/drawing/2014/main" id="{00000000-0008-0000-0200-000019040000}"/>
            </a:ext>
          </a:extLst>
        </xdr:cNvPr>
        <xdr:cNvSpPr txBox="1">
          <a:spLocks noChangeArrowheads="1"/>
        </xdr:cNvSpPr>
      </xdr:nvSpPr>
      <xdr:spPr bwMode="auto">
        <a:xfrm>
          <a:off x="5067300" y="496252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050" name="Text Box 7">
          <a:extLst>
            <a:ext uri="{FF2B5EF4-FFF2-40B4-BE49-F238E27FC236}">
              <a16:creationId xmlns:a16="http://schemas.microsoft.com/office/drawing/2014/main" id="{00000000-0008-0000-0200-00001A040000}"/>
            </a:ext>
          </a:extLst>
        </xdr:cNvPr>
        <xdr:cNvSpPr txBox="1">
          <a:spLocks noChangeArrowheads="1"/>
        </xdr:cNvSpPr>
      </xdr:nvSpPr>
      <xdr:spPr bwMode="auto">
        <a:xfrm>
          <a:off x="5067300" y="49625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133350</xdr:colOff>
      <xdr:row>94</xdr:row>
      <xdr:rowOff>28575</xdr:rowOff>
    </xdr:to>
    <xdr:sp macro="" textlink="">
      <xdr:nvSpPr>
        <xdr:cNvPr id="1051" name="Text Box 8">
          <a:extLst>
            <a:ext uri="{FF2B5EF4-FFF2-40B4-BE49-F238E27FC236}">
              <a16:creationId xmlns:a16="http://schemas.microsoft.com/office/drawing/2014/main" id="{00000000-0008-0000-0200-00001B040000}"/>
            </a:ext>
          </a:extLst>
        </xdr:cNvPr>
        <xdr:cNvSpPr txBox="1">
          <a:spLocks noChangeArrowheads="1"/>
        </xdr:cNvSpPr>
      </xdr:nvSpPr>
      <xdr:spPr bwMode="auto">
        <a:xfrm>
          <a:off x="5067300" y="496252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523875</xdr:colOff>
      <xdr:row>94</xdr:row>
      <xdr:rowOff>66675</xdr:rowOff>
    </xdr:to>
    <xdr:sp macro="" textlink="">
      <xdr:nvSpPr>
        <xdr:cNvPr id="1052" name="Text Box 9">
          <a:extLst>
            <a:ext uri="{FF2B5EF4-FFF2-40B4-BE49-F238E27FC236}">
              <a16:creationId xmlns:a16="http://schemas.microsoft.com/office/drawing/2014/main" id="{00000000-0008-0000-0200-00001C040000}"/>
            </a:ext>
          </a:extLst>
        </xdr:cNvPr>
        <xdr:cNvSpPr txBox="1">
          <a:spLocks noChangeArrowheads="1"/>
        </xdr:cNvSpPr>
      </xdr:nvSpPr>
      <xdr:spPr bwMode="auto">
        <a:xfrm>
          <a:off x="5067300" y="496252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523875</xdr:colOff>
      <xdr:row>94</xdr:row>
      <xdr:rowOff>66675</xdr:rowOff>
    </xdr:to>
    <xdr:sp macro="" textlink="">
      <xdr:nvSpPr>
        <xdr:cNvPr id="1053" name="Text Box 13">
          <a:extLst>
            <a:ext uri="{FF2B5EF4-FFF2-40B4-BE49-F238E27FC236}">
              <a16:creationId xmlns:a16="http://schemas.microsoft.com/office/drawing/2014/main" id="{00000000-0008-0000-0200-00001D040000}"/>
            </a:ext>
          </a:extLst>
        </xdr:cNvPr>
        <xdr:cNvSpPr txBox="1">
          <a:spLocks noChangeArrowheads="1"/>
        </xdr:cNvSpPr>
      </xdr:nvSpPr>
      <xdr:spPr bwMode="auto">
        <a:xfrm>
          <a:off x="5067300" y="496252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054" name="Text Box 15">
          <a:extLst>
            <a:ext uri="{FF2B5EF4-FFF2-40B4-BE49-F238E27FC236}">
              <a16:creationId xmlns:a16="http://schemas.microsoft.com/office/drawing/2014/main" id="{00000000-0008-0000-0200-00001E040000}"/>
            </a:ext>
          </a:extLst>
        </xdr:cNvPr>
        <xdr:cNvSpPr txBox="1">
          <a:spLocks noChangeArrowheads="1"/>
        </xdr:cNvSpPr>
      </xdr:nvSpPr>
      <xdr:spPr bwMode="auto">
        <a:xfrm>
          <a:off x="5067300" y="49625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055" name="Text Box 16">
          <a:extLst>
            <a:ext uri="{FF2B5EF4-FFF2-40B4-BE49-F238E27FC236}">
              <a16:creationId xmlns:a16="http://schemas.microsoft.com/office/drawing/2014/main" id="{00000000-0008-0000-0200-00001F040000}"/>
            </a:ext>
          </a:extLst>
        </xdr:cNvPr>
        <xdr:cNvSpPr txBox="1">
          <a:spLocks noChangeArrowheads="1"/>
        </xdr:cNvSpPr>
      </xdr:nvSpPr>
      <xdr:spPr bwMode="auto">
        <a:xfrm>
          <a:off x="5067300" y="49625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056" name="Text Box 1">
          <a:extLst>
            <a:ext uri="{FF2B5EF4-FFF2-40B4-BE49-F238E27FC236}">
              <a16:creationId xmlns:a16="http://schemas.microsoft.com/office/drawing/2014/main" id="{00000000-0008-0000-0200-000020040000}"/>
            </a:ext>
          </a:extLst>
        </xdr:cNvPr>
        <xdr:cNvSpPr txBox="1">
          <a:spLocks noChangeArrowheads="1"/>
        </xdr:cNvSpPr>
      </xdr:nvSpPr>
      <xdr:spPr bwMode="auto">
        <a:xfrm>
          <a:off x="5067300" y="49625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57" name="Text Box 3">
          <a:extLst>
            <a:ext uri="{FF2B5EF4-FFF2-40B4-BE49-F238E27FC236}">
              <a16:creationId xmlns:a16="http://schemas.microsoft.com/office/drawing/2014/main" id="{00000000-0008-0000-0200-000021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058" name="Text Box 4">
          <a:extLst>
            <a:ext uri="{FF2B5EF4-FFF2-40B4-BE49-F238E27FC236}">
              <a16:creationId xmlns:a16="http://schemas.microsoft.com/office/drawing/2014/main" id="{00000000-0008-0000-0200-000022040000}"/>
            </a:ext>
          </a:extLst>
        </xdr:cNvPr>
        <xdr:cNvSpPr txBox="1">
          <a:spLocks noChangeArrowheads="1"/>
        </xdr:cNvSpPr>
      </xdr:nvSpPr>
      <xdr:spPr bwMode="auto">
        <a:xfrm>
          <a:off x="5067300" y="49625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59" name="Text Box 5">
          <a:extLst>
            <a:ext uri="{FF2B5EF4-FFF2-40B4-BE49-F238E27FC236}">
              <a16:creationId xmlns:a16="http://schemas.microsoft.com/office/drawing/2014/main" id="{00000000-0008-0000-0200-000023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060" name="Text Box 6">
          <a:extLst>
            <a:ext uri="{FF2B5EF4-FFF2-40B4-BE49-F238E27FC236}">
              <a16:creationId xmlns:a16="http://schemas.microsoft.com/office/drawing/2014/main" id="{00000000-0008-0000-0200-000024040000}"/>
            </a:ext>
          </a:extLst>
        </xdr:cNvPr>
        <xdr:cNvSpPr txBox="1">
          <a:spLocks noChangeArrowheads="1"/>
        </xdr:cNvSpPr>
      </xdr:nvSpPr>
      <xdr:spPr bwMode="auto">
        <a:xfrm>
          <a:off x="5067300" y="49625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61" name="Text Box 7">
          <a:extLst>
            <a:ext uri="{FF2B5EF4-FFF2-40B4-BE49-F238E27FC236}">
              <a16:creationId xmlns:a16="http://schemas.microsoft.com/office/drawing/2014/main" id="{00000000-0008-0000-0200-000025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571500</xdr:colOff>
      <xdr:row>94</xdr:row>
      <xdr:rowOff>38100</xdr:rowOff>
    </xdr:to>
    <xdr:sp macro="" textlink="">
      <xdr:nvSpPr>
        <xdr:cNvPr id="1062" name="Text Box 9">
          <a:extLst>
            <a:ext uri="{FF2B5EF4-FFF2-40B4-BE49-F238E27FC236}">
              <a16:creationId xmlns:a16="http://schemas.microsoft.com/office/drawing/2014/main" id="{00000000-0008-0000-0200-000026040000}"/>
            </a:ext>
          </a:extLst>
        </xdr:cNvPr>
        <xdr:cNvSpPr txBox="1">
          <a:spLocks noChangeArrowheads="1"/>
        </xdr:cNvSpPr>
      </xdr:nvSpPr>
      <xdr:spPr bwMode="auto">
        <a:xfrm>
          <a:off x="5067300" y="496252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63" name="Text Box 15">
          <a:extLst>
            <a:ext uri="{FF2B5EF4-FFF2-40B4-BE49-F238E27FC236}">
              <a16:creationId xmlns:a16="http://schemas.microsoft.com/office/drawing/2014/main" id="{00000000-0008-0000-0200-000027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64" name="Text Box 16">
          <a:extLst>
            <a:ext uri="{FF2B5EF4-FFF2-40B4-BE49-F238E27FC236}">
              <a16:creationId xmlns:a16="http://schemas.microsoft.com/office/drawing/2014/main" id="{00000000-0008-0000-0200-000028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65" name="Text Box 17">
          <a:extLst>
            <a:ext uri="{FF2B5EF4-FFF2-40B4-BE49-F238E27FC236}">
              <a16:creationId xmlns:a16="http://schemas.microsoft.com/office/drawing/2014/main" id="{00000000-0008-0000-0200-000029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066" name="Text Box 1">
          <a:extLst>
            <a:ext uri="{FF2B5EF4-FFF2-40B4-BE49-F238E27FC236}">
              <a16:creationId xmlns:a16="http://schemas.microsoft.com/office/drawing/2014/main" id="{00000000-0008-0000-0200-00002A040000}"/>
            </a:ext>
          </a:extLst>
        </xdr:cNvPr>
        <xdr:cNvSpPr txBox="1">
          <a:spLocks noChangeArrowheads="1"/>
        </xdr:cNvSpPr>
      </xdr:nvSpPr>
      <xdr:spPr bwMode="auto">
        <a:xfrm>
          <a:off x="5067300" y="49625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67" name="Text Box 3">
          <a:extLst>
            <a:ext uri="{FF2B5EF4-FFF2-40B4-BE49-F238E27FC236}">
              <a16:creationId xmlns:a16="http://schemas.microsoft.com/office/drawing/2014/main" id="{00000000-0008-0000-0200-00002B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068" name="Text Box 4">
          <a:extLst>
            <a:ext uri="{FF2B5EF4-FFF2-40B4-BE49-F238E27FC236}">
              <a16:creationId xmlns:a16="http://schemas.microsoft.com/office/drawing/2014/main" id="{00000000-0008-0000-0200-00002C040000}"/>
            </a:ext>
          </a:extLst>
        </xdr:cNvPr>
        <xdr:cNvSpPr txBox="1">
          <a:spLocks noChangeArrowheads="1"/>
        </xdr:cNvSpPr>
      </xdr:nvSpPr>
      <xdr:spPr bwMode="auto">
        <a:xfrm>
          <a:off x="5067300" y="49625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69" name="Text Box 5">
          <a:extLst>
            <a:ext uri="{FF2B5EF4-FFF2-40B4-BE49-F238E27FC236}">
              <a16:creationId xmlns:a16="http://schemas.microsoft.com/office/drawing/2014/main" id="{00000000-0008-0000-0200-00002D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070" name="Text Box 6">
          <a:extLst>
            <a:ext uri="{FF2B5EF4-FFF2-40B4-BE49-F238E27FC236}">
              <a16:creationId xmlns:a16="http://schemas.microsoft.com/office/drawing/2014/main" id="{00000000-0008-0000-0200-00002E040000}"/>
            </a:ext>
          </a:extLst>
        </xdr:cNvPr>
        <xdr:cNvSpPr txBox="1">
          <a:spLocks noChangeArrowheads="1"/>
        </xdr:cNvSpPr>
      </xdr:nvSpPr>
      <xdr:spPr bwMode="auto">
        <a:xfrm>
          <a:off x="5067300" y="49625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71" name="Text Box 7">
          <a:extLst>
            <a:ext uri="{FF2B5EF4-FFF2-40B4-BE49-F238E27FC236}">
              <a16:creationId xmlns:a16="http://schemas.microsoft.com/office/drawing/2014/main" id="{00000000-0008-0000-0200-00002F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571500</xdr:colOff>
      <xdr:row>94</xdr:row>
      <xdr:rowOff>38100</xdr:rowOff>
    </xdr:to>
    <xdr:sp macro="" textlink="">
      <xdr:nvSpPr>
        <xdr:cNvPr id="1072" name="Text Box 9">
          <a:extLst>
            <a:ext uri="{FF2B5EF4-FFF2-40B4-BE49-F238E27FC236}">
              <a16:creationId xmlns:a16="http://schemas.microsoft.com/office/drawing/2014/main" id="{00000000-0008-0000-0200-000030040000}"/>
            </a:ext>
          </a:extLst>
        </xdr:cNvPr>
        <xdr:cNvSpPr txBox="1">
          <a:spLocks noChangeArrowheads="1"/>
        </xdr:cNvSpPr>
      </xdr:nvSpPr>
      <xdr:spPr bwMode="auto">
        <a:xfrm>
          <a:off x="5067300" y="496252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73" name="Text Box 15">
          <a:extLst>
            <a:ext uri="{FF2B5EF4-FFF2-40B4-BE49-F238E27FC236}">
              <a16:creationId xmlns:a16="http://schemas.microsoft.com/office/drawing/2014/main" id="{00000000-0008-0000-0200-000031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74" name="Text Box 16">
          <a:extLst>
            <a:ext uri="{FF2B5EF4-FFF2-40B4-BE49-F238E27FC236}">
              <a16:creationId xmlns:a16="http://schemas.microsoft.com/office/drawing/2014/main" id="{00000000-0008-0000-0200-000032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75" name="Text Box 17">
          <a:extLst>
            <a:ext uri="{FF2B5EF4-FFF2-40B4-BE49-F238E27FC236}">
              <a16:creationId xmlns:a16="http://schemas.microsoft.com/office/drawing/2014/main" id="{00000000-0008-0000-0200-000033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133350</xdr:colOff>
      <xdr:row>94</xdr:row>
      <xdr:rowOff>28575</xdr:rowOff>
    </xdr:to>
    <xdr:sp macro="" textlink="">
      <xdr:nvSpPr>
        <xdr:cNvPr id="1076" name="Text Box 1">
          <a:extLst>
            <a:ext uri="{FF2B5EF4-FFF2-40B4-BE49-F238E27FC236}">
              <a16:creationId xmlns:a16="http://schemas.microsoft.com/office/drawing/2014/main" id="{00000000-0008-0000-0200-000034040000}"/>
            </a:ext>
          </a:extLst>
        </xdr:cNvPr>
        <xdr:cNvSpPr txBox="1">
          <a:spLocks noChangeArrowheads="1"/>
        </xdr:cNvSpPr>
      </xdr:nvSpPr>
      <xdr:spPr bwMode="auto">
        <a:xfrm>
          <a:off x="5067300" y="496252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077" name="Text Box 3">
          <a:extLst>
            <a:ext uri="{FF2B5EF4-FFF2-40B4-BE49-F238E27FC236}">
              <a16:creationId xmlns:a16="http://schemas.microsoft.com/office/drawing/2014/main" id="{00000000-0008-0000-0200-000035040000}"/>
            </a:ext>
          </a:extLst>
        </xdr:cNvPr>
        <xdr:cNvSpPr txBox="1">
          <a:spLocks noChangeArrowheads="1"/>
        </xdr:cNvSpPr>
      </xdr:nvSpPr>
      <xdr:spPr bwMode="auto">
        <a:xfrm>
          <a:off x="5067300" y="49625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133350</xdr:colOff>
      <xdr:row>94</xdr:row>
      <xdr:rowOff>28575</xdr:rowOff>
    </xdr:to>
    <xdr:sp macro="" textlink="">
      <xdr:nvSpPr>
        <xdr:cNvPr id="1078" name="Text Box 4">
          <a:extLst>
            <a:ext uri="{FF2B5EF4-FFF2-40B4-BE49-F238E27FC236}">
              <a16:creationId xmlns:a16="http://schemas.microsoft.com/office/drawing/2014/main" id="{00000000-0008-0000-0200-000036040000}"/>
            </a:ext>
          </a:extLst>
        </xdr:cNvPr>
        <xdr:cNvSpPr txBox="1">
          <a:spLocks noChangeArrowheads="1"/>
        </xdr:cNvSpPr>
      </xdr:nvSpPr>
      <xdr:spPr bwMode="auto">
        <a:xfrm>
          <a:off x="5067300" y="496252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079" name="Text Box 5">
          <a:extLst>
            <a:ext uri="{FF2B5EF4-FFF2-40B4-BE49-F238E27FC236}">
              <a16:creationId xmlns:a16="http://schemas.microsoft.com/office/drawing/2014/main" id="{00000000-0008-0000-0200-000037040000}"/>
            </a:ext>
          </a:extLst>
        </xdr:cNvPr>
        <xdr:cNvSpPr txBox="1">
          <a:spLocks noChangeArrowheads="1"/>
        </xdr:cNvSpPr>
      </xdr:nvSpPr>
      <xdr:spPr bwMode="auto">
        <a:xfrm>
          <a:off x="5067300" y="49625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133350</xdr:colOff>
      <xdr:row>94</xdr:row>
      <xdr:rowOff>28575</xdr:rowOff>
    </xdr:to>
    <xdr:sp macro="" textlink="">
      <xdr:nvSpPr>
        <xdr:cNvPr id="1080" name="Text Box 6">
          <a:extLst>
            <a:ext uri="{FF2B5EF4-FFF2-40B4-BE49-F238E27FC236}">
              <a16:creationId xmlns:a16="http://schemas.microsoft.com/office/drawing/2014/main" id="{00000000-0008-0000-0200-000038040000}"/>
            </a:ext>
          </a:extLst>
        </xdr:cNvPr>
        <xdr:cNvSpPr txBox="1">
          <a:spLocks noChangeArrowheads="1"/>
        </xdr:cNvSpPr>
      </xdr:nvSpPr>
      <xdr:spPr bwMode="auto">
        <a:xfrm>
          <a:off x="5067300" y="496252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081" name="Text Box 7">
          <a:extLst>
            <a:ext uri="{FF2B5EF4-FFF2-40B4-BE49-F238E27FC236}">
              <a16:creationId xmlns:a16="http://schemas.microsoft.com/office/drawing/2014/main" id="{00000000-0008-0000-0200-000039040000}"/>
            </a:ext>
          </a:extLst>
        </xdr:cNvPr>
        <xdr:cNvSpPr txBox="1">
          <a:spLocks noChangeArrowheads="1"/>
        </xdr:cNvSpPr>
      </xdr:nvSpPr>
      <xdr:spPr bwMode="auto">
        <a:xfrm>
          <a:off x="5067300" y="49625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133350</xdr:colOff>
      <xdr:row>94</xdr:row>
      <xdr:rowOff>28575</xdr:rowOff>
    </xdr:to>
    <xdr:sp macro="" textlink="">
      <xdr:nvSpPr>
        <xdr:cNvPr id="1082" name="Text Box 8">
          <a:extLst>
            <a:ext uri="{FF2B5EF4-FFF2-40B4-BE49-F238E27FC236}">
              <a16:creationId xmlns:a16="http://schemas.microsoft.com/office/drawing/2014/main" id="{00000000-0008-0000-0200-00003A040000}"/>
            </a:ext>
          </a:extLst>
        </xdr:cNvPr>
        <xdr:cNvSpPr txBox="1">
          <a:spLocks noChangeArrowheads="1"/>
        </xdr:cNvSpPr>
      </xdr:nvSpPr>
      <xdr:spPr bwMode="auto">
        <a:xfrm>
          <a:off x="5067300" y="496252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523875</xdr:colOff>
      <xdr:row>94</xdr:row>
      <xdr:rowOff>66675</xdr:rowOff>
    </xdr:to>
    <xdr:sp macro="" textlink="">
      <xdr:nvSpPr>
        <xdr:cNvPr id="1083" name="Text Box 9">
          <a:extLst>
            <a:ext uri="{FF2B5EF4-FFF2-40B4-BE49-F238E27FC236}">
              <a16:creationId xmlns:a16="http://schemas.microsoft.com/office/drawing/2014/main" id="{00000000-0008-0000-0200-00003B040000}"/>
            </a:ext>
          </a:extLst>
        </xdr:cNvPr>
        <xdr:cNvSpPr txBox="1">
          <a:spLocks noChangeArrowheads="1"/>
        </xdr:cNvSpPr>
      </xdr:nvSpPr>
      <xdr:spPr bwMode="auto">
        <a:xfrm>
          <a:off x="5067300" y="496252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523875</xdr:colOff>
      <xdr:row>94</xdr:row>
      <xdr:rowOff>66675</xdr:rowOff>
    </xdr:to>
    <xdr:sp macro="" textlink="">
      <xdr:nvSpPr>
        <xdr:cNvPr id="1084" name="Text Box 13">
          <a:extLst>
            <a:ext uri="{FF2B5EF4-FFF2-40B4-BE49-F238E27FC236}">
              <a16:creationId xmlns:a16="http://schemas.microsoft.com/office/drawing/2014/main" id="{00000000-0008-0000-0200-00003C040000}"/>
            </a:ext>
          </a:extLst>
        </xdr:cNvPr>
        <xdr:cNvSpPr txBox="1">
          <a:spLocks noChangeArrowheads="1"/>
        </xdr:cNvSpPr>
      </xdr:nvSpPr>
      <xdr:spPr bwMode="auto">
        <a:xfrm>
          <a:off x="5067300" y="496252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085" name="Text Box 15">
          <a:extLst>
            <a:ext uri="{FF2B5EF4-FFF2-40B4-BE49-F238E27FC236}">
              <a16:creationId xmlns:a16="http://schemas.microsoft.com/office/drawing/2014/main" id="{00000000-0008-0000-0200-00003D040000}"/>
            </a:ext>
          </a:extLst>
        </xdr:cNvPr>
        <xdr:cNvSpPr txBox="1">
          <a:spLocks noChangeArrowheads="1"/>
        </xdr:cNvSpPr>
      </xdr:nvSpPr>
      <xdr:spPr bwMode="auto">
        <a:xfrm>
          <a:off x="5067300" y="49625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086" name="Text Box 16">
          <a:extLst>
            <a:ext uri="{FF2B5EF4-FFF2-40B4-BE49-F238E27FC236}">
              <a16:creationId xmlns:a16="http://schemas.microsoft.com/office/drawing/2014/main" id="{00000000-0008-0000-0200-00003E040000}"/>
            </a:ext>
          </a:extLst>
        </xdr:cNvPr>
        <xdr:cNvSpPr txBox="1">
          <a:spLocks noChangeArrowheads="1"/>
        </xdr:cNvSpPr>
      </xdr:nvSpPr>
      <xdr:spPr bwMode="auto">
        <a:xfrm>
          <a:off x="5067300" y="496252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087" name="Text Box 1">
          <a:extLst>
            <a:ext uri="{FF2B5EF4-FFF2-40B4-BE49-F238E27FC236}">
              <a16:creationId xmlns:a16="http://schemas.microsoft.com/office/drawing/2014/main" id="{00000000-0008-0000-0200-00003F040000}"/>
            </a:ext>
          </a:extLst>
        </xdr:cNvPr>
        <xdr:cNvSpPr txBox="1">
          <a:spLocks noChangeArrowheads="1"/>
        </xdr:cNvSpPr>
      </xdr:nvSpPr>
      <xdr:spPr bwMode="auto">
        <a:xfrm>
          <a:off x="5067300" y="49625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88" name="Text Box 3">
          <a:extLst>
            <a:ext uri="{FF2B5EF4-FFF2-40B4-BE49-F238E27FC236}">
              <a16:creationId xmlns:a16="http://schemas.microsoft.com/office/drawing/2014/main" id="{00000000-0008-0000-0200-000040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089" name="Text Box 4">
          <a:extLst>
            <a:ext uri="{FF2B5EF4-FFF2-40B4-BE49-F238E27FC236}">
              <a16:creationId xmlns:a16="http://schemas.microsoft.com/office/drawing/2014/main" id="{00000000-0008-0000-0200-000041040000}"/>
            </a:ext>
          </a:extLst>
        </xdr:cNvPr>
        <xdr:cNvSpPr txBox="1">
          <a:spLocks noChangeArrowheads="1"/>
        </xdr:cNvSpPr>
      </xdr:nvSpPr>
      <xdr:spPr bwMode="auto">
        <a:xfrm>
          <a:off x="5067300" y="49625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90" name="Text Box 5">
          <a:extLst>
            <a:ext uri="{FF2B5EF4-FFF2-40B4-BE49-F238E27FC236}">
              <a16:creationId xmlns:a16="http://schemas.microsoft.com/office/drawing/2014/main" id="{00000000-0008-0000-0200-000042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091" name="Text Box 6">
          <a:extLst>
            <a:ext uri="{FF2B5EF4-FFF2-40B4-BE49-F238E27FC236}">
              <a16:creationId xmlns:a16="http://schemas.microsoft.com/office/drawing/2014/main" id="{00000000-0008-0000-0200-000043040000}"/>
            </a:ext>
          </a:extLst>
        </xdr:cNvPr>
        <xdr:cNvSpPr txBox="1">
          <a:spLocks noChangeArrowheads="1"/>
        </xdr:cNvSpPr>
      </xdr:nvSpPr>
      <xdr:spPr bwMode="auto">
        <a:xfrm>
          <a:off x="5067300" y="49625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92" name="Text Box 7">
          <a:extLst>
            <a:ext uri="{FF2B5EF4-FFF2-40B4-BE49-F238E27FC236}">
              <a16:creationId xmlns:a16="http://schemas.microsoft.com/office/drawing/2014/main" id="{00000000-0008-0000-0200-000044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571500</xdr:colOff>
      <xdr:row>94</xdr:row>
      <xdr:rowOff>38100</xdr:rowOff>
    </xdr:to>
    <xdr:sp macro="" textlink="">
      <xdr:nvSpPr>
        <xdr:cNvPr id="1093" name="Text Box 9">
          <a:extLst>
            <a:ext uri="{FF2B5EF4-FFF2-40B4-BE49-F238E27FC236}">
              <a16:creationId xmlns:a16="http://schemas.microsoft.com/office/drawing/2014/main" id="{00000000-0008-0000-0200-000045040000}"/>
            </a:ext>
          </a:extLst>
        </xdr:cNvPr>
        <xdr:cNvSpPr txBox="1">
          <a:spLocks noChangeArrowheads="1"/>
        </xdr:cNvSpPr>
      </xdr:nvSpPr>
      <xdr:spPr bwMode="auto">
        <a:xfrm>
          <a:off x="5067300" y="496252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94" name="Text Box 15">
          <a:extLst>
            <a:ext uri="{FF2B5EF4-FFF2-40B4-BE49-F238E27FC236}">
              <a16:creationId xmlns:a16="http://schemas.microsoft.com/office/drawing/2014/main" id="{00000000-0008-0000-0200-000046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95" name="Text Box 16">
          <a:extLst>
            <a:ext uri="{FF2B5EF4-FFF2-40B4-BE49-F238E27FC236}">
              <a16:creationId xmlns:a16="http://schemas.microsoft.com/office/drawing/2014/main" id="{00000000-0008-0000-0200-000047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96" name="Text Box 17">
          <a:extLst>
            <a:ext uri="{FF2B5EF4-FFF2-40B4-BE49-F238E27FC236}">
              <a16:creationId xmlns:a16="http://schemas.microsoft.com/office/drawing/2014/main" id="{00000000-0008-0000-0200-000048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097" name="Text Box 1">
          <a:extLst>
            <a:ext uri="{FF2B5EF4-FFF2-40B4-BE49-F238E27FC236}">
              <a16:creationId xmlns:a16="http://schemas.microsoft.com/office/drawing/2014/main" id="{00000000-0008-0000-0200-000049040000}"/>
            </a:ext>
          </a:extLst>
        </xdr:cNvPr>
        <xdr:cNvSpPr txBox="1">
          <a:spLocks noChangeArrowheads="1"/>
        </xdr:cNvSpPr>
      </xdr:nvSpPr>
      <xdr:spPr bwMode="auto">
        <a:xfrm>
          <a:off x="5067300" y="49625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098" name="Text Box 3">
          <a:extLst>
            <a:ext uri="{FF2B5EF4-FFF2-40B4-BE49-F238E27FC236}">
              <a16:creationId xmlns:a16="http://schemas.microsoft.com/office/drawing/2014/main" id="{00000000-0008-0000-0200-00004A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099" name="Text Box 4">
          <a:extLst>
            <a:ext uri="{FF2B5EF4-FFF2-40B4-BE49-F238E27FC236}">
              <a16:creationId xmlns:a16="http://schemas.microsoft.com/office/drawing/2014/main" id="{00000000-0008-0000-0200-00004B040000}"/>
            </a:ext>
          </a:extLst>
        </xdr:cNvPr>
        <xdr:cNvSpPr txBox="1">
          <a:spLocks noChangeArrowheads="1"/>
        </xdr:cNvSpPr>
      </xdr:nvSpPr>
      <xdr:spPr bwMode="auto">
        <a:xfrm>
          <a:off x="5067300" y="49625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00" name="Text Box 5">
          <a:extLst>
            <a:ext uri="{FF2B5EF4-FFF2-40B4-BE49-F238E27FC236}">
              <a16:creationId xmlns:a16="http://schemas.microsoft.com/office/drawing/2014/main" id="{00000000-0008-0000-0200-00004C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101" name="Text Box 6">
          <a:extLst>
            <a:ext uri="{FF2B5EF4-FFF2-40B4-BE49-F238E27FC236}">
              <a16:creationId xmlns:a16="http://schemas.microsoft.com/office/drawing/2014/main" id="{00000000-0008-0000-0200-00004D040000}"/>
            </a:ext>
          </a:extLst>
        </xdr:cNvPr>
        <xdr:cNvSpPr txBox="1">
          <a:spLocks noChangeArrowheads="1"/>
        </xdr:cNvSpPr>
      </xdr:nvSpPr>
      <xdr:spPr bwMode="auto">
        <a:xfrm>
          <a:off x="5067300" y="496252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02" name="Text Box 7">
          <a:extLst>
            <a:ext uri="{FF2B5EF4-FFF2-40B4-BE49-F238E27FC236}">
              <a16:creationId xmlns:a16="http://schemas.microsoft.com/office/drawing/2014/main" id="{00000000-0008-0000-0200-00004E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571500</xdr:colOff>
      <xdr:row>94</xdr:row>
      <xdr:rowOff>38100</xdr:rowOff>
    </xdr:to>
    <xdr:sp macro="" textlink="">
      <xdr:nvSpPr>
        <xdr:cNvPr id="1103" name="Text Box 9">
          <a:extLst>
            <a:ext uri="{FF2B5EF4-FFF2-40B4-BE49-F238E27FC236}">
              <a16:creationId xmlns:a16="http://schemas.microsoft.com/office/drawing/2014/main" id="{00000000-0008-0000-0200-00004F040000}"/>
            </a:ext>
          </a:extLst>
        </xdr:cNvPr>
        <xdr:cNvSpPr txBox="1">
          <a:spLocks noChangeArrowheads="1"/>
        </xdr:cNvSpPr>
      </xdr:nvSpPr>
      <xdr:spPr bwMode="auto">
        <a:xfrm>
          <a:off x="5067300" y="496252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04" name="Text Box 15">
          <a:extLst>
            <a:ext uri="{FF2B5EF4-FFF2-40B4-BE49-F238E27FC236}">
              <a16:creationId xmlns:a16="http://schemas.microsoft.com/office/drawing/2014/main" id="{00000000-0008-0000-0200-000050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05" name="Text Box 16">
          <a:extLst>
            <a:ext uri="{FF2B5EF4-FFF2-40B4-BE49-F238E27FC236}">
              <a16:creationId xmlns:a16="http://schemas.microsoft.com/office/drawing/2014/main" id="{00000000-0008-0000-0200-000051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06" name="Text Box 17">
          <a:extLst>
            <a:ext uri="{FF2B5EF4-FFF2-40B4-BE49-F238E27FC236}">
              <a16:creationId xmlns:a16="http://schemas.microsoft.com/office/drawing/2014/main" id="{00000000-0008-0000-0200-000052040000}"/>
            </a:ext>
          </a:extLst>
        </xdr:cNvPr>
        <xdr:cNvSpPr txBox="1">
          <a:spLocks noChangeArrowheads="1"/>
        </xdr:cNvSpPr>
      </xdr:nvSpPr>
      <xdr:spPr bwMode="auto">
        <a:xfrm>
          <a:off x="5067300" y="496252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133350</xdr:colOff>
      <xdr:row>94</xdr:row>
      <xdr:rowOff>28575</xdr:rowOff>
    </xdr:to>
    <xdr:sp macro="" textlink="">
      <xdr:nvSpPr>
        <xdr:cNvPr id="1107" name="Text Box 1">
          <a:extLst>
            <a:ext uri="{FF2B5EF4-FFF2-40B4-BE49-F238E27FC236}">
              <a16:creationId xmlns:a16="http://schemas.microsoft.com/office/drawing/2014/main" id="{00000000-0008-0000-0200-000053040000}"/>
            </a:ext>
          </a:extLst>
        </xdr:cNvPr>
        <xdr:cNvSpPr txBox="1">
          <a:spLocks noChangeArrowheads="1"/>
        </xdr:cNvSpPr>
      </xdr:nvSpPr>
      <xdr:spPr bwMode="auto">
        <a:xfrm>
          <a:off x="5067300" y="51625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108" name="Text Box 3">
          <a:extLst>
            <a:ext uri="{FF2B5EF4-FFF2-40B4-BE49-F238E27FC236}">
              <a16:creationId xmlns:a16="http://schemas.microsoft.com/office/drawing/2014/main" id="{00000000-0008-0000-0200-000054040000}"/>
            </a:ext>
          </a:extLst>
        </xdr:cNvPr>
        <xdr:cNvSpPr txBox="1">
          <a:spLocks noChangeArrowheads="1"/>
        </xdr:cNvSpPr>
      </xdr:nvSpPr>
      <xdr:spPr bwMode="auto">
        <a:xfrm>
          <a:off x="5067300" y="51625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133350</xdr:colOff>
      <xdr:row>94</xdr:row>
      <xdr:rowOff>28575</xdr:rowOff>
    </xdr:to>
    <xdr:sp macro="" textlink="">
      <xdr:nvSpPr>
        <xdr:cNvPr id="1109" name="Text Box 4">
          <a:extLst>
            <a:ext uri="{FF2B5EF4-FFF2-40B4-BE49-F238E27FC236}">
              <a16:creationId xmlns:a16="http://schemas.microsoft.com/office/drawing/2014/main" id="{00000000-0008-0000-0200-000055040000}"/>
            </a:ext>
          </a:extLst>
        </xdr:cNvPr>
        <xdr:cNvSpPr txBox="1">
          <a:spLocks noChangeArrowheads="1"/>
        </xdr:cNvSpPr>
      </xdr:nvSpPr>
      <xdr:spPr bwMode="auto">
        <a:xfrm>
          <a:off x="5067300" y="51625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110" name="Text Box 5">
          <a:extLst>
            <a:ext uri="{FF2B5EF4-FFF2-40B4-BE49-F238E27FC236}">
              <a16:creationId xmlns:a16="http://schemas.microsoft.com/office/drawing/2014/main" id="{00000000-0008-0000-0200-000056040000}"/>
            </a:ext>
          </a:extLst>
        </xdr:cNvPr>
        <xdr:cNvSpPr txBox="1">
          <a:spLocks noChangeArrowheads="1"/>
        </xdr:cNvSpPr>
      </xdr:nvSpPr>
      <xdr:spPr bwMode="auto">
        <a:xfrm>
          <a:off x="5067300" y="51625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133350</xdr:colOff>
      <xdr:row>94</xdr:row>
      <xdr:rowOff>28575</xdr:rowOff>
    </xdr:to>
    <xdr:sp macro="" textlink="">
      <xdr:nvSpPr>
        <xdr:cNvPr id="1111" name="Text Box 6">
          <a:extLst>
            <a:ext uri="{FF2B5EF4-FFF2-40B4-BE49-F238E27FC236}">
              <a16:creationId xmlns:a16="http://schemas.microsoft.com/office/drawing/2014/main" id="{00000000-0008-0000-0200-000057040000}"/>
            </a:ext>
          </a:extLst>
        </xdr:cNvPr>
        <xdr:cNvSpPr txBox="1">
          <a:spLocks noChangeArrowheads="1"/>
        </xdr:cNvSpPr>
      </xdr:nvSpPr>
      <xdr:spPr bwMode="auto">
        <a:xfrm>
          <a:off x="5067300" y="51625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112" name="Text Box 7">
          <a:extLst>
            <a:ext uri="{FF2B5EF4-FFF2-40B4-BE49-F238E27FC236}">
              <a16:creationId xmlns:a16="http://schemas.microsoft.com/office/drawing/2014/main" id="{00000000-0008-0000-0200-000058040000}"/>
            </a:ext>
          </a:extLst>
        </xdr:cNvPr>
        <xdr:cNvSpPr txBox="1">
          <a:spLocks noChangeArrowheads="1"/>
        </xdr:cNvSpPr>
      </xdr:nvSpPr>
      <xdr:spPr bwMode="auto">
        <a:xfrm>
          <a:off x="5067300" y="51625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133350</xdr:colOff>
      <xdr:row>94</xdr:row>
      <xdr:rowOff>28575</xdr:rowOff>
    </xdr:to>
    <xdr:sp macro="" textlink="">
      <xdr:nvSpPr>
        <xdr:cNvPr id="1113" name="Text Box 8">
          <a:extLst>
            <a:ext uri="{FF2B5EF4-FFF2-40B4-BE49-F238E27FC236}">
              <a16:creationId xmlns:a16="http://schemas.microsoft.com/office/drawing/2014/main" id="{00000000-0008-0000-0200-000059040000}"/>
            </a:ext>
          </a:extLst>
        </xdr:cNvPr>
        <xdr:cNvSpPr txBox="1">
          <a:spLocks noChangeArrowheads="1"/>
        </xdr:cNvSpPr>
      </xdr:nvSpPr>
      <xdr:spPr bwMode="auto">
        <a:xfrm>
          <a:off x="5067300" y="51625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523875</xdr:colOff>
      <xdr:row>94</xdr:row>
      <xdr:rowOff>66675</xdr:rowOff>
    </xdr:to>
    <xdr:sp macro="" textlink="">
      <xdr:nvSpPr>
        <xdr:cNvPr id="1114" name="Text Box 9">
          <a:extLst>
            <a:ext uri="{FF2B5EF4-FFF2-40B4-BE49-F238E27FC236}">
              <a16:creationId xmlns:a16="http://schemas.microsoft.com/office/drawing/2014/main" id="{00000000-0008-0000-0200-00005A040000}"/>
            </a:ext>
          </a:extLst>
        </xdr:cNvPr>
        <xdr:cNvSpPr txBox="1">
          <a:spLocks noChangeArrowheads="1"/>
        </xdr:cNvSpPr>
      </xdr:nvSpPr>
      <xdr:spPr bwMode="auto">
        <a:xfrm>
          <a:off x="5067300" y="516255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523875</xdr:colOff>
      <xdr:row>94</xdr:row>
      <xdr:rowOff>66675</xdr:rowOff>
    </xdr:to>
    <xdr:sp macro="" textlink="">
      <xdr:nvSpPr>
        <xdr:cNvPr id="1115" name="Text Box 13">
          <a:extLst>
            <a:ext uri="{FF2B5EF4-FFF2-40B4-BE49-F238E27FC236}">
              <a16:creationId xmlns:a16="http://schemas.microsoft.com/office/drawing/2014/main" id="{00000000-0008-0000-0200-00005B040000}"/>
            </a:ext>
          </a:extLst>
        </xdr:cNvPr>
        <xdr:cNvSpPr txBox="1">
          <a:spLocks noChangeArrowheads="1"/>
        </xdr:cNvSpPr>
      </xdr:nvSpPr>
      <xdr:spPr bwMode="auto">
        <a:xfrm>
          <a:off x="5067300" y="516255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116" name="Text Box 15">
          <a:extLst>
            <a:ext uri="{FF2B5EF4-FFF2-40B4-BE49-F238E27FC236}">
              <a16:creationId xmlns:a16="http://schemas.microsoft.com/office/drawing/2014/main" id="{00000000-0008-0000-0200-00005C040000}"/>
            </a:ext>
          </a:extLst>
        </xdr:cNvPr>
        <xdr:cNvSpPr txBox="1">
          <a:spLocks noChangeArrowheads="1"/>
        </xdr:cNvSpPr>
      </xdr:nvSpPr>
      <xdr:spPr bwMode="auto">
        <a:xfrm>
          <a:off x="5067300" y="51625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117" name="Text Box 16">
          <a:extLst>
            <a:ext uri="{FF2B5EF4-FFF2-40B4-BE49-F238E27FC236}">
              <a16:creationId xmlns:a16="http://schemas.microsoft.com/office/drawing/2014/main" id="{00000000-0008-0000-0200-00005D040000}"/>
            </a:ext>
          </a:extLst>
        </xdr:cNvPr>
        <xdr:cNvSpPr txBox="1">
          <a:spLocks noChangeArrowheads="1"/>
        </xdr:cNvSpPr>
      </xdr:nvSpPr>
      <xdr:spPr bwMode="auto">
        <a:xfrm>
          <a:off x="5067300" y="51625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118" name="Text Box 1">
          <a:extLst>
            <a:ext uri="{FF2B5EF4-FFF2-40B4-BE49-F238E27FC236}">
              <a16:creationId xmlns:a16="http://schemas.microsoft.com/office/drawing/2014/main" id="{00000000-0008-0000-0200-00005E040000}"/>
            </a:ext>
          </a:extLst>
        </xdr:cNvPr>
        <xdr:cNvSpPr txBox="1">
          <a:spLocks noChangeArrowheads="1"/>
        </xdr:cNvSpPr>
      </xdr:nvSpPr>
      <xdr:spPr bwMode="auto">
        <a:xfrm>
          <a:off x="5067300" y="51625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19" name="Text Box 3">
          <a:extLst>
            <a:ext uri="{FF2B5EF4-FFF2-40B4-BE49-F238E27FC236}">
              <a16:creationId xmlns:a16="http://schemas.microsoft.com/office/drawing/2014/main" id="{00000000-0008-0000-0200-00005F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120" name="Text Box 4">
          <a:extLst>
            <a:ext uri="{FF2B5EF4-FFF2-40B4-BE49-F238E27FC236}">
              <a16:creationId xmlns:a16="http://schemas.microsoft.com/office/drawing/2014/main" id="{00000000-0008-0000-0200-000060040000}"/>
            </a:ext>
          </a:extLst>
        </xdr:cNvPr>
        <xdr:cNvSpPr txBox="1">
          <a:spLocks noChangeArrowheads="1"/>
        </xdr:cNvSpPr>
      </xdr:nvSpPr>
      <xdr:spPr bwMode="auto">
        <a:xfrm>
          <a:off x="5067300" y="51625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21" name="Text Box 5">
          <a:extLst>
            <a:ext uri="{FF2B5EF4-FFF2-40B4-BE49-F238E27FC236}">
              <a16:creationId xmlns:a16="http://schemas.microsoft.com/office/drawing/2014/main" id="{00000000-0008-0000-0200-000061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122" name="Text Box 6">
          <a:extLst>
            <a:ext uri="{FF2B5EF4-FFF2-40B4-BE49-F238E27FC236}">
              <a16:creationId xmlns:a16="http://schemas.microsoft.com/office/drawing/2014/main" id="{00000000-0008-0000-0200-000062040000}"/>
            </a:ext>
          </a:extLst>
        </xdr:cNvPr>
        <xdr:cNvSpPr txBox="1">
          <a:spLocks noChangeArrowheads="1"/>
        </xdr:cNvSpPr>
      </xdr:nvSpPr>
      <xdr:spPr bwMode="auto">
        <a:xfrm>
          <a:off x="5067300" y="51625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23" name="Text Box 7">
          <a:extLst>
            <a:ext uri="{FF2B5EF4-FFF2-40B4-BE49-F238E27FC236}">
              <a16:creationId xmlns:a16="http://schemas.microsoft.com/office/drawing/2014/main" id="{00000000-0008-0000-0200-000063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571500</xdr:colOff>
      <xdr:row>94</xdr:row>
      <xdr:rowOff>38100</xdr:rowOff>
    </xdr:to>
    <xdr:sp macro="" textlink="">
      <xdr:nvSpPr>
        <xdr:cNvPr id="1124" name="Text Box 9">
          <a:extLst>
            <a:ext uri="{FF2B5EF4-FFF2-40B4-BE49-F238E27FC236}">
              <a16:creationId xmlns:a16="http://schemas.microsoft.com/office/drawing/2014/main" id="{00000000-0008-0000-0200-000064040000}"/>
            </a:ext>
          </a:extLst>
        </xdr:cNvPr>
        <xdr:cNvSpPr txBox="1">
          <a:spLocks noChangeArrowheads="1"/>
        </xdr:cNvSpPr>
      </xdr:nvSpPr>
      <xdr:spPr bwMode="auto">
        <a:xfrm>
          <a:off x="5067300" y="516255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25" name="Text Box 15">
          <a:extLst>
            <a:ext uri="{FF2B5EF4-FFF2-40B4-BE49-F238E27FC236}">
              <a16:creationId xmlns:a16="http://schemas.microsoft.com/office/drawing/2014/main" id="{00000000-0008-0000-0200-000065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26" name="Text Box 16">
          <a:extLst>
            <a:ext uri="{FF2B5EF4-FFF2-40B4-BE49-F238E27FC236}">
              <a16:creationId xmlns:a16="http://schemas.microsoft.com/office/drawing/2014/main" id="{00000000-0008-0000-0200-000066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27" name="Text Box 17">
          <a:extLst>
            <a:ext uri="{FF2B5EF4-FFF2-40B4-BE49-F238E27FC236}">
              <a16:creationId xmlns:a16="http://schemas.microsoft.com/office/drawing/2014/main" id="{00000000-0008-0000-0200-000067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128" name="Text Box 1">
          <a:extLst>
            <a:ext uri="{FF2B5EF4-FFF2-40B4-BE49-F238E27FC236}">
              <a16:creationId xmlns:a16="http://schemas.microsoft.com/office/drawing/2014/main" id="{00000000-0008-0000-0200-000068040000}"/>
            </a:ext>
          </a:extLst>
        </xdr:cNvPr>
        <xdr:cNvSpPr txBox="1">
          <a:spLocks noChangeArrowheads="1"/>
        </xdr:cNvSpPr>
      </xdr:nvSpPr>
      <xdr:spPr bwMode="auto">
        <a:xfrm>
          <a:off x="5067300" y="51625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29" name="Text Box 3">
          <a:extLst>
            <a:ext uri="{FF2B5EF4-FFF2-40B4-BE49-F238E27FC236}">
              <a16:creationId xmlns:a16="http://schemas.microsoft.com/office/drawing/2014/main" id="{00000000-0008-0000-0200-000069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130" name="Text Box 4">
          <a:extLst>
            <a:ext uri="{FF2B5EF4-FFF2-40B4-BE49-F238E27FC236}">
              <a16:creationId xmlns:a16="http://schemas.microsoft.com/office/drawing/2014/main" id="{00000000-0008-0000-0200-00006A040000}"/>
            </a:ext>
          </a:extLst>
        </xdr:cNvPr>
        <xdr:cNvSpPr txBox="1">
          <a:spLocks noChangeArrowheads="1"/>
        </xdr:cNvSpPr>
      </xdr:nvSpPr>
      <xdr:spPr bwMode="auto">
        <a:xfrm>
          <a:off x="5067300" y="51625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31" name="Text Box 5">
          <a:extLst>
            <a:ext uri="{FF2B5EF4-FFF2-40B4-BE49-F238E27FC236}">
              <a16:creationId xmlns:a16="http://schemas.microsoft.com/office/drawing/2014/main" id="{00000000-0008-0000-0200-00006B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132" name="Text Box 6">
          <a:extLst>
            <a:ext uri="{FF2B5EF4-FFF2-40B4-BE49-F238E27FC236}">
              <a16:creationId xmlns:a16="http://schemas.microsoft.com/office/drawing/2014/main" id="{00000000-0008-0000-0200-00006C040000}"/>
            </a:ext>
          </a:extLst>
        </xdr:cNvPr>
        <xdr:cNvSpPr txBox="1">
          <a:spLocks noChangeArrowheads="1"/>
        </xdr:cNvSpPr>
      </xdr:nvSpPr>
      <xdr:spPr bwMode="auto">
        <a:xfrm>
          <a:off x="5067300" y="51625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33" name="Text Box 7">
          <a:extLst>
            <a:ext uri="{FF2B5EF4-FFF2-40B4-BE49-F238E27FC236}">
              <a16:creationId xmlns:a16="http://schemas.microsoft.com/office/drawing/2014/main" id="{00000000-0008-0000-0200-00006D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571500</xdr:colOff>
      <xdr:row>94</xdr:row>
      <xdr:rowOff>38100</xdr:rowOff>
    </xdr:to>
    <xdr:sp macro="" textlink="">
      <xdr:nvSpPr>
        <xdr:cNvPr id="1134" name="Text Box 9">
          <a:extLst>
            <a:ext uri="{FF2B5EF4-FFF2-40B4-BE49-F238E27FC236}">
              <a16:creationId xmlns:a16="http://schemas.microsoft.com/office/drawing/2014/main" id="{00000000-0008-0000-0200-00006E040000}"/>
            </a:ext>
          </a:extLst>
        </xdr:cNvPr>
        <xdr:cNvSpPr txBox="1">
          <a:spLocks noChangeArrowheads="1"/>
        </xdr:cNvSpPr>
      </xdr:nvSpPr>
      <xdr:spPr bwMode="auto">
        <a:xfrm>
          <a:off x="5067300" y="516255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35" name="Text Box 15">
          <a:extLst>
            <a:ext uri="{FF2B5EF4-FFF2-40B4-BE49-F238E27FC236}">
              <a16:creationId xmlns:a16="http://schemas.microsoft.com/office/drawing/2014/main" id="{00000000-0008-0000-0200-00006F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36" name="Text Box 16">
          <a:extLst>
            <a:ext uri="{FF2B5EF4-FFF2-40B4-BE49-F238E27FC236}">
              <a16:creationId xmlns:a16="http://schemas.microsoft.com/office/drawing/2014/main" id="{00000000-0008-0000-0200-000070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37" name="Text Box 17">
          <a:extLst>
            <a:ext uri="{FF2B5EF4-FFF2-40B4-BE49-F238E27FC236}">
              <a16:creationId xmlns:a16="http://schemas.microsoft.com/office/drawing/2014/main" id="{00000000-0008-0000-0200-000071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133350</xdr:colOff>
      <xdr:row>94</xdr:row>
      <xdr:rowOff>28575</xdr:rowOff>
    </xdr:to>
    <xdr:sp macro="" textlink="">
      <xdr:nvSpPr>
        <xdr:cNvPr id="1138" name="Text Box 1">
          <a:extLst>
            <a:ext uri="{FF2B5EF4-FFF2-40B4-BE49-F238E27FC236}">
              <a16:creationId xmlns:a16="http://schemas.microsoft.com/office/drawing/2014/main" id="{00000000-0008-0000-0200-000072040000}"/>
            </a:ext>
          </a:extLst>
        </xdr:cNvPr>
        <xdr:cNvSpPr txBox="1">
          <a:spLocks noChangeArrowheads="1"/>
        </xdr:cNvSpPr>
      </xdr:nvSpPr>
      <xdr:spPr bwMode="auto">
        <a:xfrm>
          <a:off x="5067300" y="51625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139" name="Text Box 3">
          <a:extLst>
            <a:ext uri="{FF2B5EF4-FFF2-40B4-BE49-F238E27FC236}">
              <a16:creationId xmlns:a16="http://schemas.microsoft.com/office/drawing/2014/main" id="{00000000-0008-0000-0200-000073040000}"/>
            </a:ext>
          </a:extLst>
        </xdr:cNvPr>
        <xdr:cNvSpPr txBox="1">
          <a:spLocks noChangeArrowheads="1"/>
        </xdr:cNvSpPr>
      </xdr:nvSpPr>
      <xdr:spPr bwMode="auto">
        <a:xfrm>
          <a:off x="5067300" y="51625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133350</xdr:colOff>
      <xdr:row>94</xdr:row>
      <xdr:rowOff>28575</xdr:rowOff>
    </xdr:to>
    <xdr:sp macro="" textlink="">
      <xdr:nvSpPr>
        <xdr:cNvPr id="1140" name="Text Box 4">
          <a:extLst>
            <a:ext uri="{FF2B5EF4-FFF2-40B4-BE49-F238E27FC236}">
              <a16:creationId xmlns:a16="http://schemas.microsoft.com/office/drawing/2014/main" id="{00000000-0008-0000-0200-000074040000}"/>
            </a:ext>
          </a:extLst>
        </xdr:cNvPr>
        <xdr:cNvSpPr txBox="1">
          <a:spLocks noChangeArrowheads="1"/>
        </xdr:cNvSpPr>
      </xdr:nvSpPr>
      <xdr:spPr bwMode="auto">
        <a:xfrm>
          <a:off x="5067300" y="51625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141" name="Text Box 5">
          <a:extLst>
            <a:ext uri="{FF2B5EF4-FFF2-40B4-BE49-F238E27FC236}">
              <a16:creationId xmlns:a16="http://schemas.microsoft.com/office/drawing/2014/main" id="{00000000-0008-0000-0200-000075040000}"/>
            </a:ext>
          </a:extLst>
        </xdr:cNvPr>
        <xdr:cNvSpPr txBox="1">
          <a:spLocks noChangeArrowheads="1"/>
        </xdr:cNvSpPr>
      </xdr:nvSpPr>
      <xdr:spPr bwMode="auto">
        <a:xfrm>
          <a:off x="5067300" y="51625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133350</xdr:colOff>
      <xdr:row>94</xdr:row>
      <xdr:rowOff>28575</xdr:rowOff>
    </xdr:to>
    <xdr:sp macro="" textlink="">
      <xdr:nvSpPr>
        <xdr:cNvPr id="1142" name="Text Box 6">
          <a:extLst>
            <a:ext uri="{FF2B5EF4-FFF2-40B4-BE49-F238E27FC236}">
              <a16:creationId xmlns:a16="http://schemas.microsoft.com/office/drawing/2014/main" id="{00000000-0008-0000-0200-000076040000}"/>
            </a:ext>
          </a:extLst>
        </xdr:cNvPr>
        <xdr:cNvSpPr txBox="1">
          <a:spLocks noChangeArrowheads="1"/>
        </xdr:cNvSpPr>
      </xdr:nvSpPr>
      <xdr:spPr bwMode="auto">
        <a:xfrm>
          <a:off x="5067300" y="51625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143" name="Text Box 7">
          <a:extLst>
            <a:ext uri="{FF2B5EF4-FFF2-40B4-BE49-F238E27FC236}">
              <a16:creationId xmlns:a16="http://schemas.microsoft.com/office/drawing/2014/main" id="{00000000-0008-0000-0200-000077040000}"/>
            </a:ext>
          </a:extLst>
        </xdr:cNvPr>
        <xdr:cNvSpPr txBox="1">
          <a:spLocks noChangeArrowheads="1"/>
        </xdr:cNvSpPr>
      </xdr:nvSpPr>
      <xdr:spPr bwMode="auto">
        <a:xfrm>
          <a:off x="5067300" y="51625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133350</xdr:colOff>
      <xdr:row>94</xdr:row>
      <xdr:rowOff>28575</xdr:rowOff>
    </xdr:to>
    <xdr:sp macro="" textlink="">
      <xdr:nvSpPr>
        <xdr:cNvPr id="1144" name="Text Box 8">
          <a:extLst>
            <a:ext uri="{FF2B5EF4-FFF2-40B4-BE49-F238E27FC236}">
              <a16:creationId xmlns:a16="http://schemas.microsoft.com/office/drawing/2014/main" id="{00000000-0008-0000-0200-000078040000}"/>
            </a:ext>
          </a:extLst>
        </xdr:cNvPr>
        <xdr:cNvSpPr txBox="1">
          <a:spLocks noChangeArrowheads="1"/>
        </xdr:cNvSpPr>
      </xdr:nvSpPr>
      <xdr:spPr bwMode="auto">
        <a:xfrm>
          <a:off x="5067300" y="51625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523875</xdr:colOff>
      <xdr:row>94</xdr:row>
      <xdr:rowOff>66675</xdr:rowOff>
    </xdr:to>
    <xdr:sp macro="" textlink="">
      <xdr:nvSpPr>
        <xdr:cNvPr id="1145" name="Text Box 9">
          <a:extLst>
            <a:ext uri="{FF2B5EF4-FFF2-40B4-BE49-F238E27FC236}">
              <a16:creationId xmlns:a16="http://schemas.microsoft.com/office/drawing/2014/main" id="{00000000-0008-0000-0200-000079040000}"/>
            </a:ext>
          </a:extLst>
        </xdr:cNvPr>
        <xdr:cNvSpPr txBox="1">
          <a:spLocks noChangeArrowheads="1"/>
        </xdr:cNvSpPr>
      </xdr:nvSpPr>
      <xdr:spPr bwMode="auto">
        <a:xfrm>
          <a:off x="5067300" y="516255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523875</xdr:colOff>
      <xdr:row>94</xdr:row>
      <xdr:rowOff>66675</xdr:rowOff>
    </xdr:to>
    <xdr:sp macro="" textlink="">
      <xdr:nvSpPr>
        <xdr:cNvPr id="1146" name="Text Box 13">
          <a:extLst>
            <a:ext uri="{FF2B5EF4-FFF2-40B4-BE49-F238E27FC236}">
              <a16:creationId xmlns:a16="http://schemas.microsoft.com/office/drawing/2014/main" id="{00000000-0008-0000-0200-00007A040000}"/>
            </a:ext>
          </a:extLst>
        </xdr:cNvPr>
        <xdr:cNvSpPr txBox="1">
          <a:spLocks noChangeArrowheads="1"/>
        </xdr:cNvSpPr>
      </xdr:nvSpPr>
      <xdr:spPr bwMode="auto">
        <a:xfrm>
          <a:off x="5067300" y="516255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147" name="Text Box 15">
          <a:extLst>
            <a:ext uri="{FF2B5EF4-FFF2-40B4-BE49-F238E27FC236}">
              <a16:creationId xmlns:a16="http://schemas.microsoft.com/office/drawing/2014/main" id="{00000000-0008-0000-0200-00007B040000}"/>
            </a:ext>
          </a:extLst>
        </xdr:cNvPr>
        <xdr:cNvSpPr txBox="1">
          <a:spLocks noChangeArrowheads="1"/>
        </xdr:cNvSpPr>
      </xdr:nvSpPr>
      <xdr:spPr bwMode="auto">
        <a:xfrm>
          <a:off x="5067300" y="51625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485775</xdr:colOff>
      <xdr:row>94</xdr:row>
      <xdr:rowOff>66675</xdr:rowOff>
    </xdr:to>
    <xdr:sp macro="" textlink="">
      <xdr:nvSpPr>
        <xdr:cNvPr id="1148" name="Text Box 16">
          <a:extLst>
            <a:ext uri="{FF2B5EF4-FFF2-40B4-BE49-F238E27FC236}">
              <a16:creationId xmlns:a16="http://schemas.microsoft.com/office/drawing/2014/main" id="{00000000-0008-0000-0200-00007C040000}"/>
            </a:ext>
          </a:extLst>
        </xdr:cNvPr>
        <xdr:cNvSpPr txBox="1">
          <a:spLocks noChangeArrowheads="1"/>
        </xdr:cNvSpPr>
      </xdr:nvSpPr>
      <xdr:spPr bwMode="auto">
        <a:xfrm>
          <a:off x="5067300" y="51625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149" name="Text Box 1">
          <a:extLst>
            <a:ext uri="{FF2B5EF4-FFF2-40B4-BE49-F238E27FC236}">
              <a16:creationId xmlns:a16="http://schemas.microsoft.com/office/drawing/2014/main" id="{00000000-0008-0000-0200-00007D040000}"/>
            </a:ext>
          </a:extLst>
        </xdr:cNvPr>
        <xdr:cNvSpPr txBox="1">
          <a:spLocks noChangeArrowheads="1"/>
        </xdr:cNvSpPr>
      </xdr:nvSpPr>
      <xdr:spPr bwMode="auto">
        <a:xfrm>
          <a:off x="5067300" y="51625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50" name="Text Box 3">
          <a:extLst>
            <a:ext uri="{FF2B5EF4-FFF2-40B4-BE49-F238E27FC236}">
              <a16:creationId xmlns:a16="http://schemas.microsoft.com/office/drawing/2014/main" id="{00000000-0008-0000-0200-00007E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151" name="Text Box 4">
          <a:extLst>
            <a:ext uri="{FF2B5EF4-FFF2-40B4-BE49-F238E27FC236}">
              <a16:creationId xmlns:a16="http://schemas.microsoft.com/office/drawing/2014/main" id="{00000000-0008-0000-0200-00007F040000}"/>
            </a:ext>
          </a:extLst>
        </xdr:cNvPr>
        <xdr:cNvSpPr txBox="1">
          <a:spLocks noChangeArrowheads="1"/>
        </xdr:cNvSpPr>
      </xdr:nvSpPr>
      <xdr:spPr bwMode="auto">
        <a:xfrm>
          <a:off x="5067300" y="51625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52" name="Text Box 5">
          <a:extLst>
            <a:ext uri="{FF2B5EF4-FFF2-40B4-BE49-F238E27FC236}">
              <a16:creationId xmlns:a16="http://schemas.microsoft.com/office/drawing/2014/main" id="{00000000-0008-0000-0200-000080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153" name="Text Box 6">
          <a:extLst>
            <a:ext uri="{FF2B5EF4-FFF2-40B4-BE49-F238E27FC236}">
              <a16:creationId xmlns:a16="http://schemas.microsoft.com/office/drawing/2014/main" id="{00000000-0008-0000-0200-000081040000}"/>
            </a:ext>
          </a:extLst>
        </xdr:cNvPr>
        <xdr:cNvSpPr txBox="1">
          <a:spLocks noChangeArrowheads="1"/>
        </xdr:cNvSpPr>
      </xdr:nvSpPr>
      <xdr:spPr bwMode="auto">
        <a:xfrm>
          <a:off x="5067300" y="51625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54" name="Text Box 7">
          <a:extLst>
            <a:ext uri="{FF2B5EF4-FFF2-40B4-BE49-F238E27FC236}">
              <a16:creationId xmlns:a16="http://schemas.microsoft.com/office/drawing/2014/main" id="{00000000-0008-0000-0200-000082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571500</xdr:colOff>
      <xdr:row>94</xdr:row>
      <xdr:rowOff>38100</xdr:rowOff>
    </xdr:to>
    <xdr:sp macro="" textlink="">
      <xdr:nvSpPr>
        <xdr:cNvPr id="1155" name="Text Box 9">
          <a:extLst>
            <a:ext uri="{FF2B5EF4-FFF2-40B4-BE49-F238E27FC236}">
              <a16:creationId xmlns:a16="http://schemas.microsoft.com/office/drawing/2014/main" id="{00000000-0008-0000-0200-000083040000}"/>
            </a:ext>
          </a:extLst>
        </xdr:cNvPr>
        <xdr:cNvSpPr txBox="1">
          <a:spLocks noChangeArrowheads="1"/>
        </xdr:cNvSpPr>
      </xdr:nvSpPr>
      <xdr:spPr bwMode="auto">
        <a:xfrm>
          <a:off x="5067300" y="516255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56" name="Text Box 15">
          <a:extLst>
            <a:ext uri="{FF2B5EF4-FFF2-40B4-BE49-F238E27FC236}">
              <a16:creationId xmlns:a16="http://schemas.microsoft.com/office/drawing/2014/main" id="{00000000-0008-0000-0200-000084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57" name="Text Box 16">
          <a:extLst>
            <a:ext uri="{FF2B5EF4-FFF2-40B4-BE49-F238E27FC236}">
              <a16:creationId xmlns:a16="http://schemas.microsoft.com/office/drawing/2014/main" id="{00000000-0008-0000-0200-000085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58" name="Text Box 17">
          <a:extLst>
            <a:ext uri="{FF2B5EF4-FFF2-40B4-BE49-F238E27FC236}">
              <a16:creationId xmlns:a16="http://schemas.microsoft.com/office/drawing/2014/main" id="{00000000-0008-0000-0200-000086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159" name="Text Box 1">
          <a:extLst>
            <a:ext uri="{FF2B5EF4-FFF2-40B4-BE49-F238E27FC236}">
              <a16:creationId xmlns:a16="http://schemas.microsoft.com/office/drawing/2014/main" id="{00000000-0008-0000-0200-000087040000}"/>
            </a:ext>
          </a:extLst>
        </xdr:cNvPr>
        <xdr:cNvSpPr txBox="1">
          <a:spLocks noChangeArrowheads="1"/>
        </xdr:cNvSpPr>
      </xdr:nvSpPr>
      <xdr:spPr bwMode="auto">
        <a:xfrm>
          <a:off x="5067300" y="51625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60" name="Text Box 3">
          <a:extLst>
            <a:ext uri="{FF2B5EF4-FFF2-40B4-BE49-F238E27FC236}">
              <a16:creationId xmlns:a16="http://schemas.microsoft.com/office/drawing/2014/main" id="{00000000-0008-0000-0200-000088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161" name="Text Box 4">
          <a:extLst>
            <a:ext uri="{FF2B5EF4-FFF2-40B4-BE49-F238E27FC236}">
              <a16:creationId xmlns:a16="http://schemas.microsoft.com/office/drawing/2014/main" id="{00000000-0008-0000-0200-000089040000}"/>
            </a:ext>
          </a:extLst>
        </xdr:cNvPr>
        <xdr:cNvSpPr txBox="1">
          <a:spLocks noChangeArrowheads="1"/>
        </xdr:cNvSpPr>
      </xdr:nvSpPr>
      <xdr:spPr bwMode="auto">
        <a:xfrm>
          <a:off x="5067300" y="51625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62" name="Text Box 5">
          <a:extLst>
            <a:ext uri="{FF2B5EF4-FFF2-40B4-BE49-F238E27FC236}">
              <a16:creationId xmlns:a16="http://schemas.microsoft.com/office/drawing/2014/main" id="{00000000-0008-0000-0200-00008A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219075</xdr:colOff>
      <xdr:row>94</xdr:row>
      <xdr:rowOff>28575</xdr:rowOff>
    </xdr:to>
    <xdr:sp macro="" textlink="">
      <xdr:nvSpPr>
        <xdr:cNvPr id="1163" name="Text Box 6">
          <a:extLst>
            <a:ext uri="{FF2B5EF4-FFF2-40B4-BE49-F238E27FC236}">
              <a16:creationId xmlns:a16="http://schemas.microsoft.com/office/drawing/2014/main" id="{00000000-0008-0000-0200-00008B040000}"/>
            </a:ext>
          </a:extLst>
        </xdr:cNvPr>
        <xdr:cNvSpPr txBox="1">
          <a:spLocks noChangeArrowheads="1"/>
        </xdr:cNvSpPr>
      </xdr:nvSpPr>
      <xdr:spPr bwMode="auto">
        <a:xfrm>
          <a:off x="5067300" y="51625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64" name="Text Box 7">
          <a:extLst>
            <a:ext uri="{FF2B5EF4-FFF2-40B4-BE49-F238E27FC236}">
              <a16:creationId xmlns:a16="http://schemas.microsoft.com/office/drawing/2014/main" id="{00000000-0008-0000-0200-00008C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571500</xdr:colOff>
      <xdr:row>94</xdr:row>
      <xdr:rowOff>38100</xdr:rowOff>
    </xdr:to>
    <xdr:sp macro="" textlink="">
      <xdr:nvSpPr>
        <xdr:cNvPr id="1165" name="Text Box 9">
          <a:extLst>
            <a:ext uri="{FF2B5EF4-FFF2-40B4-BE49-F238E27FC236}">
              <a16:creationId xmlns:a16="http://schemas.microsoft.com/office/drawing/2014/main" id="{00000000-0008-0000-0200-00008D040000}"/>
            </a:ext>
          </a:extLst>
        </xdr:cNvPr>
        <xdr:cNvSpPr txBox="1">
          <a:spLocks noChangeArrowheads="1"/>
        </xdr:cNvSpPr>
      </xdr:nvSpPr>
      <xdr:spPr bwMode="auto">
        <a:xfrm>
          <a:off x="5067300" y="516255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66" name="Text Box 15">
          <a:extLst>
            <a:ext uri="{FF2B5EF4-FFF2-40B4-BE49-F238E27FC236}">
              <a16:creationId xmlns:a16="http://schemas.microsoft.com/office/drawing/2014/main" id="{00000000-0008-0000-0200-00008E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67" name="Text Box 16">
          <a:extLst>
            <a:ext uri="{FF2B5EF4-FFF2-40B4-BE49-F238E27FC236}">
              <a16:creationId xmlns:a16="http://schemas.microsoft.com/office/drawing/2014/main" id="{00000000-0008-0000-0200-00008F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94</xdr:row>
      <xdr:rowOff>0</xdr:rowOff>
    </xdr:from>
    <xdr:to>
      <xdr:col>0</xdr:col>
      <xdr:colOff>533400</xdr:colOff>
      <xdr:row>94</xdr:row>
      <xdr:rowOff>38100</xdr:rowOff>
    </xdr:to>
    <xdr:sp macro="" textlink="">
      <xdr:nvSpPr>
        <xdr:cNvPr id="1168" name="Text Box 17">
          <a:extLst>
            <a:ext uri="{FF2B5EF4-FFF2-40B4-BE49-F238E27FC236}">
              <a16:creationId xmlns:a16="http://schemas.microsoft.com/office/drawing/2014/main" id="{00000000-0008-0000-0200-000090040000}"/>
            </a:ext>
          </a:extLst>
        </xdr:cNvPr>
        <xdr:cNvSpPr txBox="1">
          <a:spLocks noChangeArrowheads="1"/>
        </xdr:cNvSpPr>
      </xdr:nvSpPr>
      <xdr:spPr bwMode="auto">
        <a:xfrm>
          <a:off x="5067300" y="51625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133350</xdr:colOff>
      <xdr:row>151</xdr:row>
      <xdr:rowOff>28575</xdr:rowOff>
    </xdr:to>
    <xdr:sp macro="" textlink="">
      <xdr:nvSpPr>
        <xdr:cNvPr id="1169" name="Text Box 1">
          <a:extLst>
            <a:ext uri="{FF2B5EF4-FFF2-40B4-BE49-F238E27FC236}">
              <a16:creationId xmlns:a16="http://schemas.microsoft.com/office/drawing/2014/main" id="{00000000-0008-0000-0200-000091040000}"/>
            </a:ext>
          </a:extLst>
        </xdr:cNvPr>
        <xdr:cNvSpPr txBox="1">
          <a:spLocks noChangeArrowheads="1"/>
        </xdr:cNvSpPr>
      </xdr:nvSpPr>
      <xdr:spPr bwMode="auto">
        <a:xfrm>
          <a:off x="5067300" y="857726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485775</xdr:colOff>
      <xdr:row>151</xdr:row>
      <xdr:rowOff>66675</xdr:rowOff>
    </xdr:to>
    <xdr:sp macro="" textlink="">
      <xdr:nvSpPr>
        <xdr:cNvPr id="1170" name="Text Box 3">
          <a:extLst>
            <a:ext uri="{FF2B5EF4-FFF2-40B4-BE49-F238E27FC236}">
              <a16:creationId xmlns:a16="http://schemas.microsoft.com/office/drawing/2014/main" id="{00000000-0008-0000-0200-000092040000}"/>
            </a:ext>
          </a:extLst>
        </xdr:cNvPr>
        <xdr:cNvSpPr txBox="1">
          <a:spLocks noChangeArrowheads="1"/>
        </xdr:cNvSpPr>
      </xdr:nvSpPr>
      <xdr:spPr bwMode="auto">
        <a:xfrm>
          <a:off x="5067300" y="85772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133350</xdr:colOff>
      <xdr:row>151</xdr:row>
      <xdr:rowOff>28575</xdr:rowOff>
    </xdr:to>
    <xdr:sp macro="" textlink="">
      <xdr:nvSpPr>
        <xdr:cNvPr id="1171" name="Text Box 4">
          <a:extLst>
            <a:ext uri="{FF2B5EF4-FFF2-40B4-BE49-F238E27FC236}">
              <a16:creationId xmlns:a16="http://schemas.microsoft.com/office/drawing/2014/main" id="{00000000-0008-0000-0200-000093040000}"/>
            </a:ext>
          </a:extLst>
        </xdr:cNvPr>
        <xdr:cNvSpPr txBox="1">
          <a:spLocks noChangeArrowheads="1"/>
        </xdr:cNvSpPr>
      </xdr:nvSpPr>
      <xdr:spPr bwMode="auto">
        <a:xfrm>
          <a:off x="5067300" y="857726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485775</xdr:colOff>
      <xdr:row>151</xdr:row>
      <xdr:rowOff>66675</xdr:rowOff>
    </xdr:to>
    <xdr:sp macro="" textlink="">
      <xdr:nvSpPr>
        <xdr:cNvPr id="1172" name="Text Box 5">
          <a:extLst>
            <a:ext uri="{FF2B5EF4-FFF2-40B4-BE49-F238E27FC236}">
              <a16:creationId xmlns:a16="http://schemas.microsoft.com/office/drawing/2014/main" id="{00000000-0008-0000-0200-000094040000}"/>
            </a:ext>
          </a:extLst>
        </xdr:cNvPr>
        <xdr:cNvSpPr txBox="1">
          <a:spLocks noChangeArrowheads="1"/>
        </xdr:cNvSpPr>
      </xdr:nvSpPr>
      <xdr:spPr bwMode="auto">
        <a:xfrm>
          <a:off x="5067300" y="85772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133350</xdr:colOff>
      <xdr:row>151</xdr:row>
      <xdr:rowOff>28575</xdr:rowOff>
    </xdr:to>
    <xdr:sp macro="" textlink="">
      <xdr:nvSpPr>
        <xdr:cNvPr id="1173" name="Text Box 6">
          <a:extLst>
            <a:ext uri="{FF2B5EF4-FFF2-40B4-BE49-F238E27FC236}">
              <a16:creationId xmlns:a16="http://schemas.microsoft.com/office/drawing/2014/main" id="{00000000-0008-0000-0200-000095040000}"/>
            </a:ext>
          </a:extLst>
        </xdr:cNvPr>
        <xdr:cNvSpPr txBox="1">
          <a:spLocks noChangeArrowheads="1"/>
        </xdr:cNvSpPr>
      </xdr:nvSpPr>
      <xdr:spPr bwMode="auto">
        <a:xfrm>
          <a:off x="5067300" y="857726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485775</xdr:colOff>
      <xdr:row>151</xdr:row>
      <xdr:rowOff>66675</xdr:rowOff>
    </xdr:to>
    <xdr:sp macro="" textlink="">
      <xdr:nvSpPr>
        <xdr:cNvPr id="1174" name="Text Box 7">
          <a:extLst>
            <a:ext uri="{FF2B5EF4-FFF2-40B4-BE49-F238E27FC236}">
              <a16:creationId xmlns:a16="http://schemas.microsoft.com/office/drawing/2014/main" id="{00000000-0008-0000-0200-000096040000}"/>
            </a:ext>
          </a:extLst>
        </xdr:cNvPr>
        <xdr:cNvSpPr txBox="1">
          <a:spLocks noChangeArrowheads="1"/>
        </xdr:cNvSpPr>
      </xdr:nvSpPr>
      <xdr:spPr bwMode="auto">
        <a:xfrm>
          <a:off x="5067300" y="85772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133350</xdr:colOff>
      <xdr:row>151</xdr:row>
      <xdr:rowOff>28575</xdr:rowOff>
    </xdr:to>
    <xdr:sp macro="" textlink="">
      <xdr:nvSpPr>
        <xdr:cNvPr id="1175" name="Text Box 8">
          <a:extLst>
            <a:ext uri="{FF2B5EF4-FFF2-40B4-BE49-F238E27FC236}">
              <a16:creationId xmlns:a16="http://schemas.microsoft.com/office/drawing/2014/main" id="{00000000-0008-0000-0200-000097040000}"/>
            </a:ext>
          </a:extLst>
        </xdr:cNvPr>
        <xdr:cNvSpPr txBox="1">
          <a:spLocks noChangeArrowheads="1"/>
        </xdr:cNvSpPr>
      </xdr:nvSpPr>
      <xdr:spPr bwMode="auto">
        <a:xfrm>
          <a:off x="5067300" y="857726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523875</xdr:colOff>
      <xdr:row>151</xdr:row>
      <xdr:rowOff>66675</xdr:rowOff>
    </xdr:to>
    <xdr:sp macro="" textlink="">
      <xdr:nvSpPr>
        <xdr:cNvPr id="1176" name="Text Box 9">
          <a:extLst>
            <a:ext uri="{FF2B5EF4-FFF2-40B4-BE49-F238E27FC236}">
              <a16:creationId xmlns:a16="http://schemas.microsoft.com/office/drawing/2014/main" id="{00000000-0008-0000-0200-000098040000}"/>
            </a:ext>
          </a:extLst>
        </xdr:cNvPr>
        <xdr:cNvSpPr txBox="1">
          <a:spLocks noChangeArrowheads="1"/>
        </xdr:cNvSpPr>
      </xdr:nvSpPr>
      <xdr:spPr bwMode="auto">
        <a:xfrm>
          <a:off x="5067300" y="857726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523875</xdr:colOff>
      <xdr:row>151</xdr:row>
      <xdr:rowOff>66675</xdr:rowOff>
    </xdr:to>
    <xdr:sp macro="" textlink="">
      <xdr:nvSpPr>
        <xdr:cNvPr id="1177" name="Text Box 13">
          <a:extLst>
            <a:ext uri="{FF2B5EF4-FFF2-40B4-BE49-F238E27FC236}">
              <a16:creationId xmlns:a16="http://schemas.microsoft.com/office/drawing/2014/main" id="{00000000-0008-0000-0200-000099040000}"/>
            </a:ext>
          </a:extLst>
        </xdr:cNvPr>
        <xdr:cNvSpPr txBox="1">
          <a:spLocks noChangeArrowheads="1"/>
        </xdr:cNvSpPr>
      </xdr:nvSpPr>
      <xdr:spPr bwMode="auto">
        <a:xfrm>
          <a:off x="5067300" y="857726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485775</xdr:colOff>
      <xdr:row>151</xdr:row>
      <xdr:rowOff>66675</xdr:rowOff>
    </xdr:to>
    <xdr:sp macro="" textlink="">
      <xdr:nvSpPr>
        <xdr:cNvPr id="1178" name="Text Box 15">
          <a:extLst>
            <a:ext uri="{FF2B5EF4-FFF2-40B4-BE49-F238E27FC236}">
              <a16:creationId xmlns:a16="http://schemas.microsoft.com/office/drawing/2014/main" id="{00000000-0008-0000-0200-00009A040000}"/>
            </a:ext>
          </a:extLst>
        </xdr:cNvPr>
        <xdr:cNvSpPr txBox="1">
          <a:spLocks noChangeArrowheads="1"/>
        </xdr:cNvSpPr>
      </xdr:nvSpPr>
      <xdr:spPr bwMode="auto">
        <a:xfrm>
          <a:off x="5067300" y="85772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485775</xdr:colOff>
      <xdr:row>151</xdr:row>
      <xdr:rowOff>66675</xdr:rowOff>
    </xdr:to>
    <xdr:sp macro="" textlink="">
      <xdr:nvSpPr>
        <xdr:cNvPr id="1179" name="Text Box 16">
          <a:extLst>
            <a:ext uri="{FF2B5EF4-FFF2-40B4-BE49-F238E27FC236}">
              <a16:creationId xmlns:a16="http://schemas.microsoft.com/office/drawing/2014/main" id="{00000000-0008-0000-0200-00009B040000}"/>
            </a:ext>
          </a:extLst>
        </xdr:cNvPr>
        <xdr:cNvSpPr txBox="1">
          <a:spLocks noChangeArrowheads="1"/>
        </xdr:cNvSpPr>
      </xdr:nvSpPr>
      <xdr:spPr bwMode="auto">
        <a:xfrm>
          <a:off x="5067300" y="85772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219075</xdr:colOff>
      <xdr:row>151</xdr:row>
      <xdr:rowOff>28575</xdr:rowOff>
    </xdr:to>
    <xdr:sp macro="" textlink="">
      <xdr:nvSpPr>
        <xdr:cNvPr id="1180" name="Text Box 1">
          <a:extLst>
            <a:ext uri="{FF2B5EF4-FFF2-40B4-BE49-F238E27FC236}">
              <a16:creationId xmlns:a16="http://schemas.microsoft.com/office/drawing/2014/main" id="{00000000-0008-0000-0200-00009C040000}"/>
            </a:ext>
          </a:extLst>
        </xdr:cNvPr>
        <xdr:cNvSpPr txBox="1">
          <a:spLocks noChangeArrowheads="1"/>
        </xdr:cNvSpPr>
      </xdr:nvSpPr>
      <xdr:spPr bwMode="auto">
        <a:xfrm>
          <a:off x="5067300" y="85772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181" name="Text Box 3">
          <a:extLst>
            <a:ext uri="{FF2B5EF4-FFF2-40B4-BE49-F238E27FC236}">
              <a16:creationId xmlns:a16="http://schemas.microsoft.com/office/drawing/2014/main" id="{00000000-0008-0000-0200-00009D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219075</xdr:colOff>
      <xdr:row>151</xdr:row>
      <xdr:rowOff>28575</xdr:rowOff>
    </xdr:to>
    <xdr:sp macro="" textlink="">
      <xdr:nvSpPr>
        <xdr:cNvPr id="1182" name="Text Box 4">
          <a:extLst>
            <a:ext uri="{FF2B5EF4-FFF2-40B4-BE49-F238E27FC236}">
              <a16:creationId xmlns:a16="http://schemas.microsoft.com/office/drawing/2014/main" id="{00000000-0008-0000-0200-00009E040000}"/>
            </a:ext>
          </a:extLst>
        </xdr:cNvPr>
        <xdr:cNvSpPr txBox="1">
          <a:spLocks noChangeArrowheads="1"/>
        </xdr:cNvSpPr>
      </xdr:nvSpPr>
      <xdr:spPr bwMode="auto">
        <a:xfrm>
          <a:off x="5067300" y="85772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183" name="Text Box 5">
          <a:extLst>
            <a:ext uri="{FF2B5EF4-FFF2-40B4-BE49-F238E27FC236}">
              <a16:creationId xmlns:a16="http://schemas.microsoft.com/office/drawing/2014/main" id="{00000000-0008-0000-0200-00009F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219075</xdr:colOff>
      <xdr:row>151</xdr:row>
      <xdr:rowOff>28575</xdr:rowOff>
    </xdr:to>
    <xdr:sp macro="" textlink="">
      <xdr:nvSpPr>
        <xdr:cNvPr id="1184" name="Text Box 6">
          <a:extLst>
            <a:ext uri="{FF2B5EF4-FFF2-40B4-BE49-F238E27FC236}">
              <a16:creationId xmlns:a16="http://schemas.microsoft.com/office/drawing/2014/main" id="{00000000-0008-0000-0200-0000A0040000}"/>
            </a:ext>
          </a:extLst>
        </xdr:cNvPr>
        <xdr:cNvSpPr txBox="1">
          <a:spLocks noChangeArrowheads="1"/>
        </xdr:cNvSpPr>
      </xdr:nvSpPr>
      <xdr:spPr bwMode="auto">
        <a:xfrm>
          <a:off x="5067300" y="85772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185" name="Text Box 7">
          <a:extLst>
            <a:ext uri="{FF2B5EF4-FFF2-40B4-BE49-F238E27FC236}">
              <a16:creationId xmlns:a16="http://schemas.microsoft.com/office/drawing/2014/main" id="{00000000-0008-0000-0200-0000A1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571500</xdr:colOff>
      <xdr:row>151</xdr:row>
      <xdr:rowOff>38100</xdr:rowOff>
    </xdr:to>
    <xdr:sp macro="" textlink="">
      <xdr:nvSpPr>
        <xdr:cNvPr id="1186" name="Text Box 9">
          <a:extLst>
            <a:ext uri="{FF2B5EF4-FFF2-40B4-BE49-F238E27FC236}">
              <a16:creationId xmlns:a16="http://schemas.microsoft.com/office/drawing/2014/main" id="{00000000-0008-0000-0200-0000A2040000}"/>
            </a:ext>
          </a:extLst>
        </xdr:cNvPr>
        <xdr:cNvSpPr txBox="1">
          <a:spLocks noChangeArrowheads="1"/>
        </xdr:cNvSpPr>
      </xdr:nvSpPr>
      <xdr:spPr bwMode="auto">
        <a:xfrm>
          <a:off x="5067300" y="857726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187" name="Text Box 15">
          <a:extLst>
            <a:ext uri="{FF2B5EF4-FFF2-40B4-BE49-F238E27FC236}">
              <a16:creationId xmlns:a16="http://schemas.microsoft.com/office/drawing/2014/main" id="{00000000-0008-0000-0200-0000A3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188" name="Text Box 16">
          <a:extLst>
            <a:ext uri="{FF2B5EF4-FFF2-40B4-BE49-F238E27FC236}">
              <a16:creationId xmlns:a16="http://schemas.microsoft.com/office/drawing/2014/main" id="{00000000-0008-0000-0200-0000A4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189" name="Text Box 17">
          <a:extLst>
            <a:ext uri="{FF2B5EF4-FFF2-40B4-BE49-F238E27FC236}">
              <a16:creationId xmlns:a16="http://schemas.microsoft.com/office/drawing/2014/main" id="{00000000-0008-0000-0200-0000A5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219075</xdr:colOff>
      <xdr:row>151</xdr:row>
      <xdr:rowOff>28575</xdr:rowOff>
    </xdr:to>
    <xdr:sp macro="" textlink="">
      <xdr:nvSpPr>
        <xdr:cNvPr id="1190" name="Text Box 1">
          <a:extLst>
            <a:ext uri="{FF2B5EF4-FFF2-40B4-BE49-F238E27FC236}">
              <a16:creationId xmlns:a16="http://schemas.microsoft.com/office/drawing/2014/main" id="{00000000-0008-0000-0200-0000A6040000}"/>
            </a:ext>
          </a:extLst>
        </xdr:cNvPr>
        <xdr:cNvSpPr txBox="1">
          <a:spLocks noChangeArrowheads="1"/>
        </xdr:cNvSpPr>
      </xdr:nvSpPr>
      <xdr:spPr bwMode="auto">
        <a:xfrm>
          <a:off x="5067300" y="85772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191" name="Text Box 3">
          <a:extLst>
            <a:ext uri="{FF2B5EF4-FFF2-40B4-BE49-F238E27FC236}">
              <a16:creationId xmlns:a16="http://schemas.microsoft.com/office/drawing/2014/main" id="{00000000-0008-0000-0200-0000A7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219075</xdr:colOff>
      <xdr:row>151</xdr:row>
      <xdr:rowOff>28575</xdr:rowOff>
    </xdr:to>
    <xdr:sp macro="" textlink="">
      <xdr:nvSpPr>
        <xdr:cNvPr id="1192" name="Text Box 4">
          <a:extLst>
            <a:ext uri="{FF2B5EF4-FFF2-40B4-BE49-F238E27FC236}">
              <a16:creationId xmlns:a16="http://schemas.microsoft.com/office/drawing/2014/main" id="{00000000-0008-0000-0200-0000A8040000}"/>
            </a:ext>
          </a:extLst>
        </xdr:cNvPr>
        <xdr:cNvSpPr txBox="1">
          <a:spLocks noChangeArrowheads="1"/>
        </xdr:cNvSpPr>
      </xdr:nvSpPr>
      <xdr:spPr bwMode="auto">
        <a:xfrm>
          <a:off x="5067300" y="85772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193" name="Text Box 5">
          <a:extLst>
            <a:ext uri="{FF2B5EF4-FFF2-40B4-BE49-F238E27FC236}">
              <a16:creationId xmlns:a16="http://schemas.microsoft.com/office/drawing/2014/main" id="{00000000-0008-0000-0200-0000A9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219075</xdr:colOff>
      <xdr:row>151</xdr:row>
      <xdr:rowOff>28575</xdr:rowOff>
    </xdr:to>
    <xdr:sp macro="" textlink="">
      <xdr:nvSpPr>
        <xdr:cNvPr id="1194" name="Text Box 6">
          <a:extLst>
            <a:ext uri="{FF2B5EF4-FFF2-40B4-BE49-F238E27FC236}">
              <a16:creationId xmlns:a16="http://schemas.microsoft.com/office/drawing/2014/main" id="{00000000-0008-0000-0200-0000AA040000}"/>
            </a:ext>
          </a:extLst>
        </xdr:cNvPr>
        <xdr:cNvSpPr txBox="1">
          <a:spLocks noChangeArrowheads="1"/>
        </xdr:cNvSpPr>
      </xdr:nvSpPr>
      <xdr:spPr bwMode="auto">
        <a:xfrm>
          <a:off x="5067300" y="85772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195" name="Text Box 7">
          <a:extLst>
            <a:ext uri="{FF2B5EF4-FFF2-40B4-BE49-F238E27FC236}">
              <a16:creationId xmlns:a16="http://schemas.microsoft.com/office/drawing/2014/main" id="{00000000-0008-0000-0200-0000AB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571500</xdr:colOff>
      <xdr:row>151</xdr:row>
      <xdr:rowOff>38100</xdr:rowOff>
    </xdr:to>
    <xdr:sp macro="" textlink="">
      <xdr:nvSpPr>
        <xdr:cNvPr id="1196" name="Text Box 9">
          <a:extLst>
            <a:ext uri="{FF2B5EF4-FFF2-40B4-BE49-F238E27FC236}">
              <a16:creationId xmlns:a16="http://schemas.microsoft.com/office/drawing/2014/main" id="{00000000-0008-0000-0200-0000AC040000}"/>
            </a:ext>
          </a:extLst>
        </xdr:cNvPr>
        <xdr:cNvSpPr txBox="1">
          <a:spLocks noChangeArrowheads="1"/>
        </xdr:cNvSpPr>
      </xdr:nvSpPr>
      <xdr:spPr bwMode="auto">
        <a:xfrm>
          <a:off x="5067300" y="857726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197" name="Text Box 15">
          <a:extLst>
            <a:ext uri="{FF2B5EF4-FFF2-40B4-BE49-F238E27FC236}">
              <a16:creationId xmlns:a16="http://schemas.microsoft.com/office/drawing/2014/main" id="{00000000-0008-0000-0200-0000AD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198" name="Text Box 16">
          <a:extLst>
            <a:ext uri="{FF2B5EF4-FFF2-40B4-BE49-F238E27FC236}">
              <a16:creationId xmlns:a16="http://schemas.microsoft.com/office/drawing/2014/main" id="{00000000-0008-0000-0200-0000AE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199" name="Text Box 17">
          <a:extLst>
            <a:ext uri="{FF2B5EF4-FFF2-40B4-BE49-F238E27FC236}">
              <a16:creationId xmlns:a16="http://schemas.microsoft.com/office/drawing/2014/main" id="{00000000-0008-0000-0200-0000AF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133350</xdr:colOff>
      <xdr:row>151</xdr:row>
      <xdr:rowOff>28575</xdr:rowOff>
    </xdr:to>
    <xdr:sp macro="" textlink="">
      <xdr:nvSpPr>
        <xdr:cNvPr id="1200" name="Text Box 1">
          <a:extLst>
            <a:ext uri="{FF2B5EF4-FFF2-40B4-BE49-F238E27FC236}">
              <a16:creationId xmlns:a16="http://schemas.microsoft.com/office/drawing/2014/main" id="{00000000-0008-0000-0200-0000B0040000}"/>
            </a:ext>
          </a:extLst>
        </xdr:cNvPr>
        <xdr:cNvSpPr txBox="1">
          <a:spLocks noChangeArrowheads="1"/>
        </xdr:cNvSpPr>
      </xdr:nvSpPr>
      <xdr:spPr bwMode="auto">
        <a:xfrm>
          <a:off x="5067300" y="857726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485775</xdr:colOff>
      <xdr:row>151</xdr:row>
      <xdr:rowOff>66675</xdr:rowOff>
    </xdr:to>
    <xdr:sp macro="" textlink="">
      <xdr:nvSpPr>
        <xdr:cNvPr id="1201" name="Text Box 3">
          <a:extLst>
            <a:ext uri="{FF2B5EF4-FFF2-40B4-BE49-F238E27FC236}">
              <a16:creationId xmlns:a16="http://schemas.microsoft.com/office/drawing/2014/main" id="{00000000-0008-0000-0200-0000B1040000}"/>
            </a:ext>
          </a:extLst>
        </xdr:cNvPr>
        <xdr:cNvSpPr txBox="1">
          <a:spLocks noChangeArrowheads="1"/>
        </xdr:cNvSpPr>
      </xdr:nvSpPr>
      <xdr:spPr bwMode="auto">
        <a:xfrm>
          <a:off x="5067300" y="85772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133350</xdr:colOff>
      <xdr:row>151</xdr:row>
      <xdr:rowOff>28575</xdr:rowOff>
    </xdr:to>
    <xdr:sp macro="" textlink="">
      <xdr:nvSpPr>
        <xdr:cNvPr id="1202" name="Text Box 4">
          <a:extLst>
            <a:ext uri="{FF2B5EF4-FFF2-40B4-BE49-F238E27FC236}">
              <a16:creationId xmlns:a16="http://schemas.microsoft.com/office/drawing/2014/main" id="{00000000-0008-0000-0200-0000B2040000}"/>
            </a:ext>
          </a:extLst>
        </xdr:cNvPr>
        <xdr:cNvSpPr txBox="1">
          <a:spLocks noChangeArrowheads="1"/>
        </xdr:cNvSpPr>
      </xdr:nvSpPr>
      <xdr:spPr bwMode="auto">
        <a:xfrm>
          <a:off x="5067300" y="857726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485775</xdr:colOff>
      <xdr:row>151</xdr:row>
      <xdr:rowOff>66675</xdr:rowOff>
    </xdr:to>
    <xdr:sp macro="" textlink="">
      <xdr:nvSpPr>
        <xdr:cNvPr id="1203" name="Text Box 5">
          <a:extLst>
            <a:ext uri="{FF2B5EF4-FFF2-40B4-BE49-F238E27FC236}">
              <a16:creationId xmlns:a16="http://schemas.microsoft.com/office/drawing/2014/main" id="{00000000-0008-0000-0200-0000B3040000}"/>
            </a:ext>
          </a:extLst>
        </xdr:cNvPr>
        <xdr:cNvSpPr txBox="1">
          <a:spLocks noChangeArrowheads="1"/>
        </xdr:cNvSpPr>
      </xdr:nvSpPr>
      <xdr:spPr bwMode="auto">
        <a:xfrm>
          <a:off x="5067300" y="85772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133350</xdr:colOff>
      <xdr:row>151</xdr:row>
      <xdr:rowOff>28575</xdr:rowOff>
    </xdr:to>
    <xdr:sp macro="" textlink="">
      <xdr:nvSpPr>
        <xdr:cNvPr id="1204" name="Text Box 6">
          <a:extLst>
            <a:ext uri="{FF2B5EF4-FFF2-40B4-BE49-F238E27FC236}">
              <a16:creationId xmlns:a16="http://schemas.microsoft.com/office/drawing/2014/main" id="{00000000-0008-0000-0200-0000B4040000}"/>
            </a:ext>
          </a:extLst>
        </xdr:cNvPr>
        <xdr:cNvSpPr txBox="1">
          <a:spLocks noChangeArrowheads="1"/>
        </xdr:cNvSpPr>
      </xdr:nvSpPr>
      <xdr:spPr bwMode="auto">
        <a:xfrm>
          <a:off x="5067300" y="857726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485775</xdr:colOff>
      <xdr:row>151</xdr:row>
      <xdr:rowOff>66675</xdr:rowOff>
    </xdr:to>
    <xdr:sp macro="" textlink="">
      <xdr:nvSpPr>
        <xdr:cNvPr id="1205" name="Text Box 7">
          <a:extLst>
            <a:ext uri="{FF2B5EF4-FFF2-40B4-BE49-F238E27FC236}">
              <a16:creationId xmlns:a16="http://schemas.microsoft.com/office/drawing/2014/main" id="{00000000-0008-0000-0200-0000B5040000}"/>
            </a:ext>
          </a:extLst>
        </xdr:cNvPr>
        <xdr:cNvSpPr txBox="1">
          <a:spLocks noChangeArrowheads="1"/>
        </xdr:cNvSpPr>
      </xdr:nvSpPr>
      <xdr:spPr bwMode="auto">
        <a:xfrm>
          <a:off x="5067300" y="85772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133350</xdr:colOff>
      <xdr:row>151</xdr:row>
      <xdr:rowOff>28575</xdr:rowOff>
    </xdr:to>
    <xdr:sp macro="" textlink="">
      <xdr:nvSpPr>
        <xdr:cNvPr id="1206" name="Text Box 8">
          <a:extLst>
            <a:ext uri="{FF2B5EF4-FFF2-40B4-BE49-F238E27FC236}">
              <a16:creationId xmlns:a16="http://schemas.microsoft.com/office/drawing/2014/main" id="{00000000-0008-0000-0200-0000B6040000}"/>
            </a:ext>
          </a:extLst>
        </xdr:cNvPr>
        <xdr:cNvSpPr txBox="1">
          <a:spLocks noChangeArrowheads="1"/>
        </xdr:cNvSpPr>
      </xdr:nvSpPr>
      <xdr:spPr bwMode="auto">
        <a:xfrm>
          <a:off x="5067300" y="857726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523875</xdr:colOff>
      <xdr:row>151</xdr:row>
      <xdr:rowOff>66675</xdr:rowOff>
    </xdr:to>
    <xdr:sp macro="" textlink="">
      <xdr:nvSpPr>
        <xdr:cNvPr id="1207" name="Text Box 9">
          <a:extLst>
            <a:ext uri="{FF2B5EF4-FFF2-40B4-BE49-F238E27FC236}">
              <a16:creationId xmlns:a16="http://schemas.microsoft.com/office/drawing/2014/main" id="{00000000-0008-0000-0200-0000B7040000}"/>
            </a:ext>
          </a:extLst>
        </xdr:cNvPr>
        <xdr:cNvSpPr txBox="1">
          <a:spLocks noChangeArrowheads="1"/>
        </xdr:cNvSpPr>
      </xdr:nvSpPr>
      <xdr:spPr bwMode="auto">
        <a:xfrm>
          <a:off x="5067300" y="857726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523875</xdr:colOff>
      <xdr:row>151</xdr:row>
      <xdr:rowOff>66675</xdr:rowOff>
    </xdr:to>
    <xdr:sp macro="" textlink="">
      <xdr:nvSpPr>
        <xdr:cNvPr id="1208" name="Text Box 13">
          <a:extLst>
            <a:ext uri="{FF2B5EF4-FFF2-40B4-BE49-F238E27FC236}">
              <a16:creationId xmlns:a16="http://schemas.microsoft.com/office/drawing/2014/main" id="{00000000-0008-0000-0200-0000B8040000}"/>
            </a:ext>
          </a:extLst>
        </xdr:cNvPr>
        <xdr:cNvSpPr txBox="1">
          <a:spLocks noChangeArrowheads="1"/>
        </xdr:cNvSpPr>
      </xdr:nvSpPr>
      <xdr:spPr bwMode="auto">
        <a:xfrm>
          <a:off x="5067300" y="857726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485775</xdr:colOff>
      <xdr:row>151</xdr:row>
      <xdr:rowOff>66675</xdr:rowOff>
    </xdr:to>
    <xdr:sp macro="" textlink="">
      <xdr:nvSpPr>
        <xdr:cNvPr id="1209" name="Text Box 15">
          <a:extLst>
            <a:ext uri="{FF2B5EF4-FFF2-40B4-BE49-F238E27FC236}">
              <a16:creationId xmlns:a16="http://schemas.microsoft.com/office/drawing/2014/main" id="{00000000-0008-0000-0200-0000B9040000}"/>
            </a:ext>
          </a:extLst>
        </xdr:cNvPr>
        <xdr:cNvSpPr txBox="1">
          <a:spLocks noChangeArrowheads="1"/>
        </xdr:cNvSpPr>
      </xdr:nvSpPr>
      <xdr:spPr bwMode="auto">
        <a:xfrm>
          <a:off x="5067300" y="85772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485775</xdr:colOff>
      <xdr:row>151</xdr:row>
      <xdr:rowOff>66675</xdr:rowOff>
    </xdr:to>
    <xdr:sp macro="" textlink="">
      <xdr:nvSpPr>
        <xdr:cNvPr id="1210" name="Text Box 16">
          <a:extLst>
            <a:ext uri="{FF2B5EF4-FFF2-40B4-BE49-F238E27FC236}">
              <a16:creationId xmlns:a16="http://schemas.microsoft.com/office/drawing/2014/main" id="{00000000-0008-0000-0200-0000BA040000}"/>
            </a:ext>
          </a:extLst>
        </xdr:cNvPr>
        <xdr:cNvSpPr txBox="1">
          <a:spLocks noChangeArrowheads="1"/>
        </xdr:cNvSpPr>
      </xdr:nvSpPr>
      <xdr:spPr bwMode="auto">
        <a:xfrm>
          <a:off x="5067300" y="85772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219075</xdr:colOff>
      <xdr:row>151</xdr:row>
      <xdr:rowOff>28575</xdr:rowOff>
    </xdr:to>
    <xdr:sp macro="" textlink="">
      <xdr:nvSpPr>
        <xdr:cNvPr id="1211" name="Text Box 1">
          <a:extLst>
            <a:ext uri="{FF2B5EF4-FFF2-40B4-BE49-F238E27FC236}">
              <a16:creationId xmlns:a16="http://schemas.microsoft.com/office/drawing/2014/main" id="{00000000-0008-0000-0200-0000BB040000}"/>
            </a:ext>
          </a:extLst>
        </xdr:cNvPr>
        <xdr:cNvSpPr txBox="1">
          <a:spLocks noChangeArrowheads="1"/>
        </xdr:cNvSpPr>
      </xdr:nvSpPr>
      <xdr:spPr bwMode="auto">
        <a:xfrm>
          <a:off x="5067300" y="85772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212" name="Text Box 3">
          <a:extLst>
            <a:ext uri="{FF2B5EF4-FFF2-40B4-BE49-F238E27FC236}">
              <a16:creationId xmlns:a16="http://schemas.microsoft.com/office/drawing/2014/main" id="{00000000-0008-0000-0200-0000BC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219075</xdr:colOff>
      <xdr:row>151</xdr:row>
      <xdr:rowOff>28575</xdr:rowOff>
    </xdr:to>
    <xdr:sp macro="" textlink="">
      <xdr:nvSpPr>
        <xdr:cNvPr id="1213" name="Text Box 4">
          <a:extLst>
            <a:ext uri="{FF2B5EF4-FFF2-40B4-BE49-F238E27FC236}">
              <a16:creationId xmlns:a16="http://schemas.microsoft.com/office/drawing/2014/main" id="{00000000-0008-0000-0200-0000BD040000}"/>
            </a:ext>
          </a:extLst>
        </xdr:cNvPr>
        <xdr:cNvSpPr txBox="1">
          <a:spLocks noChangeArrowheads="1"/>
        </xdr:cNvSpPr>
      </xdr:nvSpPr>
      <xdr:spPr bwMode="auto">
        <a:xfrm>
          <a:off x="5067300" y="85772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214" name="Text Box 5">
          <a:extLst>
            <a:ext uri="{FF2B5EF4-FFF2-40B4-BE49-F238E27FC236}">
              <a16:creationId xmlns:a16="http://schemas.microsoft.com/office/drawing/2014/main" id="{00000000-0008-0000-0200-0000BE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219075</xdr:colOff>
      <xdr:row>151</xdr:row>
      <xdr:rowOff>28575</xdr:rowOff>
    </xdr:to>
    <xdr:sp macro="" textlink="">
      <xdr:nvSpPr>
        <xdr:cNvPr id="1215" name="Text Box 6">
          <a:extLst>
            <a:ext uri="{FF2B5EF4-FFF2-40B4-BE49-F238E27FC236}">
              <a16:creationId xmlns:a16="http://schemas.microsoft.com/office/drawing/2014/main" id="{00000000-0008-0000-0200-0000BF040000}"/>
            </a:ext>
          </a:extLst>
        </xdr:cNvPr>
        <xdr:cNvSpPr txBox="1">
          <a:spLocks noChangeArrowheads="1"/>
        </xdr:cNvSpPr>
      </xdr:nvSpPr>
      <xdr:spPr bwMode="auto">
        <a:xfrm>
          <a:off x="5067300" y="85772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216" name="Text Box 7">
          <a:extLst>
            <a:ext uri="{FF2B5EF4-FFF2-40B4-BE49-F238E27FC236}">
              <a16:creationId xmlns:a16="http://schemas.microsoft.com/office/drawing/2014/main" id="{00000000-0008-0000-0200-0000C0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571500</xdr:colOff>
      <xdr:row>151</xdr:row>
      <xdr:rowOff>38100</xdr:rowOff>
    </xdr:to>
    <xdr:sp macro="" textlink="">
      <xdr:nvSpPr>
        <xdr:cNvPr id="1217" name="Text Box 9">
          <a:extLst>
            <a:ext uri="{FF2B5EF4-FFF2-40B4-BE49-F238E27FC236}">
              <a16:creationId xmlns:a16="http://schemas.microsoft.com/office/drawing/2014/main" id="{00000000-0008-0000-0200-0000C1040000}"/>
            </a:ext>
          </a:extLst>
        </xdr:cNvPr>
        <xdr:cNvSpPr txBox="1">
          <a:spLocks noChangeArrowheads="1"/>
        </xdr:cNvSpPr>
      </xdr:nvSpPr>
      <xdr:spPr bwMode="auto">
        <a:xfrm>
          <a:off x="5067300" y="857726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218" name="Text Box 15">
          <a:extLst>
            <a:ext uri="{FF2B5EF4-FFF2-40B4-BE49-F238E27FC236}">
              <a16:creationId xmlns:a16="http://schemas.microsoft.com/office/drawing/2014/main" id="{00000000-0008-0000-0200-0000C2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219" name="Text Box 16">
          <a:extLst>
            <a:ext uri="{FF2B5EF4-FFF2-40B4-BE49-F238E27FC236}">
              <a16:creationId xmlns:a16="http://schemas.microsoft.com/office/drawing/2014/main" id="{00000000-0008-0000-0200-0000C3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220" name="Text Box 17">
          <a:extLst>
            <a:ext uri="{FF2B5EF4-FFF2-40B4-BE49-F238E27FC236}">
              <a16:creationId xmlns:a16="http://schemas.microsoft.com/office/drawing/2014/main" id="{00000000-0008-0000-0200-0000C4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219075</xdr:colOff>
      <xdr:row>151</xdr:row>
      <xdr:rowOff>28575</xdr:rowOff>
    </xdr:to>
    <xdr:sp macro="" textlink="">
      <xdr:nvSpPr>
        <xdr:cNvPr id="1221" name="Text Box 1">
          <a:extLst>
            <a:ext uri="{FF2B5EF4-FFF2-40B4-BE49-F238E27FC236}">
              <a16:creationId xmlns:a16="http://schemas.microsoft.com/office/drawing/2014/main" id="{00000000-0008-0000-0200-0000C5040000}"/>
            </a:ext>
          </a:extLst>
        </xdr:cNvPr>
        <xdr:cNvSpPr txBox="1">
          <a:spLocks noChangeArrowheads="1"/>
        </xdr:cNvSpPr>
      </xdr:nvSpPr>
      <xdr:spPr bwMode="auto">
        <a:xfrm>
          <a:off x="5067300" y="85772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222" name="Text Box 3">
          <a:extLst>
            <a:ext uri="{FF2B5EF4-FFF2-40B4-BE49-F238E27FC236}">
              <a16:creationId xmlns:a16="http://schemas.microsoft.com/office/drawing/2014/main" id="{00000000-0008-0000-0200-0000C6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219075</xdr:colOff>
      <xdr:row>151</xdr:row>
      <xdr:rowOff>28575</xdr:rowOff>
    </xdr:to>
    <xdr:sp macro="" textlink="">
      <xdr:nvSpPr>
        <xdr:cNvPr id="1223" name="Text Box 4">
          <a:extLst>
            <a:ext uri="{FF2B5EF4-FFF2-40B4-BE49-F238E27FC236}">
              <a16:creationId xmlns:a16="http://schemas.microsoft.com/office/drawing/2014/main" id="{00000000-0008-0000-0200-0000C7040000}"/>
            </a:ext>
          </a:extLst>
        </xdr:cNvPr>
        <xdr:cNvSpPr txBox="1">
          <a:spLocks noChangeArrowheads="1"/>
        </xdr:cNvSpPr>
      </xdr:nvSpPr>
      <xdr:spPr bwMode="auto">
        <a:xfrm>
          <a:off x="5067300" y="85772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224" name="Text Box 5">
          <a:extLst>
            <a:ext uri="{FF2B5EF4-FFF2-40B4-BE49-F238E27FC236}">
              <a16:creationId xmlns:a16="http://schemas.microsoft.com/office/drawing/2014/main" id="{00000000-0008-0000-0200-0000C8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219075</xdr:colOff>
      <xdr:row>151</xdr:row>
      <xdr:rowOff>28575</xdr:rowOff>
    </xdr:to>
    <xdr:sp macro="" textlink="">
      <xdr:nvSpPr>
        <xdr:cNvPr id="1225" name="Text Box 6">
          <a:extLst>
            <a:ext uri="{FF2B5EF4-FFF2-40B4-BE49-F238E27FC236}">
              <a16:creationId xmlns:a16="http://schemas.microsoft.com/office/drawing/2014/main" id="{00000000-0008-0000-0200-0000C9040000}"/>
            </a:ext>
          </a:extLst>
        </xdr:cNvPr>
        <xdr:cNvSpPr txBox="1">
          <a:spLocks noChangeArrowheads="1"/>
        </xdr:cNvSpPr>
      </xdr:nvSpPr>
      <xdr:spPr bwMode="auto">
        <a:xfrm>
          <a:off x="5067300" y="85772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226" name="Text Box 7">
          <a:extLst>
            <a:ext uri="{FF2B5EF4-FFF2-40B4-BE49-F238E27FC236}">
              <a16:creationId xmlns:a16="http://schemas.microsoft.com/office/drawing/2014/main" id="{00000000-0008-0000-0200-0000CA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571500</xdr:colOff>
      <xdr:row>151</xdr:row>
      <xdr:rowOff>38100</xdr:rowOff>
    </xdr:to>
    <xdr:sp macro="" textlink="">
      <xdr:nvSpPr>
        <xdr:cNvPr id="1227" name="Text Box 9">
          <a:extLst>
            <a:ext uri="{FF2B5EF4-FFF2-40B4-BE49-F238E27FC236}">
              <a16:creationId xmlns:a16="http://schemas.microsoft.com/office/drawing/2014/main" id="{00000000-0008-0000-0200-0000CB040000}"/>
            </a:ext>
          </a:extLst>
        </xdr:cNvPr>
        <xdr:cNvSpPr txBox="1">
          <a:spLocks noChangeArrowheads="1"/>
        </xdr:cNvSpPr>
      </xdr:nvSpPr>
      <xdr:spPr bwMode="auto">
        <a:xfrm>
          <a:off x="5067300" y="857726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228" name="Text Box 15">
          <a:extLst>
            <a:ext uri="{FF2B5EF4-FFF2-40B4-BE49-F238E27FC236}">
              <a16:creationId xmlns:a16="http://schemas.microsoft.com/office/drawing/2014/main" id="{00000000-0008-0000-0200-0000CC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229" name="Text Box 16">
          <a:extLst>
            <a:ext uri="{FF2B5EF4-FFF2-40B4-BE49-F238E27FC236}">
              <a16:creationId xmlns:a16="http://schemas.microsoft.com/office/drawing/2014/main" id="{00000000-0008-0000-0200-0000CD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151</xdr:row>
      <xdr:rowOff>0</xdr:rowOff>
    </xdr:from>
    <xdr:to>
      <xdr:col>0</xdr:col>
      <xdr:colOff>533400</xdr:colOff>
      <xdr:row>151</xdr:row>
      <xdr:rowOff>38100</xdr:rowOff>
    </xdr:to>
    <xdr:sp macro="" textlink="">
      <xdr:nvSpPr>
        <xdr:cNvPr id="1230" name="Text Box 17">
          <a:extLst>
            <a:ext uri="{FF2B5EF4-FFF2-40B4-BE49-F238E27FC236}">
              <a16:creationId xmlns:a16="http://schemas.microsoft.com/office/drawing/2014/main" id="{00000000-0008-0000-0200-0000CE040000}"/>
            </a:ext>
          </a:extLst>
        </xdr:cNvPr>
        <xdr:cNvSpPr txBox="1">
          <a:spLocks noChangeArrowheads="1"/>
        </xdr:cNvSpPr>
      </xdr:nvSpPr>
      <xdr:spPr bwMode="auto">
        <a:xfrm>
          <a:off x="5067300" y="85772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133350</xdr:colOff>
      <xdr:row>152</xdr:row>
      <xdr:rowOff>28575</xdr:rowOff>
    </xdr:to>
    <xdr:sp macro="" textlink="">
      <xdr:nvSpPr>
        <xdr:cNvPr id="1231" name="Text Box 1">
          <a:extLst>
            <a:ext uri="{FF2B5EF4-FFF2-40B4-BE49-F238E27FC236}">
              <a16:creationId xmlns:a16="http://schemas.microsoft.com/office/drawing/2014/main" id="{00000000-0008-0000-0200-0000CF040000}"/>
            </a:ext>
          </a:extLst>
        </xdr:cNvPr>
        <xdr:cNvSpPr txBox="1">
          <a:spLocks noChangeArrowheads="1"/>
        </xdr:cNvSpPr>
      </xdr:nvSpPr>
      <xdr:spPr bwMode="auto">
        <a:xfrm>
          <a:off x="5067300" y="87058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232" name="Text Box 3">
          <a:extLst>
            <a:ext uri="{FF2B5EF4-FFF2-40B4-BE49-F238E27FC236}">
              <a16:creationId xmlns:a16="http://schemas.microsoft.com/office/drawing/2014/main" id="{00000000-0008-0000-0200-0000D0040000}"/>
            </a:ext>
          </a:extLst>
        </xdr:cNvPr>
        <xdr:cNvSpPr txBox="1">
          <a:spLocks noChangeArrowheads="1"/>
        </xdr:cNvSpPr>
      </xdr:nvSpPr>
      <xdr:spPr bwMode="auto">
        <a:xfrm>
          <a:off x="5067300" y="87058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133350</xdr:colOff>
      <xdr:row>152</xdr:row>
      <xdr:rowOff>28575</xdr:rowOff>
    </xdr:to>
    <xdr:sp macro="" textlink="">
      <xdr:nvSpPr>
        <xdr:cNvPr id="1233" name="Text Box 4">
          <a:extLst>
            <a:ext uri="{FF2B5EF4-FFF2-40B4-BE49-F238E27FC236}">
              <a16:creationId xmlns:a16="http://schemas.microsoft.com/office/drawing/2014/main" id="{00000000-0008-0000-0200-0000D1040000}"/>
            </a:ext>
          </a:extLst>
        </xdr:cNvPr>
        <xdr:cNvSpPr txBox="1">
          <a:spLocks noChangeArrowheads="1"/>
        </xdr:cNvSpPr>
      </xdr:nvSpPr>
      <xdr:spPr bwMode="auto">
        <a:xfrm>
          <a:off x="5067300" y="87058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234" name="Text Box 5">
          <a:extLst>
            <a:ext uri="{FF2B5EF4-FFF2-40B4-BE49-F238E27FC236}">
              <a16:creationId xmlns:a16="http://schemas.microsoft.com/office/drawing/2014/main" id="{00000000-0008-0000-0200-0000D2040000}"/>
            </a:ext>
          </a:extLst>
        </xdr:cNvPr>
        <xdr:cNvSpPr txBox="1">
          <a:spLocks noChangeArrowheads="1"/>
        </xdr:cNvSpPr>
      </xdr:nvSpPr>
      <xdr:spPr bwMode="auto">
        <a:xfrm>
          <a:off x="5067300" y="87058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133350</xdr:colOff>
      <xdr:row>152</xdr:row>
      <xdr:rowOff>28575</xdr:rowOff>
    </xdr:to>
    <xdr:sp macro="" textlink="">
      <xdr:nvSpPr>
        <xdr:cNvPr id="1235" name="Text Box 6">
          <a:extLst>
            <a:ext uri="{FF2B5EF4-FFF2-40B4-BE49-F238E27FC236}">
              <a16:creationId xmlns:a16="http://schemas.microsoft.com/office/drawing/2014/main" id="{00000000-0008-0000-0200-0000D3040000}"/>
            </a:ext>
          </a:extLst>
        </xdr:cNvPr>
        <xdr:cNvSpPr txBox="1">
          <a:spLocks noChangeArrowheads="1"/>
        </xdr:cNvSpPr>
      </xdr:nvSpPr>
      <xdr:spPr bwMode="auto">
        <a:xfrm>
          <a:off x="5067300" y="87058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236" name="Text Box 7">
          <a:extLst>
            <a:ext uri="{FF2B5EF4-FFF2-40B4-BE49-F238E27FC236}">
              <a16:creationId xmlns:a16="http://schemas.microsoft.com/office/drawing/2014/main" id="{00000000-0008-0000-0200-0000D4040000}"/>
            </a:ext>
          </a:extLst>
        </xdr:cNvPr>
        <xdr:cNvSpPr txBox="1">
          <a:spLocks noChangeArrowheads="1"/>
        </xdr:cNvSpPr>
      </xdr:nvSpPr>
      <xdr:spPr bwMode="auto">
        <a:xfrm>
          <a:off x="5067300" y="87058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133350</xdr:colOff>
      <xdr:row>152</xdr:row>
      <xdr:rowOff>28575</xdr:rowOff>
    </xdr:to>
    <xdr:sp macro="" textlink="">
      <xdr:nvSpPr>
        <xdr:cNvPr id="1237" name="Text Box 8">
          <a:extLst>
            <a:ext uri="{FF2B5EF4-FFF2-40B4-BE49-F238E27FC236}">
              <a16:creationId xmlns:a16="http://schemas.microsoft.com/office/drawing/2014/main" id="{00000000-0008-0000-0200-0000D5040000}"/>
            </a:ext>
          </a:extLst>
        </xdr:cNvPr>
        <xdr:cNvSpPr txBox="1">
          <a:spLocks noChangeArrowheads="1"/>
        </xdr:cNvSpPr>
      </xdr:nvSpPr>
      <xdr:spPr bwMode="auto">
        <a:xfrm>
          <a:off x="5067300" y="87058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523875</xdr:colOff>
      <xdr:row>152</xdr:row>
      <xdr:rowOff>66675</xdr:rowOff>
    </xdr:to>
    <xdr:sp macro="" textlink="">
      <xdr:nvSpPr>
        <xdr:cNvPr id="1238" name="Text Box 9">
          <a:extLst>
            <a:ext uri="{FF2B5EF4-FFF2-40B4-BE49-F238E27FC236}">
              <a16:creationId xmlns:a16="http://schemas.microsoft.com/office/drawing/2014/main" id="{00000000-0008-0000-0200-0000D6040000}"/>
            </a:ext>
          </a:extLst>
        </xdr:cNvPr>
        <xdr:cNvSpPr txBox="1">
          <a:spLocks noChangeArrowheads="1"/>
        </xdr:cNvSpPr>
      </xdr:nvSpPr>
      <xdr:spPr bwMode="auto">
        <a:xfrm>
          <a:off x="5067300" y="870585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523875</xdr:colOff>
      <xdr:row>152</xdr:row>
      <xdr:rowOff>66675</xdr:rowOff>
    </xdr:to>
    <xdr:sp macro="" textlink="">
      <xdr:nvSpPr>
        <xdr:cNvPr id="1239" name="Text Box 13">
          <a:extLst>
            <a:ext uri="{FF2B5EF4-FFF2-40B4-BE49-F238E27FC236}">
              <a16:creationId xmlns:a16="http://schemas.microsoft.com/office/drawing/2014/main" id="{00000000-0008-0000-0200-0000D7040000}"/>
            </a:ext>
          </a:extLst>
        </xdr:cNvPr>
        <xdr:cNvSpPr txBox="1">
          <a:spLocks noChangeArrowheads="1"/>
        </xdr:cNvSpPr>
      </xdr:nvSpPr>
      <xdr:spPr bwMode="auto">
        <a:xfrm>
          <a:off x="5067300" y="870585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240" name="Text Box 15">
          <a:extLst>
            <a:ext uri="{FF2B5EF4-FFF2-40B4-BE49-F238E27FC236}">
              <a16:creationId xmlns:a16="http://schemas.microsoft.com/office/drawing/2014/main" id="{00000000-0008-0000-0200-0000D8040000}"/>
            </a:ext>
          </a:extLst>
        </xdr:cNvPr>
        <xdr:cNvSpPr txBox="1">
          <a:spLocks noChangeArrowheads="1"/>
        </xdr:cNvSpPr>
      </xdr:nvSpPr>
      <xdr:spPr bwMode="auto">
        <a:xfrm>
          <a:off x="5067300" y="87058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241" name="Text Box 16">
          <a:extLst>
            <a:ext uri="{FF2B5EF4-FFF2-40B4-BE49-F238E27FC236}">
              <a16:creationId xmlns:a16="http://schemas.microsoft.com/office/drawing/2014/main" id="{00000000-0008-0000-0200-0000D9040000}"/>
            </a:ext>
          </a:extLst>
        </xdr:cNvPr>
        <xdr:cNvSpPr txBox="1">
          <a:spLocks noChangeArrowheads="1"/>
        </xdr:cNvSpPr>
      </xdr:nvSpPr>
      <xdr:spPr bwMode="auto">
        <a:xfrm>
          <a:off x="5067300" y="87058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242" name="Text Box 1">
          <a:extLst>
            <a:ext uri="{FF2B5EF4-FFF2-40B4-BE49-F238E27FC236}">
              <a16:creationId xmlns:a16="http://schemas.microsoft.com/office/drawing/2014/main" id="{00000000-0008-0000-0200-0000DA040000}"/>
            </a:ext>
          </a:extLst>
        </xdr:cNvPr>
        <xdr:cNvSpPr txBox="1">
          <a:spLocks noChangeArrowheads="1"/>
        </xdr:cNvSpPr>
      </xdr:nvSpPr>
      <xdr:spPr bwMode="auto">
        <a:xfrm>
          <a:off x="5067300" y="87058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43" name="Text Box 3">
          <a:extLst>
            <a:ext uri="{FF2B5EF4-FFF2-40B4-BE49-F238E27FC236}">
              <a16:creationId xmlns:a16="http://schemas.microsoft.com/office/drawing/2014/main" id="{00000000-0008-0000-0200-0000DB04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244" name="Text Box 4">
          <a:extLst>
            <a:ext uri="{FF2B5EF4-FFF2-40B4-BE49-F238E27FC236}">
              <a16:creationId xmlns:a16="http://schemas.microsoft.com/office/drawing/2014/main" id="{00000000-0008-0000-0200-0000DC040000}"/>
            </a:ext>
          </a:extLst>
        </xdr:cNvPr>
        <xdr:cNvSpPr txBox="1">
          <a:spLocks noChangeArrowheads="1"/>
        </xdr:cNvSpPr>
      </xdr:nvSpPr>
      <xdr:spPr bwMode="auto">
        <a:xfrm>
          <a:off x="5067300" y="87058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45" name="Text Box 5">
          <a:extLst>
            <a:ext uri="{FF2B5EF4-FFF2-40B4-BE49-F238E27FC236}">
              <a16:creationId xmlns:a16="http://schemas.microsoft.com/office/drawing/2014/main" id="{00000000-0008-0000-0200-0000DD04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246" name="Text Box 6">
          <a:extLst>
            <a:ext uri="{FF2B5EF4-FFF2-40B4-BE49-F238E27FC236}">
              <a16:creationId xmlns:a16="http://schemas.microsoft.com/office/drawing/2014/main" id="{00000000-0008-0000-0200-0000DE040000}"/>
            </a:ext>
          </a:extLst>
        </xdr:cNvPr>
        <xdr:cNvSpPr txBox="1">
          <a:spLocks noChangeArrowheads="1"/>
        </xdr:cNvSpPr>
      </xdr:nvSpPr>
      <xdr:spPr bwMode="auto">
        <a:xfrm>
          <a:off x="5067300" y="87058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47" name="Text Box 7">
          <a:extLst>
            <a:ext uri="{FF2B5EF4-FFF2-40B4-BE49-F238E27FC236}">
              <a16:creationId xmlns:a16="http://schemas.microsoft.com/office/drawing/2014/main" id="{00000000-0008-0000-0200-0000DF04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571500</xdr:colOff>
      <xdr:row>152</xdr:row>
      <xdr:rowOff>38100</xdr:rowOff>
    </xdr:to>
    <xdr:sp macro="" textlink="">
      <xdr:nvSpPr>
        <xdr:cNvPr id="1248" name="Text Box 9">
          <a:extLst>
            <a:ext uri="{FF2B5EF4-FFF2-40B4-BE49-F238E27FC236}">
              <a16:creationId xmlns:a16="http://schemas.microsoft.com/office/drawing/2014/main" id="{00000000-0008-0000-0200-0000E0040000}"/>
            </a:ext>
          </a:extLst>
        </xdr:cNvPr>
        <xdr:cNvSpPr txBox="1">
          <a:spLocks noChangeArrowheads="1"/>
        </xdr:cNvSpPr>
      </xdr:nvSpPr>
      <xdr:spPr bwMode="auto">
        <a:xfrm>
          <a:off x="5067300" y="870585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49" name="Text Box 15">
          <a:extLst>
            <a:ext uri="{FF2B5EF4-FFF2-40B4-BE49-F238E27FC236}">
              <a16:creationId xmlns:a16="http://schemas.microsoft.com/office/drawing/2014/main" id="{00000000-0008-0000-0200-0000E104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50" name="Text Box 16">
          <a:extLst>
            <a:ext uri="{FF2B5EF4-FFF2-40B4-BE49-F238E27FC236}">
              <a16:creationId xmlns:a16="http://schemas.microsoft.com/office/drawing/2014/main" id="{00000000-0008-0000-0200-0000E204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51" name="Text Box 17">
          <a:extLst>
            <a:ext uri="{FF2B5EF4-FFF2-40B4-BE49-F238E27FC236}">
              <a16:creationId xmlns:a16="http://schemas.microsoft.com/office/drawing/2014/main" id="{00000000-0008-0000-0200-0000E304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252" name="Text Box 1">
          <a:extLst>
            <a:ext uri="{FF2B5EF4-FFF2-40B4-BE49-F238E27FC236}">
              <a16:creationId xmlns:a16="http://schemas.microsoft.com/office/drawing/2014/main" id="{00000000-0008-0000-0200-0000E4040000}"/>
            </a:ext>
          </a:extLst>
        </xdr:cNvPr>
        <xdr:cNvSpPr txBox="1">
          <a:spLocks noChangeArrowheads="1"/>
        </xdr:cNvSpPr>
      </xdr:nvSpPr>
      <xdr:spPr bwMode="auto">
        <a:xfrm>
          <a:off x="5067300" y="87058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53" name="Text Box 3">
          <a:extLst>
            <a:ext uri="{FF2B5EF4-FFF2-40B4-BE49-F238E27FC236}">
              <a16:creationId xmlns:a16="http://schemas.microsoft.com/office/drawing/2014/main" id="{00000000-0008-0000-0200-0000E504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254" name="Text Box 4">
          <a:extLst>
            <a:ext uri="{FF2B5EF4-FFF2-40B4-BE49-F238E27FC236}">
              <a16:creationId xmlns:a16="http://schemas.microsoft.com/office/drawing/2014/main" id="{00000000-0008-0000-0200-0000E6040000}"/>
            </a:ext>
          </a:extLst>
        </xdr:cNvPr>
        <xdr:cNvSpPr txBox="1">
          <a:spLocks noChangeArrowheads="1"/>
        </xdr:cNvSpPr>
      </xdr:nvSpPr>
      <xdr:spPr bwMode="auto">
        <a:xfrm>
          <a:off x="5067300" y="87058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55" name="Text Box 5">
          <a:extLst>
            <a:ext uri="{FF2B5EF4-FFF2-40B4-BE49-F238E27FC236}">
              <a16:creationId xmlns:a16="http://schemas.microsoft.com/office/drawing/2014/main" id="{00000000-0008-0000-0200-0000E704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256" name="Text Box 6">
          <a:extLst>
            <a:ext uri="{FF2B5EF4-FFF2-40B4-BE49-F238E27FC236}">
              <a16:creationId xmlns:a16="http://schemas.microsoft.com/office/drawing/2014/main" id="{00000000-0008-0000-0200-0000E8040000}"/>
            </a:ext>
          </a:extLst>
        </xdr:cNvPr>
        <xdr:cNvSpPr txBox="1">
          <a:spLocks noChangeArrowheads="1"/>
        </xdr:cNvSpPr>
      </xdr:nvSpPr>
      <xdr:spPr bwMode="auto">
        <a:xfrm>
          <a:off x="5067300" y="87058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57" name="Text Box 7">
          <a:extLst>
            <a:ext uri="{FF2B5EF4-FFF2-40B4-BE49-F238E27FC236}">
              <a16:creationId xmlns:a16="http://schemas.microsoft.com/office/drawing/2014/main" id="{00000000-0008-0000-0200-0000E904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571500</xdr:colOff>
      <xdr:row>152</xdr:row>
      <xdr:rowOff>38100</xdr:rowOff>
    </xdr:to>
    <xdr:sp macro="" textlink="">
      <xdr:nvSpPr>
        <xdr:cNvPr id="1258" name="Text Box 9">
          <a:extLst>
            <a:ext uri="{FF2B5EF4-FFF2-40B4-BE49-F238E27FC236}">
              <a16:creationId xmlns:a16="http://schemas.microsoft.com/office/drawing/2014/main" id="{00000000-0008-0000-0200-0000EA040000}"/>
            </a:ext>
          </a:extLst>
        </xdr:cNvPr>
        <xdr:cNvSpPr txBox="1">
          <a:spLocks noChangeArrowheads="1"/>
        </xdr:cNvSpPr>
      </xdr:nvSpPr>
      <xdr:spPr bwMode="auto">
        <a:xfrm>
          <a:off x="5067300" y="870585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59" name="Text Box 15">
          <a:extLst>
            <a:ext uri="{FF2B5EF4-FFF2-40B4-BE49-F238E27FC236}">
              <a16:creationId xmlns:a16="http://schemas.microsoft.com/office/drawing/2014/main" id="{00000000-0008-0000-0200-0000EB04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60" name="Text Box 16">
          <a:extLst>
            <a:ext uri="{FF2B5EF4-FFF2-40B4-BE49-F238E27FC236}">
              <a16:creationId xmlns:a16="http://schemas.microsoft.com/office/drawing/2014/main" id="{00000000-0008-0000-0200-0000EC04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61" name="Text Box 17">
          <a:extLst>
            <a:ext uri="{FF2B5EF4-FFF2-40B4-BE49-F238E27FC236}">
              <a16:creationId xmlns:a16="http://schemas.microsoft.com/office/drawing/2014/main" id="{00000000-0008-0000-0200-0000ED04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133350</xdr:colOff>
      <xdr:row>152</xdr:row>
      <xdr:rowOff>28575</xdr:rowOff>
    </xdr:to>
    <xdr:sp macro="" textlink="">
      <xdr:nvSpPr>
        <xdr:cNvPr id="1262" name="Text Box 1">
          <a:extLst>
            <a:ext uri="{FF2B5EF4-FFF2-40B4-BE49-F238E27FC236}">
              <a16:creationId xmlns:a16="http://schemas.microsoft.com/office/drawing/2014/main" id="{00000000-0008-0000-0200-0000EE040000}"/>
            </a:ext>
          </a:extLst>
        </xdr:cNvPr>
        <xdr:cNvSpPr txBox="1">
          <a:spLocks noChangeArrowheads="1"/>
        </xdr:cNvSpPr>
      </xdr:nvSpPr>
      <xdr:spPr bwMode="auto">
        <a:xfrm>
          <a:off x="5067300" y="87058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263" name="Text Box 3">
          <a:extLst>
            <a:ext uri="{FF2B5EF4-FFF2-40B4-BE49-F238E27FC236}">
              <a16:creationId xmlns:a16="http://schemas.microsoft.com/office/drawing/2014/main" id="{00000000-0008-0000-0200-0000EF040000}"/>
            </a:ext>
          </a:extLst>
        </xdr:cNvPr>
        <xdr:cNvSpPr txBox="1">
          <a:spLocks noChangeArrowheads="1"/>
        </xdr:cNvSpPr>
      </xdr:nvSpPr>
      <xdr:spPr bwMode="auto">
        <a:xfrm>
          <a:off x="5067300" y="87058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133350</xdr:colOff>
      <xdr:row>152</xdr:row>
      <xdr:rowOff>28575</xdr:rowOff>
    </xdr:to>
    <xdr:sp macro="" textlink="">
      <xdr:nvSpPr>
        <xdr:cNvPr id="1264" name="Text Box 4">
          <a:extLst>
            <a:ext uri="{FF2B5EF4-FFF2-40B4-BE49-F238E27FC236}">
              <a16:creationId xmlns:a16="http://schemas.microsoft.com/office/drawing/2014/main" id="{00000000-0008-0000-0200-0000F0040000}"/>
            </a:ext>
          </a:extLst>
        </xdr:cNvPr>
        <xdr:cNvSpPr txBox="1">
          <a:spLocks noChangeArrowheads="1"/>
        </xdr:cNvSpPr>
      </xdr:nvSpPr>
      <xdr:spPr bwMode="auto">
        <a:xfrm>
          <a:off x="5067300" y="87058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265" name="Text Box 5">
          <a:extLst>
            <a:ext uri="{FF2B5EF4-FFF2-40B4-BE49-F238E27FC236}">
              <a16:creationId xmlns:a16="http://schemas.microsoft.com/office/drawing/2014/main" id="{00000000-0008-0000-0200-0000F1040000}"/>
            </a:ext>
          </a:extLst>
        </xdr:cNvPr>
        <xdr:cNvSpPr txBox="1">
          <a:spLocks noChangeArrowheads="1"/>
        </xdr:cNvSpPr>
      </xdr:nvSpPr>
      <xdr:spPr bwMode="auto">
        <a:xfrm>
          <a:off x="5067300" y="87058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133350</xdr:colOff>
      <xdr:row>152</xdr:row>
      <xdr:rowOff>28575</xdr:rowOff>
    </xdr:to>
    <xdr:sp macro="" textlink="">
      <xdr:nvSpPr>
        <xdr:cNvPr id="1266" name="Text Box 6">
          <a:extLst>
            <a:ext uri="{FF2B5EF4-FFF2-40B4-BE49-F238E27FC236}">
              <a16:creationId xmlns:a16="http://schemas.microsoft.com/office/drawing/2014/main" id="{00000000-0008-0000-0200-0000F2040000}"/>
            </a:ext>
          </a:extLst>
        </xdr:cNvPr>
        <xdr:cNvSpPr txBox="1">
          <a:spLocks noChangeArrowheads="1"/>
        </xdr:cNvSpPr>
      </xdr:nvSpPr>
      <xdr:spPr bwMode="auto">
        <a:xfrm>
          <a:off x="5067300" y="87058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267" name="Text Box 7">
          <a:extLst>
            <a:ext uri="{FF2B5EF4-FFF2-40B4-BE49-F238E27FC236}">
              <a16:creationId xmlns:a16="http://schemas.microsoft.com/office/drawing/2014/main" id="{00000000-0008-0000-0200-0000F3040000}"/>
            </a:ext>
          </a:extLst>
        </xdr:cNvPr>
        <xdr:cNvSpPr txBox="1">
          <a:spLocks noChangeArrowheads="1"/>
        </xdr:cNvSpPr>
      </xdr:nvSpPr>
      <xdr:spPr bwMode="auto">
        <a:xfrm>
          <a:off x="5067300" y="87058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133350</xdr:colOff>
      <xdr:row>152</xdr:row>
      <xdr:rowOff>28575</xdr:rowOff>
    </xdr:to>
    <xdr:sp macro="" textlink="">
      <xdr:nvSpPr>
        <xdr:cNvPr id="1268" name="Text Box 8">
          <a:extLst>
            <a:ext uri="{FF2B5EF4-FFF2-40B4-BE49-F238E27FC236}">
              <a16:creationId xmlns:a16="http://schemas.microsoft.com/office/drawing/2014/main" id="{00000000-0008-0000-0200-0000F4040000}"/>
            </a:ext>
          </a:extLst>
        </xdr:cNvPr>
        <xdr:cNvSpPr txBox="1">
          <a:spLocks noChangeArrowheads="1"/>
        </xdr:cNvSpPr>
      </xdr:nvSpPr>
      <xdr:spPr bwMode="auto">
        <a:xfrm>
          <a:off x="5067300" y="87058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523875</xdr:colOff>
      <xdr:row>152</xdr:row>
      <xdr:rowOff>66675</xdr:rowOff>
    </xdr:to>
    <xdr:sp macro="" textlink="">
      <xdr:nvSpPr>
        <xdr:cNvPr id="1269" name="Text Box 9">
          <a:extLst>
            <a:ext uri="{FF2B5EF4-FFF2-40B4-BE49-F238E27FC236}">
              <a16:creationId xmlns:a16="http://schemas.microsoft.com/office/drawing/2014/main" id="{00000000-0008-0000-0200-0000F5040000}"/>
            </a:ext>
          </a:extLst>
        </xdr:cNvPr>
        <xdr:cNvSpPr txBox="1">
          <a:spLocks noChangeArrowheads="1"/>
        </xdr:cNvSpPr>
      </xdr:nvSpPr>
      <xdr:spPr bwMode="auto">
        <a:xfrm>
          <a:off x="5067300" y="870585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523875</xdr:colOff>
      <xdr:row>152</xdr:row>
      <xdr:rowOff>66675</xdr:rowOff>
    </xdr:to>
    <xdr:sp macro="" textlink="">
      <xdr:nvSpPr>
        <xdr:cNvPr id="1270" name="Text Box 13">
          <a:extLst>
            <a:ext uri="{FF2B5EF4-FFF2-40B4-BE49-F238E27FC236}">
              <a16:creationId xmlns:a16="http://schemas.microsoft.com/office/drawing/2014/main" id="{00000000-0008-0000-0200-0000F6040000}"/>
            </a:ext>
          </a:extLst>
        </xdr:cNvPr>
        <xdr:cNvSpPr txBox="1">
          <a:spLocks noChangeArrowheads="1"/>
        </xdr:cNvSpPr>
      </xdr:nvSpPr>
      <xdr:spPr bwMode="auto">
        <a:xfrm>
          <a:off x="5067300" y="870585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271" name="Text Box 15">
          <a:extLst>
            <a:ext uri="{FF2B5EF4-FFF2-40B4-BE49-F238E27FC236}">
              <a16:creationId xmlns:a16="http://schemas.microsoft.com/office/drawing/2014/main" id="{00000000-0008-0000-0200-0000F7040000}"/>
            </a:ext>
          </a:extLst>
        </xdr:cNvPr>
        <xdr:cNvSpPr txBox="1">
          <a:spLocks noChangeArrowheads="1"/>
        </xdr:cNvSpPr>
      </xdr:nvSpPr>
      <xdr:spPr bwMode="auto">
        <a:xfrm>
          <a:off x="5067300" y="87058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272" name="Text Box 16">
          <a:extLst>
            <a:ext uri="{FF2B5EF4-FFF2-40B4-BE49-F238E27FC236}">
              <a16:creationId xmlns:a16="http://schemas.microsoft.com/office/drawing/2014/main" id="{00000000-0008-0000-0200-0000F8040000}"/>
            </a:ext>
          </a:extLst>
        </xdr:cNvPr>
        <xdr:cNvSpPr txBox="1">
          <a:spLocks noChangeArrowheads="1"/>
        </xdr:cNvSpPr>
      </xdr:nvSpPr>
      <xdr:spPr bwMode="auto">
        <a:xfrm>
          <a:off x="5067300" y="87058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273" name="Text Box 1">
          <a:extLst>
            <a:ext uri="{FF2B5EF4-FFF2-40B4-BE49-F238E27FC236}">
              <a16:creationId xmlns:a16="http://schemas.microsoft.com/office/drawing/2014/main" id="{00000000-0008-0000-0200-0000F9040000}"/>
            </a:ext>
          </a:extLst>
        </xdr:cNvPr>
        <xdr:cNvSpPr txBox="1">
          <a:spLocks noChangeArrowheads="1"/>
        </xdr:cNvSpPr>
      </xdr:nvSpPr>
      <xdr:spPr bwMode="auto">
        <a:xfrm>
          <a:off x="5067300" y="87058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74" name="Text Box 3">
          <a:extLst>
            <a:ext uri="{FF2B5EF4-FFF2-40B4-BE49-F238E27FC236}">
              <a16:creationId xmlns:a16="http://schemas.microsoft.com/office/drawing/2014/main" id="{00000000-0008-0000-0200-0000FA04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275" name="Text Box 4">
          <a:extLst>
            <a:ext uri="{FF2B5EF4-FFF2-40B4-BE49-F238E27FC236}">
              <a16:creationId xmlns:a16="http://schemas.microsoft.com/office/drawing/2014/main" id="{00000000-0008-0000-0200-0000FB040000}"/>
            </a:ext>
          </a:extLst>
        </xdr:cNvPr>
        <xdr:cNvSpPr txBox="1">
          <a:spLocks noChangeArrowheads="1"/>
        </xdr:cNvSpPr>
      </xdr:nvSpPr>
      <xdr:spPr bwMode="auto">
        <a:xfrm>
          <a:off x="5067300" y="87058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76" name="Text Box 5">
          <a:extLst>
            <a:ext uri="{FF2B5EF4-FFF2-40B4-BE49-F238E27FC236}">
              <a16:creationId xmlns:a16="http://schemas.microsoft.com/office/drawing/2014/main" id="{00000000-0008-0000-0200-0000FC04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277" name="Text Box 6">
          <a:extLst>
            <a:ext uri="{FF2B5EF4-FFF2-40B4-BE49-F238E27FC236}">
              <a16:creationId xmlns:a16="http://schemas.microsoft.com/office/drawing/2014/main" id="{00000000-0008-0000-0200-0000FD040000}"/>
            </a:ext>
          </a:extLst>
        </xdr:cNvPr>
        <xdr:cNvSpPr txBox="1">
          <a:spLocks noChangeArrowheads="1"/>
        </xdr:cNvSpPr>
      </xdr:nvSpPr>
      <xdr:spPr bwMode="auto">
        <a:xfrm>
          <a:off x="5067300" y="87058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78" name="Text Box 7">
          <a:extLst>
            <a:ext uri="{FF2B5EF4-FFF2-40B4-BE49-F238E27FC236}">
              <a16:creationId xmlns:a16="http://schemas.microsoft.com/office/drawing/2014/main" id="{00000000-0008-0000-0200-0000FE04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571500</xdr:colOff>
      <xdr:row>152</xdr:row>
      <xdr:rowOff>38100</xdr:rowOff>
    </xdr:to>
    <xdr:sp macro="" textlink="">
      <xdr:nvSpPr>
        <xdr:cNvPr id="1279" name="Text Box 9">
          <a:extLst>
            <a:ext uri="{FF2B5EF4-FFF2-40B4-BE49-F238E27FC236}">
              <a16:creationId xmlns:a16="http://schemas.microsoft.com/office/drawing/2014/main" id="{00000000-0008-0000-0200-0000FF040000}"/>
            </a:ext>
          </a:extLst>
        </xdr:cNvPr>
        <xdr:cNvSpPr txBox="1">
          <a:spLocks noChangeArrowheads="1"/>
        </xdr:cNvSpPr>
      </xdr:nvSpPr>
      <xdr:spPr bwMode="auto">
        <a:xfrm>
          <a:off x="5067300" y="870585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80" name="Text Box 15">
          <a:extLst>
            <a:ext uri="{FF2B5EF4-FFF2-40B4-BE49-F238E27FC236}">
              <a16:creationId xmlns:a16="http://schemas.microsoft.com/office/drawing/2014/main" id="{00000000-0008-0000-0200-00000005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81" name="Text Box 16">
          <a:extLst>
            <a:ext uri="{FF2B5EF4-FFF2-40B4-BE49-F238E27FC236}">
              <a16:creationId xmlns:a16="http://schemas.microsoft.com/office/drawing/2014/main" id="{00000000-0008-0000-0200-00000105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82" name="Text Box 17">
          <a:extLst>
            <a:ext uri="{FF2B5EF4-FFF2-40B4-BE49-F238E27FC236}">
              <a16:creationId xmlns:a16="http://schemas.microsoft.com/office/drawing/2014/main" id="{00000000-0008-0000-0200-00000205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283" name="Text Box 1">
          <a:extLst>
            <a:ext uri="{FF2B5EF4-FFF2-40B4-BE49-F238E27FC236}">
              <a16:creationId xmlns:a16="http://schemas.microsoft.com/office/drawing/2014/main" id="{00000000-0008-0000-0200-000003050000}"/>
            </a:ext>
          </a:extLst>
        </xdr:cNvPr>
        <xdr:cNvSpPr txBox="1">
          <a:spLocks noChangeArrowheads="1"/>
        </xdr:cNvSpPr>
      </xdr:nvSpPr>
      <xdr:spPr bwMode="auto">
        <a:xfrm>
          <a:off x="5067300" y="87058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84" name="Text Box 3">
          <a:extLst>
            <a:ext uri="{FF2B5EF4-FFF2-40B4-BE49-F238E27FC236}">
              <a16:creationId xmlns:a16="http://schemas.microsoft.com/office/drawing/2014/main" id="{00000000-0008-0000-0200-00000405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285" name="Text Box 4">
          <a:extLst>
            <a:ext uri="{FF2B5EF4-FFF2-40B4-BE49-F238E27FC236}">
              <a16:creationId xmlns:a16="http://schemas.microsoft.com/office/drawing/2014/main" id="{00000000-0008-0000-0200-000005050000}"/>
            </a:ext>
          </a:extLst>
        </xdr:cNvPr>
        <xdr:cNvSpPr txBox="1">
          <a:spLocks noChangeArrowheads="1"/>
        </xdr:cNvSpPr>
      </xdr:nvSpPr>
      <xdr:spPr bwMode="auto">
        <a:xfrm>
          <a:off x="5067300" y="87058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86" name="Text Box 5">
          <a:extLst>
            <a:ext uri="{FF2B5EF4-FFF2-40B4-BE49-F238E27FC236}">
              <a16:creationId xmlns:a16="http://schemas.microsoft.com/office/drawing/2014/main" id="{00000000-0008-0000-0200-00000605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287" name="Text Box 6">
          <a:extLst>
            <a:ext uri="{FF2B5EF4-FFF2-40B4-BE49-F238E27FC236}">
              <a16:creationId xmlns:a16="http://schemas.microsoft.com/office/drawing/2014/main" id="{00000000-0008-0000-0200-000007050000}"/>
            </a:ext>
          </a:extLst>
        </xdr:cNvPr>
        <xdr:cNvSpPr txBox="1">
          <a:spLocks noChangeArrowheads="1"/>
        </xdr:cNvSpPr>
      </xdr:nvSpPr>
      <xdr:spPr bwMode="auto">
        <a:xfrm>
          <a:off x="5067300" y="87058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88" name="Text Box 7">
          <a:extLst>
            <a:ext uri="{FF2B5EF4-FFF2-40B4-BE49-F238E27FC236}">
              <a16:creationId xmlns:a16="http://schemas.microsoft.com/office/drawing/2014/main" id="{00000000-0008-0000-0200-00000805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571500</xdr:colOff>
      <xdr:row>152</xdr:row>
      <xdr:rowOff>38100</xdr:rowOff>
    </xdr:to>
    <xdr:sp macro="" textlink="">
      <xdr:nvSpPr>
        <xdr:cNvPr id="1289" name="Text Box 9">
          <a:extLst>
            <a:ext uri="{FF2B5EF4-FFF2-40B4-BE49-F238E27FC236}">
              <a16:creationId xmlns:a16="http://schemas.microsoft.com/office/drawing/2014/main" id="{00000000-0008-0000-0200-000009050000}"/>
            </a:ext>
          </a:extLst>
        </xdr:cNvPr>
        <xdr:cNvSpPr txBox="1">
          <a:spLocks noChangeArrowheads="1"/>
        </xdr:cNvSpPr>
      </xdr:nvSpPr>
      <xdr:spPr bwMode="auto">
        <a:xfrm>
          <a:off x="5067300" y="870585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90" name="Text Box 15">
          <a:extLst>
            <a:ext uri="{FF2B5EF4-FFF2-40B4-BE49-F238E27FC236}">
              <a16:creationId xmlns:a16="http://schemas.microsoft.com/office/drawing/2014/main" id="{00000000-0008-0000-0200-00000A05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91" name="Text Box 16">
          <a:extLst>
            <a:ext uri="{FF2B5EF4-FFF2-40B4-BE49-F238E27FC236}">
              <a16:creationId xmlns:a16="http://schemas.microsoft.com/office/drawing/2014/main" id="{00000000-0008-0000-0200-00000B05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292" name="Text Box 17">
          <a:extLst>
            <a:ext uri="{FF2B5EF4-FFF2-40B4-BE49-F238E27FC236}">
              <a16:creationId xmlns:a16="http://schemas.microsoft.com/office/drawing/2014/main" id="{00000000-0008-0000-0200-00000C050000}"/>
            </a:ext>
          </a:extLst>
        </xdr:cNvPr>
        <xdr:cNvSpPr txBox="1">
          <a:spLocks noChangeArrowheads="1"/>
        </xdr:cNvSpPr>
      </xdr:nvSpPr>
      <xdr:spPr bwMode="auto">
        <a:xfrm>
          <a:off x="5067300" y="87058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133350</xdr:colOff>
      <xdr:row>152</xdr:row>
      <xdr:rowOff>28575</xdr:rowOff>
    </xdr:to>
    <xdr:sp macro="" textlink="">
      <xdr:nvSpPr>
        <xdr:cNvPr id="1293" name="Text Box 1">
          <a:extLst>
            <a:ext uri="{FF2B5EF4-FFF2-40B4-BE49-F238E27FC236}">
              <a16:creationId xmlns:a16="http://schemas.microsoft.com/office/drawing/2014/main" id="{00000000-0008-0000-0200-00000D050000}"/>
            </a:ext>
          </a:extLst>
        </xdr:cNvPr>
        <xdr:cNvSpPr txBox="1">
          <a:spLocks noChangeArrowheads="1"/>
        </xdr:cNvSpPr>
      </xdr:nvSpPr>
      <xdr:spPr bwMode="auto">
        <a:xfrm>
          <a:off x="5067300" y="877538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294" name="Text Box 3">
          <a:extLst>
            <a:ext uri="{FF2B5EF4-FFF2-40B4-BE49-F238E27FC236}">
              <a16:creationId xmlns:a16="http://schemas.microsoft.com/office/drawing/2014/main" id="{00000000-0008-0000-0200-00000E050000}"/>
            </a:ext>
          </a:extLst>
        </xdr:cNvPr>
        <xdr:cNvSpPr txBox="1">
          <a:spLocks noChangeArrowheads="1"/>
        </xdr:cNvSpPr>
      </xdr:nvSpPr>
      <xdr:spPr bwMode="auto">
        <a:xfrm>
          <a:off x="5067300" y="87753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133350</xdr:colOff>
      <xdr:row>152</xdr:row>
      <xdr:rowOff>28575</xdr:rowOff>
    </xdr:to>
    <xdr:sp macro="" textlink="">
      <xdr:nvSpPr>
        <xdr:cNvPr id="1295" name="Text Box 4">
          <a:extLst>
            <a:ext uri="{FF2B5EF4-FFF2-40B4-BE49-F238E27FC236}">
              <a16:creationId xmlns:a16="http://schemas.microsoft.com/office/drawing/2014/main" id="{00000000-0008-0000-0200-00000F050000}"/>
            </a:ext>
          </a:extLst>
        </xdr:cNvPr>
        <xdr:cNvSpPr txBox="1">
          <a:spLocks noChangeArrowheads="1"/>
        </xdr:cNvSpPr>
      </xdr:nvSpPr>
      <xdr:spPr bwMode="auto">
        <a:xfrm>
          <a:off x="5067300" y="877538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296" name="Text Box 5">
          <a:extLst>
            <a:ext uri="{FF2B5EF4-FFF2-40B4-BE49-F238E27FC236}">
              <a16:creationId xmlns:a16="http://schemas.microsoft.com/office/drawing/2014/main" id="{00000000-0008-0000-0200-000010050000}"/>
            </a:ext>
          </a:extLst>
        </xdr:cNvPr>
        <xdr:cNvSpPr txBox="1">
          <a:spLocks noChangeArrowheads="1"/>
        </xdr:cNvSpPr>
      </xdr:nvSpPr>
      <xdr:spPr bwMode="auto">
        <a:xfrm>
          <a:off x="5067300" y="87753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133350</xdr:colOff>
      <xdr:row>152</xdr:row>
      <xdr:rowOff>28575</xdr:rowOff>
    </xdr:to>
    <xdr:sp macro="" textlink="">
      <xdr:nvSpPr>
        <xdr:cNvPr id="1297" name="Text Box 6">
          <a:extLst>
            <a:ext uri="{FF2B5EF4-FFF2-40B4-BE49-F238E27FC236}">
              <a16:creationId xmlns:a16="http://schemas.microsoft.com/office/drawing/2014/main" id="{00000000-0008-0000-0200-000011050000}"/>
            </a:ext>
          </a:extLst>
        </xdr:cNvPr>
        <xdr:cNvSpPr txBox="1">
          <a:spLocks noChangeArrowheads="1"/>
        </xdr:cNvSpPr>
      </xdr:nvSpPr>
      <xdr:spPr bwMode="auto">
        <a:xfrm>
          <a:off x="5067300" y="877538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298" name="Text Box 7">
          <a:extLst>
            <a:ext uri="{FF2B5EF4-FFF2-40B4-BE49-F238E27FC236}">
              <a16:creationId xmlns:a16="http://schemas.microsoft.com/office/drawing/2014/main" id="{00000000-0008-0000-0200-000012050000}"/>
            </a:ext>
          </a:extLst>
        </xdr:cNvPr>
        <xdr:cNvSpPr txBox="1">
          <a:spLocks noChangeArrowheads="1"/>
        </xdr:cNvSpPr>
      </xdr:nvSpPr>
      <xdr:spPr bwMode="auto">
        <a:xfrm>
          <a:off x="5067300" y="87753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133350</xdr:colOff>
      <xdr:row>152</xdr:row>
      <xdr:rowOff>28575</xdr:rowOff>
    </xdr:to>
    <xdr:sp macro="" textlink="">
      <xdr:nvSpPr>
        <xdr:cNvPr id="1299" name="Text Box 8">
          <a:extLst>
            <a:ext uri="{FF2B5EF4-FFF2-40B4-BE49-F238E27FC236}">
              <a16:creationId xmlns:a16="http://schemas.microsoft.com/office/drawing/2014/main" id="{00000000-0008-0000-0200-000013050000}"/>
            </a:ext>
          </a:extLst>
        </xdr:cNvPr>
        <xdr:cNvSpPr txBox="1">
          <a:spLocks noChangeArrowheads="1"/>
        </xdr:cNvSpPr>
      </xdr:nvSpPr>
      <xdr:spPr bwMode="auto">
        <a:xfrm>
          <a:off x="5067300" y="877538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523875</xdr:colOff>
      <xdr:row>152</xdr:row>
      <xdr:rowOff>66675</xdr:rowOff>
    </xdr:to>
    <xdr:sp macro="" textlink="">
      <xdr:nvSpPr>
        <xdr:cNvPr id="1300" name="Text Box 9">
          <a:extLst>
            <a:ext uri="{FF2B5EF4-FFF2-40B4-BE49-F238E27FC236}">
              <a16:creationId xmlns:a16="http://schemas.microsoft.com/office/drawing/2014/main" id="{00000000-0008-0000-0200-000014050000}"/>
            </a:ext>
          </a:extLst>
        </xdr:cNvPr>
        <xdr:cNvSpPr txBox="1">
          <a:spLocks noChangeArrowheads="1"/>
        </xdr:cNvSpPr>
      </xdr:nvSpPr>
      <xdr:spPr bwMode="auto">
        <a:xfrm>
          <a:off x="5067300" y="877538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523875</xdr:colOff>
      <xdr:row>152</xdr:row>
      <xdr:rowOff>66675</xdr:rowOff>
    </xdr:to>
    <xdr:sp macro="" textlink="">
      <xdr:nvSpPr>
        <xdr:cNvPr id="1301" name="Text Box 13">
          <a:extLst>
            <a:ext uri="{FF2B5EF4-FFF2-40B4-BE49-F238E27FC236}">
              <a16:creationId xmlns:a16="http://schemas.microsoft.com/office/drawing/2014/main" id="{00000000-0008-0000-0200-000015050000}"/>
            </a:ext>
          </a:extLst>
        </xdr:cNvPr>
        <xdr:cNvSpPr txBox="1">
          <a:spLocks noChangeArrowheads="1"/>
        </xdr:cNvSpPr>
      </xdr:nvSpPr>
      <xdr:spPr bwMode="auto">
        <a:xfrm>
          <a:off x="5067300" y="877538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302" name="Text Box 15">
          <a:extLst>
            <a:ext uri="{FF2B5EF4-FFF2-40B4-BE49-F238E27FC236}">
              <a16:creationId xmlns:a16="http://schemas.microsoft.com/office/drawing/2014/main" id="{00000000-0008-0000-0200-000016050000}"/>
            </a:ext>
          </a:extLst>
        </xdr:cNvPr>
        <xdr:cNvSpPr txBox="1">
          <a:spLocks noChangeArrowheads="1"/>
        </xdr:cNvSpPr>
      </xdr:nvSpPr>
      <xdr:spPr bwMode="auto">
        <a:xfrm>
          <a:off x="5067300" y="87753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303" name="Text Box 16">
          <a:extLst>
            <a:ext uri="{FF2B5EF4-FFF2-40B4-BE49-F238E27FC236}">
              <a16:creationId xmlns:a16="http://schemas.microsoft.com/office/drawing/2014/main" id="{00000000-0008-0000-0200-000017050000}"/>
            </a:ext>
          </a:extLst>
        </xdr:cNvPr>
        <xdr:cNvSpPr txBox="1">
          <a:spLocks noChangeArrowheads="1"/>
        </xdr:cNvSpPr>
      </xdr:nvSpPr>
      <xdr:spPr bwMode="auto">
        <a:xfrm>
          <a:off x="5067300" y="87753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304" name="Text Box 1">
          <a:extLst>
            <a:ext uri="{FF2B5EF4-FFF2-40B4-BE49-F238E27FC236}">
              <a16:creationId xmlns:a16="http://schemas.microsoft.com/office/drawing/2014/main" id="{00000000-0008-0000-0200-000018050000}"/>
            </a:ext>
          </a:extLst>
        </xdr:cNvPr>
        <xdr:cNvSpPr txBox="1">
          <a:spLocks noChangeArrowheads="1"/>
        </xdr:cNvSpPr>
      </xdr:nvSpPr>
      <xdr:spPr bwMode="auto">
        <a:xfrm>
          <a:off x="5067300" y="87753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05" name="Text Box 3">
          <a:extLst>
            <a:ext uri="{FF2B5EF4-FFF2-40B4-BE49-F238E27FC236}">
              <a16:creationId xmlns:a16="http://schemas.microsoft.com/office/drawing/2014/main" id="{00000000-0008-0000-0200-000019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306" name="Text Box 4">
          <a:extLst>
            <a:ext uri="{FF2B5EF4-FFF2-40B4-BE49-F238E27FC236}">
              <a16:creationId xmlns:a16="http://schemas.microsoft.com/office/drawing/2014/main" id="{00000000-0008-0000-0200-00001A050000}"/>
            </a:ext>
          </a:extLst>
        </xdr:cNvPr>
        <xdr:cNvSpPr txBox="1">
          <a:spLocks noChangeArrowheads="1"/>
        </xdr:cNvSpPr>
      </xdr:nvSpPr>
      <xdr:spPr bwMode="auto">
        <a:xfrm>
          <a:off x="5067300" y="87753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07" name="Text Box 5">
          <a:extLst>
            <a:ext uri="{FF2B5EF4-FFF2-40B4-BE49-F238E27FC236}">
              <a16:creationId xmlns:a16="http://schemas.microsoft.com/office/drawing/2014/main" id="{00000000-0008-0000-0200-00001B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308" name="Text Box 6">
          <a:extLst>
            <a:ext uri="{FF2B5EF4-FFF2-40B4-BE49-F238E27FC236}">
              <a16:creationId xmlns:a16="http://schemas.microsoft.com/office/drawing/2014/main" id="{00000000-0008-0000-0200-00001C050000}"/>
            </a:ext>
          </a:extLst>
        </xdr:cNvPr>
        <xdr:cNvSpPr txBox="1">
          <a:spLocks noChangeArrowheads="1"/>
        </xdr:cNvSpPr>
      </xdr:nvSpPr>
      <xdr:spPr bwMode="auto">
        <a:xfrm>
          <a:off x="5067300" y="87753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09" name="Text Box 7">
          <a:extLst>
            <a:ext uri="{FF2B5EF4-FFF2-40B4-BE49-F238E27FC236}">
              <a16:creationId xmlns:a16="http://schemas.microsoft.com/office/drawing/2014/main" id="{00000000-0008-0000-0200-00001D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571500</xdr:colOff>
      <xdr:row>152</xdr:row>
      <xdr:rowOff>38100</xdr:rowOff>
    </xdr:to>
    <xdr:sp macro="" textlink="">
      <xdr:nvSpPr>
        <xdr:cNvPr id="1310" name="Text Box 9">
          <a:extLst>
            <a:ext uri="{FF2B5EF4-FFF2-40B4-BE49-F238E27FC236}">
              <a16:creationId xmlns:a16="http://schemas.microsoft.com/office/drawing/2014/main" id="{00000000-0008-0000-0200-00001E050000}"/>
            </a:ext>
          </a:extLst>
        </xdr:cNvPr>
        <xdr:cNvSpPr txBox="1">
          <a:spLocks noChangeArrowheads="1"/>
        </xdr:cNvSpPr>
      </xdr:nvSpPr>
      <xdr:spPr bwMode="auto">
        <a:xfrm>
          <a:off x="5067300" y="877538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11" name="Text Box 15">
          <a:extLst>
            <a:ext uri="{FF2B5EF4-FFF2-40B4-BE49-F238E27FC236}">
              <a16:creationId xmlns:a16="http://schemas.microsoft.com/office/drawing/2014/main" id="{00000000-0008-0000-0200-00001F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12" name="Text Box 16">
          <a:extLst>
            <a:ext uri="{FF2B5EF4-FFF2-40B4-BE49-F238E27FC236}">
              <a16:creationId xmlns:a16="http://schemas.microsoft.com/office/drawing/2014/main" id="{00000000-0008-0000-0200-000020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13" name="Text Box 17">
          <a:extLst>
            <a:ext uri="{FF2B5EF4-FFF2-40B4-BE49-F238E27FC236}">
              <a16:creationId xmlns:a16="http://schemas.microsoft.com/office/drawing/2014/main" id="{00000000-0008-0000-0200-000021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314" name="Text Box 1">
          <a:extLst>
            <a:ext uri="{FF2B5EF4-FFF2-40B4-BE49-F238E27FC236}">
              <a16:creationId xmlns:a16="http://schemas.microsoft.com/office/drawing/2014/main" id="{00000000-0008-0000-0200-000022050000}"/>
            </a:ext>
          </a:extLst>
        </xdr:cNvPr>
        <xdr:cNvSpPr txBox="1">
          <a:spLocks noChangeArrowheads="1"/>
        </xdr:cNvSpPr>
      </xdr:nvSpPr>
      <xdr:spPr bwMode="auto">
        <a:xfrm>
          <a:off x="5067300" y="87753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15" name="Text Box 3">
          <a:extLst>
            <a:ext uri="{FF2B5EF4-FFF2-40B4-BE49-F238E27FC236}">
              <a16:creationId xmlns:a16="http://schemas.microsoft.com/office/drawing/2014/main" id="{00000000-0008-0000-0200-000023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316" name="Text Box 4">
          <a:extLst>
            <a:ext uri="{FF2B5EF4-FFF2-40B4-BE49-F238E27FC236}">
              <a16:creationId xmlns:a16="http://schemas.microsoft.com/office/drawing/2014/main" id="{00000000-0008-0000-0200-000024050000}"/>
            </a:ext>
          </a:extLst>
        </xdr:cNvPr>
        <xdr:cNvSpPr txBox="1">
          <a:spLocks noChangeArrowheads="1"/>
        </xdr:cNvSpPr>
      </xdr:nvSpPr>
      <xdr:spPr bwMode="auto">
        <a:xfrm>
          <a:off x="5067300" y="87753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17" name="Text Box 5">
          <a:extLst>
            <a:ext uri="{FF2B5EF4-FFF2-40B4-BE49-F238E27FC236}">
              <a16:creationId xmlns:a16="http://schemas.microsoft.com/office/drawing/2014/main" id="{00000000-0008-0000-0200-000025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318" name="Text Box 6">
          <a:extLst>
            <a:ext uri="{FF2B5EF4-FFF2-40B4-BE49-F238E27FC236}">
              <a16:creationId xmlns:a16="http://schemas.microsoft.com/office/drawing/2014/main" id="{00000000-0008-0000-0200-000026050000}"/>
            </a:ext>
          </a:extLst>
        </xdr:cNvPr>
        <xdr:cNvSpPr txBox="1">
          <a:spLocks noChangeArrowheads="1"/>
        </xdr:cNvSpPr>
      </xdr:nvSpPr>
      <xdr:spPr bwMode="auto">
        <a:xfrm>
          <a:off x="5067300" y="87753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19" name="Text Box 7">
          <a:extLst>
            <a:ext uri="{FF2B5EF4-FFF2-40B4-BE49-F238E27FC236}">
              <a16:creationId xmlns:a16="http://schemas.microsoft.com/office/drawing/2014/main" id="{00000000-0008-0000-0200-000027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571500</xdr:colOff>
      <xdr:row>152</xdr:row>
      <xdr:rowOff>38100</xdr:rowOff>
    </xdr:to>
    <xdr:sp macro="" textlink="">
      <xdr:nvSpPr>
        <xdr:cNvPr id="1320" name="Text Box 9">
          <a:extLst>
            <a:ext uri="{FF2B5EF4-FFF2-40B4-BE49-F238E27FC236}">
              <a16:creationId xmlns:a16="http://schemas.microsoft.com/office/drawing/2014/main" id="{00000000-0008-0000-0200-000028050000}"/>
            </a:ext>
          </a:extLst>
        </xdr:cNvPr>
        <xdr:cNvSpPr txBox="1">
          <a:spLocks noChangeArrowheads="1"/>
        </xdr:cNvSpPr>
      </xdr:nvSpPr>
      <xdr:spPr bwMode="auto">
        <a:xfrm>
          <a:off x="5067300" y="877538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21" name="Text Box 15">
          <a:extLst>
            <a:ext uri="{FF2B5EF4-FFF2-40B4-BE49-F238E27FC236}">
              <a16:creationId xmlns:a16="http://schemas.microsoft.com/office/drawing/2014/main" id="{00000000-0008-0000-0200-000029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22" name="Text Box 16">
          <a:extLst>
            <a:ext uri="{FF2B5EF4-FFF2-40B4-BE49-F238E27FC236}">
              <a16:creationId xmlns:a16="http://schemas.microsoft.com/office/drawing/2014/main" id="{00000000-0008-0000-0200-00002A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23" name="Text Box 17">
          <a:extLst>
            <a:ext uri="{FF2B5EF4-FFF2-40B4-BE49-F238E27FC236}">
              <a16:creationId xmlns:a16="http://schemas.microsoft.com/office/drawing/2014/main" id="{00000000-0008-0000-0200-00002B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133350</xdr:colOff>
      <xdr:row>152</xdr:row>
      <xdr:rowOff>28575</xdr:rowOff>
    </xdr:to>
    <xdr:sp macro="" textlink="">
      <xdr:nvSpPr>
        <xdr:cNvPr id="1324" name="Text Box 1">
          <a:extLst>
            <a:ext uri="{FF2B5EF4-FFF2-40B4-BE49-F238E27FC236}">
              <a16:creationId xmlns:a16="http://schemas.microsoft.com/office/drawing/2014/main" id="{00000000-0008-0000-0200-00002C050000}"/>
            </a:ext>
          </a:extLst>
        </xdr:cNvPr>
        <xdr:cNvSpPr txBox="1">
          <a:spLocks noChangeArrowheads="1"/>
        </xdr:cNvSpPr>
      </xdr:nvSpPr>
      <xdr:spPr bwMode="auto">
        <a:xfrm>
          <a:off x="5067300" y="877538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325" name="Text Box 3">
          <a:extLst>
            <a:ext uri="{FF2B5EF4-FFF2-40B4-BE49-F238E27FC236}">
              <a16:creationId xmlns:a16="http://schemas.microsoft.com/office/drawing/2014/main" id="{00000000-0008-0000-0200-00002D050000}"/>
            </a:ext>
          </a:extLst>
        </xdr:cNvPr>
        <xdr:cNvSpPr txBox="1">
          <a:spLocks noChangeArrowheads="1"/>
        </xdr:cNvSpPr>
      </xdr:nvSpPr>
      <xdr:spPr bwMode="auto">
        <a:xfrm>
          <a:off x="5067300" y="87753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133350</xdr:colOff>
      <xdr:row>152</xdr:row>
      <xdr:rowOff>28575</xdr:rowOff>
    </xdr:to>
    <xdr:sp macro="" textlink="">
      <xdr:nvSpPr>
        <xdr:cNvPr id="1326" name="Text Box 4">
          <a:extLst>
            <a:ext uri="{FF2B5EF4-FFF2-40B4-BE49-F238E27FC236}">
              <a16:creationId xmlns:a16="http://schemas.microsoft.com/office/drawing/2014/main" id="{00000000-0008-0000-0200-00002E050000}"/>
            </a:ext>
          </a:extLst>
        </xdr:cNvPr>
        <xdr:cNvSpPr txBox="1">
          <a:spLocks noChangeArrowheads="1"/>
        </xdr:cNvSpPr>
      </xdr:nvSpPr>
      <xdr:spPr bwMode="auto">
        <a:xfrm>
          <a:off x="5067300" y="877538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327" name="Text Box 5">
          <a:extLst>
            <a:ext uri="{FF2B5EF4-FFF2-40B4-BE49-F238E27FC236}">
              <a16:creationId xmlns:a16="http://schemas.microsoft.com/office/drawing/2014/main" id="{00000000-0008-0000-0200-00002F050000}"/>
            </a:ext>
          </a:extLst>
        </xdr:cNvPr>
        <xdr:cNvSpPr txBox="1">
          <a:spLocks noChangeArrowheads="1"/>
        </xdr:cNvSpPr>
      </xdr:nvSpPr>
      <xdr:spPr bwMode="auto">
        <a:xfrm>
          <a:off x="5067300" y="87753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133350</xdr:colOff>
      <xdr:row>152</xdr:row>
      <xdr:rowOff>28575</xdr:rowOff>
    </xdr:to>
    <xdr:sp macro="" textlink="">
      <xdr:nvSpPr>
        <xdr:cNvPr id="1328" name="Text Box 6">
          <a:extLst>
            <a:ext uri="{FF2B5EF4-FFF2-40B4-BE49-F238E27FC236}">
              <a16:creationId xmlns:a16="http://schemas.microsoft.com/office/drawing/2014/main" id="{00000000-0008-0000-0200-000030050000}"/>
            </a:ext>
          </a:extLst>
        </xdr:cNvPr>
        <xdr:cNvSpPr txBox="1">
          <a:spLocks noChangeArrowheads="1"/>
        </xdr:cNvSpPr>
      </xdr:nvSpPr>
      <xdr:spPr bwMode="auto">
        <a:xfrm>
          <a:off x="5067300" y="877538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329" name="Text Box 7">
          <a:extLst>
            <a:ext uri="{FF2B5EF4-FFF2-40B4-BE49-F238E27FC236}">
              <a16:creationId xmlns:a16="http://schemas.microsoft.com/office/drawing/2014/main" id="{00000000-0008-0000-0200-000031050000}"/>
            </a:ext>
          </a:extLst>
        </xdr:cNvPr>
        <xdr:cNvSpPr txBox="1">
          <a:spLocks noChangeArrowheads="1"/>
        </xdr:cNvSpPr>
      </xdr:nvSpPr>
      <xdr:spPr bwMode="auto">
        <a:xfrm>
          <a:off x="5067300" y="87753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133350</xdr:colOff>
      <xdr:row>152</xdr:row>
      <xdr:rowOff>28575</xdr:rowOff>
    </xdr:to>
    <xdr:sp macro="" textlink="">
      <xdr:nvSpPr>
        <xdr:cNvPr id="1330" name="Text Box 8">
          <a:extLst>
            <a:ext uri="{FF2B5EF4-FFF2-40B4-BE49-F238E27FC236}">
              <a16:creationId xmlns:a16="http://schemas.microsoft.com/office/drawing/2014/main" id="{00000000-0008-0000-0200-000032050000}"/>
            </a:ext>
          </a:extLst>
        </xdr:cNvPr>
        <xdr:cNvSpPr txBox="1">
          <a:spLocks noChangeArrowheads="1"/>
        </xdr:cNvSpPr>
      </xdr:nvSpPr>
      <xdr:spPr bwMode="auto">
        <a:xfrm>
          <a:off x="5067300" y="877538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523875</xdr:colOff>
      <xdr:row>152</xdr:row>
      <xdr:rowOff>66675</xdr:rowOff>
    </xdr:to>
    <xdr:sp macro="" textlink="">
      <xdr:nvSpPr>
        <xdr:cNvPr id="1331" name="Text Box 9">
          <a:extLst>
            <a:ext uri="{FF2B5EF4-FFF2-40B4-BE49-F238E27FC236}">
              <a16:creationId xmlns:a16="http://schemas.microsoft.com/office/drawing/2014/main" id="{00000000-0008-0000-0200-000033050000}"/>
            </a:ext>
          </a:extLst>
        </xdr:cNvPr>
        <xdr:cNvSpPr txBox="1">
          <a:spLocks noChangeArrowheads="1"/>
        </xdr:cNvSpPr>
      </xdr:nvSpPr>
      <xdr:spPr bwMode="auto">
        <a:xfrm>
          <a:off x="5067300" y="877538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523875</xdr:colOff>
      <xdr:row>152</xdr:row>
      <xdr:rowOff>66675</xdr:rowOff>
    </xdr:to>
    <xdr:sp macro="" textlink="">
      <xdr:nvSpPr>
        <xdr:cNvPr id="1332" name="Text Box 13">
          <a:extLst>
            <a:ext uri="{FF2B5EF4-FFF2-40B4-BE49-F238E27FC236}">
              <a16:creationId xmlns:a16="http://schemas.microsoft.com/office/drawing/2014/main" id="{00000000-0008-0000-0200-000034050000}"/>
            </a:ext>
          </a:extLst>
        </xdr:cNvPr>
        <xdr:cNvSpPr txBox="1">
          <a:spLocks noChangeArrowheads="1"/>
        </xdr:cNvSpPr>
      </xdr:nvSpPr>
      <xdr:spPr bwMode="auto">
        <a:xfrm>
          <a:off x="5067300" y="877538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333" name="Text Box 15">
          <a:extLst>
            <a:ext uri="{FF2B5EF4-FFF2-40B4-BE49-F238E27FC236}">
              <a16:creationId xmlns:a16="http://schemas.microsoft.com/office/drawing/2014/main" id="{00000000-0008-0000-0200-000035050000}"/>
            </a:ext>
          </a:extLst>
        </xdr:cNvPr>
        <xdr:cNvSpPr txBox="1">
          <a:spLocks noChangeArrowheads="1"/>
        </xdr:cNvSpPr>
      </xdr:nvSpPr>
      <xdr:spPr bwMode="auto">
        <a:xfrm>
          <a:off x="5067300" y="87753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485775</xdr:colOff>
      <xdr:row>152</xdr:row>
      <xdr:rowOff>66675</xdr:rowOff>
    </xdr:to>
    <xdr:sp macro="" textlink="">
      <xdr:nvSpPr>
        <xdr:cNvPr id="1334" name="Text Box 16">
          <a:extLst>
            <a:ext uri="{FF2B5EF4-FFF2-40B4-BE49-F238E27FC236}">
              <a16:creationId xmlns:a16="http://schemas.microsoft.com/office/drawing/2014/main" id="{00000000-0008-0000-0200-000036050000}"/>
            </a:ext>
          </a:extLst>
        </xdr:cNvPr>
        <xdr:cNvSpPr txBox="1">
          <a:spLocks noChangeArrowheads="1"/>
        </xdr:cNvSpPr>
      </xdr:nvSpPr>
      <xdr:spPr bwMode="auto">
        <a:xfrm>
          <a:off x="5067300" y="87753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335" name="Text Box 1">
          <a:extLst>
            <a:ext uri="{FF2B5EF4-FFF2-40B4-BE49-F238E27FC236}">
              <a16:creationId xmlns:a16="http://schemas.microsoft.com/office/drawing/2014/main" id="{00000000-0008-0000-0200-000037050000}"/>
            </a:ext>
          </a:extLst>
        </xdr:cNvPr>
        <xdr:cNvSpPr txBox="1">
          <a:spLocks noChangeArrowheads="1"/>
        </xdr:cNvSpPr>
      </xdr:nvSpPr>
      <xdr:spPr bwMode="auto">
        <a:xfrm>
          <a:off x="5067300" y="87753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36" name="Text Box 3">
          <a:extLst>
            <a:ext uri="{FF2B5EF4-FFF2-40B4-BE49-F238E27FC236}">
              <a16:creationId xmlns:a16="http://schemas.microsoft.com/office/drawing/2014/main" id="{00000000-0008-0000-0200-000038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337" name="Text Box 4">
          <a:extLst>
            <a:ext uri="{FF2B5EF4-FFF2-40B4-BE49-F238E27FC236}">
              <a16:creationId xmlns:a16="http://schemas.microsoft.com/office/drawing/2014/main" id="{00000000-0008-0000-0200-000039050000}"/>
            </a:ext>
          </a:extLst>
        </xdr:cNvPr>
        <xdr:cNvSpPr txBox="1">
          <a:spLocks noChangeArrowheads="1"/>
        </xdr:cNvSpPr>
      </xdr:nvSpPr>
      <xdr:spPr bwMode="auto">
        <a:xfrm>
          <a:off x="5067300" y="87753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38" name="Text Box 5">
          <a:extLst>
            <a:ext uri="{FF2B5EF4-FFF2-40B4-BE49-F238E27FC236}">
              <a16:creationId xmlns:a16="http://schemas.microsoft.com/office/drawing/2014/main" id="{00000000-0008-0000-0200-00003A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339" name="Text Box 6">
          <a:extLst>
            <a:ext uri="{FF2B5EF4-FFF2-40B4-BE49-F238E27FC236}">
              <a16:creationId xmlns:a16="http://schemas.microsoft.com/office/drawing/2014/main" id="{00000000-0008-0000-0200-00003B050000}"/>
            </a:ext>
          </a:extLst>
        </xdr:cNvPr>
        <xdr:cNvSpPr txBox="1">
          <a:spLocks noChangeArrowheads="1"/>
        </xdr:cNvSpPr>
      </xdr:nvSpPr>
      <xdr:spPr bwMode="auto">
        <a:xfrm>
          <a:off x="5067300" y="87753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40" name="Text Box 7">
          <a:extLst>
            <a:ext uri="{FF2B5EF4-FFF2-40B4-BE49-F238E27FC236}">
              <a16:creationId xmlns:a16="http://schemas.microsoft.com/office/drawing/2014/main" id="{00000000-0008-0000-0200-00003C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571500</xdr:colOff>
      <xdr:row>152</xdr:row>
      <xdr:rowOff>38100</xdr:rowOff>
    </xdr:to>
    <xdr:sp macro="" textlink="">
      <xdr:nvSpPr>
        <xdr:cNvPr id="1341" name="Text Box 9">
          <a:extLst>
            <a:ext uri="{FF2B5EF4-FFF2-40B4-BE49-F238E27FC236}">
              <a16:creationId xmlns:a16="http://schemas.microsoft.com/office/drawing/2014/main" id="{00000000-0008-0000-0200-00003D050000}"/>
            </a:ext>
          </a:extLst>
        </xdr:cNvPr>
        <xdr:cNvSpPr txBox="1">
          <a:spLocks noChangeArrowheads="1"/>
        </xdr:cNvSpPr>
      </xdr:nvSpPr>
      <xdr:spPr bwMode="auto">
        <a:xfrm>
          <a:off x="5067300" y="877538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42" name="Text Box 15">
          <a:extLst>
            <a:ext uri="{FF2B5EF4-FFF2-40B4-BE49-F238E27FC236}">
              <a16:creationId xmlns:a16="http://schemas.microsoft.com/office/drawing/2014/main" id="{00000000-0008-0000-0200-00003E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43" name="Text Box 16">
          <a:extLst>
            <a:ext uri="{FF2B5EF4-FFF2-40B4-BE49-F238E27FC236}">
              <a16:creationId xmlns:a16="http://schemas.microsoft.com/office/drawing/2014/main" id="{00000000-0008-0000-0200-00003F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44" name="Text Box 17">
          <a:extLst>
            <a:ext uri="{FF2B5EF4-FFF2-40B4-BE49-F238E27FC236}">
              <a16:creationId xmlns:a16="http://schemas.microsoft.com/office/drawing/2014/main" id="{00000000-0008-0000-0200-000040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345" name="Text Box 1">
          <a:extLst>
            <a:ext uri="{FF2B5EF4-FFF2-40B4-BE49-F238E27FC236}">
              <a16:creationId xmlns:a16="http://schemas.microsoft.com/office/drawing/2014/main" id="{00000000-0008-0000-0200-000041050000}"/>
            </a:ext>
          </a:extLst>
        </xdr:cNvPr>
        <xdr:cNvSpPr txBox="1">
          <a:spLocks noChangeArrowheads="1"/>
        </xdr:cNvSpPr>
      </xdr:nvSpPr>
      <xdr:spPr bwMode="auto">
        <a:xfrm>
          <a:off x="5067300" y="87753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46" name="Text Box 3">
          <a:extLst>
            <a:ext uri="{FF2B5EF4-FFF2-40B4-BE49-F238E27FC236}">
              <a16:creationId xmlns:a16="http://schemas.microsoft.com/office/drawing/2014/main" id="{00000000-0008-0000-0200-000042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347" name="Text Box 4">
          <a:extLst>
            <a:ext uri="{FF2B5EF4-FFF2-40B4-BE49-F238E27FC236}">
              <a16:creationId xmlns:a16="http://schemas.microsoft.com/office/drawing/2014/main" id="{00000000-0008-0000-0200-000043050000}"/>
            </a:ext>
          </a:extLst>
        </xdr:cNvPr>
        <xdr:cNvSpPr txBox="1">
          <a:spLocks noChangeArrowheads="1"/>
        </xdr:cNvSpPr>
      </xdr:nvSpPr>
      <xdr:spPr bwMode="auto">
        <a:xfrm>
          <a:off x="5067300" y="87753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48" name="Text Box 5">
          <a:extLst>
            <a:ext uri="{FF2B5EF4-FFF2-40B4-BE49-F238E27FC236}">
              <a16:creationId xmlns:a16="http://schemas.microsoft.com/office/drawing/2014/main" id="{00000000-0008-0000-0200-000044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219075</xdr:colOff>
      <xdr:row>152</xdr:row>
      <xdr:rowOff>28575</xdr:rowOff>
    </xdr:to>
    <xdr:sp macro="" textlink="">
      <xdr:nvSpPr>
        <xdr:cNvPr id="1349" name="Text Box 6">
          <a:extLst>
            <a:ext uri="{FF2B5EF4-FFF2-40B4-BE49-F238E27FC236}">
              <a16:creationId xmlns:a16="http://schemas.microsoft.com/office/drawing/2014/main" id="{00000000-0008-0000-0200-000045050000}"/>
            </a:ext>
          </a:extLst>
        </xdr:cNvPr>
        <xdr:cNvSpPr txBox="1">
          <a:spLocks noChangeArrowheads="1"/>
        </xdr:cNvSpPr>
      </xdr:nvSpPr>
      <xdr:spPr bwMode="auto">
        <a:xfrm>
          <a:off x="5067300" y="87753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50" name="Text Box 7">
          <a:extLst>
            <a:ext uri="{FF2B5EF4-FFF2-40B4-BE49-F238E27FC236}">
              <a16:creationId xmlns:a16="http://schemas.microsoft.com/office/drawing/2014/main" id="{00000000-0008-0000-0200-000046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571500</xdr:colOff>
      <xdr:row>152</xdr:row>
      <xdr:rowOff>38100</xdr:rowOff>
    </xdr:to>
    <xdr:sp macro="" textlink="">
      <xdr:nvSpPr>
        <xdr:cNvPr id="1351" name="Text Box 9">
          <a:extLst>
            <a:ext uri="{FF2B5EF4-FFF2-40B4-BE49-F238E27FC236}">
              <a16:creationId xmlns:a16="http://schemas.microsoft.com/office/drawing/2014/main" id="{00000000-0008-0000-0200-000047050000}"/>
            </a:ext>
          </a:extLst>
        </xdr:cNvPr>
        <xdr:cNvSpPr txBox="1">
          <a:spLocks noChangeArrowheads="1"/>
        </xdr:cNvSpPr>
      </xdr:nvSpPr>
      <xdr:spPr bwMode="auto">
        <a:xfrm>
          <a:off x="5067300" y="877538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52" name="Text Box 15">
          <a:extLst>
            <a:ext uri="{FF2B5EF4-FFF2-40B4-BE49-F238E27FC236}">
              <a16:creationId xmlns:a16="http://schemas.microsoft.com/office/drawing/2014/main" id="{00000000-0008-0000-0200-000048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53" name="Text Box 16">
          <a:extLst>
            <a:ext uri="{FF2B5EF4-FFF2-40B4-BE49-F238E27FC236}">
              <a16:creationId xmlns:a16="http://schemas.microsoft.com/office/drawing/2014/main" id="{00000000-0008-0000-0200-000049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152</xdr:row>
      <xdr:rowOff>0</xdr:rowOff>
    </xdr:from>
    <xdr:to>
      <xdr:col>0</xdr:col>
      <xdr:colOff>533400</xdr:colOff>
      <xdr:row>152</xdr:row>
      <xdr:rowOff>38100</xdr:rowOff>
    </xdr:to>
    <xdr:sp macro="" textlink="">
      <xdr:nvSpPr>
        <xdr:cNvPr id="1354" name="Text Box 17">
          <a:extLst>
            <a:ext uri="{FF2B5EF4-FFF2-40B4-BE49-F238E27FC236}">
              <a16:creationId xmlns:a16="http://schemas.microsoft.com/office/drawing/2014/main" id="{00000000-0008-0000-0200-00004A050000}"/>
            </a:ext>
          </a:extLst>
        </xdr:cNvPr>
        <xdr:cNvSpPr txBox="1">
          <a:spLocks noChangeArrowheads="1"/>
        </xdr:cNvSpPr>
      </xdr:nvSpPr>
      <xdr:spPr bwMode="auto">
        <a:xfrm>
          <a:off x="5067300" y="87753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17</xdr:row>
      <xdr:rowOff>0</xdr:rowOff>
    </xdr:from>
    <xdr:ext cx="133350" cy="28575"/>
    <xdr:sp macro="" textlink="">
      <xdr:nvSpPr>
        <xdr:cNvPr id="1355" name="Text Box 1">
          <a:extLst>
            <a:ext uri="{FF2B5EF4-FFF2-40B4-BE49-F238E27FC236}">
              <a16:creationId xmlns:a16="http://schemas.microsoft.com/office/drawing/2014/main" id="{00000000-0008-0000-0200-00004B050000}"/>
            </a:ext>
          </a:extLst>
        </xdr:cNvPr>
        <xdr:cNvSpPr txBox="1">
          <a:spLocks noChangeArrowheads="1"/>
        </xdr:cNvSpPr>
      </xdr:nvSpPr>
      <xdr:spPr bwMode="auto">
        <a:xfrm>
          <a:off x="5067300" y="31718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1357" name="Text Box 4">
          <a:extLst>
            <a:ext uri="{FF2B5EF4-FFF2-40B4-BE49-F238E27FC236}">
              <a16:creationId xmlns:a16="http://schemas.microsoft.com/office/drawing/2014/main" id="{00000000-0008-0000-0200-00004D050000}"/>
            </a:ext>
          </a:extLst>
        </xdr:cNvPr>
        <xdr:cNvSpPr txBox="1">
          <a:spLocks noChangeArrowheads="1"/>
        </xdr:cNvSpPr>
      </xdr:nvSpPr>
      <xdr:spPr bwMode="auto">
        <a:xfrm>
          <a:off x="5067300" y="31718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1358" name="Text Box 5">
          <a:extLst>
            <a:ext uri="{FF2B5EF4-FFF2-40B4-BE49-F238E27FC236}">
              <a16:creationId xmlns:a16="http://schemas.microsoft.com/office/drawing/2014/main" id="{00000000-0008-0000-0200-00004E050000}"/>
            </a:ext>
          </a:extLst>
        </xdr:cNvPr>
        <xdr:cNvSpPr txBox="1">
          <a:spLocks noChangeArrowheads="1"/>
        </xdr:cNvSpPr>
      </xdr:nvSpPr>
      <xdr:spPr bwMode="auto">
        <a:xfrm>
          <a:off x="5067300" y="3171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1359" name="Text Box 6">
          <a:extLst>
            <a:ext uri="{FF2B5EF4-FFF2-40B4-BE49-F238E27FC236}">
              <a16:creationId xmlns:a16="http://schemas.microsoft.com/office/drawing/2014/main" id="{00000000-0008-0000-0200-00004F050000}"/>
            </a:ext>
          </a:extLst>
        </xdr:cNvPr>
        <xdr:cNvSpPr txBox="1">
          <a:spLocks noChangeArrowheads="1"/>
        </xdr:cNvSpPr>
      </xdr:nvSpPr>
      <xdr:spPr bwMode="auto">
        <a:xfrm>
          <a:off x="5067300" y="31718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1360" name="Text Box 7">
          <a:extLst>
            <a:ext uri="{FF2B5EF4-FFF2-40B4-BE49-F238E27FC236}">
              <a16:creationId xmlns:a16="http://schemas.microsoft.com/office/drawing/2014/main" id="{00000000-0008-0000-0200-000050050000}"/>
            </a:ext>
          </a:extLst>
        </xdr:cNvPr>
        <xdr:cNvSpPr txBox="1">
          <a:spLocks noChangeArrowheads="1"/>
        </xdr:cNvSpPr>
      </xdr:nvSpPr>
      <xdr:spPr bwMode="auto">
        <a:xfrm>
          <a:off x="5067300" y="3171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1361" name="Text Box 8">
          <a:extLst>
            <a:ext uri="{FF2B5EF4-FFF2-40B4-BE49-F238E27FC236}">
              <a16:creationId xmlns:a16="http://schemas.microsoft.com/office/drawing/2014/main" id="{00000000-0008-0000-0200-000051050000}"/>
            </a:ext>
          </a:extLst>
        </xdr:cNvPr>
        <xdr:cNvSpPr txBox="1">
          <a:spLocks noChangeArrowheads="1"/>
        </xdr:cNvSpPr>
      </xdr:nvSpPr>
      <xdr:spPr bwMode="auto">
        <a:xfrm>
          <a:off x="5067300" y="31718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23875" cy="66675"/>
    <xdr:sp macro="" textlink="">
      <xdr:nvSpPr>
        <xdr:cNvPr id="1362" name="Text Box 9">
          <a:extLst>
            <a:ext uri="{FF2B5EF4-FFF2-40B4-BE49-F238E27FC236}">
              <a16:creationId xmlns:a16="http://schemas.microsoft.com/office/drawing/2014/main" id="{00000000-0008-0000-0200-000052050000}"/>
            </a:ext>
          </a:extLst>
        </xdr:cNvPr>
        <xdr:cNvSpPr txBox="1">
          <a:spLocks noChangeArrowheads="1"/>
        </xdr:cNvSpPr>
      </xdr:nvSpPr>
      <xdr:spPr bwMode="auto">
        <a:xfrm>
          <a:off x="5067300" y="31718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23875" cy="66675"/>
    <xdr:sp macro="" textlink="">
      <xdr:nvSpPr>
        <xdr:cNvPr id="1363" name="Text Box 13">
          <a:extLst>
            <a:ext uri="{FF2B5EF4-FFF2-40B4-BE49-F238E27FC236}">
              <a16:creationId xmlns:a16="http://schemas.microsoft.com/office/drawing/2014/main" id="{00000000-0008-0000-0200-000053050000}"/>
            </a:ext>
          </a:extLst>
        </xdr:cNvPr>
        <xdr:cNvSpPr txBox="1">
          <a:spLocks noChangeArrowheads="1"/>
        </xdr:cNvSpPr>
      </xdr:nvSpPr>
      <xdr:spPr bwMode="auto">
        <a:xfrm>
          <a:off x="5067300" y="31718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1364" name="Text Box 15">
          <a:extLst>
            <a:ext uri="{FF2B5EF4-FFF2-40B4-BE49-F238E27FC236}">
              <a16:creationId xmlns:a16="http://schemas.microsoft.com/office/drawing/2014/main" id="{00000000-0008-0000-0200-000054050000}"/>
            </a:ext>
          </a:extLst>
        </xdr:cNvPr>
        <xdr:cNvSpPr txBox="1">
          <a:spLocks noChangeArrowheads="1"/>
        </xdr:cNvSpPr>
      </xdr:nvSpPr>
      <xdr:spPr bwMode="auto">
        <a:xfrm>
          <a:off x="5067300" y="3171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1365" name="Text Box 16">
          <a:extLst>
            <a:ext uri="{FF2B5EF4-FFF2-40B4-BE49-F238E27FC236}">
              <a16:creationId xmlns:a16="http://schemas.microsoft.com/office/drawing/2014/main" id="{00000000-0008-0000-0200-000055050000}"/>
            </a:ext>
          </a:extLst>
        </xdr:cNvPr>
        <xdr:cNvSpPr txBox="1">
          <a:spLocks noChangeArrowheads="1"/>
        </xdr:cNvSpPr>
      </xdr:nvSpPr>
      <xdr:spPr bwMode="auto">
        <a:xfrm>
          <a:off x="5067300" y="3171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366" name="Text Box 1">
          <a:extLst>
            <a:ext uri="{FF2B5EF4-FFF2-40B4-BE49-F238E27FC236}">
              <a16:creationId xmlns:a16="http://schemas.microsoft.com/office/drawing/2014/main" id="{00000000-0008-0000-0200-000056050000}"/>
            </a:ext>
          </a:extLst>
        </xdr:cNvPr>
        <xdr:cNvSpPr txBox="1">
          <a:spLocks noChangeArrowheads="1"/>
        </xdr:cNvSpPr>
      </xdr:nvSpPr>
      <xdr:spPr bwMode="auto">
        <a:xfrm>
          <a:off x="5067300" y="3171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367" name="Text Box 3">
          <a:extLst>
            <a:ext uri="{FF2B5EF4-FFF2-40B4-BE49-F238E27FC236}">
              <a16:creationId xmlns:a16="http://schemas.microsoft.com/office/drawing/2014/main" id="{00000000-0008-0000-0200-000057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368" name="Text Box 4">
          <a:extLst>
            <a:ext uri="{FF2B5EF4-FFF2-40B4-BE49-F238E27FC236}">
              <a16:creationId xmlns:a16="http://schemas.microsoft.com/office/drawing/2014/main" id="{00000000-0008-0000-0200-000058050000}"/>
            </a:ext>
          </a:extLst>
        </xdr:cNvPr>
        <xdr:cNvSpPr txBox="1">
          <a:spLocks noChangeArrowheads="1"/>
        </xdr:cNvSpPr>
      </xdr:nvSpPr>
      <xdr:spPr bwMode="auto">
        <a:xfrm>
          <a:off x="5067300" y="3171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369" name="Text Box 5">
          <a:extLst>
            <a:ext uri="{FF2B5EF4-FFF2-40B4-BE49-F238E27FC236}">
              <a16:creationId xmlns:a16="http://schemas.microsoft.com/office/drawing/2014/main" id="{00000000-0008-0000-0200-000059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370" name="Text Box 6">
          <a:extLst>
            <a:ext uri="{FF2B5EF4-FFF2-40B4-BE49-F238E27FC236}">
              <a16:creationId xmlns:a16="http://schemas.microsoft.com/office/drawing/2014/main" id="{00000000-0008-0000-0200-00005A050000}"/>
            </a:ext>
          </a:extLst>
        </xdr:cNvPr>
        <xdr:cNvSpPr txBox="1">
          <a:spLocks noChangeArrowheads="1"/>
        </xdr:cNvSpPr>
      </xdr:nvSpPr>
      <xdr:spPr bwMode="auto">
        <a:xfrm>
          <a:off x="5067300" y="3171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371" name="Text Box 7">
          <a:extLst>
            <a:ext uri="{FF2B5EF4-FFF2-40B4-BE49-F238E27FC236}">
              <a16:creationId xmlns:a16="http://schemas.microsoft.com/office/drawing/2014/main" id="{00000000-0008-0000-0200-00005B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71500" cy="38100"/>
    <xdr:sp macro="" textlink="">
      <xdr:nvSpPr>
        <xdr:cNvPr id="1372" name="Text Box 9">
          <a:extLst>
            <a:ext uri="{FF2B5EF4-FFF2-40B4-BE49-F238E27FC236}">
              <a16:creationId xmlns:a16="http://schemas.microsoft.com/office/drawing/2014/main" id="{00000000-0008-0000-0200-00005C050000}"/>
            </a:ext>
          </a:extLst>
        </xdr:cNvPr>
        <xdr:cNvSpPr txBox="1">
          <a:spLocks noChangeArrowheads="1"/>
        </xdr:cNvSpPr>
      </xdr:nvSpPr>
      <xdr:spPr bwMode="auto">
        <a:xfrm>
          <a:off x="5067300" y="31718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373" name="Text Box 15">
          <a:extLst>
            <a:ext uri="{FF2B5EF4-FFF2-40B4-BE49-F238E27FC236}">
              <a16:creationId xmlns:a16="http://schemas.microsoft.com/office/drawing/2014/main" id="{00000000-0008-0000-0200-00005D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374" name="Text Box 16">
          <a:extLst>
            <a:ext uri="{FF2B5EF4-FFF2-40B4-BE49-F238E27FC236}">
              <a16:creationId xmlns:a16="http://schemas.microsoft.com/office/drawing/2014/main" id="{00000000-0008-0000-0200-00005E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375" name="Text Box 17">
          <a:extLst>
            <a:ext uri="{FF2B5EF4-FFF2-40B4-BE49-F238E27FC236}">
              <a16:creationId xmlns:a16="http://schemas.microsoft.com/office/drawing/2014/main" id="{00000000-0008-0000-0200-00005F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376" name="Text Box 1">
          <a:extLst>
            <a:ext uri="{FF2B5EF4-FFF2-40B4-BE49-F238E27FC236}">
              <a16:creationId xmlns:a16="http://schemas.microsoft.com/office/drawing/2014/main" id="{00000000-0008-0000-0200-000060050000}"/>
            </a:ext>
          </a:extLst>
        </xdr:cNvPr>
        <xdr:cNvSpPr txBox="1">
          <a:spLocks noChangeArrowheads="1"/>
        </xdr:cNvSpPr>
      </xdr:nvSpPr>
      <xdr:spPr bwMode="auto">
        <a:xfrm>
          <a:off x="5067300" y="3171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377" name="Text Box 3">
          <a:extLst>
            <a:ext uri="{FF2B5EF4-FFF2-40B4-BE49-F238E27FC236}">
              <a16:creationId xmlns:a16="http://schemas.microsoft.com/office/drawing/2014/main" id="{00000000-0008-0000-0200-000061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378" name="Text Box 4">
          <a:extLst>
            <a:ext uri="{FF2B5EF4-FFF2-40B4-BE49-F238E27FC236}">
              <a16:creationId xmlns:a16="http://schemas.microsoft.com/office/drawing/2014/main" id="{00000000-0008-0000-0200-000062050000}"/>
            </a:ext>
          </a:extLst>
        </xdr:cNvPr>
        <xdr:cNvSpPr txBox="1">
          <a:spLocks noChangeArrowheads="1"/>
        </xdr:cNvSpPr>
      </xdr:nvSpPr>
      <xdr:spPr bwMode="auto">
        <a:xfrm>
          <a:off x="5067300" y="3171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379" name="Text Box 5">
          <a:extLst>
            <a:ext uri="{FF2B5EF4-FFF2-40B4-BE49-F238E27FC236}">
              <a16:creationId xmlns:a16="http://schemas.microsoft.com/office/drawing/2014/main" id="{00000000-0008-0000-0200-000063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380" name="Text Box 6">
          <a:extLst>
            <a:ext uri="{FF2B5EF4-FFF2-40B4-BE49-F238E27FC236}">
              <a16:creationId xmlns:a16="http://schemas.microsoft.com/office/drawing/2014/main" id="{00000000-0008-0000-0200-000064050000}"/>
            </a:ext>
          </a:extLst>
        </xdr:cNvPr>
        <xdr:cNvSpPr txBox="1">
          <a:spLocks noChangeArrowheads="1"/>
        </xdr:cNvSpPr>
      </xdr:nvSpPr>
      <xdr:spPr bwMode="auto">
        <a:xfrm>
          <a:off x="5067300" y="3171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381" name="Text Box 7">
          <a:extLst>
            <a:ext uri="{FF2B5EF4-FFF2-40B4-BE49-F238E27FC236}">
              <a16:creationId xmlns:a16="http://schemas.microsoft.com/office/drawing/2014/main" id="{00000000-0008-0000-0200-000065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71500" cy="38100"/>
    <xdr:sp macro="" textlink="">
      <xdr:nvSpPr>
        <xdr:cNvPr id="1382" name="Text Box 9">
          <a:extLst>
            <a:ext uri="{FF2B5EF4-FFF2-40B4-BE49-F238E27FC236}">
              <a16:creationId xmlns:a16="http://schemas.microsoft.com/office/drawing/2014/main" id="{00000000-0008-0000-0200-000066050000}"/>
            </a:ext>
          </a:extLst>
        </xdr:cNvPr>
        <xdr:cNvSpPr txBox="1">
          <a:spLocks noChangeArrowheads="1"/>
        </xdr:cNvSpPr>
      </xdr:nvSpPr>
      <xdr:spPr bwMode="auto">
        <a:xfrm>
          <a:off x="5067300" y="31718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383" name="Text Box 15">
          <a:extLst>
            <a:ext uri="{FF2B5EF4-FFF2-40B4-BE49-F238E27FC236}">
              <a16:creationId xmlns:a16="http://schemas.microsoft.com/office/drawing/2014/main" id="{00000000-0008-0000-0200-000067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384" name="Text Box 16">
          <a:extLst>
            <a:ext uri="{FF2B5EF4-FFF2-40B4-BE49-F238E27FC236}">
              <a16:creationId xmlns:a16="http://schemas.microsoft.com/office/drawing/2014/main" id="{00000000-0008-0000-0200-000068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385" name="Text Box 17">
          <a:extLst>
            <a:ext uri="{FF2B5EF4-FFF2-40B4-BE49-F238E27FC236}">
              <a16:creationId xmlns:a16="http://schemas.microsoft.com/office/drawing/2014/main" id="{00000000-0008-0000-0200-000069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1386" name="Text Box 1">
          <a:extLst>
            <a:ext uri="{FF2B5EF4-FFF2-40B4-BE49-F238E27FC236}">
              <a16:creationId xmlns:a16="http://schemas.microsoft.com/office/drawing/2014/main" id="{00000000-0008-0000-0200-00006A050000}"/>
            </a:ext>
          </a:extLst>
        </xdr:cNvPr>
        <xdr:cNvSpPr txBox="1">
          <a:spLocks noChangeArrowheads="1"/>
        </xdr:cNvSpPr>
      </xdr:nvSpPr>
      <xdr:spPr bwMode="auto">
        <a:xfrm>
          <a:off x="5067300" y="31718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1387" name="Text Box 3">
          <a:extLst>
            <a:ext uri="{FF2B5EF4-FFF2-40B4-BE49-F238E27FC236}">
              <a16:creationId xmlns:a16="http://schemas.microsoft.com/office/drawing/2014/main" id="{00000000-0008-0000-0200-00006B050000}"/>
            </a:ext>
          </a:extLst>
        </xdr:cNvPr>
        <xdr:cNvSpPr txBox="1">
          <a:spLocks noChangeArrowheads="1"/>
        </xdr:cNvSpPr>
      </xdr:nvSpPr>
      <xdr:spPr bwMode="auto">
        <a:xfrm>
          <a:off x="5067300" y="3171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1388" name="Text Box 4">
          <a:extLst>
            <a:ext uri="{FF2B5EF4-FFF2-40B4-BE49-F238E27FC236}">
              <a16:creationId xmlns:a16="http://schemas.microsoft.com/office/drawing/2014/main" id="{00000000-0008-0000-0200-00006C050000}"/>
            </a:ext>
          </a:extLst>
        </xdr:cNvPr>
        <xdr:cNvSpPr txBox="1">
          <a:spLocks noChangeArrowheads="1"/>
        </xdr:cNvSpPr>
      </xdr:nvSpPr>
      <xdr:spPr bwMode="auto">
        <a:xfrm>
          <a:off x="5067300" y="31718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1389" name="Text Box 5">
          <a:extLst>
            <a:ext uri="{FF2B5EF4-FFF2-40B4-BE49-F238E27FC236}">
              <a16:creationId xmlns:a16="http://schemas.microsoft.com/office/drawing/2014/main" id="{00000000-0008-0000-0200-00006D050000}"/>
            </a:ext>
          </a:extLst>
        </xdr:cNvPr>
        <xdr:cNvSpPr txBox="1">
          <a:spLocks noChangeArrowheads="1"/>
        </xdr:cNvSpPr>
      </xdr:nvSpPr>
      <xdr:spPr bwMode="auto">
        <a:xfrm>
          <a:off x="5067300" y="3171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1390" name="Text Box 6">
          <a:extLst>
            <a:ext uri="{FF2B5EF4-FFF2-40B4-BE49-F238E27FC236}">
              <a16:creationId xmlns:a16="http://schemas.microsoft.com/office/drawing/2014/main" id="{00000000-0008-0000-0200-00006E050000}"/>
            </a:ext>
          </a:extLst>
        </xdr:cNvPr>
        <xdr:cNvSpPr txBox="1">
          <a:spLocks noChangeArrowheads="1"/>
        </xdr:cNvSpPr>
      </xdr:nvSpPr>
      <xdr:spPr bwMode="auto">
        <a:xfrm>
          <a:off x="5067300" y="31718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1391" name="Text Box 7">
          <a:extLst>
            <a:ext uri="{FF2B5EF4-FFF2-40B4-BE49-F238E27FC236}">
              <a16:creationId xmlns:a16="http://schemas.microsoft.com/office/drawing/2014/main" id="{00000000-0008-0000-0200-00006F050000}"/>
            </a:ext>
          </a:extLst>
        </xdr:cNvPr>
        <xdr:cNvSpPr txBox="1">
          <a:spLocks noChangeArrowheads="1"/>
        </xdr:cNvSpPr>
      </xdr:nvSpPr>
      <xdr:spPr bwMode="auto">
        <a:xfrm>
          <a:off x="5067300" y="3171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1392" name="Text Box 8">
          <a:extLst>
            <a:ext uri="{FF2B5EF4-FFF2-40B4-BE49-F238E27FC236}">
              <a16:creationId xmlns:a16="http://schemas.microsoft.com/office/drawing/2014/main" id="{00000000-0008-0000-0200-000070050000}"/>
            </a:ext>
          </a:extLst>
        </xdr:cNvPr>
        <xdr:cNvSpPr txBox="1">
          <a:spLocks noChangeArrowheads="1"/>
        </xdr:cNvSpPr>
      </xdr:nvSpPr>
      <xdr:spPr bwMode="auto">
        <a:xfrm>
          <a:off x="5067300" y="31718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23875" cy="66675"/>
    <xdr:sp macro="" textlink="">
      <xdr:nvSpPr>
        <xdr:cNvPr id="1393" name="Text Box 9">
          <a:extLst>
            <a:ext uri="{FF2B5EF4-FFF2-40B4-BE49-F238E27FC236}">
              <a16:creationId xmlns:a16="http://schemas.microsoft.com/office/drawing/2014/main" id="{00000000-0008-0000-0200-000071050000}"/>
            </a:ext>
          </a:extLst>
        </xdr:cNvPr>
        <xdr:cNvSpPr txBox="1">
          <a:spLocks noChangeArrowheads="1"/>
        </xdr:cNvSpPr>
      </xdr:nvSpPr>
      <xdr:spPr bwMode="auto">
        <a:xfrm>
          <a:off x="5067300" y="31718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23875" cy="66675"/>
    <xdr:sp macro="" textlink="">
      <xdr:nvSpPr>
        <xdr:cNvPr id="1394" name="Text Box 13">
          <a:extLst>
            <a:ext uri="{FF2B5EF4-FFF2-40B4-BE49-F238E27FC236}">
              <a16:creationId xmlns:a16="http://schemas.microsoft.com/office/drawing/2014/main" id="{00000000-0008-0000-0200-000072050000}"/>
            </a:ext>
          </a:extLst>
        </xdr:cNvPr>
        <xdr:cNvSpPr txBox="1">
          <a:spLocks noChangeArrowheads="1"/>
        </xdr:cNvSpPr>
      </xdr:nvSpPr>
      <xdr:spPr bwMode="auto">
        <a:xfrm>
          <a:off x="5067300" y="31718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1395" name="Text Box 15">
          <a:extLst>
            <a:ext uri="{FF2B5EF4-FFF2-40B4-BE49-F238E27FC236}">
              <a16:creationId xmlns:a16="http://schemas.microsoft.com/office/drawing/2014/main" id="{00000000-0008-0000-0200-000073050000}"/>
            </a:ext>
          </a:extLst>
        </xdr:cNvPr>
        <xdr:cNvSpPr txBox="1">
          <a:spLocks noChangeArrowheads="1"/>
        </xdr:cNvSpPr>
      </xdr:nvSpPr>
      <xdr:spPr bwMode="auto">
        <a:xfrm>
          <a:off x="5067300" y="3171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1396" name="Text Box 16">
          <a:extLst>
            <a:ext uri="{FF2B5EF4-FFF2-40B4-BE49-F238E27FC236}">
              <a16:creationId xmlns:a16="http://schemas.microsoft.com/office/drawing/2014/main" id="{00000000-0008-0000-0200-000074050000}"/>
            </a:ext>
          </a:extLst>
        </xdr:cNvPr>
        <xdr:cNvSpPr txBox="1">
          <a:spLocks noChangeArrowheads="1"/>
        </xdr:cNvSpPr>
      </xdr:nvSpPr>
      <xdr:spPr bwMode="auto">
        <a:xfrm>
          <a:off x="5067300" y="31718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397" name="Text Box 1">
          <a:extLst>
            <a:ext uri="{FF2B5EF4-FFF2-40B4-BE49-F238E27FC236}">
              <a16:creationId xmlns:a16="http://schemas.microsoft.com/office/drawing/2014/main" id="{00000000-0008-0000-0200-000075050000}"/>
            </a:ext>
          </a:extLst>
        </xdr:cNvPr>
        <xdr:cNvSpPr txBox="1">
          <a:spLocks noChangeArrowheads="1"/>
        </xdr:cNvSpPr>
      </xdr:nvSpPr>
      <xdr:spPr bwMode="auto">
        <a:xfrm>
          <a:off x="5067300" y="3171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398" name="Text Box 3">
          <a:extLst>
            <a:ext uri="{FF2B5EF4-FFF2-40B4-BE49-F238E27FC236}">
              <a16:creationId xmlns:a16="http://schemas.microsoft.com/office/drawing/2014/main" id="{00000000-0008-0000-0200-000076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399" name="Text Box 4">
          <a:extLst>
            <a:ext uri="{FF2B5EF4-FFF2-40B4-BE49-F238E27FC236}">
              <a16:creationId xmlns:a16="http://schemas.microsoft.com/office/drawing/2014/main" id="{00000000-0008-0000-0200-000077050000}"/>
            </a:ext>
          </a:extLst>
        </xdr:cNvPr>
        <xdr:cNvSpPr txBox="1">
          <a:spLocks noChangeArrowheads="1"/>
        </xdr:cNvSpPr>
      </xdr:nvSpPr>
      <xdr:spPr bwMode="auto">
        <a:xfrm>
          <a:off x="5067300" y="3171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400" name="Text Box 5">
          <a:extLst>
            <a:ext uri="{FF2B5EF4-FFF2-40B4-BE49-F238E27FC236}">
              <a16:creationId xmlns:a16="http://schemas.microsoft.com/office/drawing/2014/main" id="{00000000-0008-0000-0200-000078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401" name="Text Box 6">
          <a:extLst>
            <a:ext uri="{FF2B5EF4-FFF2-40B4-BE49-F238E27FC236}">
              <a16:creationId xmlns:a16="http://schemas.microsoft.com/office/drawing/2014/main" id="{00000000-0008-0000-0200-000079050000}"/>
            </a:ext>
          </a:extLst>
        </xdr:cNvPr>
        <xdr:cNvSpPr txBox="1">
          <a:spLocks noChangeArrowheads="1"/>
        </xdr:cNvSpPr>
      </xdr:nvSpPr>
      <xdr:spPr bwMode="auto">
        <a:xfrm>
          <a:off x="5067300" y="3171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402" name="Text Box 7">
          <a:extLst>
            <a:ext uri="{FF2B5EF4-FFF2-40B4-BE49-F238E27FC236}">
              <a16:creationId xmlns:a16="http://schemas.microsoft.com/office/drawing/2014/main" id="{00000000-0008-0000-0200-00007A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71500" cy="38100"/>
    <xdr:sp macro="" textlink="">
      <xdr:nvSpPr>
        <xdr:cNvPr id="1403" name="Text Box 9">
          <a:extLst>
            <a:ext uri="{FF2B5EF4-FFF2-40B4-BE49-F238E27FC236}">
              <a16:creationId xmlns:a16="http://schemas.microsoft.com/office/drawing/2014/main" id="{00000000-0008-0000-0200-00007B050000}"/>
            </a:ext>
          </a:extLst>
        </xdr:cNvPr>
        <xdr:cNvSpPr txBox="1">
          <a:spLocks noChangeArrowheads="1"/>
        </xdr:cNvSpPr>
      </xdr:nvSpPr>
      <xdr:spPr bwMode="auto">
        <a:xfrm>
          <a:off x="5067300" y="31718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404" name="Text Box 15">
          <a:extLst>
            <a:ext uri="{FF2B5EF4-FFF2-40B4-BE49-F238E27FC236}">
              <a16:creationId xmlns:a16="http://schemas.microsoft.com/office/drawing/2014/main" id="{00000000-0008-0000-0200-00007C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405" name="Text Box 16">
          <a:extLst>
            <a:ext uri="{FF2B5EF4-FFF2-40B4-BE49-F238E27FC236}">
              <a16:creationId xmlns:a16="http://schemas.microsoft.com/office/drawing/2014/main" id="{00000000-0008-0000-0200-00007D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406" name="Text Box 17">
          <a:extLst>
            <a:ext uri="{FF2B5EF4-FFF2-40B4-BE49-F238E27FC236}">
              <a16:creationId xmlns:a16="http://schemas.microsoft.com/office/drawing/2014/main" id="{00000000-0008-0000-0200-00007E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407" name="Text Box 1">
          <a:extLst>
            <a:ext uri="{FF2B5EF4-FFF2-40B4-BE49-F238E27FC236}">
              <a16:creationId xmlns:a16="http://schemas.microsoft.com/office/drawing/2014/main" id="{00000000-0008-0000-0200-00007F050000}"/>
            </a:ext>
          </a:extLst>
        </xdr:cNvPr>
        <xdr:cNvSpPr txBox="1">
          <a:spLocks noChangeArrowheads="1"/>
        </xdr:cNvSpPr>
      </xdr:nvSpPr>
      <xdr:spPr bwMode="auto">
        <a:xfrm>
          <a:off x="5067300" y="3171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408" name="Text Box 3">
          <a:extLst>
            <a:ext uri="{FF2B5EF4-FFF2-40B4-BE49-F238E27FC236}">
              <a16:creationId xmlns:a16="http://schemas.microsoft.com/office/drawing/2014/main" id="{00000000-0008-0000-0200-000080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409" name="Text Box 4">
          <a:extLst>
            <a:ext uri="{FF2B5EF4-FFF2-40B4-BE49-F238E27FC236}">
              <a16:creationId xmlns:a16="http://schemas.microsoft.com/office/drawing/2014/main" id="{00000000-0008-0000-0200-000081050000}"/>
            </a:ext>
          </a:extLst>
        </xdr:cNvPr>
        <xdr:cNvSpPr txBox="1">
          <a:spLocks noChangeArrowheads="1"/>
        </xdr:cNvSpPr>
      </xdr:nvSpPr>
      <xdr:spPr bwMode="auto">
        <a:xfrm>
          <a:off x="5067300" y="3171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410" name="Text Box 5">
          <a:extLst>
            <a:ext uri="{FF2B5EF4-FFF2-40B4-BE49-F238E27FC236}">
              <a16:creationId xmlns:a16="http://schemas.microsoft.com/office/drawing/2014/main" id="{00000000-0008-0000-0200-000082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411" name="Text Box 6">
          <a:extLst>
            <a:ext uri="{FF2B5EF4-FFF2-40B4-BE49-F238E27FC236}">
              <a16:creationId xmlns:a16="http://schemas.microsoft.com/office/drawing/2014/main" id="{00000000-0008-0000-0200-000083050000}"/>
            </a:ext>
          </a:extLst>
        </xdr:cNvPr>
        <xdr:cNvSpPr txBox="1">
          <a:spLocks noChangeArrowheads="1"/>
        </xdr:cNvSpPr>
      </xdr:nvSpPr>
      <xdr:spPr bwMode="auto">
        <a:xfrm>
          <a:off x="5067300" y="31718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412" name="Text Box 7">
          <a:extLst>
            <a:ext uri="{FF2B5EF4-FFF2-40B4-BE49-F238E27FC236}">
              <a16:creationId xmlns:a16="http://schemas.microsoft.com/office/drawing/2014/main" id="{00000000-0008-0000-0200-000084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71500" cy="38100"/>
    <xdr:sp macro="" textlink="">
      <xdr:nvSpPr>
        <xdr:cNvPr id="1413" name="Text Box 9">
          <a:extLst>
            <a:ext uri="{FF2B5EF4-FFF2-40B4-BE49-F238E27FC236}">
              <a16:creationId xmlns:a16="http://schemas.microsoft.com/office/drawing/2014/main" id="{00000000-0008-0000-0200-000085050000}"/>
            </a:ext>
          </a:extLst>
        </xdr:cNvPr>
        <xdr:cNvSpPr txBox="1">
          <a:spLocks noChangeArrowheads="1"/>
        </xdr:cNvSpPr>
      </xdr:nvSpPr>
      <xdr:spPr bwMode="auto">
        <a:xfrm>
          <a:off x="5067300" y="31718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414" name="Text Box 15">
          <a:extLst>
            <a:ext uri="{FF2B5EF4-FFF2-40B4-BE49-F238E27FC236}">
              <a16:creationId xmlns:a16="http://schemas.microsoft.com/office/drawing/2014/main" id="{00000000-0008-0000-0200-000086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415" name="Text Box 16">
          <a:extLst>
            <a:ext uri="{FF2B5EF4-FFF2-40B4-BE49-F238E27FC236}">
              <a16:creationId xmlns:a16="http://schemas.microsoft.com/office/drawing/2014/main" id="{00000000-0008-0000-0200-000087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416" name="Text Box 17">
          <a:extLst>
            <a:ext uri="{FF2B5EF4-FFF2-40B4-BE49-F238E27FC236}">
              <a16:creationId xmlns:a16="http://schemas.microsoft.com/office/drawing/2014/main" id="{00000000-0008-0000-0200-000088050000}"/>
            </a:ext>
          </a:extLst>
        </xdr:cNvPr>
        <xdr:cNvSpPr txBox="1">
          <a:spLocks noChangeArrowheads="1"/>
        </xdr:cNvSpPr>
      </xdr:nvSpPr>
      <xdr:spPr bwMode="auto">
        <a:xfrm>
          <a:off x="5067300" y="31718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133350" cy="28575"/>
    <xdr:sp macro="" textlink="">
      <xdr:nvSpPr>
        <xdr:cNvPr id="1417" name="Text Box 1">
          <a:extLst>
            <a:ext uri="{FF2B5EF4-FFF2-40B4-BE49-F238E27FC236}">
              <a16:creationId xmlns:a16="http://schemas.microsoft.com/office/drawing/2014/main" id="{00000000-0008-0000-0200-000089050000}"/>
            </a:ext>
          </a:extLst>
        </xdr:cNvPr>
        <xdr:cNvSpPr txBox="1">
          <a:spLocks noChangeArrowheads="1"/>
        </xdr:cNvSpPr>
      </xdr:nvSpPr>
      <xdr:spPr bwMode="auto">
        <a:xfrm>
          <a:off x="5067300" y="36004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485775" cy="66675"/>
    <xdr:sp macro="" textlink="">
      <xdr:nvSpPr>
        <xdr:cNvPr id="1418" name="Text Box 3">
          <a:extLst>
            <a:ext uri="{FF2B5EF4-FFF2-40B4-BE49-F238E27FC236}">
              <a16:creationId xmlns:a16="http://schemas.microsoft.com/office/drawing/2014/main" id="{00000000-0008-0000-0200-00008A050000}"/>
            </a:ext>
          </a:extLst>
        </xdr:cNvPr>
        <xdr:cNvSpPr txBox="1">
          <a:spLocks noChangeArrowheads="1"/>
        </xdr:cNvSpPr>
      </xdr:nvSpPr>
      <xdr:spPr bwMode="auto">
        <a:xfrm>
          <a:off x="5067300" y="36004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133350" cy="28575"/>
    <xdr:sp macro="" textlink="">
      <xdr:nvSpPr>
        <xdr:cNvPr id="1419" name="Text Box 4">
          <a:extLst>
            <a:ext uri="{FF2B5EF4-FFF2-40B4-BE49-F238E27FC236}">
              <a16:creationId xmlns:a16="http://schemas.microsoft.com/office/drawing/2014/main" id="{00000000-0008-0000-0200-00008B050000}"/>
            </a:ext>
          </a:extLst>
        </xdr:cNvPr>
        <xdr:cNvSpPr txBox="1">
          <a:spLocks noChangeArrowheads="1"/>
        </xdr:cNvSpPr>
      </xdr:nvSpPr>
      <xdr:spPr bwMode="auto">
        <a:xfrm>
          <a:off x="5067300" y="36004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485775" cy="66675"/>
    <xdr:sp macro="" textlink="">
      <xdr:nvSpPr>
        <xdr:cNvPr id="1420" name="Text Box 5">
          <a:extLst>
            <a:ext uri="{FF2B5EF4-FFF2-40B4-BE49-F238E27FC236}">
              <a16:creationId xmlns:a16="http://schemas.microsoft.com/office/drawing/2014/main" id="{00000000-0008-0000-0200-00008C050000}"/>
            </a:ext>
          </a:extLst>
        </xdr:cNvPr>
        <xdr:cNvSpPr txBox="1">
          <a:spLocks noChangeArrowheads="1"/>
        </xdr:cNvSpPr>
      </xdr:nvSpPr>
      <xdr:spPr bwMode="auto">
        <a:xfrm>
          <a:off x="5067300" y="36004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133350" cy="28575"/>
    <xdr:sp macro="" textlink="">
      <xdr:nvSpPr>
        <xdr:cNvPr id="1421" name="Text Box 6">
          <a:extLst>
            <a:ext uri="{FF2B5EF4-FFF2-40B4-BE49-F238E27FC236}">
              <a16:creationId xmlns:a16="http://schemas.microsoft.com/office/drawing/2014/main" id="{00000000-0008-0000-0200-00008D050000}"/>
            </a:ext>
          </a:extLst>
        </xdr:cNvPr>
        <xdr:cNvSpPr txBox="1">
          <a:spLocks noChangeArrowheads="1"/>
        </xdr:cNvSpPr>
      </xdr:nvSpPr>
      <xdr:spPr bwMode="auto">
        <a:xfrm>
          <a:off x="5067300" y="36004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485775" cy="66675"/>
    <xdr:sp macro="" textlink="">
      <xdr:nvSpPr>
        <xdr:cNvPr id="1422" name="Text Box 7">
          <a:extLst>
            <a:ext uri="{FF2B5EF4-FFF2-40B4-BE49-F238E27FC236}">
              <a16:creationId xmlns:a16="http://schemas.microsoft.com/office/drawing/2014/main" id="{00000000-0008-0000-0200-00008E050000}"/>
            </a:ext>
          </a:extLst>
        </xdr:cNvPr>
        <xdr:cNvSpPr txBox="1">
          <a:spLocks noChangeArrowheads="1"/>
        </xdr:cNvSpPr>
      </xdr:nvSpPr>
      <xdr:spPr bwMode="auto">
        <a:xfrm>
          <a:off x="5067300" y="36004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133350" cy="28575"/>
    <xdr:sp macro="" textlink="">
      <xdr:nvSpPr>
        <xdr:cNvPr id="1423" name="Text Box 8">
          <a:extLst>
            <a:ext uri="{FF2B5EF4-FFF2-40B4-BE49-F238E27FC236}">
              <a16:creationId xmlns:a16="http://schemas.microsoft.com/office/drawing/2014/main" id="{00000000-0008-0000-0200-00008F050000}"/>
            </a:ext>
          </a:extLst>
        </xdr:cNvPr>
        <xdr:cNvSpPr txBox="1">
          <a:spLocks noChangeArrowheads="1"/>
        </xdr:cNvSpPr>
      </xdr:nvSpPr>
      <xdr:spPr bwMode="auto">
        <a:xfrm>
          <a:off x="5067300" y="36004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23875" cy="66675"/>
    <xdr:sp macro="" textlink="">
      <xdr:nvSpPr>
        <xdr:cNvPr id="1424" name="Text Box 9">
          <a:extLst>
            <a:ext uri="{FF2B5EF4-FFF2-40B4-BE49-F238E27FC236}">
              <a16:creationId xmlns:a16="http://schemas.microsoft.com/office/drawing/2014/main" id="{00000000-0008-0000-0200-000090050000}"/>
            </a:ext>
          </a:extLst>
        </xdr:cNvPr>
        <xdr:cNvSpPr txBox="1">
          <a:spLocks noChangeArrowheads="1"/>
        </xdr:cNvSpPr>
      </xdr:nvSpPr>
      <xdr:spPr bwMode="auto">
        <a:xfrm>
          <a:off x="5067300" y="36004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23875" cy="66675"/>
    <xdr:sp macro="" textlink="">
      <xdr:nvSpPr>
        <xdr:cNvPr id="1425" name="Text Box 13">
          <a:extLst>
            <a:ext uri="{FF2B5EF4-FFF2-40B4-BE49-F238E27FC236}">
              <a16:creationId xmlns:a16="http://schemas.microsoft.com/office/drawing/2014/main" id="{00000000-0008-0000-0200-000091050000}"/>
            </a:ext>
          </a:extLst>
        </xdr:cNvPr>
        <xdr:cNvSpPr txBox="1">
          <a:spLocks noChangeArrowheads="1"/>
        </xdr:cNvSpPr>
      </xdr:nvSpPr>
      <xdr:spPr bwMode="auto">
        <a:xfrm>
          <a:off x="5067300" y="36004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485775" cy="66675"/>
    <xdr:sp macro="" textlink="">
      <xdr:nvSpPr>
        <xdr:cNvPr id="1426" name="Text Box 15">
          <a:extLst>
            <a:ext uri="{FF2B5EF4-FFF2-40B4-BE49-F238E27FC236}">
              <a16:creationId xmlns:a16="http://schemas.microsoft.com/office/drawing/2014/main" id="{00000000-0008-0000-0200-000092050000}"/>
            </a:ext>
          </a:extLst>
        </xdr:cNvPr>
        <xdr:cNvSpPr txBox="1">
          <a:spLocks noChangeArrowheads="1"/>
        </xdr:cNvSpPr>
      </xdr:nvSpPr>
      <xdr:spPr bwMode="auto">
        <a:xfrm>
          <a:off x="5067300" y="36004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485775" cy="66675"/>
    <xdr:sp macro="" textlink="">
      <xdr:nvSpPr>
        <xdr:cNvPr id="1427" name="Text Box 16">
          <a:extLst>
            <a:ext uri="{FF2B5EF4-FFF2-40B4-BE49-F238E27FC236}">
              <a16:creationId xmlns:a16="http://schemas.microsoft.com/office/drawing/2014/main" id="{00000000-0008-0000-0200-000093050000}"/>
            </a:ext>
          </a:extLst>
        </xdr:cNvPr>
        <xdr:cNvSpPr txBox="1">
          <a:spLocks noChangeArrowheads="1"/>
        </xdr:cNvSpPr>
      </xdr:nvSpPr>
      <xdr:spPr bwMode="auto">
        <a:xfrm>
          <a:off x="5067300" y="36004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219075" cy="28575"/>
    <xdr:sp macro="" textlink="">
      <xdr:nvSpPr>
        <xdr:cNvPr id="1428" name="Text Box 1">
          <a:extLst>
            <a:ext uri="{FF2B5EF4-FFF2-40B4-BE49-F238E27FC236}">
              <a16:creationId xmlns:a16="http://schemas.microsoft.com/office/drawing/2014/main" id="{00000000-0008-0000-0200-000094050000}"/>
            </a:ext>
          </a:extLst>
        </xdr:cNvPr>
        <xdr:cNvSpPr txBox="1">
          <a:spLocks noChangeArrowheads="1"/>
        </xdr:cNvSpPr>
      </xdr:nvSpPr>
      <xdr:spPr bwMode="auto">
        <a:xfrm>
          <a:off x="5067300" y="36004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29" name="Text Box 3">
          <a:extLst>
            <a:ext uri="{FF2B5EF4-FFF2-40B4-BE49-F238E27FC236}">
              <a16:creationId xmlns:a16="http://schemas.microsoft.com/office/drawing/2014/main" id="{00000000-0008-0000-0200-000095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219075" cy="28575"/>
    <xdr:sp macro="" textlink="">
      <xdr:nvSpPr>
        <xdr:cNvPr id="1430" name="Text Box 4">
          <a:extLst>
            <a:ext uri="{FF2B5EF4-FFF2-40B4-BE49-F238E27FC236}">
              <a16:creationId xmlns:a16="http://schemas.microsoft.com/office/drawing/2014/main" id="{00000000-0008-0000-0200-000096050000}"/>
            </a:ext>
          </a:extLst>
        </xdr:cNvPr>
        <xdr:cNvSpPr txBox="1">
          <a:spLocks noChangeArrowheads="1"/>
        </xdr:cNvSpPr>
      </xdr:nvSpPr>
      <xdr:spPr bwMode="auto">
        <a:xfrm>
          <a:off x="5067300" y="36004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31" name="Text Box 5">
          <a:extLst>
            <a:ext uri="{FF2B5EF4-FFF2-40B4-BE49-F238E27FC236}">
              <a16:creationId xmlns:a16="http://schemas.microsoft.com/office/drawing/2014/main" id="{00000000-0008-0000-0200-000097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219075" cy="28575"/>
    <xdr:sp macro="" textlink="">
      <xdr:nvSpPr>
        <xdr:cNvPr id="1432" name="Text Box 6">
          <a:extLst>
            <a:ext uri="{FF2B5EF4-FFF2-40B4-BE49-F238E27FC236}">
              <a16:creationId xmlns:a16="http://schemas.microsoft.com/office/drawing/2014/main" id="{00000000-0008-0000-0200-000098050000}"/>
            </a:ext>
          </a:extLst>
        </xdr:cNvPr>
        <xdr:cNvSpPr txBox="1">
          <a:spLocks noChangeArrowheads="1"/>
        </xdr:cNvSpPr>
      </xdr:nvSpPr>
      <xdr:spPr bwMode="auto">
        <a:xfrm>
          <a:off x="5067300" y="36004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33" name="Text Box 7">
          <a:extLst>
            <a:ext uri="{FF2B5EF4-FFF2-40B4-BE49-F238E27FC236}">
              <a16:creationId xmlns:a16="http://schemas.microsoft.com/office/drawing/2014/main" id="{00000000-0008-0000-0200-000099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71500" cy="38100"/>
    <xdr:sp macro="" textlink="">
      <xdr:nvSpPr>
        <xdr:cNvPr id="1434" name="Text Box 9">
          <a:extLst>
            <a:ext uri="{FF2B5EF4-FFF2-40B4-BE49-F238E27FC236}">
              <a16:creationId xmlns:a16="http://schemas.microsoft.com/office/drawing/2014/main" id="{00000000-0008-0000-0200-00009A050000}"/>
            </a:ext>
          </a:extLst>
        </xdr:cNvPr>
        <xdr:cNvSpPr txBox="1">
          <a:spLocks noChangeArrowheads="1"/>
        </xdr:cNvSpPr>
      </xdr:nvSpPr>
      <xdr:spPr bwMode="auto">
        <a:xfrm>
          <a:off x="5067300" y="36004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35" name="Text Box 15">
          <a:extLst>
            <a:ext uri="{FF2B5EF4-FFF2-40B4-BE49-F238E27FC236}">
              <a16:creationId xmlns:a16="http://schemas.microsoft.com/office/drawing/2014/main" id="{00000000-0008-0000-0200-00009B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36" name="Text Box 16">
          <a:extLst>
            <a:ext uri="{FF2B5EF4-FFF2-40B4-BE49-F238E27FC236}">
              <a16:creationId xmlns:a16="http://schemas.microsoft.com/office/drawing/2014/main" id="{00000000-0008-0000-0200-00009C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37" name="Text Box 17">
          <a:extLst>
            <a:ext uri="{FF2B5EF4-FFF2-40B4-BE49-F238E27FC236}">
              <a16:creationId xmlns:a16="http://schemas.microsoft.com/office/drawing/2014/main" id="{00000000-0008-0000-0200-00009D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219075" cy="28575"/>
    <xdr:sp macro="" textlink="">
      <xdr:nvSpPr>
        <xdr:cNvPr id="1438" name="Text Box 1">
          <a:extLst>
            <a:ext uri="{FF2B5EF4-FFF2-40B4-BE49-F238E27FC236}">
              <a16:creationId xmlns:a16="http://schemas.microsoft.com/office/drawing/2014/main" id="{00000000-0008-0000-0200-00009E050000}"/>
            </a:ext>
          </a:extLst>
        </xdr:cNvPr>
        <xdr:cNvSpPr txBox="1">
          <a:spLocks noChangeArrowheads="1"/>
        </xdr:cNvSpPr>
      </xdr:nvSpPr>
      <xdr:spPr bwMode="auto">
        <a:xfrm>
          <a:off x="5067300" y="36004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39" name="Text Box 3">
          <a:extLst>
            <a:ext uri="{FF2B5EF4-FFF2-40B4-BE49-F238E27FC236}">
              <a16:creationId xmlns:a16="http://schemas.microsoft.com/office/drawing/2014/main" id="{00000000-0008-0000-0200-00009F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219075" cy="28575"/>
    <xdr:sp macro="" textlink="">
      <xdr:nvSpPr>
        <xdr:cNvPr id="1440" name="Text Box 4">
          <a:extLst>
            <a:ext uri="{FF2B5EF4-FFF2-40B4-BE49-F238E27FC236}">
              <a16:creationId xmlns:a16="http://schemas.microsoft.com/office/drawing/2014/main" id="{00000000-0008-0000-0200-0000A0050000}"/>
            </a:ext>
          </a:extLst>
        </xdr:cNvPr>
        <xdr:cNvSpPr txBox="1">
          <a:spLocks noChangeArrowheads="1"/>
        </xdr:cNvSpPr>
      </xdr:nvSpPr>
      <xdr:spPr bwMode="auto">
        <a:xfrm>
          <a:off x="5067300" y="36004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41" name="Text Box 5">
          <a:extLst>
            <a:ext uri="{FF2B5EF4-FFF2-40B4-BE49-F238E27FC236}">
              <a16:creationId xmlns:a16="http://schemas.microsoft.com/office/drawing/2014/main" id="{00000000-0008-0000-0200-0000A1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219075" cy="28575"/>
    <xdr:sp macro="" textlink="">
      <xdr:nvSpPr>
        <xdr:cNvPr id="1442" name="Text Box 6">
          <a:extLst>
            <a:ext uri="{FF2B5EF4-FFF2-40B4-BE49-F238E27FC236}">
              <a16:creationId xmlns:a16="http://schemas.microsoft.com/office/drawing/2014/main" id="{00000000-0008-0000-0200-0000A2050000}"/>
            </a:ext>
          </a:extLst>
        </xdr:cNvPr>
        <xdr:cNvSpPr txBox="1">
          <a:spLocks noChangeArrowheads="1"/>
        </xdr:cNvSpPr>
      </xdr:nvSpPr>
      <xdr:spPr bwMode="auto">
        <a:xfrm>
          <a:off x="5067300" y="36004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43" name="Text Box 7">
          <a:extLst>
            <a:ext uri="{FF2B5EF4-FFF2-40B4-BE49-F238E27FC236}">
              <a16:creationId xmlns:a16="http://schemas.microsoft.com/office/drawing/2014/main" id="{00000000-0008-0000-0200-0000A3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71500" cy="38100"/>
    <xdr:sp macro="" textlink="">
      <xdr:nvSpPr>
        <xdr:cNvPr id="1444" name="Text Box 9">
          <a:extLst>
            <a:ext uri="{FF2B5EF4-FFF2-40B4-BE49-F238E27FC236}">
              <a16:creationId xmlns:a16="http://schemas.microsoft.com/office/drawing/2014/main" id="{00000000-0008-0000-0200-0000A4050000}"/>
            </a:ext>
          </a:extLst>
        </xdr:cNvPr>
        <xdr:cNvSpPr txBox="1">
          <a:spLocks noChangeArrowheads="1"/>
        </xdr:cNvSpPr>
      </xdr:nvSpPr>
      <xdr:spPr bwMode="auto">
        <a:xfrm>
          <a:off x="5067300" y="36004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45" name="Text Box 15">
          <a:extLst>
            <a:ext uri="{FF2B5EF4-FFF2-40B4-BE49-F238E27FC236}">
              <a16:creationId xmlns:a16="http://schemas.microsoft.com/office/drawing/2014/main" id="{00000000-0008-0000-0200-0000A5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46" name="Text Box 16">
          <a:extLst>
            <a:ext uri="{FF2B5EF4-FFF2-40B4-BE49-F238E27FC236}">
              <a16:creationId xmlns:a16="http://schemas.microsoft.com/office/drawing/2014/main" id="{00000000-0008-0000-0200-0000A6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47" name="Text Box 17">
          <a:extLst>
            <a:ext uri="{FF2B5EF4-FFF2-40B4-BE49-F238E27FC236}">
              <a16:creationId xmlns:a16="http://schemas.microsoft.com/office/drawing/2014/main" id="{00000000-0008-0000-0200-0000A7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133350" cy="28575"/>
    <xdr:sp macro="" textlink="">
      <xdr:nvSpPr>
        <xdr:cNvPr id="1448" name="Text Box 1">
          <a:extLst>
            <a:ext uri="{FF2B5EF4-FFF2-40B4-BE49-F238E27FC236}">
              <a16:creationId xmlns:a16="http://schemas.microsoft.com/office/drawing/2014/main" id="{00000000-0008-0000-0200-0000A8050000}"/>
            </a:ext>
          </a:extLst>
        </xdr:cNvPr>
        <xdr:cNvSpPr txBox="1">
          <a:spLocks noChangeArrowheads="1"/>
        </xdr:cNvSpPr>
      </xdr:nvSpPr>
      <xdr:spPr bwMode="auto">
        <a:xfrm>
          <a:off x="5067300" y="36004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485775" cy="66675"/>
    <xdr:sp macro="" textlink="">
      <xdr:nvSpPr>
        <xdr:cNvPr id="1449" name="Text Box 3">
          <a:extLst>
            <a:ext uri="{FF2B5EF4-FFF2-40B4-BE49-F238E27FC236}">
              <a16:creationId xmlns:a16="http://schemas.microsoft.com/office/drawing/2014/main" id="{00000000-0008-0000-0200-0000A9050000}"/>
            </a:ext>
          </a:extLst>
        </xdr:cNvPr>
        <xdr:cNvSpPr txBox="1">
          <a:spLocks noChangeArrowheads="1"/>
        </xdr:cNvSpPr>
      </xdr:nvSpPr>
      <xdr:spPr bwMode="auto">
        <a:xfrm>
          <a:off x="5067300" y="36004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133350" cy="28575"/>
    <xdr:sp macro="" textlink="">
      <xdr:nvSpPr>
        <xdr:cNvPr id="1450" name="Text Box 4">
          <a:extLst>
            <a:ext uri="{FF2B5EF4-FFF2-40B4-BE49-F238E27FC236}">
              <a16:creationId xmlns:a16="http://schemas.microsoft.com/office/drawing/2014/main" id="{00000000-0008-0000-0200-0000AA050000}"/>
            </a:ext>
          </a:extLst>
        </xdr:cNvPr>
        <xdr:cNvSpPr txBox="1">
          <a:spLocks noChangeArrowheads="1"/>
        </xdr:cNvSpPr>
      </xdr:nvSpPr>
      <xdr:spPr bwMode="auto">
        <a:xfrm>
          <a:off x="5067300" y="36004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485775" cy="66675"/>
    <xdr:sp macro="" textlink="">
      <xdr:nvSpPr>
        <xdr:cNvPr id="1451" name="Text Box 5">
          <a:extLst>
            <a:ext uri="{FF2B5EF4-FFF2-40B4-BE49-F238E27FC236}">
              <a16:creationId xmlns:a16="http://schemas.microsoft.com/office/drawing/2014/main" id="{00000000-0008-0000-0200-0000AB050000}"/>
            </a:ext>
          </a:extLst>
        </xdr:cNvPr>
        <xdr:cNvSpPr txBox="1">
          <a:spLocks noChangeArrowheads="1"/>
        </xdr:cNvSpPr>
      </xdr:nvSpPr>
      <xdr:spPr bwMode="auto">
        <a:xfrm>
          <a:off x="5067300" y="36004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133350" cy="28575"/>
    <xdr:sp macro="" textlink="">
      <xdr:nvSpPr>
        <xdr:cNvPr id="1452" name="Text Box 6">
          <a:extLst>
            <a:ext uri="{FF2B5EF4-FFF2-40B4-BE49-F238E27FC236}">
              <a16:creationId xmlns:a16="http://schemas.microsoft.com/office/drawing/2014/main" id="{00000000-0008-0000-0200-0000AC050000}"/>
            </a:ext>
          </a:extLst>
        </xdr:cNvPr>
        <xdr:cNvSpPr txBox="1">
          <a:spLocks noChangeArrowheads="1"/>
        </xdr:cNvSpPr>
      </xdr:nvSpPr>
      <xdr:spPr bwMode="auto">
        <a:xfrm>
          <a:off x="5067300" y="36004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485775" cy="66675"/>
    <xdr:sp macro="" textlink="">
      <xdr:nvSpPr>
        <xdr:cNvPr id="1453" name="Text Box 7">
          <a:extLst>
            <a:ext uri="{FF2B5EF4-FFF2-40B4-BE49-F238E27FC236}">
              <a16:creationId xmlns:a16="http://schemas.microsoft.com/office/drawing/2014/main" id="{00000000-0008-0000-0200-0000AD050000}"/>
            </a:ext>
          </a:extLst>
        </xdr:cNvPr>
        <xdr:cNvSpPr txBox="1">
          <a:spLocks noChangeArrowheads="1"/>
        </xdr:cNvSpPr>
      </xdr:nvSpPr>
      <xdr:spPr bwMode="auto">
        <a:xfrm>
          <a:off x="5067300" y="36004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133350" cy="28575"/>
    <xdr:sp macro="" textlink="">
      <xdr:nvSpPr>
        <xdr:cNvPr id="1454" name="Text Box 8">
          <a:extLst>
            <a:ext uri="{FF2B5EF4-FFF2-40B4-BE49-F238E27FC236}">
              <a16:creationId xmlns:a16="http://schemas.microsoft.com/office/drawing/2014/main" id="{00000000-0008-0000-0200-0000AE050000}"/>
            </a:ext>
          </a:extLst>
        </xdr:cNvPr>
        <xdr:cNvSpPr txBox="1">
          <a:spLocks noChangeArrowheads="1"/>
        </xdr:cNvSpPr>
      </xdr:nvSpPr>
      <xdr:spPr bwMode="auto">
        <a:xfrm>
          <a:off x="5067300" y="36004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23875" cy="66675"/>
    <xdr:sp macro="" textlink="">
      <xdr:nvSpPr>
        <xdr:cNvPr id="1455" name="Text Box 9">
          <a:extLst>
            <a:ext uri="{FF2B5EF4-FFF2-40B4-BE49-F238E27FC236}">
              <a16:creationId xmlns:a16="http://schemas.microsoft.com/office/drawing/2014/main" id="{00000000-0008-0000-0200-0000AF050000}"/>
            </a:ext>
          </a:extLst>
        </xdr:cNvPr>
        <xdr:cNvSpPr txBox="1">
          <a:spLocks noChangeArrowheads="1"/>
        </xdr:cNvSpPr>
      </xdr:nvSpPr>
      <xdr:spPr bwMode="auto">
        <a:xfrm>
          <a:off x="5067300" y="36004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23875" cy="66675"/>
    <xdr:sp macro="" textlink="">
      <xdr:nvSpPr>
        <xdr:cNvPr id="1456" name="Text Box 13">
          <a:extLst>
            <a:ext uri="{FF2B5EF4-FFF2-40B4-BE49-F238E27FC236}">
              <a16:creationId xmlns:a16="http://schemas.microsoft.com/office/drawing/2014/main" id="{00000000-0008-0000-0200-0000B0050000}"/>
            </a:ext>
          </a:extLst>
        </xdr:cNvPr>
        <xdr:cNvSpPr txBox="1">
          <a:spLocks noChangeArrowheads="1"/>
        </xdr:cNvSpPr>
      </xdr:nvSpPr>
      <xdr:spPr bwMode="auto">
        <a:xfrm>
          <a:off x="5067300" y="36004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485775" cy="66675"/>
    <xdr:sp macro="" textlink="">
      <xdr:nvSpPr>
        <xdr:cNvPr id="1457" name="Text Box 15">
          <a:extLst>
            <a:ext uri="{FF2B5EF4-FFF2-40B4-BE49-F238E27FC236}">
              <a16:creationId xmlns:a16="http://schemas.microsoft.com/office/drawing/2014/main" id="{00000000-0008-0000-0200-0000B1050000}"/>
            </a:ext>
          </a:extLst>
        </xdr:cNvPr>
        <xdr:cNvSpPr txBox="1">
          <a:spLocks noChangeArrowheads="1"/>
        </xdr:cNvSpPr>
      </xdr:nvSpPr>
      <xdr:spPr bwMode="auto">
        <a:xfrm>
          <a:off x="5067300" y="36004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485775" cy="66675"/>
    <xdr:sp macro="" textlink="">
      <xdr:nvSpPr>
        <xdr:cNvPr id="1458" name="Text Box 16">
          <a:extLst>
            <a:ext uri="{FF2B5EF4-FFF2-40B4-BE49-F238E27FC236}">
              <a16:creationId xmlns:a16="http://schemas.microsoft.com/office/drawing/2014/main" id="{00000000-0008-0000-0200-0000B2050000}"/>
            </a:ext>
          </a:extLst>
        </xdr:cNvPr>
        <xdr:cNvSpPr txBox="1">
          <a:spLocks noChangeArrowheads="1"/>
        </xdr:cNvSpPr>
      </xdr:nvSpPr>
      <xdr:spPr bwMode="auto">
        <a:xfrm>
          <a:off x="5067300" y="36004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219075" cy="28575"/>
    <xdr:sp macro="" textlink="">
      <xdr:nvSpPr>
        <xdr:cNvPr id="1459" name="Text Box 1">
          <a:extLst>
            <a:ext uri="{FF2B5EF4-FFF2-40B4-BE49-F238E27FC236}">
              <a16:creationId xmlns:a16="http://schemas.microsoft.com/office/drawing/2014/main" id="{00000000-0008-0000-0200-0000B3050000}"/>
            </a:ext>
          </a:extLst>
        </xdr:cNvPr>
        <xdr:cNvSpPr txBox="1">
          <a:spLocks noChangeArrowheads="1"/>
        </xdr:cNvSpPr>
      </xdr:nvSpPr>
      <xdr:spPr bwMode="auto">
        <a:xfrm>
          <a:off x="5067300" y="36004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60" name="Text Box 3">
          <a:extLst>
            <a:ext uri="{FF2B5EF4-FFF2-40B4-BE49-F238E27FC236}">
              <a16:creationId xmlns:a16="http://schemas.microsoft.com/office/drawing/2014/main" id="{00000000-0008-0000-0200-0000B4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219075" cy="28575"/>
    <xdr:sp macro="" textlink="">
      <xdr:nvSpPr>
        <xdr:cNvPr id="1461" name="Text Box 4">
          <a:extLst>
            <a:ext uri="{FF2B5EF4-FFF2-40B4-BE49-F238E27FC236}">
              <a16:creationId xmlns:a16="http://schemas.microsoft.com/office/drawing/2014/main" id="{00000000-0008-0000-0200-0000B5050000}"/>
            </a:ext>
          </a:extLst>
        </xdr:cNvPr>
        <xdr:cNvSpPr txBox="1">
          <a:spLocks noChangeArrowheads="1"/>
        </xdr:cNvSpPr>
      </xdr:nvSpPr>
      <xdr:spPr bwMode="auto">
        <a:xfrm>
          <a:off x="5067300" y="36004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62" name="Text Box 5">
          <a:extLst>
            <a:ext uri="{FF2B5EF4-FFF2-40B4-BE49-F238E27FC236}">
              <a16:creationId xmlns:a16="http://schemas.microsoft.com/office/drawing/2014/main" id="{00000000-0008-0000-0200-0000B6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219075" cy="28575"/>
    <xdr:sp macro="" textlink="">
      <xdr:nvSpPr>
        <xdr:cNvPr id="1463" name="Text Box 6">
          <a:extLst>
            <a:ext uri="{FF2B5EF4-FFF2-40B4-BE49-F238E27FC236}">
              <a16:creationId xmlns:a16="http://schemas.microsoft.com/office/drawing/2014/main" id="{00000000-0008-0000-0200-0000B7050000}"/>
            </a:ext>
          </a:extLst>
        </xdr:cNvPr>
        <xdr:cNvSpPr txBox="1">
          <a:spLocks noChangeArrowheads="1"/>
        </xdr:cNvSpPr>
      </xdr:nvSpPr>
      <xdr:spPr bwMode="auto">
        <a:xfrm>
          <a:off x="5067300" y="36004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64" name="Text Box 7">
          <a:extLst>
            <a:ext uri="{FF2B5EF4-FFF2-40B4-BE49-F238E27FC236}">
              <a16:creationId xmlns:a16="http://schemas.microsoft.com/office/drawing/2014/main" id="{00000000-0008-0000-0200-0000B8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71500" cy="38100"/>
    <xdr:sp macro="" textlink="">
      <xdr:nvSpPr>
        <xdr:cNvPr id="1465" name="Text Box 9">
          <a:extLst>
            <a:ext uri="{FF2B5EF4-FFF2-40B4-BE49-F238E27FC236}">
              <a16:creationId xmlns:a16="http://schemas.microsoft.com/office/drawing/2014/main" id="{00000000-0008-0000-0200-0000B9050000}"/>
            </a:ext>
          </a:extLst>
        </xdr:cNvPr>
        <xdr:cNvSpPr txBox="1">
          <a:spLocks noChangeArrowheads="1"/>
        </xdr:cNvSpPr>
      </xdr:nvSpPr>
      <xdr:spPr bwMode="auto">
        <a:xfrm>
          <a:off x="5067300" y="36004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66" name="Text Box 15">
          <a:extLst>
            <a:ext uri="{FF2B5EF4-FFF2-40B4-BE49-F238E27FC236}">
              <a16:creationId xmlns:a16="http://schemas.microsoft.com/office/drawing/2014/main" id="{00000000-0008-0000-0200-0000BA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67" name="Text Box 16">
          <a:extLst>
            <a:ext uri="{FF2B5EF4-FFF2-40B4-BE49-F238E27FC236}">
              <a16:creationId xmlns:a16="http://schemas.microsoft.com/office/drawing/2014/main" id="{00000000-0008-0000-0200-0000BB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68" name="Text Box 17">
          <a:extLst>
            <a:ext uri="{FF2B5EF4-FFF2-40B4-BE49-F238E27FC236}">
              <a16:creationId xmlns:a16="http://schemas.microsoft.com/office/drawing/2014/main" id="{00000000-0008-0000-0200-0000BC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219075" cy="28575"/>
    <xdr:sp macro="" textlink="">
      <xdr:nvSpPr>
        <xdr:cNvPr id="1469" name="Text Box 1">
          <a:extLst>
            <a:ext uri="{FF2B5EF4-FFF2-40B4-BE49-F238E27FC236}">
              <a16:creationId xmlns:a16="http://schemas.microsoft.com/office/drawing/2014/main" id="{00000000-0008-0000-0200-0000BD050000}"/>
            </a:ext>
          </a:extLst>
        </xdr:cNvPr>
        <xdr:cNvSpPr txBox="1">
          <a:spLocks noChangeArrowheads="1"/>
        </xdr:cNvSpPr>
      </xdr:nvSpPr>
      <xdr:spPr bwMode="auto">
        <a:xfrm>
          <a:off x="5067300" y="36004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70" name="Text Box 3">
          <a:extLst>
            <a:ext uri="{FF2B5EF4-FFF2-40B4-BE49-F238E27FC236}">
              <a16:creationId xmlns:a16="http://schemas.microsoft.com/office/drawing/2014/main" id="{00000000-0008-0000-0200-0000BE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219075" cy="28575"/>
    <xdr:sp macro="" textlink="">
      <xdr:nvSpPr>
        <xdr:cNvPr id="1471" name="Text Box 4">
          <a:extLst>
            <a:ext uri="{FF2B5EF4-FFF2-40B4-BE49-F238E27FC236}">
              <a16:creationId xmlns:a16="http://schemas.microsoft.com/office/drawing/2014/main" id="{00000000-0008-0000-0200-0000BF050000}"/>
            </a:ext>
          </a:extLst>
        </xdr:cNvPr>
        <xdr:cNvSpPr txBox="1">
          <a:spLocks noChangeArrowheads="1"/>
        </xdr:cNvSpPr>
      </xdr:nvSpPr>
      <xdr:spPr bwMode="auto">
        <a:xfrm>
          <a:off x="5067300" y="36004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72" name="Text Box 5">
          <a:extLst>
            <a:ext uri="{FF2B5EF4-FFF2-40B4-BE49-F238E27FC236}">
              <a16:creationId xmlns:a16="http://schemas.microsoft.com/office/drawing/2014/main" id="{00000000-0008-0000-0200-0000C0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219075" cy="28575"/>
    <xdr:sp macro="" textlink="">
      <xdr:nvSpPr>
        <xdr:cNvPr id="1473" name="Text Box 6">
          <a:extLst>
            <a:ext uri="{FF2B5EF4-FFF2-40B4-BE49-F238E27FC236}">
              <a16:creationId xmlns:a16="http://schemas.microsoft.com/office/drawing/2014/main" id="{00000000-0008-0000-0200-0000C1050000}"/>
            </a:ext>
          </a:extLst>
        </xdr:cNvPr>
        <xdr:cNvSpPr txBox="1">
          <a:spLocks noChangeArrowheads="1"/>
        </xdr:cNvSpPr>
      </xdr:nvSpPr>
      <xdr:spPr bwMode="auto">
        <a:xfrm>
          <a:off x="5067300" y="36004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74" name="Text Box 7">
          <a:extLst>
            <a:ext uri="{FF2B5EF4-FFF2-40B4-BE49-F238E27FC236}">
              <a16:creationId xmlns:a16="http://schemas.microsoft.com/office/drawing/2014/main" id="{00000000-0008-0000-0200-0000C2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71500" cy="38100"/>
    <xdr:sp macro="" textlink="">
      <xdr:nvSpPr>
        <xdr:cNvPr id="1475" name="Text Box 9">
          <a:extLst>
            <a:ext uri="{FF2B5EF4-FFF2-40B4-BE49-F238E27FC236}">
              <a16:creationId xmlns:a16="http://schemas.microsoft.com/office/drawing/2014/main" id="{00000000-0008-0000-0200-0000C3050000}"/>
            </a:ext>
          </a:extLst>
        </xdr:cNvPr>
        <xdr:cNvSpPr txBox="1">
          <a:spLocks noChangeArrowheads="1"/>
        </xdr:cNvSpPr>
      </xdr:nvSpPr>
      <xdr:spPr bwMode="auto">
        <a:xfrm>
          <a:off x="5067300" y="36004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76" name="Text Box 15">
          <a:extLst>
            <a:ext uri="{FF2B5EF4-FFF2-40B4-BE49-F238E27FC236}">
              <a16:creationId xmlns:a16="http://schemas.microsoft.com/office/drawing/2014/main" id="{00000000-0008-0000-0200-0000C4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77" name="Text Box 16">
          <a:extLst>
            <a:ext uri="{FF2B5EF4-FFF2-40B4-BE49-F238E27FC236}">
              <a16:creationId xmlns:a16="http://schemas.microsoft.com/office/drawing/2014/main" id="{00000000-0008-0000-0200-0000C5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533400" cy="38100"/>
    <xdr:sp macro="" textlink="">
      <xdr:nvSpPr>
        <xdr:cNvPr id="1478" name="Text Box 17">
          <a:extLst>
            <a:ext uri="{FF2B5EF4-FFF2-40B4-BE49-F238E27FC236}">
              <a16:creationId xmlns:a16="http://schemas.microsoft.com/office/drawing/2014/main" id="{00000000-0008-0000-0200-0000C6050000}"/>
            </a:ext>
          </a:extLst>
        </xdr:cNvPr>
        <xdr:cNvSpPr txBox="1">
          <a:spLocks noChangeArrowheads="1"/>
        </xdr:cNvSpPr>
      </xdr:nvSpPr>
      <xdr:spPr bwMode="auto">
        <a:xfrm>
          <a:off x="5067300" y="36004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133350" cy="28575"/>
    <xdr:sp macro="" textlink="">
      <xdr:nvSpPr>
        <xdr:cNvPr id="1479" name="Text Box 1">
          <a:extLst>
            <a:ext uri="{FF2B5EF4-FFF2-40B4-BE49-F238E27FC236}">
              <a16:creationId xmlns:a16="http://schemas.microsoft.com/office/drawing/2014/main" id="{00000000-0008-0000-0200-0000C7050000}"/>
            </a:ext>
          </a:extLst>
        </xdr:cNvPr>
        <xdr:cNvSpPr txBox="1">
          <a:spLocks noChangeArrowheads="1"/>
        </xdr:cNvSpPr>
      </xdr:nvSpPr>
      <xdr:spPr bwMode="auto">
        <a:xfrm>
          <a:off x="5067300" y="4000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485775" cy="66675"/>
    <xdr:sp macro="" textlink="">
      <xdr:nvSpPr>
        <xdr:cNvPr id="1480" name="Text Box 3">
          <a:extLst>
            <a:ext uri="{FF2B5EF4-FFF2-40B4-BE49-F238E27FC236}">
              <a16:creationId xmlns:a16="http://schemas.microsoft.com/office/drawing/2014/main" id="{00000000-0008-0000-0200-0000C8050000}"/>
            </a:ext>
          </a:extLst>
        </xdr:cNvPr>
        <xdr:cNvSpPr txBox="1">
          <a:spLocks noChangeArrowheads="1"/>
        </xdr:cNvSpPr>
      </xdr:nvSpPr>
      <xdr:spPr bwMode="auto">
        <a:xfrm>
          <a:off x="5067300" y="4000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133350" cy="28575"/>
    <xdr:sp macro="" textlink="">
      <xdr:nvSpPr>
        <xdr:cNvPr id="1481" name="Text Box 4">
          <a:extLst>
            <a:ext uri="{FF2B5EF4-FFF2-40B4-BE49-F238E27FC236}">
              <a16:creationId xmlns:a16="http://schemas.microsoft.com/office/drawing/2014/main" id="{00000000-0008-0000-0200-0000C9050000}"/>
            </a:ext>
          </a:extLst>
        </xdr:cNvPr>
        <xdr:cNvSpPr txBox="1">
          <a:spLocks noChangeArrowheads="1"/>
        </xdr:cNvSpPr>
      </xdr:nvSpPr>
      <xdr:spPr bwMode="auto">
        <a:xfrm>
          <a:off x="5067300" y="4000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485775" cy="66675"/>
    <xdr:sp macro="" textlink="">
      <xdr:nvSpPr>
        <xdr:cNvPr id="1482" name="Text Box 5">
          <a:extLst>
            <a:ext uri="{FF2B5EF4-FFF2-40B4-BE49-F238E27FC236}">
              <a16:creationId xmlns:a16="http://schemas.microsoft.com/office/drawing/2014/main" id="{00000000-0008-0000-0200-0000CA050000}"/>
            </a:ext>
          </a:extLst>
        </xdr:cNvPr>
        <xdr:cNvSpPr txBox="1">
          <a:spLocks noChangeArrowheads="1"/>
        </xdr:cNvSpPr>
      </xdr:nvSpPr>
      <xdr:spPr bwMode="auto">
        <a:xfrm>
          <a:off x="5067300" y="4000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133350" cy="28575"/>
    <xdr:sp macro="" textlink="">
      <xdr:nvSpPr>
        <xdr:cNvPr id="1483" name="Text Box 6">
          <a:extLst>
            <a:ext uri="{FF2B5EF4-FFF2-40B4-BE49-F238E27FC236}">
              <a16:creationId xmlns:a16="http://schemas.microsoft.com/office/drawing/2014/main" id="{00000000-0008-0000-0200-0000CB050000}"/>
            </a:ext>
          </a:extLst>
        </xdr:cNvPr>
        <xdr:cNvSpPr txBox="1">
          <a:spLocks noChangeArrowheads="1"/>
        </xdr:cNvSpPr>
      </xdr:nvSpPr>
      <xdr:spPr bwMode="auto">
        <a:xfrm>
          <a:off x="5067300" y="4000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485775" cy="66675"/>
    <xdr:sp macro="" textlink="">
      <xdr:nvSpPr>
        <xdr:cNvPr id="1484" name="Text Box 7">
          <a:extLst>
            <a:ext uri="{FF2B5EF4-FFF2-40B4-BE49-F238E27FC236}">
              <a16:creationId xmlns:a16="http://schemas.microsoft.com/office/drawing/2014/main" id="{00000000-0008-0000-0200-0000CC050000}"/>
            </a:ext>
          </a:extLst>
        </xdr:cNvPr>
        <xdr:cNvSpPr txBox="1">
          <a:spLocks noChangeArrowheads="1"/>
        </xdr:cNvSpPr>
      </xdr:nvSpPr>
      <xdr:spPr bwMode="auto">
        <a:xfrm>
          <a:off x="5067300" y="4000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133350" cy="28575"/>
    <xdr:sp macro="" textlink="">
      <xdr:nvSpPr>
        <xdr:cNvPr id="1485" name="Text Box 8">
          <a:extLst>
            <a:ext uri="{FF2B5EF4-FFF2-40B4-BE49-F238E27FC236}">
              <a16:creationId xmlns:a16="http://schemas.microsoft.com/office/drawing/2014/main" id="{00000000-0008-0000-0200-0000CD050000}"/>
            </a:ext>
          </a:extLst>
        </xdr:cNvPr>
        <xdr:cNvSpPr txBox="1">
          <a:spLocks noChangeArrowheads="1"/>
        </xdr:cNvSpPr>
      </xdr:nvSpPr>
      <xdr:spPr bwMode="auto">
        <a:xfrm>
          <a:off x="5067300" y="4000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23875" cy="66675"/>
    <xdr:sp macro="" textlink="">
      <xdr:nvSpPr>
        <xdr:cNvPr id="1486" name="Text Box 9">
          <a:extLst>
            <a:ext uri="{FF2B5EF4-FFF2-40B4-BE49-F238E27FC236}">
              <a16:creationId xmlns:a16="http://schemas.microsoft.com/office/drawing/2014/main" id="{00000000-0008-0000-0200-0000CE050000}"/>
            </a:ext>
          </a:extLst>
        </xdr:cNvPr>
        <xdr:cNvSpPr txBox="1">
          <a:spLocks noChangeArrowheads="1"/>
        </xdr:cNvSpPr>
      </xdr:nvSpPr>
      <xdr:spPr bwMode="auto">
        <a:xfrm>
          <a:off x="5067300" y="40005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23875" cy="66675"/>
    <xdr:sp macro="" textlink="">
      <xdr:nvSpPr>
        <xdr:cNvPr id="1487" name="Text Box 13">
          <a:extLst>
            <a:ext uri="{FF2B5EF4-FFF2-40B4-BE49-F238E27FC236}">
              <a16:creationId xmlns:a16="http://schemas.microsoft.com/office/drawing/2014/main" id="{00000000-0008-0000-0200-0000CF050000}"/>
            </a:ext>
          </a:extLst>
        </xdr:cNvPr>
        <xdr:cNvSpPr txBox="1">
          <a:spLocks noChangeArrowheads="1"/>
        </xdr:cNvSpPr>
      </xdr:nvSpPr>
      <xdr:spPr bwMode="auto">
        <a:xfrm>
          <a:off x="5067300" y="40005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485775" cy="66675"/>
    <xdr:sp macro="" textlink="">
      <xdr:nvSpPr>
        <xdr:cNvPr id="1488" name="Text Box 15">
          <a:extLst>
            <a:ext uri="{FF2B5EF4-FFF2-40B4-BE49-F238E27FC236}">
              <a16:creationId xmlns:a16="http://schemas.microsoft.com/office/drawing/2014/main" id="{00000000-0008-0000-0200-0000D0050000}"/>
            </a:ext>
          </a:extLst>
        </xdr:cNvPr>
        <xdr:cNvSpPr txBox="1">
          <a:spLocks noChangeArrowheads="1"/>
        </xdr:cNvSpPr>
      </xdr:nvSpPr>
      <xdr:spPr bwMode="auto">
        <a:xfrm>
          <a:off x="5067300" y="4000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485775" cy="66675"/>
    <xdr:sp macro="" textlink="">
      <xdr:nvSpPr>
        <xdr:cNvPr id="1489" name="Text Box 16">
          <a:extLst>
            <a:ext uri="{FF2B5EF4-FFF2-40B4-BE49-F238E27FC236}">
              <a16:creationId xmlns:a16="http://schemas.microsoft.com/office/drawing/2014/main" id="{00000000-0008-0000-0200-0000D1050000}"/>
            </a:ext>
          </a:extLst>
        </xdr:cNvPr>
        <xdr:cNvSpPr txBox="1">
          <a:spLocks noChangeArrowheads="1"/>
        </xdr:cNvSpPr>
      </xdr:nvSpPr>
      <xdr:spPr bwMode="auto">
        <a:xfrm>
          <a:off x="5067300" y="4000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219075" cy="28575"/>
    <xdr:sp macro="" textlink="">
      <xdr:nvSpPr>
        <xdr:cNvPr id="1490" name="Text Box 1">
          <a:extLst>
            <a:ext uri="{FF2B5EF4-FFF2-40B4-BE49-F238E27FC236}">
              <a16:creationId xmlns:a16="http://schemas.microsoft.com/office/drawing/2014/main" id="{00000000-0008-0000-0200-0000D2050000}"/>
            </a:ext>
          </a:extLst>
        </xdr:cNvPr>
        <xdr:cNvSpPr txBox="1">
          <a:spLocks noChangeArrowheads="1"/>
        </xdr:cNvSpPr>
      </xdr:nvSpPr>
      <xdr:spPr bwMode="auto">
        <a:xfrm>
          <a:off x="5067300" y="4000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491" name="Text Box 3">
          <a:extLst>
            <a:ext uri="{FF2B5EF4-FFF2-40B4-BE49-F238E27FC236}">
              <a16:creationId xmlns:a16="http://schemas.microsoft.com/office/drawing/2014/main" id="{00000000-0008-0000-0200-0000D3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219075" cy="28575"/>
    <xdr:sp macro="" textlink="">
      <xdr:nvSpPr>
        <xdr:cNvPr id="1492" name="Text Box 4">
          <a:extLst>
            <a:ext uri="{FF2B5EF4-FFF2-40B4-BE49-F238E27FC236}">
              <a16:creationId xmlns:a16="http://schemas.microsoft.com/office/drawing/2014/main" id="{00000000-0008-0000-0200-0000D4050000}"/>
            </a:ext>
          </a:extLst>
        </xdr:cNvPr>
        <xdr:cNvSpPr txBox="1">
          <a:spLocks noChangeArrowheads="1"/>
        </xdr:cNvSpPr>
      </xdr:nvSpPr>
      <xdr:spPr bwMode="auto">
        <a:xfrm>
          <a:off x="5067300" y="4000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493" name="Text Box 5">
          <a:extLst>
            <a:ext uri="{FF2B5EF4-FFF2-40B4-BE49-F238E27FC236}">
              <a16:creationId xmlns:a16="http://schemas.microsoft.com/office/drawing/2014/main" id="{00000000-0008-0000-0200-0000D5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219075" cy="28575"/>
    <xdr:sp macro="" textlink="">
      <xdr:nvSpPr>
        <xdr:cNvPr id="1494" name="Text Box 6">
          <a:extLst>
            <a:ext uri="{FF2B5EF4-FFF2-40B4-BE49-F238E27FC236}">
              <a16:creationId xmlns:a16="http://schemas.microsoft.com/office/drawing/2014/main" id="{00000000-0008-0000-0200-0000D6050000}"/>
            </a:ext>
          </a:extLst>
        </xdr:cNvPr>
        <xdr:cNvSpPr txBox="1">
          <a:spLocks noChangeArrowheads="1"/>
        </xdr:cNvSpPr>
      </xdr:nvSpPr>
      <xdr:spPr bwMode="auto">
        <a:xfrm>
          <a:off x="5067300" y="4000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495" name="Text Box 7">
          <a:extLst>
            <a:ext uri="{FF2B5EF4-FFF2-40B4-BE49-F238E27FC236}">
              <a16:creationId xmlns:a16="http://schemas.microsoft.com/office/drawing/2014/main" id="{00000000-0008-0000-0200-0000D7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71500" cy="38100"/>
    <xdr:sp macro="" textlink="">
      <xdr:nvSpPr>
        <xdr:cNvPr id="1496" name="Text Box 9">
          <a:extLst>
            <a:ext uri="{FF2B5EF4-FFF2-40B4-BE49-F238E27FC236}">
              <a16:creationId xmlns:a16="http://schemas.microsoft.com/office/drawing/2014/main" id="{00000000-0008-0000-0200-0000D8050000}"/>
            </a:ext>
          </a:extLst>
        </xdr:cNvPr>
        <xdr:cNvSpPr txBox="1">
          <a:spLocks noChangeArrowheads="1"/>
        </xdr:cNvSpPr>
      </xdr:nvSpPr>
      <xdr:spPr bwMode="auto">
        <a:xfrm>
          <a:off x="5067300" y="40005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497" name="Text Box 15">
          <a:extLst>
            <a:ext uri="{FF2B5EF4-FFF2-40B4-BE49-F238E27FC236}">
              <a16:creationId xmlns:a16="http://schemas.microsoft.com/office/drawing/2014/main" id="{00000000-0008-0000-0200-0000D9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498" name="Text Box 16">
          <a:extLst>
            <a:ext uri="{FF2B5EF4-FFF2-40B4-BE49-F238E27FC236}">
              <a16:creationId xmlns:a16="http://schemas.microsoft.com/office/drawing/2014/main" id="{00000000-0008-0000-0200-0000DA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499" name="Text Box 17">
          <a:extLst>
            <a:ext uri="{FF2B5EF4-FFF2-40B4-BE49-F238E27FC236}">
              <a16:creationId xmlns:a16="http://schemas.microsoft.com/office/drawing/2014/main" id="{00000000-0008-0000-0200-0000DB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219075" cy="28575"/>
    <xdr:sp macro="" textlink="">
      <xdr:nvSpPr>
        <xdr:cNvPr id="1500" name="Text Box 1">
          <a:extLst>
            <a:ext uri="{FF2B5EF4-FFF2-40B4-BE49-F238E27FC236}">
              <a16:creationId xmlns:a16="http://schemas.microsoft.com/office/drawing/2014/main" id="{00000000-0008-0000-0200-0000DC050000}"/>
            </a:ext>
          </a:extLst>
        </xdr:cNvPr>
        <xdr:cNvSpPr txBox="1">
          <a:spLocks noChangeArrowheads="1"/>
        </xdr:cNvSpPr>
      </xdr:nvSpPr>
      <xdr:spPr bwMode="auto">
        <a:xfrm>
          <a:off x="5067300" y="4000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01" name="Text Box 3">
          <a:extLst>
            <a:ext uri="{FF2B5EF4-FFF2-40B4-BE49-F238E27FC236}">
              <a16:creationId xmlns:a16="http://schemas.microsoft.com/office/drawing/2014/main" id="{00000000-0008-0000-0200-0000DD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219075" cy="28575"/>
    <xdr:sp macro="" textlink="">
      <xdr:nvSpPr>
        <xdr:cNvPr id="1502" name="Text Box 4">
          <a:extLst>
            <a:ext uri="{FF2B5EF4-FFF2-40B4-BE49-F238E27FC236}">
              <a16:creationId xmlns:a16="http://schemas.microsoft.com/office/drawing/2014/main" id="{00000000-0008-0000-0200-0000DE050000}"/>
            </a:ext>
          </a:extLst>
        </xdr:cNvPr>
        <xdr:cNvSpPr txBox="1">
          <a:spLocks noChangeArrowheads="1"/>
        </xdr:cNvSpPr>
      </xdr:nvSpPr>
      <xdr:spPr bwMode="auto">
        <a:xfrm>
          <a:off x="5067300" y="4000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03" name="Text Box 5">
          <a:extLst>
            <a:ext uri="{FF2B5EF4-FFF2-40B4-BE49-F238E27FC236}">
              <a16:creationId xmlns:a16="http://schemas.microsoft.com/office/drawing/2014/main" id="{00000000-0008-0000-0200-0000DF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219075" cy="28575"/>
    <xdr:sp macro="" textlink="">
      <xdr:nvSpPr>
        <xdr:cNvPr id="1504" name="Text Box 6">
          <a:extLst>
            <a:ext uri="{FF2B5EF4-FFF2-40B4-BE49-F238E27FC236}">
              <a16:creationId xmlns:a16="http://schemas.microsoft.com/office/drawing/2014/main" id="{00000000-0008-0000-0200-0000E0050000}"/>
            </a:ext>
          </a:extLst>
        </xdr:cNvPr>
        <xdr:cNvSpPr txBox="1">
          <a:spLocks noChangeArrowheads="1"/>
        </xdr:cNvSpPr>
      </xdr:nvSpPr>
      <xdr:spPr bwMode="auto">
        <a:xfrm>
          <a:off x="5067300" y="4000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05" name="Text Box 7">
          <a:extLst>
            <a:ext uri="{FF2B5EF4-FFF2-40B4-BE49-F238E27FC236}">
              <a16:creationId xmlns:a16="http://schemas.microsoft.com/office/drawing/2014/main" id="{00000000-0008-0000-0200-0000E1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71500" cy="38100"/>
    <xdr:sp macro="" textlink="">
      <xdr:nvSpPr>
        <xdr:cNvPr id="1506" name="Text Box 9">
          <a:extLst>
            <a:ext uri="{FF2B5EF4-FFF2-40B4-BE49-F238E27FC236}">
              <a16:creationId xmlns:a16="http://schemas.microsoft.com/office/drawing/2014/main" id="{00000000-0008-0000-0200-0000E2050000}"/>
            </a:ext>
          </a:extLst>
        </xdr:cNvPr>
        <xdr:cNvSpPr txBox="1">
          <a:spLocks noChangeArrowheads="1"/>
        </xdr:cNvSpPr>
      </xdr:nvSpPr>
      <xdr:spPr bwMode="auto">
        <a:xfrm>
          <a:off x="5067300" y="40005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07" name="Text Box 15">
          <a:extLst>
            <a:ext uri="{FF2B5EF4-FFF2-40B4-BE49-F238E27FC236}">
              <a16:creationId xmlns:a16="http://schemas.microsoft.com/office/drawing/2014/main" id="{00000000-0008-0000-0200-0000E3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08" name="Text Box 16">
          <a:extLst>
            <a:ext uri="{FF2B5EF4-FFF2-40B4-BE49-F238E27FC236}">
              <a16:creationId xmlns:a16="http://schemas.microsoft.com/office/drawing/2014/main" id="{00000000-0008-0000-0200-0000E4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09" name="Text Box 17">
          <a:extLst>
            <a:ext uri="{FF2B5EF4-FFF2-40B4-BE49-F238E27FC236}">
              <a16:creationId xmlns:a16="http://schemas.microsoft.com/office/drawing/2014/main" id="{00000000-0008-0000-0200-0000E5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133350" cy="28575"/>
    <xdr:sp macro="" textlink="">
      <xdr:nvSpPr>
        <xdr:cNvPr id="1510" name="Text Box 1">
          <a:extLst>
            <a:ext uri="{FF2B5EF4-FFF2-40B4-BE49-F238E27FC236}">
              <a16:creationId xmlns:a16="http://schemas.microsoft.com/office/drawing/2014/main" id="{00000000-0008-0000-0200-0000E6050000}"/>
            </a:ext>
          </a:extLst>
        </xdr:cNvPr>
        <xdr:cNvSpPr txBox="1">
          <a:spLocks noChangeArrowheads="1"/>
        </xdr:cNvSpPr>
      </xdr:nvSpPr>
      <xdr:spPr bwMode="auto">
        <a:xfrm>
          <a:off x="5067300" y="4000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485775" cy="66675"/>
    <xdr:sp macro="" textlink="">
      <xdr:nvSpPr>
        <xdr:cNvPr id="1511" name="Text Box 3">
          <a:extLst>
            <a:ext uri="{FF2B5EF4-FFF2-40B4-BE49-F238E27FC236}">
              <a16:creationId xmlns:a16="http://schemas.microsoft.com/office/drawing/2014/main" id="{00000000-0008-0000-0200-0000E7050000}"/>
            </a:ext>
          </a:extLst>
        </xdr:cNvPr>
        <xdr:cNvSpPr txBox="1">
          <a:spLocks noChangeArrowheads="1"/>
        </xdr:cNvSpPr>
      </xdr:nvSpPr>
      <xdr:spPr bwMode="auto">
        <a:xfrm>
          <a:off x="5067300" y="4000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133350" cy="28575"/>
    <xdr:sp macro="" textlink="">
      <xdr:nvSpPr>
        <xdr:cNvPr id="1512" name="Text Box 4">
          <a:extLst>
            <a:ext uri="{FF2B5EF4-FFF2-40B4-BE49-F238E27FC236}">
              <a16:creationId xmlns:a16="http://schemas.microsoft.com/office/drawing/2014/main" id="{00000000-0008-0000-0200-0000E8050000}"/>
            </a:ext>
          </a:extLst>
        </xdr:cNvPr>
        <xdr:cNvSpPr txBox="1">
          <a:spLocks noChangeArrowheads="1"/>
        </xdr:cNvSpPr>
      </xdr:nvSpPr>
      <xdr:spPr bwMode="auto">
        <a:xfrm>
          <a:off x="5067300" y="4000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485775" cy="66675"/>
    <xdr:sp macro="" textlink="">
      <xdr:nvSpPr>
        <xdr:cNvPr id="1513" name="Text Box 5">
          <a:extLst>
            <a:ext uri="{FF2B5EF4-FFF2-40B4-BE49-F238E27FC236}">
              <a16:creationId xmlns:a16="http://schemas.microsoft.com/office/drawing/2014/main" id="{00000000-0008-0000-0200-0000E9050000}"/>
            </a:ext>
          </a:extLst>
        </xdr:cNvPr>
        <xdr:cNvSpPr txBox="1">
          <a:spLocks noChangeArrowheads="1"/>
        </xdr:cNvSpPr>
      </xdr:nvSpPr>
      <xdr:spPr bwMode="auto">
        <a:xfrm>
          <a:off x="5067300" y="4000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133350" cy="28575"/>
    <xdr:sp macro="" textlink="">
      <xdr:nvSpPr>
        <xdr:cNvPr id="1514" name="Text Box 6">
          <a:extLst>
            <a:ext uri="{FF2B5EF4-FFF2-40B4-BE49-F238E27FC236}">
              <a16:creationId xmlns:a16="http://schemas.microsoft.com/office/drawing/2014/main" id="{00000000-0008-0000-0200-0000EA050000}"/>
            </a:ext>
          </a:extLst>
        </xdr:cNvPr>
        <xdr:cNvSpPr txBox="1">
          <a:spLocks noChangeArrowheads="1"/>
        </xdr:cNvSpPr>
      </xdr:nvSpPr>
      <xdr:spPr bwMode="auto">
        <a:xfrm>
          <a:off x="5067300" y="4000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485775" cy="66675"/>
    <xdr:sp macro="" textlink="">
      <xdr:nvSpPr>
        <xdr:cNvPr id="1515" name="Text Box 7">
          <a:extLst>
            <a:ext uri="{FF2B5EF4-FFF2-40B4-BE49-F238E27FC236}">
              <a16:creationId xmlns:a16="http://schemas.microsoft.com/office/drawing/2014/main" id="{00000000-0008-0000-0200-0000EB050000}"/>
            </a:ext>
          </a:extLst>
        </xdr:cNvPr>
        <xdr:cNvSpPr txBox="1">
          <a:spLocks noChangeArrowheads="1"/>
        </xdr:cNvSpPr>
      </xdr:nvSpPr>
      <xdr:spPr bwMode="auto">
        <a:xfrm>
          <a:off x="5067300" y="4000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133350" cy="28575"/>
    <xdr:sp macro="" textlink="">
      <xdr:nvSpPr>
        <xdr:cNvPr id="1516" name="Text Box 8">
          <a:extLst>
            <a:ext uri="{FF2B5EF4-FFF2-40B4-BE49-F238E27FC236}">
              <a16:creationId xmlns:a16="http://schemas.microsoft.com/office/drawing/2014/main" id="{00000000-0008-0000-0200-0000EC050000}"/>
            </a:ext>
          </a:extLst>
        </xdr:cNvPr>
        <xdr:cNvSpPr txBox="1">
          <a:spLocks noChangeArrowheads="1"/>
        </xdr:cNvSpPr>
      </xdr:nvSpPr>
      <xdr:spPr bwMode="auto">
        <a:xfrm>
          <a:off x="5067300" y="40005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23875" cy="66675"/>
    <xdr:sp macro="" textlink="">
      <xdr:nvSpPr>
        <xdr:cNvPr id="1517" name="Text Box 9">
          <a:extLst>
            <a:ext uri="{FF2B5EF4-FFF2-40B4-BE49-F238E27FC236}">
              <a16:creationId xmlns:a16="http://schemas.microsoft.com/office/drawing/2014/main" id="{00000000-0008-0000-0200-0000ED050000}"/>
            </a:ext>
          </a:extLst>
        </xdr:cNvPr>
        <xdr:cNvSpPr txBox="1">
          <a:spLocks noChangeArrowheads="1"/>
        </xdr:cNvSpPr>
      </xdr:nvSpPr>
      <xdr:spPr bwMode="auto">
        <a:xfrm>
          <a:off x="5067300" y="40005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23875" cy="66675"/>
    <xdr:sp macro="" textlink="">
      <xdr:nvSpPr>
        <xdr:cNvPr id="1518" name="Text Box 13">
          <a:extLst>
            <a:ext uri="{FF2B5EF4-FFF2-40B4-BE49-F238E27FC236}">
              <a16:creationId xmlns:a16="http://schemas.microsoft.com/office/drawing/2014/main" id="{00000000-0008-0000-0200-0000EE050000}"/>
            </a:ext>
          </a:extLst>
        </xdr:cNvPr>
        <xdr:cNvSpPr txBox="1">
          <a:spLocks noChangeArrowheads="1"/>
        </xdr:cNvSpPr>
      </xdr:nvSpPr>
      <xdr:spPr bwMode="auto">
        <a:xfrm>
          <a:off x="5067300" y="40005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485775" cy="66675"/>
    <xdr:sp macro="" textlink="">
      <xdr:nvSpPr>
        <xdr:cNvPr id="1519" name="Text Box 15">
          <a:extLst>
            <a:ext uri="{FF2B5EF4-FFF2-40B4-BE49-F238E27FC236}">
              <a16:creationId xmlns:a16="http://schemas.microsoft.com/office/drawing/2014/main" id="{00000000-0008-0000-0200-0000EF050000}"/>
            </a:ext>
          </a:extLst>
        </xdr:cNvPr>
        <xdr:cNvSpPr txBox="1">
          <a:spLocks noChangeArrowheads="1"/>
        </xdr:cNvSpPr>
      </xdr:nvSpPr>
      <xdr:spPr bwMode="auto">
        <a:xfrm>
          <a:off x="5067300" y="4000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485775" cy="66675"/>
    <xdr:sp macro="" textlink="">
      <xdr:nvSpPr>
        <xdr:cNvPr id="1520" name="Text Box 16">
          <a:extLst>
            <a:ext uri="{FF2B5EF4-FFF2-40B4-BE49-F238E27FC236}">
              <a16:creationId xmlns:a16="http://schemas.microsoft.com/office/drawing/2014/main" id="{00000000-0008-0000-0200-0000F0050000}"/>
            </a:ext>
          </a:extLst>
        </xdr:cNvPr>
        <xdr:cNvSpPr txBox="1">
          <a:spLocks noChangeArrowheads="1"/>
        </xdr:cNvSpPr>
      </xdr:nvSpPr>
      <xdr:spPr bwMode="auto">
        <a:xfrm>
          <a:off x="5067300" y="40005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219075" cy="28575"/>
    <xdr:sp macro="" textlink="">
      <xdr:nvSpPr>
        <xdr:cNvPr id="1521" name="Text Box 1">
          <a:extLst>
            <a:ext uri="{FF2B5EF4-FFF2-40B4-BE49-F238E27FC236}">
              <a16:creationId xmlns:a16="http://schemas.microsoft.com/office/drawing/2014/main" id="{00000000-0008-0000-0200-0000F1050000}"/>
            </a:ext>
          </a:extLst>
        </xdr:cNvPr>
        <xdr:cNvSpPr txBox="1">
          <a:spLocks noChangeArrowheads="1"/>
        </xdr:cNvSpPr>
      </xdr:nvSpPr>
      <xdr:spPr bwMode="auto">
        <a:xfrm>
          <a:off x="5067300" y="4000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22" name="Text Box 3">
          <a:extLst>
            <a:ext uri="{FF2B5EF4-FFF2-40B4-BE49-F238E27FC236}">
              <a16:creationId xmlns:a16="http://schemas.microsoft.com/office/drawing/2014/main" id="{00000000-0008-0000-0200-0000F2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219075" cy="28575"/>
    <xdr:sp macro="" textlink="">
      <xdr:nvSpPr>
        <xdr:cNvPr id="1523" name="Text Box 4">
          <a:extLst>
            <a:ext uri="{FF2B5EF4-FFF2-40B4-BE49-F238E27FC236}">
              <a16:creationId xmlns:a16="http://schemas.microsoft.com/office/drawing/2014/main" id="{00000000-0008-0000-0200-0000F3050000}"/>
            </a:ext>
          </a:extLst>
        </xdr:cNvPr>
        <xdr:cNvSpPr txBox="1">
          <a:spLocks noChangeArrowheads="1"/>
        </xdr:cNvSpPr>
      </xdr:nvSpPr>
      <xdr:spPr bwMode="auto">
        <a:xfrm>
          <a:off x="5067300" y="4000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24" name="Text Box 5">
          <a:extLst>
            <a:ext uri="{FF2B5EF4-FFF2-40B4-BE49-F238E27FC236}">
              <a16:creationId xmlns:a16="http://schemas.microsoft.com/office/drawing/2014/main" id="{00000000-0008-0000-0200-0000F4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219075" cy="28575"/>
    <xdr:sp macro="" textlink="">
      <xdr:nvSpPr>
        <xdr:cNvPr id="1525" name="Text Box 6">
          <a:extLst>
            <a:ext uri="{FF2B5EF4-FFF2-40B4-BE49-F238E27FC236}">
              <a16:creationId xmlns:a16="http://schemas.microsoft.com/office/drawing/2014/main" id="{00000000-0008-0000-0200-0000F5050000}"/>
            </a:ext>
          </a:extLst>
        </xdr:cNvPr>
        <xdr:cNvSpPr txBox="1">
          <a:spLocks noChangeArrowheads="1"/>
        </xdr:cNvSpPr>
      </xdr:nvSpPr>
      <xdr:spPr bwMode="auto">
        <a:xfrm>
          <a:off x="5067300" y="4000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26" name="Text Box 7">
          <a:extLst>
            <a:ext uri="{FF2B5EF4-FFF2-40B4-BE49-F238E27FC236}">
              <a16:creationId xmlns:a16="http://schemas.microsoft.com/office/drawing/2014/main" id="{00000000-0008-0000-0200-0000F6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71500" cy="38100"/>
    <xdr:sp macro="" textlink="">
      <xdr:nvSpPr>
        <xdr:cNvPr id="1527" name="Text Box 9">
          <a:extLst>
            <a:ext uri="{FF2B5EF4-FFF2-40B4-BE49-F238E27FC236}">
              <a16:creationId xmlns:a16="http://schemas.microsoft.com/office/drawing/2014/main" id="{00000000-0008-0000-0200-0000F7050000}"/>
            </a:ext>
          </a:extLst>
        </xdr:cNvPr>
        <xdr:cNvSpPr txBox="1">
          <a:spLocks noChangeArrowheads="1"/>
        </xdr:cNvSpPr>
      </xdr:nvSpPr>
      <xdr:spPr bwMode="auto">
        <a:xfrm>
          <a:off x="5067300" y="40005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28" name="Text Box 15">
          <a:extLst>
            <a:ext uri="{FF2B5EF4-FFF2-40B4-BE49-F238E27FC236}">
              <a16:creationId xmlns:a16="http://schemas.microsoft.com/office/drawing/2014/main" id="{00000000-0008-0000-0200-0000F8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29" name="Text Box 16">
          <a:extLst>
            <a:ext uri="{FF2B5EF4-FFF2-40B4-BE49-F238E27FC236}">
              <a16:creationId xmlns:a16="http://schemas.microsoft.com/office/drawing/2014/main" id="{00000000-0008-0000-0200-0000F9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30" name="Text Box 17">
          <a:extLst>
            <a:ext uri="{FF2B5EF4-FFF2-40B4-BE49-F238E27FC236}">
              <a16:creationId xmlns:a16="http://schemas.microsoft.com/office/drawing/2014/main" id="{00000000-0008-0000-0200-0000FA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219075" cy="28575"/>
    <xdr:sp macro="" textlink="">
      <xdr:nvSpPr>
        <xdr:cNvPr id="1531" name="Text Box 1">
          <a:extLst>
            <a:ext uri="{FF2B5EF4-FFF2-40B4-BE49-F238E27FC236}">
              <a16:creationId xmlns:a16="http://schemas.microsoft.com/office/drawing/2014/main" id="{00000000-0008-0000-0200-0000FB050000}"/>
            </a:ext>
          </a:extLst>
        </xdr:cNvPr>
        <xdr:cNvSpPr txBox="1">
          <a:spLocks noChangeArrowheads="1"/>
        </xdr:cNvSpPr>
      </xdr:nvSpPr>
      <xdr:spPr bwMode="auto">
        <a:xfrm>
          <a:off x="5067300" y="4000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32" name="Text Box 3">
          <a:extLst>
            <a:ext uri="{FF2B5EF4-FFF2-40B4-BE49-F238E27FC236}">
              <a16:creationId xmlns:a16="http://schemas.microsoft.com/office/drawing/2014/main" id="{00000000-0008-0000-0200-0000FC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219075" cy="28575"/>
    <xdr:sp macro="" textlink="">
      <xdr:nvSpPr>
        <xdr:cNvPr id="1533" name="Text Box 4">
          <a:extLst>
            <a:ext uri="{FF2B5EF4-FFF2-40B4-BE49-F238E27FC236}">
              <a16:creationId xmlns:a16="http://schemas.microsoft.com/office/drawing/2014/main" id="{00000000-0008-0000-0200-0000FD050000}"/>
            </a:ext>
          </a:extLst>
        </xdr:cNvPr>
        <xdr:cNvSpPr txBox="1">
          <a:spLocks noChangeArrowheads="1"/>
        </xdr:cNvSpPr>
      </xdr:nvSpPr>
      <xdr:spPr bwMode="auto">
        <a:xfrm>
          <a:off x="5067300" y="4000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34" name="Text Box 5">
          <a:extLst>
            <a:ext uri="{FF2B5EF4-FFF2-40B4-BE49-F238E27FC236}">
              <a16:creationId xmlns:a16="http://schemas.microsoft.com/office/drawing/2014/main" id="{00000000-0008-0000-0200-0000FE05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219075" cy="28575"/>
    <xdr:sp macro="" textlink="">
      <xdr:nvSpPr>
        <xdr:cNvPr id="1535" name="Text Box 6">
          <a:extLst>
            <a:ext uri="{FF2B5EF4-FFF2-40B4-BE49-F238E27FC236}">
              <a16:creationId xmlns:a16="http://schemas.microsoft.com/office/drawing/2014/main" id="{00000000-0008-0000-0200-0000FF050000}"/>
            </a:ext>
          </a:extLst>
        </xdr:cNvPr>
        <xdr:cNvSpPr txBox="1">
          <a:spLocks noChangeArrowheads="1"/>
        </xdr:cNvSpPr>
      </xdr:nvSpPr>
      <xdr:spPr bwMode="auto">
        <a:xfrm>
          <a:off x="5067300" y="40005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36" name="Text Box 7">
          <a:extLst>
            <a:ext uri="{FF2B5EF4-FFF2-40B4-BE49-F238E27FC236}">
              <a16:creationId xmlns:a16="http://schemas.microsoft.com/office/drawing/2014/main" id="{00000000-0008-0000-0200-00000006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71500" cy="38100"/>
    <xdr:sp macro="" textlink="">
      <xdr:nvSpPr>
        <xdr:cNvPr id="1537" name="Text Box 9">
          <a:extLst>
            <a:ext uri="{FF2B5EF4-FFF2-40B4-BE49-F238E27FC236}">
              <a16:creationId xmlns:a16="http://schemas.microsoft.com/office/drawing/2014/main" id="{00000000-0008-0000-0200-000001060000}"/>
            </a:ext>
          </a:extLst>
        </xdr:cNvPr>
        <xdr:cNvSpPr txBox="1">
          <a:spLocks noChangeArrowheads="1"/>
        </xdr:cNvSpPr>
      </xdr:nvSpPr>
      <xdr:spPr bwMode="auto">
        <a:xfrm>
          <a:off x="5067300" y="40005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38" name="Text Box 15">
          <a:extLst>
            <a:ext uri="{FF2B5EF4-FFF2-40B4-BE49-F238E27FC236}">
              <a16:creationId xmlns:a16="http://schemas.microsoft.com/office/drawing/2014/main" id="{00000000-0008-0000-0200-00000206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39" name="Text Box 16">
          <a:extLst>
            <a:ext uri="{FF2B5EF4-FFF2-40B4-BE49-F238E27FC236}">
              <a16:creationId xmlns:a16="http://schemas.microsoft.com/office/drawing/2014/main" id="{00000000-0008-0000-0200-00000306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533400" cy="38100"/>
    <xdr:sp macro="" textlink="">
      <xdr:nvSpPr>
        <xdr:cNvPr id="1540" name="Text Box 17">
          <a:extLst>
            <a:ext uri="{FF2B5EF4-FFF2-40B4-BE49-F238E27FC236}">
              <a16:creationId xmlns:a16="http://schemas.microsoft.com/office/drawing/2014/main" id="{00000000-0008-0000-0200-000004060000}"/>
            </a:ext>
          </a:extLst>
        </xdr:cNvPr>
        <xdr:cNvSpPr txBox="1">
          <a:spLocks noChangeArrowheads="1"/>
        </xdr:cNvSpPr>
      </xdr:nvSpPr>
      <xdr:spPr bwMode="auto">
        <a:xfrm>
          <a:off x="5067300" y="40005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133350" cy="28575"/>
    <xdr:sp macro="" textlink="">
      <xdr:nvSpPr>
        <xdr:cNvPr id="1541" name="Text Box 1">
          <a:extLst>
            <a:ext uri="{FF2B5EF4-FFF2-40B4-BE49-F238E27FC236}">
              <a16:creationId xmlns:a16="http://schemas.microsoft.com/office/drawing/2014/main" id="{00000000-0008-0000-0200-000005060000}"/>
            </a:ext>
          </a:extLst>
        </xdr:cNvPr>
        <xdr:cNvSpPr txBox="1">
          <a:spLocks noChangeArrowheads="1"/>
        </xdr:cNvSpPr>
      </xdr:nvSpPr>
      <xdr:spPr bwMode="auto">
        <a:xfrm>
          <a:off x="5067300" y="4400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133350" cy="28575"/>
    <xdr:sp macro="" textlink="">
      <xdr:nvSpPr>
        <xdr:cNvPr id="1543" name="Text Box 4">
          <a:extLst>
            <a:ext uri="{FF2B5EF4-FFF2-40B4-BE49-F238E27FC236}">
              <a16:creationId xmlns:a16="http://schemas.microsoft.com/office/drawing/2014/main" id="{00000000-0008-0000-0200-000007060000}"/>
            </a:ext>
          </a:extLst>
        </xdr:cNvPr>
        <xdr:cNvSpPr txBox="1">
          <a:spLocks noChangeArrowheads="1"/>
        </xdr:cNvSpPr>
      </xdr:nvSpPr>
      <xdr:spPr bwMode="auto">
        <a:xfrm>
          <a:off x="5067300" y="4400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485775" cy="66675"/>
    <xdr:sp macro="" textlink="">
      <xdr:nvSpPr>
        <xdr:cNvPr id="1544" name="Text Box 5">
          <a:extLst>
            <a:ext uri="{FF2B5EF4-FFF2-40B4-BE49-F238E27FC236}">
              <a16:creationId xmlns:a16="http://schemas.microsoft.com/office/drawing/2014/main" id="{00000000-0008-0000-0200-000008060000}"/>
            </a:ext>
          </a:extLst>
        </xdr:cNvPr>
        <xdr:cNvSpPr txBox="1">
          <a:spLocks noChangeArrowheads="1"/>
        </xdr:cNvSpPr>
      </xdr:nvSpPr>
      <xdr:spPr bwMode="auto">
        <a:xfrm>
          <a:off x="5067300" y="4400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133350" cy="28575"/>
    <xdr:sp macro="" textlink="">
      <xdr:nvSpPr>
        <xdr:cNvPr id="1545" name="Text Box 6">
          <a:extLst>
            <a:ext uri="{FF2B5EF4-FFF2-40B4-BE49-F238E27FC236}">
              <a16:creationId xmlns:a16="http://schemas.microsoft.com/office/drawing/2014/main" id="{00000000-0008-0000-0200-000009060000}"/>
            </a:ext>
          </a:extLst>
        </xdr:cNvPr>
        <xdr:cNvSpPr txBox="1">
          <a:spLocks noChangeArrowheads="1"/>
        </xdr:cNvSpPr>
      </xdr:nvSpPr>
      <xdr:spPr bwMode="auto">
        <a:xfrm>
          <a:off x="5067300" y="4400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485775" cy="66675"/>
    <xdr:sp macro="" textlink="">
      <xdr:nvSpPr>
        <xdr:cNvPr id="1546" name="Text Box 7">
          <a:extLst>
            <a:ext uri="{FF2B5EF4-FFF2-40B4-BE49-F238E27FC236}">
              <a16:creationId xmlns:a16="http://schemas.microsoft.com/office/drawing/2014/main" id="{00000000-0008-0000-0200-00000A060000}"/>
            </a:ext>
          </a:extLst>
        </xdr:cNvPr>
        <xdr:cNvSpPr txBox="1">
          <a:spLocks noChangeArrowheads="1"/>
        </xdr:cNvSpPr>
      </xdr:nvSpPr>
      <xdr:spPr bwMode="auto">
        <a:xfrm>
          <a:off x="5067300" y="4400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133350" cy="28575"/>
    <xdr:sp macro="" textlink="">
      <xdr:nvSpPr>
        <xdr:cNvPr id="1547" name="Text Box 8">
          <a:extLst>
            <a:ext uri="{FF2B5EF4-FFF2-40B4-BE49-F238E27FC236}">
              <a16:creationId xmlns:a16="http://schemas.microsoft.com/office/drawing/2014/main" id="{00000000-0008-0000-0200-00000B060000}"/>
            </a:ext>
          </a:extLst>
        </xdr:cNvPr>
        <xdr:cNvSpPr txBox="1">
          <a:spLocks noChangeArrowheads="1"/>
        </xdr:cNvSpPr>
      </xdr:nvSpPr>
      <xdr:spPr bwMode="auto">
        <a:xfrm>
          <a:off x="5067300" y="4400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23875" cy="66675"/>
    <xdr:sp macro="" textlink="">
      <xdr:nvSpPr>
        <xdr:cNvPr id="1548" name="Text Box 9">
          <a:extLst>
            <a:ext uri="{FF2B5EF4-FFF2-40B4-BE49-F238E27FC236}">
              <a16:creationId xmlns:a16="http://schemas.microsoft.com/office/drawing/2014/main" id="{00000000-0008-0000-0200-00000C060000}"/>
            </a:ext>
          </a:extLst>
        </xdr:cNvPr>
        <xdr:cNvSpPr txBox="1">
          <a:spLocks noChangeArrowheads="1"/>
        </xdr:cNvSpPr>
      </xdr:nvSpPr>
      <xdr:spPr bwMode="auto">
        <a:xfrm>
          <a:off x="5067300" y="44005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23875" cy="66675"/>
    <xdr:sp macro="" textlink="">
      <xdr:nvSpPr>
        <xdr:cNvPr id="1549" name="Text Box 13">
          <a:extLst>
            <a:ext uri="{FF2B5EF4-FFF2-40B4-BE49-F238E27FC236}">
              <a16:creationId xmlns:a16="http://schemas.microsoft.com/office/drawing/2014/main" id="{00000000-0008-0000-0200-00000D060000}"/>
            </a:ext>
          </a:extLst>
        </xdr:cNvPr>
        <xdr:cNvSpPr txBox="1">
          <a:spLocks noChangeArrowheads="1"/>
        </xdr:cNvSpPr>
      </xdr:nvSpPr>
      <xdr:spPr bwMode="auto">
        <a:xfrm>
          <a:off x="5067300" y="44005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485775" cy="66675"/>
    <xdr:sp macro="" textlink="">
      <xdr:nvSpPr>
        <xdr:cNvPr id="1550" name="Text Box 15">
          <a:extLst>
            <a:ext uri="{FF2B5EF4-FFF2-40B4-BE49-F238E27FC236}">
              <a16:creationId xmlns:a16="http://schemas.microsoft.com/office/drawing/2014/main" id="{00000000-0008-0000-0200-00000E060000}"/>
            </a:ext>
          </a:extLst>
        </xdr:cNvPr>
        <xdr:cNvSpPr txBox="1">
          <a:spLocks noChangeArrowheads="1"/>
        </xdr:cNvSpPr>
      </xdr:nvSpPr>
      <xdr:spPr bwMode="auto">
        <a:xfrm>
          <a:off x="5067300" y="4400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485775" cy="66675"/>
    <xdr:sp macro="" textlink="">
      <xdr:nvSpPr>
        <xdr:cNvPr id="1551" name="Text Box 16">
          <a:extLst>
            <a:ext uri="{FF2B5EF4-FFF2-40B4-BE49-F238E27FC236}">
              <a16:creationId xmlns:a16="http://schemas.microsoft.com/office/drawing/2014/main" id="{00000000-0008-0000-0200-00000F060000}"/>
            </a:ext>
          </a:extLst>
        </xdr:cNvPr>
        <xdr:cNvSpPr txBox="1">
          <a:spLocks noChangeArrowheads="1"/>
        </xdr:cNvSpPr>
      </xdr:nvSpPr>
      <xdr:spPr bwMode="auto">
        <a:xfrm>
          <a:off x="5067300" y="4400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219075" cy="28575"/>
    <xdr:sp macro="" textlink="">
      <xdr:nvSpPr>
        <xdr:cNvPr id="1552" name="Text Box 1">
          <a:extLst>
            <a:ext uri="{FF2B5EF4-FFF2-40B4-BE49-F238E27FC236}">
              <a16:creationId xmlns:a16="http://schemas.microsoft.com/office/drawing/2014/main" id="{00000000-0008-0000-0200-000010060000}"/>
            </a:ext>
          </a:extLst>
        </xdr:cNvPr>
        <xdr:cNvSpPr txBox="1">
          <a:spLocks noChangeArrowheads="1"/>
        </xdr:cNvSpPr>
      </xdr:nvSpPr>
      <xdr:spPr bwMode="auto">
        <a:xfrm>
          <a:off x="5067300" y="4400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53" name="Text Box 3">
          <a:extLst>
            <a:ext uri="{FF2B5EF4-FFF2-40B4-BE49-F238E27FC236}">
              <a16:creationId xmlns:a16="http://schemas.microsoft.com/office/drawing/2014/main" id="{00000000-0008-0000-0200-000011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219075" cy="28575"/>
    <xdr:sp macro="" textlink="">
      <xdr:nvSpPr>
        <xdr:cNvPr id="1554" name="Text Box 4">
          <a:extLst>
            <a:ext uri="{FF2B5EF4-FFF2-40B4-BE49-F238E27FC236}">
              <a16:creationId xmlns:a16="http://schemas.microsoft.com/office/drawing/2014/main" id="{00000000-0008-0000-0200-000012060000}"/>
            </a:ext>
          </a:extLst>
        </xdr:cNvPr>
        <xdr:cNvSpPr txBox="1">
          <a:spLocks noChangeArrowheads="1"/>
        </xdr:cNvSpPr>
      </xdr:nvSpPr>
      <xdr:spPr bwMode="auto">
        <a:xfrm>
          <a:off x="5067300" y="4400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55" name="Text Box 5">
          <a:extLst>
            <a:ext uri="{FF2B5EF4-FFF2-40B4-BE49-F238E27FC236}">
              <a16:creationId xmlns:a16="http://schemas.microsoft.com/office/drawing/2014/main" id="{00000000-0008-0000-0200-000013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219075" cy="28575"/>
    <xdr:sp macro="" textlink="">
      <xdr:nvSpPr>
        <xdr:cNvPr id="1556" name="Text Box 6">
          <a:extLst>
            <a:ext uri="{FF2B5EF4-FFF2-40B4-BE49-F238E27FC236}">
              <a16:creationId xmlns:a16="http://schemas.microsoft.com/office/drawing/2014/main" id="{00000000-0008-0000-0200-000014060000}"/>
            </a:ext>
          </a:extLst>
        </xdr:cNvPr>
        <xdr:cNvSpPr txBox="1">
          <a:spLocks noChangeArrowheads="1"/>
        </xdr:cNvSpPr>
      </xdr:nvSpPr>
      <xdr:spPr bwMode="auto">
        <a:xfrm>
          <a:off x="5067300" y="4400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57" name="Text Box 7">
          <a:extLst>
            <a:ext uri="{FF2B5EF4-FFF2-40B4-BE49-F238E27FC236}">
              <a16:creationId xmlns:a16="http://schemas.microsoft.com/office/drawing/2014/main" id="{00000000-0008-0000-0200-000015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71500" cy="38100"/>
    <xdr:sp macro="" textlink="">
      <xdr:nvSpPr>
        <xdr:cNvPr id="1558" name="Text Box 9">
          <a:extLst>
            <a:ext uri="{FF2B5EF4-FFF2-40B4-BE49-F238E27FC236}">
              <a16:creationId xmlns:a16="http://schemas.microsoft.com/office/drawing/2014/main" id="{00000000-0008-0000-0200-000016060000}"/>
            </a:ext>
          </a:extLst>
        </xdr:cNvPr>
        <xdr:cNvSpPr txBox="1">
          <a:spLocks noChangeArrowheads="1"/>
        </xdr:cNvSpPr>
      </xdr:nvSpPr>
      <xdr:spPr bwMode="auto">
        <a:xfrm>
          <a:off x="5067300" y="44005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59" name="Text Box 15">
          <a:extLst>
            <a:ext uri="{FF2B5EF4-FFF2-40B4-BE49-F238E27FC236}">
              <a16:creationId xmlns:a16="http://schemas.microsoft.com/office/drawing/2014/main" id="{00000000-0008-0000-0200-000017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60" name="Text Box 16">
          <a:extLst>
            <a:ext uri="{FF2B5EF4-FFF2-40B4-BE49-F238E27FC236}">
              <a16:creationId xmlns:a16="http://schemas.microsoft.com/office/drawing/2014/main" id="{00000000-0008-0000-0200-000018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61" name="Text Box 17">
          <a:extLst>
            <a:ext uri="{FF2B5EF4-FFF2-40B4-BE49-F238E27FC236}">
              <a16:creationId xmlns:a16="http://schemas.microsoft.com/office/drawing/2014/main" id="{00000000-0008-0000-0200-000019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219075" cy="28575"/>
    <xdr:sp macro="" textlink="">
      <xdr:nvSpPr>
        <xdr:cNvPr id="1562" name="Text Box 1">
          <a:extLst>
            <a:ext uri="{FF2B5EF4-FFF2-40B4-BE49-F238E27FC236}">
              <a16:creationId xmlns:a16="http://schemas.microsoft.com/office/drawing/2014/main" id="{00000000-0008-0000-0200-00001A060000}"/>
            </a:ext>
          </a:extLst>
        </xdr:cNvPr>
        <xdr:cNvSpPr txBox="1">
          <a:spLocks noChangeArrowheads="1"/>
        </xdr:cNvSpPr>
      </xdr:nvSpPr>
      <xdr:spPr bwMode="auto">
        <a:xfrm>
          <a:off x="5067300" y="4400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63" name="Text Box 3">
          <a:extLst>
            <a:ext uri="{FF2B5EF4-FFF2-40B4-BE49-F238E27FC236}">
              <a16:creationId xmlns:a16="http://schemas.microsoft.com/office/drawing/2014/main" id="{00000000-0008-0000-0200-00001B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219075" cy="28575"/>
    <xdr:sp macro="" textlink="">
      <xdr:nvSpPr>
        <xdr:cNvPr id="1564" name="Text Box 4">
          <a:extLst>
            <a:ext uri="{FF2B5EF4-FFF2-40B4-BE49-F238E27FC236}">
              <a16:creationId xmlns:a16="http://schemas.microsoft.com/office/drawing/2014/main" id="{00000000-0008-0000-0200-00001C060000}"/>
            </a:ext>
          </a:extLst>
        </xdr:cNvPr>
        <xdr:cNvSpPr txBox="1">
          <a:spLocks noChangeArrowheads="1"/>
        </xdr:cNvSpPr>
      </xdr:nvSpPr>
      <xdr:spPr bwMode="auto">
        <a:xfrm>
          <a:off x="5067300" y="4400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65" name="Text Box 5">
          <a:extLst>
            <a:ext uri="{FF2B5EF4-FFF2-40B4-BE49-F238E27FC236}">
              <a16:creationId xmlns:a16="http://schemas.microsoft.com/office/drawing/2014/main" id="{00000000-0008-0000-0200-00001D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219075" cy="28575"/>
    <xdr:sp macro="" textlink="">
      <xdr:nvSpPr>
        <xdr:cNvPr id="1566" name="Text Box 6">
          <a:extLst>
            <a:ext uri="{FF2B5EF4-FFF2-40B4-BE49-F238E27FC236}">
              <a16:creationId xmlns:a16="http://schemas.microsoft.com/office/drawing/2014/main" id="{00000000-0008-0000-0200-00001E060000}"/>
            </a:ext>
          </a:extLst>
        </xdr:cNvPr>
        <xdr:cNvSpPr txBox="1">
          <a:spLocks noChangeArrowheads="1"/>
        </xdr:cNvSpPr>
      </xdr:nvSpPr>
      <xdr:spPr bwMode="auto">
        <a:xfrm>
          <a:off x="5067300" y="4400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67" name="Text Box 7">
          <a:extLst>
            <a:ext uri="{FF2B5EF4-FFF2-40B4-BE49-F238E27FC236}">
              <a16:creationId xmlns:a16="http://schemas.microsoft.com/office/drawing/2014/main" id="{00000000-0008-0000-0200-00001F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71500" cy="38100"/>
    <xdr:sp macro="" textlink="">
      <xdr:nvSpPr>
        <xdr:cNvPr id="1568" name="Text Box 9">
          <a:extLst>
            <a:ext uri="{FF2B5EF4-FFF2-40B4-BE49-F238E27FC236}">
              <a16:creationId xmlns:a16="http://schemas.microsoft.com/office/drawing/2014/main" id="{00000000-0008-0000-0200-000020060000}"/>
            </a:ext>
          </a:extLst>
        </xdr:cNvPr>
        <xdr:cNvSpPr txBox="1">
          <a:spLocks noChangeArrowheads="1"/>
        </xdr:cNvSpPr>
      </xdr:nvSpPr>
      <xdr:spPr bwMode="auto">
        <a:xfrm>
          <a:off x="5067300" y="44005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69" name="Text Box 15">
          <a:extLst>
            <a:ext uri="{FF2B5EF4-FFF2-40B4-BE49-F238E27FC236}">
              <a16:creationId xmlns:a16="http://schemas.microsoft.com/office/drawing/2014/main" id="{00000000-0008-0000-0200-000021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70" name="Text Box 16">
          <a:extLst>
            <a:ext uri="{FF2B5EF4-FFF2-40B4-BE49-F238E27FC236}">
              <a16:creationId xmlns:a16="http://schemas.microsoft.com/office/drawing/2014/main" id="{00000000-0008-0000-0200-000022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71" name="Text Box 17">
          <a:extLst>
            <a:ext uri="{FF2B5EF4-FFF2-40B4-BE49-F238E27FC236}">
              <a16:creationId xmlns:a16="http://schemas.microsoft.com/office/drawing/2014/main" id="{00000000-0008-0000-0200-000023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133350" cy="28575"/>
    <xdr:sp macro="" textlink="">
      <xdr:nvSpPr>
        <xdr:cNvPr id="1572" name="Text Box 1">
          <a:extLst>
            <a:ext uri="{FF2B5EF4-FFF2-40B4-BE49-F238E27FC236}">
              <a16:creationId xmlns:a16="http://schemas.microsoft.com/office/drawing/2014/main" id="{00000000-0008-0000-0200-000024060000}"/>
            </a:ext>
          </a:extLst>
        </xdr:cNvPr>
        <xdr:cNvSpPr txBox="1">
          <a:spLocks noChangeArrowheads="1"/>
        </xdr:cNvSpPr>
      </xdr:nvSpPr>
      <xdr:spPr bwMode="auto">
        <a:xfrm>
          <a:off x="5067300" y="4400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485775" cy="66675"/>
    <xdr:sp macro="" textlink="">
      <xdr:nvSpPr>
        <xdr:cNvPr id="1573" name="Text Box 3">
          <a:extLst>
            <a:ext uri="{FF2B5EF4-FFF2-40B4-BE49-F238E27FC236}">
              <a16:creationId xmlns:a16="http://schemas.microsoft.com/office/drawing/2014/main" id="{00000000-0008-0000-0200-000025060000}"/>
            </a:ext>
          </a:extLst>
        </xdr:cNvPr>
        <xdr:cNvSpPr txBox="1">
          <a:spLocks noChangeArrowheads="1"/>
        </xdr:cNvSpPr>
      </xdr:nvSpPr>
      <xdr:spPr bwMode="auto">
        <a:xfrm>
          <a:off x="5067300" y="4400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133350" cy="28575"/>
    <xdr:sp macro="" textlink="">
      <xdr:nvSpPr>
        <xdr:cNvPr id="1574" name="Text Box 4">
          <a:extLst>
            <a:ext uri="{FF2B5EF4-FFF2-40B4-BE49-F238E27FC236}">
              <a16:creationId xmlns:a16="http://schemas.microsoft.com/office/drawing/2014/main" id="{00000000-0008-0000-0200-000026060000}"/>
            </a:ext>
          </a:extLst>
        </xdr:cNvPr>
        <xdr:cNvSpPr txBox="1">
          <a:spLocks noChangeArrowheads="1"/>
        </xdr:cNvSpPr>
      </xdr:nvSpPr>
      <xdr:spPr bwMode="auto">
        <a:xfrm>
          <a:off x="5067300" y="4400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485775" cy="66675"/>
    <xdr:sp macro="" textlink="">
      <xdr:nvSpPr>
        <xdr:cNvPr id="1575" name="Text Box 5">
          <a:extLst>
            <a:ext uri="{FF2B5EF4-FFF2-40B4-BE49-F238E27FC236}">
              <a16:creationId xmlns:a16="http://schemas.microsoft.com/office/drawing/2014/main" id="{00000000-0008-0000-0200-000027060000}"/>
            </a:ext>
          </a:extLst>
        </xdr:cNvPr>
        <xdr:cNvSpPr txBox="1">
          <a:spLocks noChangeArrowheads="1"/>
        </xdr:cNvSpPr>
      </xdr:nvSpPr>
      <xdr:spPr bwMode="auto">
        <a:xfrm>
          <a:off x="5067300" y="4400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133350" cy="28575"/>
    <xdr:sp macro="" textlink="">
      <xdr:nvSpPr>
        <xdr:cNvPr id="1576" name="Text Box 6">
          <a:extLst>
            <a:ext uri="{FF2B5EF4-FFF2-40B4-BE49-F238E27FC236}">
              <a16:creationId xmlns:a16="http://schemas.microsoft.com/office/drawing/2014/main" id="{00000000-0008-0000-0200-000028060000}"/>
            </a:ext>
          </a:extLst>
        </xdr:cNvPr>
        <xdr:cNvSpPr txBox="1">
          <a:spLocks noChangeArrowheads="1"/>
        </xdr:cNvSpPr>
      </xdr:nvSpPr>
      <xdr:spPr bwMode="auto">
        <a:xfrm>
          <a:off x="5067300" y="4400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485775" cy="66675"/>
    <xdr:sp macro="" textlink="">
      <xdr:nvSpPr>
        <xdr:cNvPr id="1577" name="Text Box 7">
          <a:extLst>
            <a:ext uri="{FF2B5EF4-FFF2-40B4-BE49-F238E27FC236}">
              <a16:creationId xmlns:a16="http://schemas.microsoft.com/office/drawing/2014/main" id="{00000000-0008-0000-0200-000029060000}"/>
            </a:ext>
          </a:extLst>
        </xdr:cNvPr>
        <xdr:cNvSpPr txBox="1">
          <a:spLocks noChangeArrowheads="1"/>
        </xdr:cNvSpPr>
      </xdr:nvSpPr>
      <xdr:spPr bwMode="auto">
        <a:xfrm>
          <a:off x="5067300" y="4400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133350" cy="28575"/>
    <xdr:sp macro="" textlink="">
      <xdr:nvSpPr>
        <xdr:cNvPr id="1578" name="Text Box 8">
          <a:extLst>
            <a:ext uri="{FF2B5EF4-FFF2-40B4-BE49-F238E27FC236}">
              <a16:creationId xmlns:a16="http://schemas.microsoft.com/office/drawing/2014/main" id="{00000000-0008-0000-0200-00002A060000}"/>
            </a:ext>
          </a:extLst>
        </xdr:cNvPr>
        <xdr:cNvSpPr txBox="1">
          <a:spLocks noChangeArrowheads="1"/>
        </xdr:cNvSpPr>
      </xdr:nvSpPr>
      <xdr:spPr bwMode="auto">
        <a:xfrm>
          <a:off x="5067300" y="4400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23875" cy="66675"/>
    <xdr:sp macro="" textlink="">
      <xdr:nvSpPr>
        <xdr:cNvPr id="1579" name="Text Box 9">
          <a:extLst>
            <a:ext uri="{FF2B5EF4-FFF2-40B4-BE49-F238E27FC236}">
              <a16:creationId xmlns:a16="http://schemas.microsoft.com/office/drawing/2014/main" id="{00000000-0008-0000-0200-00002B060000}"/>
            </a:ext>
          </a:extLst>
        </xdr:cNvPr>
        <xdr:cNvSpPr txBox="1">
          <a:spLocks noChangeArrowheads="1"/>
        </xdr:cNvSpPr>
      </xdr:nvSpPr>
      <xdr:spPr bwMode="auto">
        <a:xfrm>
          <a:off x="5067300" y="44005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23875" cy="66675"/>
    <xdr:sp macro="" textlink="">
      <xdr:nvSpPr>
        <xdr:cNvPr id="1580" name="Text Box 13">
          <a:extLst>
            <a:ext uri="{FF2B5EF4-FFF2-40B4-BE49-F238E27FC236}">
              <a16:creationId xmlns:a16="http://schemas.microsoft.com/office/drawing/2014/main" id="{00000000-0008-0000-0200-00002C060000}"/>
            </a:ext>
          </a:extLst>
        </xdr:cNvPr>
        <xdr:cNvSpPr txBox="1">
          <a:spLocks noChangeArrowheads="1"/>
        </xdr:cNvSpPr>
      </xdr:nvSpPr>
      <xdr:spPr bwMode="auto">
        <a:xfrm>
          <a:off x="5067300" y="44005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485775" cy="66675"/>
    <xdr:sp macro="" textlink="">
      <xdr:nvSpPr>
        <xdr:cNvPr id="1581" name="Text Box 15">
          <a:extLst>
            <a:ext uri="{FF2B5EF4-FFF2-40B4-BE49-F238E27FC236}">
              <a16:creationId xmlns:a16="http://schemas.microsoft.com/office/drawing/2014/main" id="{00000000-0008-0000-0200-00002D060000}"/>
            </a:ext>
          </a:extLst>
        </xdr:cNvPr>
        <xdr:cNvSpPr txBox="1">
          <a:spLocks noChangeArrowheads="1"/>
        </xdr:cNvSpPr>
      </xdr:nvSpPr>
      <xdr:spPr bwMode="auto">
        <a:xfrm>
          <a:off x="5067300" y="4400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485775" cy="66675"/>
    <xdr:sp macro="" textlink="">
      <xdr:nvSpPr>
        <xdr:cNvPr id="1582" name="Text Box 16">
          <a:extLst>
            <a:ext uri="{FF2B5EF4-FFF2-40B4-BE49-F238E27FC236}">
              <a16:creationId xmlns:a16="http://schemas.microsoft.com/office/drawing/2014/main" id="{00000000-0008-0000-0200-00002E060000}"/>
            </a:ext>
          </a:extLst>
        </xdr:cNvPr>
        <xdr:cNvSpPr txBox="1">
          <a:spLocks noChangeArrowheads="1"/>
        </xdr:cNvSpPr>
      </xdr:nvSpPr>
      <xdr:spPr bwMode="auto">
        <a:xfrm>
          <a:off x="5067300" y="4400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219075" cy="28575"/>
    <xdr:sp macro="" textlink="">
      <xdr:nvSpPr>
        <xdr:cNvPr id="1583" name="Text Box 1">
          <a:extLst>
            <a:ext uri="{FF2B5EF4-FFF2-40B4-BE49-F238E27FC236}">
              <a16:creationId xmlns:a16="http://schemas.microsoft.com/office/drawing/2014/main" id="{00000000-0008-0000-0200-00002F060000}"/>
            </a:ext>
          </a:extLst>
        </xdr:cNvPr>
        <xdr:cNvSpPr txBox="1">
          <a:spLocks noChangeArrowheads="1"/>
        </xdr:cNvSpPr>
      </xdr:nvSpPr>
      <xdr:spPr bwMode="auto">
        <a:xfrm>
          <a:off x="5067300" y="4400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84" name="Text Box 3">
          <a:extLst>
            <a:ext uri="{FF2B5EF4-FFF2-40B4-BE49-F238E27FC236}">
              <a16:creationId xmlns:a16="http://schemas.microsoft.com/office/drawing/2014/main" id="{00000000-0008-0000-0200-000030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219075" cy="28575"/>
    <xdr:sp macro="" textlink="">
      <xdr:nvSpPr>
        <xdr:cNvPr id="1585" name="Text Box 4">
          <a:extLst>
            <a:ext uri="{FF2B5EF4-FFF2-40B4-BE49-F238E27FC236}">
              <a16:creationId xmlns:a16="http://schemas.microsoft.com/office/drawing/2014/main" id="{00000000-0008-0000-0200-000031060000}"/>
            </a:ext>
          </a:extLst>
        </xdr:cNvPr>
        <xdr:cNvSpPr txBox="1">
          <a:spLocks noChangeArrowheads="1"/>
        </xdr:cNvSpPr>
      </xdr:nvSpPr>
      <xdr:spPr bwMode="auto">
        <a:xfrm>
          <a:off x="5067300" y="4400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86" name="Text Box 5">
          <a:extLst>
            <a:ext uri="{FF2B5EF4-FFF2-40B4-BE49-F238E27FC236}">
              <a16:creationId xmlns:a16="http://schemas.microsoft.com/office/drawing/2014/main" id="{00000000-0008-0000-0200-000032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219075" cy="28575"/>
    <xdr:sp macro="" textlink="">
      <xdr:nvSpPr>
        <xdr:cNvPr id="1587" name="Text Box 6">
          <a:extLst>
            <a:ext uri="{FF2B5EF4-FFF2-40B4-BE49-F238E27FC236}">
              <a16:creationId xmlns:a16="http://schemas.microsoft.com/office/drawing/2014/main" id="{00000000-0008-0000-0200-000033060000}"/>
            </a:ext>
          </a:extLst>
        </xdr:cNvPr>
        <xdr:cNvSpPr txBox="1">
          <a:spLocks noChangeArrowheads="1"/>
        </xdr:cNvSpPr>
      </xdr:nvSpPr>
      <xdr:spPr bwMode="auto">
        <a:xfrm>
          <a:off x="5067300" y="4400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88" name="Text Box 7">
          <a:extLst>
            <a:ext uri="{FF2B5EF4-FFF2-40B4-BE49-F238E27FC236}">
              <a16:creationId xmlns:a16="http://schemas.microsoft.com/office/drawing/2014/main" id="{00000000-0008-0000-0200-000034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71500" cy="38100"/>
    <xdr:sp macro="" textlink="">
      <xdr:nvSpPr>
        <xdr:cNvPr id="1589" name="Text Box 9">
          <a:extLst>
            <a:ext uri="{FF2B5EF4-FFF2-40B4-BE49-F238E27FC236}">
              <a16:creationId xmlns:a16="http://schemas.microsoft.com/office/drawing/2014/main" id="{00000000-0008-0000-0200-000035060000}"/>
            </a:ext>
          </a:extLst>
        </xdr:cNvPr>
        <xdr:cNvSpPr txBox="1">
          <a:spLocks noChangeArrowheads="1"/>
        </xdr:cNvSpPr>
      </xdr:nvSpPr>
      <xdr:spPr bwMode="auto">
        <a:xfrm>
          <a:off x="5067300" y="44005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90" name="Text Box 15">
          <a:extLst>
            <a:ext uri="{FF2B5EF4-FFF2-40B4-BE49-F238E27FC236}">
              <a16:creationId xmlns:a16="http://schemas.microsoft.com/office/drawing/2014/main" id="{00000000-0008-0000-0200-000036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91" name="Text Box 16">
          <a:extLst>
            <a:ext uri="{FF2B5EF4-FFF2-40B4-BE49-F238E27FC236}">
              <a16:creationId xmlns:a16="http://schemas.microsoft.com/office/drawing/2014/main" id="{00000000-0008-0000-0200-000037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92" name="Text Box 17">
          <a:extLst>
            <a:ext uri="{FF2B5EF4-FFF2-40B4-BE49-F238E27FC236}">
              <a16:creationId xmlns:a16="http://schemas.microsoft.com/office/drawing/2014/main" id="{00000000-0008-0000-0200-000038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219075" cy="28575"/>
    <xdr:sp macro="" textlink="">
      <xdr:nvSpPr>
        <xdr:cNvPr id="1593" name="Text Box 1">
          <a:extLst>
            <a:ext uri="{FF2B5EF4-FFF2-40B4-BE49-F238E27FC236}">
              <a16:creationId xmlns:a16="http://schemas.microsoft.com/office/drawing/2014/main" id="{00000000-0008-0000-0200-000039060000}"/>
            </a:ext>
          </a:extLst>
        </xdr:cNvPr>
        <xdr:cNvSpPr txBox="1">
          <a:spLocks noChangeArrowheads="1"/>
        </xdr:cNvSpPr>
      </xdr:nvSpPr>
      <xdr:spPr bwMode="auto">
        <a:xfrm>
          <a:off x="5067300" y="4400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94" name="Text Box 3">
          <a:extLst>
            <a:ext uri="{FF2B5EF4-FFF2-40B4-BE49-F238E27FC236}">
              <a16:creationId xmlns:a16="http://schemas.microsoft.com/office/drawing/2014/main" id="{00000000-0008-0000-0200-00003A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219075" cy="28575"/>
    <xdr:sp macro="" textlink="">
      <xdr:nvSpPr>
        <xdr:cNvPr id="1595" name="Text Box 4">
          <a:extLst>
            <a:ext uri="{FF2B5EF4-FFF2-40B4-BE49-F238E27FC236}">
              <a16:creationId xmlns:a16="http://schemas.microsoft.com/office/drawing/2014/main" id="{00000000-0008-0000-0200-00003B060000}"/>
            </a:ext>
          </a:extLst>
        </xdr:cNvPr>
        <xdr:cNvSpPr txBox="1">
          <a:spLocks noChangeArrowheads="1"/>
        </xdr:cNvSpPr>
      </xdr:nvSpPr>
      <xdr:spPr bwMode="auto">
        <a:xfrm>
          <a:off x="5067300" y="4400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96" name="Text Box 5">
          <a:extLst>
            <a:ext uri="{FF2B5EF4-FFF2-40B4-BE49-F238E27FC236}">
              <a16:creationId xmlns:a16="http://schemas.microsoft.com/office/drawing/2014/main" id="{00000000-0008-0000-0200-00003C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219075" cy="28575"/>
    <xdr:sp macro="" textlink="">
      <xdr:nvSpPr>
        <xdr:cNvPr id="1597" name="Text Box 6">
          <a:extLst>
            <a:ext uri="{FF2B5EF4-FFF2-40B4-BE49-F238E27FC236}">
              <a16:creationId xmlns:a16="http://schemas.microsoft.com/office/drawing/2014/main" id="{00000000-0008-0000-0200-00003D060000}"/>
            </a:ext>
          </a:extLst>
        </xdr:cNvPr>
        <xdr:cNvSpPr txBox="1">
          <a:spLocks noChangeArrowheads="1"/>
        </xdr:cNvSpPr>
      </xdr:nvSpPr>
      <xdr:spPr bwMode="auto">
        <a:xfrm>
          <a:off x="5067300" y="4400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598" name="Text Box 7">
          <a:extLst>
            <a:ext uri="{FF2B5EF4-FFF2-40B4-BE49-F238E27FC236}">
              <a16:creationId xmlns:a16="http://schemas.microsoft.com/office/drawing/2014/main" id="{00000000-0008-0000-0200-00003E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71500" cy="38100"/>
    <xdr:sp macro="" textlink="">
      <xdr:nvSpPr>
        <xdr:cNvPr id="1599" name="Text Box 9">
          <a:extLst>
            <a:ext uri="{FF2B5EF4-FFF2-40B4-BE49-F238E27FC236}">
              <a16:creationId xmlns:a16="http://schemas.microsoft.com/office/drawing/2014/main" id="{00000000-0008-0000-0200-00003F060000}"/>
            </a:ext>
          </a:extLst>
        </xdr:cNvPr>
        <xdr:cNvSpPr txBox="1">
          <a:spLocks noChangeArrowheads="1"/>
        </xdr:cNvSpPr>
      </xdr:nvSpPr>
      <xdr:spPr bwMode="auto">
        <a:xfrm>
          <a:off x="5067300" y="44005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600" name="Text Box 15">
          <a:extLst>
            <a:ext uri="{FF2B5EF4-FFF2-40B4-BE49-F238E27FC236}">
              <a16:creationId xmlns:a16="http://schemas.microsoft.com/office/drawing/2014/main" id="{00000000-0008-0000-0200-000040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601" name="Text Box 16">
          <a:extLst>
            <a:ext uri="{FF2B5EF4-FFF2-40B4-BE49-F238E27FC236}">
              <a16:creationId xmlns:a16="http://schemas.microsoft.com/office/drawing/2014/main" id="{00000000-0008-0000-0200-000041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533400" cy="38100"/>
    <xdr:sp macro="" textlink="">
      <xdr:nvSpPr>
        <xdr:cNvPr id="1602" name="Text Box 17">
          <a:extLst>
            <a:ext uri="{FF2B5EF4-FFF2-40B4-BE49-F238E27FC236}">
              <a16:creationId xmlns:a16="http://schemas.microsoft.com/office/drawing/2014/main" id="{00000000-0008-0000-0200-000042060000}"/>
            </a:ext>
          </a:extLst>
        </xdr:cNvPr>
        <xdr:cNvSpPr txBox="1">
          <a:spLocks noChangeArrowheads="1"/>
        </xdr:cNvSpPr>
      </xdr:nvSpPr>
      <xdr:spPr bwMode="auto">
        <a:xfrm>
          <a:off x="5067300" y="4400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133350" cy="28575"/>
    <xdr:sp macro="" textlink="">
      <xdr:nvSpPr>
        <xdr:cNvPr id="1603" name="Text Box 1">
          <a:extLst>
            <a:ext uri="{FF2B5EF4-FFF2-40B4-BE49-F238E27FC236}">
              <a16:creationId xmlns:a16="http://schemas.microsoft.com/office/drawing/2014/main" id="{00000000-0008-0000-0200-000043060000}"/>
            </a:ext>
          </a:extLst>
        </xdr:cNvPr>
        <xdr:cNvSpPr txBox="1">
          <a:spLocks noChangeArrowheads="1"/>
        </xdr:cNvSpPr>
      </xdr:nvSpPr>
      <xdr:spPr bwMode="auto">
        <a:xfrm>
          <a:off x="5067300" y="4800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485775" cy="66675"/>
    <xdr:sp macro="" textlink="">
      <xdr:nvSpPr>
        <xdr:cNvPr id="1604" name="Text Box 3">
          <a:extLst>
            <a:ext uri="{FF2B5EF4-FFF2-40B4-BE49-F238E27FC236}">
              <a16:creationId xmlns:a16="http://schemas.microsoft.com/office/drawing/2014/main" id="{00000000-0008-0000-0200-000044060000}"/>
            </a:ext>
          </a:extLst>
        </xdr:cNvPr>
        <xdr:cNvSpPr txBox="1">
          <a:spLocks noChangeArrowheads="1"/>
        </xdr:cNvSpPr>
      </xdr:nvSpPr>
      <xdr:spPr bwMode="auto">
        <a:xfrm>
          <a:off x="5067300" y="4800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133350" cy="28575"/>
    <xdr:sp macro="" textlink="">
      <xdr:nvSpPr>
        <xdr:cNvPr id="1605" name="Text Box 4">
          <a:extLst>
            <a:ext uri="{FF2B5EF4-FFF2-40B4-BE49-F238E27FC236}">
              <a16:creationId xmlns:a16="http://schemas.microsoft.com/office/drawing/2014/main" id="{00000000-0008-0000-0200-000045060000}"/>
            </a:ext>
          </a:extLst>
        </xdr:cNvPr>
        <xdr:cNvSpPr txBox="1">
          <a:spLocks noChangeArrowheads="1"/>
        </xdr:cNvSpPr>
      </xdr:nvSpPr>
      <xdr:spPr bwMode="auto">
        <a:xfrm>
          <a:off x="5067300" y="4800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485775" cy="66675"/>
    <xdr:sp macro="" textlink="">
      <xdr:nvSpPr>
        <xdr:cNvPr id="1606" name="Text Box 5">
          <a:extLst>
            <a:ext uri="{FF2B5EF4-FFF2-40B4-BE49-F238E27FC236}">
              <a16:creationId xmlns:a16="http://schemas.microsoft.com/office/drawing/2014/main" id="{00000000-0008-0000-0200-000046060000}"/>
            </a:ext>
          </a:extLst>
        </xdr:cNvPr>
        <xdr:cNvSpPr txBox="1">
          <a:spLocks noChangeArrowheads="1"/>
        </xdr:cNvSpPr>
      </xdr:nvSpPr>
      <xdr:spPr bwMode="auto">
        <a:xfrm>
          <a:off x="5067300" y="4800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133350" cy="28575"/>
    <xdr:sp macro="" textlink="">
      <xdr:nvSpPr>
        <xdr:cNvPr id="1607" name="Text Box 6">
          <a:extLst>
            <a:ext uri="{FF2B5EF4-FFF2-40B4-BE49-F238E27FC236}">
              <a16:creationId xmlns:a16="http://schemas.microsoft.com/office/drawing/2014/main" id="{00000000-0008-0000-0200-000047060000}"/>
            </a:ext>
          </a:extLst>
        </xdr:cNvPr>
        <xdr:cNvSpPr txBox="1">
          <a:spLocks noChangeArrowheads="1"/>
        </xdr:cNvSpPr>
      </xdr:nvSpPr>
      <xdr:spPr bwMode="auto">
        <a:xfrm>
          <a:off x="5067300" y="4800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485775" cy="66675"/>
    <xdr:sp macro="" textlink="">
      <xdr:nvSpPr>
        <xdr:cNvPr id="1608" name="Text Box 7">
          <a:extLst>
            <a:ext uri="{FF2B5EF4-FFF2-40B4-BE49-F238E27FC236}">
              <a16:creationId xmlns:a16="http://schemas.microsoft.com/office/drawing/2014/main" id="{00000000-0008-0000-0200-000048060000}"/>
            </a:ext>
          </a:extLst>
        </xdr:cNvPr>
        <xdr:cNvSpPr txBox="1">
          <a:spLocks noChangeArrowheads="1"/>
        </xdr:cNvSpPr>
      </xdr:nvSpPr>
      <xdr:spPr bwMode="auto">
        <a:xfrm>
          <a:off x="5067300" y="4800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133350" cy="28575"/>
    <xdr:sp macro="" textlink="">
      <xdr:nvSpPr>
        <xdr:cNvPr id="1609" name="Text Box 8">
          <a:extLst>
            <a:ext uri="{FF2B5EF4-FFF2-40B4-BE49-F238E27FC236}">
              <a16:creationId xmlns:a16="http://schemas.microsoft.com/office/drawing/2014/main" id="{00000000-0008-0000-0200-000049060000}"/>
            </a:ext>
          </a:extLst>
        </xdr:cNvPr>
        <xdr:cNvSpPr txBox="1">
          <a:spLocks noChangeArrowheads="1"/>
        </xdr:cNvSpPr>
      </xdr:nvSpPr>
      <xdr:spPr bwMode="auto">
        <a:xfrm>
          <a:off x="5067300" y="4800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23875" cy="66675"/>
    <xdr:sp macro="" textlink="">
      <xdr:nvSpPr>
        <xdr:cNvPr id="1610" name="Text Box 9">
          <a:extLst>
            <a:ext uri="{FF2B5EF4-FFF2-40B4-BE49-F238E27FC236}">
              <a16:creationId xmlns:a16="http://schemas.microsoft.com/office/drawing/2014/main" id="{00000000-0008-0000-0200-00004A060000}"/>
            </a:ext>
          </a:extLst>
        </xdr:cNvPr>
        <xdr:cNvSpPr txBox="1">
          <a:spLocks noChangeArrowheads="1"/>
        </xdr:cNvSpPr>
      </xdr:nvSpPr>
      <xdr:spPr bwMode="auto">
        <a:xfrm>
          <a:off x="5067300" y="4800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23875" cy="66675"/>
    <xdr:sp macro="" textlink="">
      <xdr:nvSpPr>
        <xdr:cNvPr id="1611" name="Text Box 13">
          <a:extLst>
            <a:ext uri="{FF2B5EF4-FFF2-40B4-BE49-F238E27FC236}">
              <a16:creationId xmlns:a16="http://schemas.microsoft.com/office/drawing/2014/main" id="{00000000-0008-0000-0200-00004B060000}"/>
            </a:ext>
          </a:extLst>
        </xdr:cNvPr>
        <xdr:cNvSpPr txBox="1">
          <a:spLocks noChangeArrowheads="1"/>
        </xdr:cNvSpPr>
      </xdr:nvSpPr>
      <xdr:spPr bwMode="auto">
        <a:xfrm>
          <a:off x="5067300" y="4800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485775" cy="66675"/>
    <xdr:sp macro="" textlink="">
      <xdr:nvSpPr>
        <xdr:cNvPr id="1612" name="Text Box 15">
          <a:extLst>
            <a:ext uri="{FF2B5EF4-FFF2-40B4-BE49-F238E27FC236}">
              <a16:creationId xmlns:a16="http://schemas.microsoft.com/office/drawing/2014/main" id="{00000000-0008-0000-0200-00004C060000}"/>
            </a:ext>
          </a:extLst>
        </xdr:cNvPr>
        <xdr:cNvSpPr txBox="1">
          <a:spLocks noChangeArrowheads="1"/>
        </xdr:cNvSpPr>
      </xdr:nvSpPr>
      <xdr:spPr bwMode="auto">
        <a:xfrm>
          <a:off x="5067300" y="4800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485775" cy="66675"/>
    <xdr:sp macro="" textlink="">
      <xdr:nvSpPr>
        <xdr:cNvPr id="1613" name="Text Box 16">
          <a:extLst>
            <a:ext uri="{FF2B5EF4-FFF2-40B4-BE49-F238E27FC236}">
              <a16:creationId xmlns:a16="http://schemas.microsoft.com/office/drawing/2014/main" id="{00000000-0008-0000-0200-00004D060000}"/>
            </a:ext>
          </a:extLst>
        </xdr:cNvPr>
        <xdr:cNvSpPr txBox="1">
          <a:spLocks noChangeArrowheads="1"/>
        </xdr:cNvSpPr>
      </xdr:nvSpPr>
      <xdr:spPr bwMode="auto">
        <a:xfrm>
          <a:off x="5067300" y="4800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219075" cy="28575"/>
    <xdr:sp macro="" textlink="">
      <xdr:nvSpPr>
        <xdr:cNvPr id="1614" name="Text Box 1">
          <a:extLst>
            <a:ext uri="{FF2B5EF4-FFF2-40B4-BE49-F238E27FC236}">
              <a16:creationId xmlns:a16="http://schemas.microsoft.com/office/drawing/2014/main" id="{00000000-0008-0000-0200-00004E060000}"/>
            </a:ext>
          </a:extLst>
        </xdr:cNvPr>
        <xdr:cNvSpPr txBox="1">
          <a:spLocks noChangeArrowheads="1"/>
        </xdr:cNvSpPr>
      </xdr:nvSpPr>
      <xdr:spPr bwMode="auto">
        <a:xfrm>
          <a:off x="5067300" y="4800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15" name="Text Box 3">
          <a:extLst>
            <a:ext uri="{FF2B5EF4-FFF2-40B4-BE49-F238E27FC236}">
              <a16:creationId xmlns:a16="http://schemas.microsoft.com/office/drawing/2014/main" id="{00000000-0008-0000-0200-00004F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219075" cy="28575"/>
    <xdr:sp macro="" textlink="">
      <xdr:nvSpPr>
        <xdr:cNvPr id="1616" name="Text Box 4">
          <a:extLst>
            <a:ext uri="{FF2B5EF4-FFF2-40B4-BE49-F238E27FC236}">
              <a16:creationId xmlns:a16="http://schemas.microsoft.com/office/drawing/2014/main" id="{00000000-0008-0000-0200-000050060000}"/>
            </a:ext>
          </a:extLst>
        </xdr:cNvPr>
        <xdr:cNvSpPr txBox="1">
          <a:spLocks noChangeArrowheads="1"/>
        </xdr:cNvSpPr>
      </xdr:nvSpPr>
      <xdr:spPr bwMode="auto">
        <a:xfrm>
          <a:off x="5067300" y="4800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17" name="Text Box 5">
          <a:extLst>
            <a:ext uri="{FF2B5EF4-FFF2-40B4-BE49-F238E27FC236}">
              <a16:creationId xmlns:a16="http://schemas.microsoft.com/office/drawing/2014/main" id="{00000000-0008-0000-0200-000051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219075" cy="28575"/>
    <xdr:sp macro="" textlink="">
      <xdr:nvSpPr>
        <xdr:cNvPr id="1618" name="Text Box 6">
          <a:extLst>
            <a:ext uri="{FF2B5EF4-FFF2-40B4-BE49-F238E27FC236}">
              <a16:creationId xmlns:a16="http://schemas.microsoft.com/office/drawing/2014/main" id="{00000000-0008-0000-0200-000052060000}"/>
            </a:ext>
          </a:extLst>
        </xdr:cNvPr>
        <xdr:cNvSpPr txBox="1">
          <a:spLocks noChangeArrowheads="1"/>
        </xdr:cNvSpPr>
      </xdr:nvSpPr>
      <xdr:spPr bwMode="auto">
        <a:xfrm>
          <a:off x="5067300" y="4800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19" name="Text Box 7">
          <a:extLst>
            <a:ext uri="{FF2B5EF4-FFF2-40B4-BE49-F238E27FC236}">
              <a16:creationId xmlns:a16="http://schemas.microsoft.com/office/drawing/2014/main" id="{00000000-0008-0000-0200-000053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71500" cy="38100"/>
    <xdr:sp macro="" textlink="">
      <xdr:nvSpPr>
        <xdr:cNvPr id="1620" name="Text Box 9">
          <a:extLst>
            <a:ext uri="{FF2B5EF4-FFF2-40B4-BE49-F238E27FC236}">
              <a16:creationId xmlns:a16="http://schemas.microsoft.com/office/drawing/2014/main" id="{00000000-0008-0000-0200-000054060000}"/>
            </a:ext>
          </a:extLst>
        </xdr:cNvPr>
        <xdr:cNvSpPr txBox="1">
          <a:spLocks noChangeArrowheads="1"/>
        </xdr:cNvSpPr>
      </xdr:nvSpPr>
      <xdr:spPr bwMode="auto">
        <a:xfrm>
          <a:off x="5067300" y="4800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21" name="Text Box 15">
          <a:extLst>
            <a:ext uri="{FF2B5EF4-FFF2-40B4-BE49-F238E27FC236}">
              <a16:creationId xmlns:a16="http://schemas.microsoft.com/office/drawing/2014/main" id="{00000000-0008-0000-0200-000055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22" name="Text Box 16">
          <a:extLst>
            <a:ext uri="{FF2B5EF4-FFF2-40B4-BE49-F238E27FC236}">
              <a16:creationId xmlns:a16="http://schemas.microsoft.com/office/drawing/2014/main" id="{00000000-0008-0000-0200-000056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23" name="Text Box 17">
          <a:extLst>
            <a:ext uri="{FF2B5EF4-FFF2-40B4-BE49-F238E27FC236}">
              <a16:creationId xmlns:a16="http://schemas.microsoft.com/office/drawing/2014/main" id="{00000000-0008-0000-0200-000057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219075" cy="28575"/>
    <xdr:sp macro="" textlink="">
      <xdr:nvSpPr>
        <xdr:cNvPr id="1624" name="Text Box 1">
          <a:extLst>
            <a:ext uri="{FF2B5EF4-FFF2-40B4-BE49-F238E27FC236}">
              <a16:creationId xmlns:a16="http://schemas.microsoft.com/office/drawing/2014/main" id="{00000000-0008-0000-0200-000058060000}"/>
            </a:ext>
          </a:extLst>
        </xdr:cNvPr>
        <xdr:cNvSpPr txBox="1">
          <a:spLocks noChangeArrowheads="1"/>
        </xdr:cNvSpPr>
      </xdr:nvSpPr>
      <xdr:spPr bwMode="auto">
        <a:xfrm>
          <a:off x="5067300" y="4800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25" name="Text Box 3">
          <a:extLst>
            <a:ext uri="{FF2B5EF4-FFF2-40B4-BE49-F238E27FC236}">
              <a16:creationId xmlns:a16="http://schemas.microsoft.com/office/drawing/2014/main" id="{00000000-0008-0000-0200-000059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219075" cy="28575"/>
    <xdr:sp macro="" textlink="">
      <xdr:nvSpPr>
        <xdr:cNvPr id="1626" name="Text Box 4">
          <a:extLst>
            <a:ext uri="{FF2B5EF4-FFF2-40B4-BE49-F238E27FC236}">
              <a16:creationId xmlns:a16="http://schemas.microsoft.com/office/drawing/2014/main" id="{00000000-0008-0000-0200-00005A060000}"/>
            </a:ext>
          </a:extLst>
        </xdr:cNvPr>
        <xdr:cNvSpPr txBox="1">
          <a:spLocks noChangeArrowheads="1"/>
        </xdr:cNvSpPr>
      </xdr:nvSpPr>
      <xdr:spPr bwMode="auto">
        <a:xfrm>
          <a:off x="5067300" y="4800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27" name="Text Box 5">
          <a:extLst>
            <a:ext uri="{FF2B5EF4-FFF2-40B4-BE49-F238E27FC236}">
              <a16:creationId xmlns:a16="http://schemas.microsoft.com/office/drawing/2014/main" id="{00000000-0008-0000-0200-00005B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219075" cy="28575"/>
    <xdr:sp macro="" textlink="">
      <xdr:nvSpPr>
        <xdr:cNvPr id="1628" name="Text Box 6">
          <a:extLst>
            <a:ext uri="{FF2B5EF4-FFF2-40B4-BE49-F238E27FC236}">
              <a16:creationId xmlns:a16="http://schemas.microsoft.com/office/drawing/2014/main" id="{00000000-0008-0000-0200-00005C060000}"/>
            </a:ext>
          </a:extLst>
        </xdr:cNvPr>
        <xdr:cNvSpPr txBox="1">
          <a:spLocks noChangeArrowheads="1"/>
        </xdr:cNvSpPr>
      </xdr:nvSpPr>
      <xdr:spPr bwMode="auto">
        <a:xfrm>
          <a:off x="5067300" y="4800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29" name="Text Box 7">
          <a:extLst>
            <a:ext uri="{FF2B5EF4-FFF2-40B4-BE49-F238E27FC236}">
              <a16:creationId xmlns:a16="http://schemas.microsoft.com/office/drawing/2014/main" id="{00000000-0008-0000-0200-00005D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71500" cy="38100"/>
    <xdr:sp macro="" textlink="">
      <xdr:nvSpPr>
        <xdr:cNvPr id="1630" name="Text Box 9">
          <a:extLst>
            <a:ext uri="{FF2B5EF4-FFF2-40B4-BE49-F238E27FC236}">
              <a16:creationId xmlns:a16="http://schemas.microsoft.com/office/drawing/2014/main" id="{00000000-0008-0000-0200-00005E060000}"/>
            </a:ext>
          </a:extLst>
        </xdr:cNvPr>
        <xdr:cNvSpPr txBox="1">
          <a:spLocks noChangeArrowheads="1"/>
        </xdr:cNvSpPr>
      </xdr:nvSpPr>
      <xdr:spPr bwMode="auto">
        <a:xfrm>
          <a:off x="5067300" y="4800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31" name="Text Box 15">
          <a:extLst>
            <a:ext uri="{FF2B5EF4-FFF2-40B4-BE49-F238E27FC236}">
              <a16:creationId xmlns:a16="http://schemas.microsoft.com/office/drawing/2014/main" id="{00000000-0008-0000-0200-00005F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32" name="Text Box 16">
          <a:extLst>
            <a:ext uri="{FF2B5EF4-FFF2-40B4-BE49-F238E27FC236}">
              <a16:creationId xmlns:a16="http://schemas.microsoft.com/office/drawing/2014/main" id="{00000000-0008-0000-0200-000060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33" name="Text Box 17">
          <a:extLst>
            <a:ext uri="{FF2B5EF4-FFF2-40B4-BE49-F238E27FC236}">
              <a16:creationId xmlns:a16="http://schemas.microsoft.com/office/drawing/2014/main" id="{00000000-0008-0000-0200-000061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133350" cy="28575"/>
    <xdr:sp macro="" textlink="">
      <xdr:nvSpPr>
        <xdr:cNvPr id="1634" name="Text Box 1">
          <a:extLst>
            <a:ext uri="{FF2B5EF4-FFF2-40B4-BE49-F238E27FC236}">
              <a16:creationId xmlns:a16="http://schemas.microsoft.com/office/drawing/2014/main" id="{00000000-0008-0000-0200-000062060000}"/>
            </a:ext>
          </a:extLst>
        </xdr:cNvPr>
        <xdr:cNvSpPr txBox="1">
          <a:spLocks noChangeArrowheads="1"/>
        </xdr:cNvSpPr>
      </xdr:nvSpPr>
      <xdr:spPr bwMode="auto">
        <a:xfrm>
          <a:off x="5067300" y="4800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485775" cy="66675"/>
    <xdr:sp macro="" textlink="">
      <xdr:nvSpPr>
        <xdr:cNvPr id="1635" name="Text Box 3">
          <a:extLst>
            <a:ext uri="{FF2B5EF4-FFF2-40B4-BE49-F238E27FC236}">
              <a16:creationId xmlns:a16="http://schemas.microsoft.com/office/drawing/2014/main" id="{00000000-0008-0000-0200-000063060000}"/>
            </a:ext>
          </a:extLst>
        </xdr:cNvPr>
        <xdr:cNvSpPr txBox="1">
          <a:spLocks noChangeArrowheads="1"/>
        </xdr:cNvSpPr>
      </xdr:nvSpPr>
      <xdr:spPr bwMode="auto">
        <a:xfrm>
          <a:off x="5067300" y="4800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133350" cy="28575"/>
    <xdr:sp macro="" textlink="">
      <xdr:nvSpPr>
        <xdr:cNvPr id="1636" name="Text Box 4">
          <a:extLst>
            <a:ext uri="{FF2B5EF4-FFF2-40B4-BE49-F238E27FC236}">
              <a16:creationId xmlns:a16="http://schemas.microsoft.com/office/drawing/2014/main" id="{00000000-0008-0000-0200-000064060000}"/>
            </a:ext>
          </a:extLst>
        </xdr:cNvPr>
        <xdr:cNvSpPr txBox="1">
          <a:spLocks noChangeArrowheads="1"/>
        </xdr:cNvSpPr>
      </xdr:nvSpPr>
      <xdr:spPr bwMode="auto">
        <a:xfrm>
          <a:off x="5067300" y="4800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485775" cy="66675"/>
    <xdr:sp macro="" textlink="">
      <xdr:nvSpPr>
        <xdr:cNvPr id="1637" name="Text Box 5">
          <a:extLst>
            <a:ext uri="{FF2B5EF4-FFF2-40B4-BE49-F238E27FC236}">
              <a16:creationId xmlns:a16="http://schemas.microsoft.com/office/drawing/2014/main" id="{00000000-0008-0000-0200-000065060000}"/>
            </a:ext>
          </a:extLst>
        </xdr:cNvPr>
        <xdr:cNvSpPr txBox="1">
          <a:spLocks noChangeArrowheads="1"/>
        </xdr:cNvSpPr>
      </xdr:nvSpPr>
      <xdr:spPr bwMode="auto">
        <a:xfrm>
          <a:off x="5067300" y="4800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133350" cy="28575"/>
    <xdr:sp macro="" textlink="">
      <xdr:nvSpPr>
        <xdr:cNvPr id="1638" name="Text Box 6">
          <a:extLst>
            <a:ext uri="{FF2B5EF4-FFF2-40B4-BE49-F238E27FC236}">
              <a16:creationId xmlns:a16="http://schemas.microsoft.com/office/drawing/2014/main" id="{00000000-0008-0000-0200-000066060000}"/>
            </a:ext>
          </a:extLst>
        </xdr:cNvPr>
        <xdr:cNvSpPr txBox="1">
          <a:spLocks noChangeArrowheads="1"/>
        </xdr:cNvSpPr>
      </xdr:nvSpPr>
      <xdr:spPr bwMode="auto">
        <a:xfrm>
          <a:off x="5067300" y="4800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485775" cy="66675"/>
    <xdr:sp macro="" textlink="">
      <xdr:nvSpPr>
        <xdr:cNvPr id="1639" name="Text Box 7">
          <a:extLst>
            <a:ext uri="{FF2B5EF4-FFF2-40B4-BE49-F238E27FC236}">
              <a16:creationId xmlns:a16="http://schemas.microsoft.com/office/drawing/2014/main" id="{00000000-0008-0000-0200-000067060000}"/>
            </a:ext>
          </a:extLst>
        </xdr:cNvPr>
        <xdr:cNvSpPr txBox="1">
          <a:spLocks noChangeArrowheads="1"/>
        </xdr:cNvSpPr>
      </xdr:nvSpPr>
      <xdr:spPr bwMode="auto">
        <a:xfrm>
          <a:off x="5067300" y="4800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133350" cy="28575"/>
    <xdr:sp macro="" textlink="">
      <xdr:nvSpPr>
        <xdr:cNvPr id="1640" name="Text Box 8">
          <a:extLst>
            <a:ext uri="{FF2B5EF4-FFF2-40B4-BE49-F238E27FC236}">
              <a16:creationId xmlns:a16="http://schemas.microsoft.com/office/drawing/2014/main" id="{00000000-0008-0000-0200-000068060000}"/>
            </a:ext>
          </a:extLst>
        </xdr:cNvPr>
        <xdr:cNvSpPr txBox="1">
          <a:spLocks noChangeArrowheads="1"/>
        </xdr:cNvSpPr>
      </xdr:nvSpPr>
      <xdr:spPr bwMode="auto">
        <a:xfrm>
          <a:off x="5067300" y="4800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23875" cy="66675"/>
    <xdr:sp macro="" textlink="">
      <xdr:nvSpPr>
        <xdr:cNvPr id="1641" name="Text Box 9">
          <a:extLst>
            <a:ext uri="{FF2B5EF4-FFF2-40B4-BE49-F238E27FC236}">
              <a16:creationId xmlns:a16="http://schemas.microsoft.com/office/drawing/2014/main" id="{00000000-0008-0000-0200-000069060000}"/>
            </a:ext>
          </a:extLst>
        </xdr:cNvPr>
        <xdr:cNvSpPr txBox="1">
          <a:spLocks noChangeArrowheads="1"/>
        </xdr:cNvSpPr>
      </xdr:nvSpPr>
      <xdr:spPr bwMode="auto">
        <a:xfrm>
          <a:off x="5067300" y="4800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23875" cy="66675"/>
    <xdr:sp macro="" textlink="">
      <xdr:nvSpPr>
        <xdr:cNvPr id="1642" name="Text Box 13">
          <a:extLst>
            <a:ext uri="{FF2B5EF4-FFF2-40B4-BE49-F238E27FC236}">
              <a16:creationId xmlns:a16="http://schemas.microsoft.com/office/drawing/2014/main" id="{00000000-0008-0000-0200-00006A060000}"/>
            </a:ext>
          </a:extLst>
        </xdr:cNvPr>
        <xdr:cNvSpPr txBox="1">
          <a:spLocks noChangeArrowheads="1"/>
        </xdr:cNvSpPr>
      </xdr:nvSpPr>
      <xdr:spPr bwMode="auto">
        <a:xfrm>
          <a:off x="5067300" y="4800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485775" cy="66675"/>
    <xdr:sp macro="" textlink="">
      <xdr:nvSpPr>
        <xdr:cNvPr id="1643" name="Text Box 15">
          <a:extLst>
            <a:ext uri="{FF2B5EF4-FFF2-40B4-BE49-F238E27FC236}">
              <a16:creationId xmlns:a16="http://schemas.microsoft.com/office/drawing/2014/main" id="{00000000-0008-0000-0200-00006B060000}"/>
            </a:ext>
          </a:extLst>
        </xdr:cNvPr>
        <xdr:cNvSpPr txBox="1">
          <a:spLocks noChangeArrowheads="1"/>
        </xdr:cNvSpPr>
      </xdr:nvSpPr>
      <xdr:spPr bwMode="auto">
        <a:xfrm>
          <a:off x="5067300" y="4800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485775" cy="66675"/>
    <xdr:sp macro="" textlink="">
      <xdr:nvSpPr>
        <xdr:cNvPr id="1644" name="Text Box 16">
          <a:extLst>
            <a:ext uri="{FF2B5EF4-FFF2-40B4-BE49-F238E27FC236}">
              <a16:creationId xmlns:a16="http://schemas.microsoft.com/office/drawing/2014/main" id="{00000000-0008-0000-0200-00006C060000}"/>
            </a:ext>
          </a:extLst>
        </xdr:cNvPr>
        <xdr:cNvSpPr txBox="1">
          <a:spLocks noChangeArrowheads="1"/>
        </xdr:cNvSpPr>
      </xdr:nvSpPr>
      <xdr:spPr bwMode="auto">
        <a:xfrm>
          <a:off x="5067300" y="4800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219075" cy="28575"/>
    <xdr:sp macro="" textlink="">
      <xdr:nvSpPr>
        <xdr:cNvPr id="1645" name="Text Box 1">
          <a:extLst>
            <a:ext uri="{FF2B5EF4-FFF2-40B4-BE49-F238E27FC236}">
              <a16:creationId xmlns:a16="http://schemas.microsoft.com/office/drawing/2014/main" id="{00000000-0008-0000-0200-00006D060000}"/>
            </a:ext>
          </a:extLst>
        </xdr:cNvPr>
        <xdr:cNvSpPr txBox="1">
          <a:spLocks noChangeArrowheads="1"/>
        </xdr:cNvSpPr>
      </xdr:nvSpPr>
      <xdr:spPr bwMode="auto">
        <a:xfrm>
          <a:off x="5067300" y="4800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46" name="Text Box 3">
          <a:extLst>
            <a:ext uri="{FF2B5EF4-FFF2-40B4-BE49-F238E27FC236}">
              <a16:creationId xmlns:a16="http://schemas.microsoft.com/office/drawing/2014/main" id="{00000000-0008-0000-0200-00006E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219075" cy="28575"/>
    <xdr:sp macro="" textlink="">
      <xdr:nvSpPr>
        <xdr:cNvPr id="1647" name="Text Box 4">
          <a:extLst>
            <a:ext uri="{FF2B5EF4-FFF2-40B4-BE49-F238E27FC236}">
              <a16:creationId xmlns:a16="http://schemas.microsoft.com/office/drawing/2014/main" id="{00000000-0008-0000-0200-00006F060000}"/>
            </a:ext>
          </a:extLst>
        </xdr:cNvPr>
        <xdr:cNvSpPr txBox="1">
          <a:spLocks noChangeArrowheads="1"/>
        </xdr:cNvSpPr>
      </xdr:nvSpPr>
      <xdr:spPr bwMode="auto">
        <a:xfrm>
          <a:off x="5067300" y="4800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48" name="Text Box 5">
          <a:extLst>
            <a:ext uri="{FF2B5EF4-FFF2-40B4-BE49-F238E27FC236}">
              <a16:creationId xmlns:a16="http://schemas.microsoft.com/office/drawing/2014/main" id="{00000000-0008-0000-0200-000070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219075" cy="28575"/>
    <xdr:sp macro="" textlink="">
      <xdr:nvSpPr>
        <xdr:cNvPr id="1649" name="Text Box 6">
          <a:extLst>
            <a:ext uri="{FF2B5EF4-FFF2-40B4-BE49-F238E27FC236}">
              <a16:creationId xmlns:a16="http://schemas.microsoft.com/office/drawing/2014/main" id="{00000000-0008-0000-0200-000071060000}"/>
            </a:ext>
          </a:extLst>
        </xdr:cNvPr>
        <xdr:cNvSpPr txBox="1">
          <a:spLocks noChangeArrowheads="1"/>
        </xdr:cNvSpPr>
      </xdr:nvSpPr>
      <xdr:spPr bwMode="auto">
        <a:xfrm>
          <a:off x="5067300" y="4800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50" name="Text Box 7">
          <a:extLst>
            <a:ext uri="{FF2B5EF4-FFF2-40B4-BE49-F238E27FC236}">
              <a16:creationId xmlns:a16="http://schemas.microsoft.com/office/drawing/2014/main" id="{00000000-0008-0000-0200-000072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71500" cy="38100"/>
    <xdr:sp macro="" textlink="">
      <xdr:nvSpPr>
        <xdr:cNvPr id="1651" name="Text Box 9">
          <a:extLst>
            <a:ext uri="{FF2B5EF4-FFF2-40B4-BE49-F238E27FC236}">
              <a16:creationId xmlns:a16="http://schemas.microsoft.com/office/drawing/2014/main" id="{00000000-0008-0000-0200-000073060000}"/>
            </a:ext>
          </a:extLst>
        </xdr:cNvPr>
        <xdr:cNvSpPr txBox="1">
          <a:spLocks noChangeArrowheads="1"/>
        </xdr:cNvSpPr>
      </xdr:nvSpPr>
      <xdr:spPr bwMode="auto">
        <a:xfrm>
          <a:off x="5067300" y="4800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52" name="Text Box 15">
          <a:extLst>
            <a:ext uri="{FF2B5EF4-FFF2-40B4-BE49-F238E27FC236}">
              <a16:creationId xmlns:a16="http://schemas.microsoft.com/office/drawing/2014/main" id="{00000000-0008-0000-0200-000074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53" name="Text Box 16">
          <a:extLst>
            <a:ext uri="{FF2B5EF4-FFF2-40B4-BE49-F238E27FC236}">
              <a16:creationId xmlns:a16="http://schemas.microsoft.com/office/drawing/2014/main" id="{00000000-0008-0000-0200-000075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54" name="Text Box 17">
          <a:extLst>
            <a:ext uri="{FF2B5EF4-FFF2-40B4-BE49-F238E27FC236}">
              <a16:creationId xmlns:a16="http://schemas.microsoft.com/office/drawing/2014/main" id="{00000000-0008-0000-0200-000076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219075" cy="28575"/>
    <xdr:sp macro="" textlink="">
      <xdr:nvSpPr>
        <xdr:cNvPr id="1655" name="Text Box 1">
          <a:extLst>
            <a:ext uri="{FF2B5EF4-FFF2-40B4-BE49-F238E27FC236}">
              <a16:creationId xmlns:a16="http://schemas.microsoft.com/office/drawing/2014/main" id="{00000000-0008-0000-0200-000077060000}"/>
            </a:ext>
          </a:extLst>
        </xdr:cNvPr>
        <xdr:cNvSpPr txBox="1">
          <a:spLocks noChangeArrowheads="1"/>
        </xdr:cNvSpPr>
      </xdr:nvSpPr>
      <xdr:spPr bwMode="auto">
        <a:xfrm>
          <a:off x="5067300" y="4800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56" name="Text Box 3">
          <a:extLst>
            <a:ext uri="{FF2B5EF4-FFF2-40B4-BE49-F238E27FC236}">
              <a16:creationId xmlns:a16="http://schemas.microsoft.com/office/drawing/2014/main" id="{00000000-0008-0000-0200-000078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219075" cy="28575"/>
    <xdr:sp macro="" textlink="">
      <xdr:nvSpPr>
        <xdr:cNvPr id="1657" name="Text Box 4">
          <a:extLst>
            <a:ext uri="{FF2B5EF4-FFF2-40B4-BE49-F238E27FC236}">
              <a16:creationId xmlns:a16="http://schemas.microsoft.com/office/drawing/2014/main" id="{00000000-0008-0000-0200-000079060000}"/>
            </a:ext>
          </a:extLst>
        </xdr:cNvPr>
        <xdr:cNvSpPr txBox="1">
          <a:spLocks noChangeArrowheads="1"/>
        </xdr:cNvSpPr>
      </xdr:nvSpPr>
      <xdr:spPr bwMode="auto">
        <a:xfrm>
          <a:off x="5067300" y="4800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58" name="Text Box 5">
          <a:extLst>
            <a:ext uri="{FF2B5EF4-FFF2-40B4-BE49-F238E27FC236}">
              <a16:creationId xmlns:a16="http://schemas.microsoft.com/office/drawing/2014/main" id="{00000000-0008-0000-0200-00007A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219075" cy="28575"/>
    <xdr:sp macro="" textlink="">
      <xdr:nvSpPr>
        <xdr:cNvPr id="1659" name="Text Box 6">
          <a:extLst>
            <a:ext uri="{FF2B5EF4-FFF2-40B4-BE49-F238E27FC236}">
              <a16:creationId xmlns:a16="http://schemas.microsoft.com/office/drawing/2014/main" id="{00000000-0008-0000-0200-00007B060000}"/>
            </a:ext>
          </a:extLst>
        </xdr:cNvPr>
        <xdr:cNvSpPr txBox="1">
          <a:spLocks noChangeArrowheads="1"/>
        </xdr:cNvSpPr>
      </xdr:nvSpPr>
      <xdr:spPr bwMode="auto">
        <a:xfrm>
          <a:off x="5067300" y="4800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60" name="Text Box 7">
          <a:extLst>
            <a:ext uri="{FF2B5EF4-FFF2-40B4-BE49-F238E27FC236}">
              <a16:creationId xmlns:a16="http://schemas.microsoft.com/office/drawing/2014/main" id="{00000000-0008-0000-0200-00007C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71500" cy="38100"/>
    <xdr:sp macro="" textlink="">
      <xdr:nvSpPr>
        <xdr:cNvPr id="1661" name="Text Box 9">
          <a:extLst>
            <a:ext uri="{FF2B5EF4-FFF2-40B4-BE49-F238E27FC236}">
              <a16:creationId xmlns:a16="http://schemas.microsoft.com/office/drawing/2014/main" id="{00000000-0008-0000-0200-00007D060000}"/>
            </a:ext>
          </a:extLst>
        </xdr:cNvPr>
        <xdr:cNvSpPr txBox="1">
          <a:spLocks noChangeArrowheads="1"/>
        </xdr:cNvSpPr>
      </xdr:nvSpPr>
      <xdr:spPr bwMode="auto">
        <a:xfrm>
          <a:off x="5067300" y="4800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62" name="Text Box 15">
          <a:extLst>
            <a:ext uri="{FF2B5EF4-FFF2-40B4-BE49-F238E27FC236}">
              <a16:creationId xmlns:a16="http://schemas.microsoft.com/office/drawing/2014/main" id="{00000000-0008-0000-0200-00007E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63" name="Text Box 16">
          <a:extLst>
            <a:ext uri="{FF2B5EF4-FFF2-40B4-BE49-F238E27FC236}">
              <a16:creationId xmlns:a16="http://schemas.microsoft.com/office/drawing/2014/main" id="{00000000-0008-0000-0200-00007F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21</xdr:row>
      <xdr:rowOff>0</xdr:rowOff>
    </xdr:from>
    <xdr:ext cx="533400" cy="38100"/>
    <xdr:sp macro="" textlink="">
      <xdr:nvSpPr>
        <xdr:cNvPr id="1664" name="Text Box 17">
          <a:extLst>
            <a:ext uri="{FF2B5EF4-FFF2-40B4-BE49-F238E27FC236}">
              <a16:creationId xmlns:a16="http://schemas.microsoft.com/office/drawing/2014/main" id="{00000000-0008-0000-0200-000080060000}"/>
            </a:ext>
          </a:extLst>
        </xdr:cNvPr>
        <xdr:cNvSpPr txBox="1">
          <a:spLocks noChangeArrowheads="1"/>
        </xdr:cNvSpPr>
      </xdr:nvSpPr>
      <xdr:spPr bwMode="auto">
        <a:xfrm>
          <a:off x="5067300" y="4800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133350" cy="28575"/>
    <xdr:sp macro="" textlink="">
      <xdr:nvSpPr>
        <xdr:cNvPr id="1665" name="Text Box 1">
          <a:extLst>
            <a:ext uri="{FF2B5EF4-FFF2-40B4-BE49-F238E27FC236}">
              <a16:creationId xmlns:a16="http://schemas.microsoft.com/office/drawing/2014/main" id="{00000000-0008-0000-0200-000081060000}"/>
            </a:ext>
          </a:extLst>
        </xdr:cNvPr>
        <xdr:cNvSpPr txBox="1">
          <a:spLocks noChangeArrowheads="1"/>
        </xdr:cNvSpPr>
      </xdr:nvSpPr>
      <xdr:spPr bwMode="auto">
        <a:xfrm>
          <a:off x="5067300" y="205454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485775" cy="66675"/>
    <xdr:sp macro="" textlink="">
      <xdr:nvSpPr>
        <xdr:cNvPr id="1666" name="Text Box 3">
          <a:extLst>
            <a:ext uri="{FF2B5EF4-FFF2-40B4-BE49-F238E27FC236}">
              <a16:creationId xmlns:a16="http://schemas.microsoft.com/office/drawing/2014/main" id="{00000000-0008-0000-0200-00008206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133350" cy="28575"/>
    <xdr:sp macro="" textlink="">
      <xdr:nvSpPr>
        <xdr:cNvPr id="1667" name="Text Box 4">
          <a:extLst>
            <a:ext uri="{FF2B5EF4-FFF2-40B4-BE49-F238E27FC236}">
              <a16:creationId xmlns:a16="http://schemas.microsoft.com/office/drawing/2014/main" id="{00000000-0008-0000-0200-000083060000}"/>
            </a:ext>
          </a:extLst>
        </xdr:cNvPr>
        <xdr:cNvSpPr txBox="1">
          <a:spLocks noChangeArrowheads="1"/>
        </xdr:cNvSpPr>
      </xdr:nvSpPr>
      <xdr:spPr bwMode="auto">
        <a:xfrm>
          <a:off x="5067300" y="205454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485775" cy="66675"/>
    <xdr:sp macro="" textlink="">
      <xdr:nvSpPr>
        <xdr:cNvPr id="1668" name="Text Box 5">
          <a:extLst>
            <a:ext uri="{FF2B5EF4-FFF2-40B4-BE49-F238E27FC236}">
              <a16:creationId xmlns:a16="http://schemas.microsoft.com/office/drawing/2014/main" id="{00000000-0008-0000-0200-00008406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133350" cy="28575"/>
    <xdr:sp macro="" textlink="">
      <xdr:nvSpPr>
        <xdr:cNvPr id="1669" name="Text Box 6">
          <a:extLst>
            <a:ext uri="{FF2B5EF4-FFF2-40B4-BE49-F238E27FC236}">
              <a16:creationId xmlns:a16="http://schemas.microsoft.com/office/drawing/2014/main" id="{00000000-0008-0000-0200-000085060000}"/>
            </a:ext>
          </a:extLst>
        </xdr:cNvPr>
        <xdr:cNvSpPr txBox="1">
          <a:spLocks noChangeArrowheads="1"/>
        </xdr:cNvSpPr>
      </xdr:nvSpPr>
      <xdr:spPr bwMode="auto">
        <a:xfrm>
          <a:off x="5067300" y="205454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485775" cy="66675"/>
    <xdr:sp macro="" textlink="">
      <xdr:nvSpPr>
        <xdr:cNvPr id="1670" name="Text Box 7">
          <a:extLst>
            <a:ext uri="{FF2B5EF4-FFF2-40B4-BE49-F238E27FC236}">
              <a16:creationId xmlns:a16="http://schemas.microsoft.com/office/drawing/2014/main" id="{00000000-0008-0000-0200-00008606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133350" cy="28575"/>
    <xdr:sp macro="" textlink="">
      <xdr:nvSpPr>
        <xdr:cNvPr id="1671" name="Text Box 8">
          <a:extLst>
            <a:ext uri="{FF2B5EF4-FFF2-40B4-BE49-F238E27FC236}">
              <a16:creationId xmlns:a16="http://schemas.microsoft.com/office/drawing/2014/main" id="{00000000-0008-0000-0200-000087060000}"/>
            </a:ext>
          </a:extLst>
        </xdr:cNvPr>
        <xdr:cNvSpPr txBox="1">
          <a:spLocks noChangeArrowheads="1"/>
        </xdr:cNvSpPr>
      </xdr:nvSpPr>
      <xdr:spPr bwMode="auto">
        <a:xfrm>
          <a:off x="5067300" y="205454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23875" cy="66675"/>
    <xdr:sp macro="" textlink="">
      <xdr:nvSpPr>
        <xdr:cNvPr id="1672" name="Text Box 9">
          <a:extLst>
            <a:ext uri="{FF2B5EF4-FFF2-40B4-BE49-F238E27FC236}">
              <a16:creationId xmlns:a16="http://schemas.microsoft.com/office/drawing/2014/main" id="{00000000-0008-0000-0200-000088060000}"/>
            </a:ext>
          </a:extLst>
        </xdr:cNvPr>
        <xdr:cNvSpPr txBox="1">
          <a:spLocks noChangeArrowheads="1"/>
        </xdr:cNvSpPr>
      </xdr:nvSpPr>
      <xdr:spPr bwMode="auto">
        <a:xfrm>
          <a:off x="5067300" y="205454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23875" cy="66675"/>
    <xdr:sp macro="" textlink="">
      <xdr:nvSpPr>
        <xdr:cNvPr id="1673" name="Text Box 13">
          <a:extLst>
            <a:ext uri="{FF2B5EF4-FFF2-40B4-BE49-F238E27FC236}">
              <a16:creationId xmlns:a16="http://schemas.microsoft.com/office/drawing/2014/main" id="{00000000-0008-0000-0200-000089060000}"/>
            </a:ext>
          </a:extLst>
        </xdr:cNvPr>
        <xdr:cNvSpPr txBox="1">
          <a:spLocks noChangeArrowheads="1"/>
        </xdr:cNvSpPr>
      </xdr:nvSpPr>
      <xdr:spPr bwMode="auto">
        <a:xfrm>
          <a:off x="5067300" y="205454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485775" cy="66675"/>
    <xdr:sp macro="" textlink="">
      <xdr:nvSpPr>
        <xdr:cNvPr id="1674" name="Text Box 15">
          <a:extLst>
            <a:ext uri="{FF2B5EF4-FFF2-40B4-BE49-F238E27FC236}">
              <a16:creationId xmlns:a16="http://schemas.microsoft.com/office/drawing/2014/main" id="{00000000-0008-0000-0200-00008A06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485775" cy="66675"/>
    <xdr:sp macro="" textlink="">
      <xdr:nvSpPr>
        <xdr:cNvPr id="1675" name="Text Box 16">
          <a:extLst>
            <a:ext uri="{FF2B5EF4-FFF2-40B4-BE49-F238E27FC236}">
              <a16:creationId xmlns:a16="http://schemas.microsoft.com/office/drawing/2014/main" id="{00000000-0008-0000-0200-00008B06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219075" cy="28575"/>
    <xdr:sp macro="" textlink="">
      <xdr:nvSpPr>
        <xdr:cNvPr id="1676" name="Text Box 1">
          <a:extLst>
            <a:ext uri="{FF2B5EF4-FFF2-40B4-BE49-F238E27FC236}">
              <a16:creationId xmlns:a16="http://schemas.microsoft.com/office/drawing/2014/main" id="{00000000-0008-0000-0200-00008C06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677" name="Text Box 3">
          <a:extLst>
            <a:ext uri="{FF2B5EF4-FFF2-40B4-BE49-F238E27FC236}">
              <a16:creationId xmlns:a16="http://schemas.microsoft.com/office/drawing/2014/main" id="{00000000-0008-0000-0200-00008D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219075" cy="28575"/>
    <xdr:sp macro="" textlink="">
      <xdr:nvSpPr>
        <xdr:cNvPr id="1678" name="Text Box 4">
          <a:extLst>
            <a:ext uri="{FF2B5EF4-FFF2-40B4-BE49-F238E27FC236}">
              <a16:creationId xmlns:a16="http://schemas.microsoft.com/office/drawing/2014/main" id="{00000000-0008-0000-0200-00008E06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679" name="Text Box 5">
          <a:extLst>
            <a:ext uri="{FF2B5EF4-FFF2-40B4-BE49-F238E27FC236}">
              <a16:creationId xmlns:a16="http://schemas.microsoft.com/office/drawing/2014/main" id="{00000000-0008-0000-0200-00008F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219075" cy="28575"/>
    <xdr:sp macro="" textlink="">
      <xdr:nvSpPr>
        <xdr:cNvPr id="1680" name="Text Box 6">
          <a:extLst>
            <a:ext uri="{FF2B5EF4-FFF2-40B4-BE49-F238E27FC236}">
              <a16:creationId xmlns:a16="http://schemas.microsoft.com/office/drawing/2014/main" id="{00000000-0008-0000-0200-00009006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681" name="Text Box 7">
          <a:extLst>
            <a:ext uri="{FF2B5EF4-FFF2-40B4-BE49-F238E27FC236}">
              <a16:creationId xmlns:a16="http://schemas.microsoft.com/office/drawing/2014/main" id="{00000000-0008-0000-0200-000091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71500" cy="38100"/>
    <xdr:sp macro="" textlink="">
      <xdr:nvSpPr>
        <xdr:cNvPr id="1682" name="Text Box 9">
          <a:extLst>
            <a:ext uri="{FF2B5EF4-FFF2-40B4-BE49-F238E27FC236}">
              <a16:creationId xmlns:a16="http://schemas.microsoft.com/office/drawing/2014/main" id="{00000000-0008-0000-0200-000092060000}"/>
            </a:ext>
          </a:extLst>
        </xdr:cNvPr>
        <xdr:cNvSpPr txBox="1">
          <a:spLocks noChangeArrowheads="1"/>
        </xdr:cNvSpPr>
      </xdr:nvSpPr>
      <xdr:spPr bwMode="auto">
        <a:xfrm>
          <a:off x="5067300" y="205454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683" name="Text Box 15">
          <a:extLst>
            <a:ext uri="{FF2B5EF4-FFF2-40B4-BE49-F238E27FC236}">
              <a16:creationId xmlns:a16="http://schemas.microsoft.com/office/drawing/2014/main" id="{00000000-0008-0000-0200-000093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684" name="Text Box 16">
          <a:extLst>
            <a:ext uri="{FF2B5EF4-FFF2-40B4-BE49-F238E27FC236}">
              <a16:creationId xmlns:a16="http://schemas.microsoft.com/office/drawing/2014/main" id="{00000000-0008-0000-0200-000094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685" name="Text Box 17">
          <a:extLst>
            <a:ext uri="{FF2B5EF4-FFF2-40B4-BE49-F238E27FC236}">
              <a16:creationId xmlns:a16="http://schemas.microsoft.com/office/drawing/2014/main" id="{00000000-0008-0000-0200-000095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219075" cy="28575"/>
    <xdr:sp macro="" textlink="">
      <xdr:nvSpPr>
        <xdr:cNvPr id="1686" name="Text Box 1">
          <a:extLst>
            <a:ext uri="{FF2B5EF4-FFF2-40B4-BE49-F238E27FC236}">
              <a16:creationId xmlns:a16="http://schemas.microsoft.com/office/drawing/2014/main" id="{00000000-0008-0000-0200-00009606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687" name="Text Box 3">
          <a:extLst>
            <a:ext uri="{FF2B5EF4-FFF2-40B4-BE49-F238E27FC236}">
              <a16:creationId xmlns:a16="http://schemas.microsoft.com/office/drawing/2014/main" id="{00000000-0008-0000-0200-000097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219075" cy="28575"/>
    <xdr:sp macro="" textlink="">
      <xdr:nvSpPr>
        <xdr:cNvPr id="1688" name="Text Box 4">
          <a:extLst>
            <a:ext uri="{FF2B5EF4-FFF2-40B4-BE49-F238E27FC236}">
              <a16:creationId xmlns:a16="http://schemas.microsoft.com/office/drawing/2014/main" id="{00000000-0008-0000-0200-00009806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689" name="Text Box 5">
          <a:extLst>
            <a:ext uri="{FF2B5EF4-FFF2-40B4-BE49-F238E27FC236}">
              <a16:creationId xmlns:a16="http://schemas.microsoft.com/office/drawing/2014/main" id="{00000000-0008-0000-0200-000099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219075" cy="28575"/>
    <xdr:sp macro="" textlink="">
      <xdr:nvSpPr>
        <xdr:cNvPr id="1690" name="Text Box 6">
          <a:extLst>
            <a:ext uri="{FF2B5EF4-FFF2-40B4-BE49-F238E27FC236}">
              <a16:creationId xmlns:a16="http://schemas.microsoft.com/office/drawing/2014/main" id="{00000000-0008-0000-0200-00009A06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691" name="Text Box 7">
          <a:extLst>
            <a:ext uri="{FF2B5EF4-FFF2-40B4-BE49-F238E27FC236}">
              <a16:creationId xmlns:a16="http://schemas.microsoft.com/office/drawing/2014/main" id="{00000000-0008-0000-0200-00009B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71500" cy="38100"/>
    <xdr:sp macro="" textlink="">
      <xdr:nvSpPr>
        <xdr:cNvPr id="1692" name="Text Box 9">
          <a:extLst>
            <a:ext uri="{FF2B5EF4-FFF2-40B4-BE49-F238E27FC236}">
              <a16:creationId xmlns:a16="http://schemas.microsoft.com/office/drawing/2014/main" id="{00000000-0008-0000-0200-00009C060000}"/>
            </a:ext>
          </a:extLst>
        </xdr:cNvPr>
        <xdr:cNvSpPr txBox="1">
          <a:spLocks noChangeArrowheads="1"/>
        </xdr:cNvSpPr>
      </xdr:nvSpPr>
      <xdr:spPr bwMode="auto">
        <a:xfrm>
          <a:off x="5067300" y="205454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693" name="Text Box 15">
          <a:extLst>
            <a:ext uri="{FF2B5EF4-FFF2-40B4-BE49-F238E27FC236}">
              <a16:creationId xmlns:a16="http://schemas.microsoft.com/office/drawing/2014/main" id="{00000000-0008-0000-0200-00009D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694" name="Text Box 16">
          <a:extLst>
            <a:ext uri="{FF2B5EF4-FFF2-40B4-BE49-F238E27FC236}">
              <a16:creationId xmlns:a16="http://schemas.microsoft.com/office/drawing/2014/main" id="{00000000-0008-0000-0200-00009E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695" name="Text Box 17">
          <a:extLst>
            <a:ext uri="{FF2B5EF4-FFF2-40B4-BE49-F238E27FC236}">
              <a16:creationId xmlns:a16="http://schemas.microsoft.com/office/drawing/2014/main" id="{00000000-0008-0000-0200-00009F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133350" cy="28575"/>
    <xdr:sp macro="" textlink="">
      <xdr:nvSpPr>
        <xdr:cNvPr id="1696" name="Text Box 1">
          <a:extLst>
            <a:ext uri="{FF2B5EF4-FFF2-40B4-BE49-F238E27FC236}">
              <a16:creationId xmlns:a16="http://schemas.microsoft.com/office/drawing/2014/main" id="{00000000-0008-0000-0200-0000A0060000}"/>
            </a:ext>
          </a:extLst>
        </xdr:cNvPr>
        <xdr:cNvSpPr txBox="1">
          <a:spLocks noChangeArrowheads="1"/>
        </xdr:cNvSpPr>
      </xdr:nvSpPr>
      <xdr:spPr bwMode="auto">
        <a:xfrm>
          <a:off x="5067300" y="205454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485775" cy="66675"/>
    <xdr:sp macro="" textlink="">
      <xdr:nvSpPr>
        <xdr:cNvPr id="1697" name="Text Box 3">
          <a:extLst>
            <a:ext uri="{FF2B5EF4-FFF2-40B4-BE49-F238E27FC236}">
              <a16:creationId xmlns:a16="http://schemas.microsoft.com/office/drawing/2014/main" id="{00000000-0008-0000-0200-0000A106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133350" cy="28575"/>
    <xdr:sp macro="" textlink="">
      <xdr:nvSpPr>
        <xdr:cNvPr id="1698" name="Text Box 4">
          <a:extLst>
            <a:ext uri="{FF2B5EF4-FFF2-40B4-BE49-F238E27FC236}">
              <a16:creationId xmlns:a16="http://schemas.microsoft.com/office/drawing/2014/main" id="{00000000-0008-0000-0200-0000A2060000}"/>
            </a:ext>
          </a:extLst>
        </xdr:cNvPr>
        <xdr:cNvSpPr txBox="1">
          <a:spLocks noChangeArrowheads="1"/>
        </xdr:cNvSpPr>
      </xdr:nvSpPr>
      <xdr:spPr bwMode="auto">
        <a:xfrm>
          <a:off x="5067300" y="205454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485775" cy="66675"/>
    <xdr:sp macro="" textlink="">
      <xdr:nvSpPr>
        <xdr:cNvPr id="1699" name="Text Box 5">
          <a:extLst>
            <a:ext uri="{FF2B5EF4-FFF2-40B4-BE49-F238E27FC236}">
              <a16:creationId xmlns:a16="http://schemas.microsoft.com/office/drawing/2014/main" id="{00000000-0008-0000-0200-0000A306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133350" cy="28575"/>
    <xdr:sp macro="" textlink="">
      <xdr:nvSpPr>
        <xdr:cNvPr id="1700" name="Text Box 6">
          <a:extLst>
            <a:ext uri="{FF2B5EF4-FFF2-40B4-BE49-F238E27FC236}">
              <a16:creationId xmlns:a16="http://schemas.microsoft.com/office/drawing/2014/main" id="{00000000-0008-0000-0200-0000A4060000}"/>
            </a:ext>
          </a:extLst>
        </xdr:cNvPr>
        <xdr:cNvSpPr txBox="1">
          <a:spLocks noChangeArrowheads="1"/>
        </xdr:cNvSpPr>
      </xdr:nvSpPr>
      <xdr:spPr bwMode="auto">
        <a:xfrm>
          <a:off x="5067300" y="205454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485775" cy="66675"/>
    <xdr:sp macro="" textlink="">
      <xdr:nvSpPr>
        <xdr:cNvPr id="1701" name="Text Box 7">
          <a:extLst>
            <a:ext uri="{FF2B5EF4-FFF2-40B4-BE49-F238E27FC236}">
              <a16:creationId xmlns:a16="http://schemas.microsoft.com/office/drawing/2014/main" id="{00000000-0008-0000-0200-0000A506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133350" cy="28575"/>
    <xdr:sp macro="" textlink="">
      <xdr:nvSpPr>
        <xdr:cNvPr id="1702" name="Text Box 8">
          <a:extLst>
            <a:ext uri="{FF2B5EF4-FFF2-40B4-BE49-F238E27FC236}">
              <a16:creationId xmlns:a16="http://schemas.microsoft.com/office/drawing/2014/main" id="{00000000-0008-0000-0200-0000A6060000}"/>
            </a:ext>
          </a:extLst>
        </xdr:cNvPr>
        <xdr:cNvSpPr txBox="1">
          <a:spLocks noChangeArrowheads="1"/>
        </xdr:cNvSpPr>
      </xdr:nvSpPr>
      <xdr:spPr bwMode="auto">
        <a:xfrm>
          <a:off x="5067300" y="205454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23875" cy="66675"/>
    <xdr:sp macro="" textlink="">
      <xdr:nvSpPr>
        <xdr:cNvPr id="1703" name="Text Box 9">
          <a:extLst>
            <a:ext uri="{FF2B5EF4-FFF2-40B4-BE49-F238E27FC236}">
              <a16:creationId xmlns:a16="http://schemas.microsoft.com/office/drawing/2014/main" id="{00000000-0008-0000-0200-0000A7060000}"/>
            </a:ext>
          </a:extLst>
        </xdr:cNvPr>
        <xdr:cNvSpPr txBox="1">
          <a:spLocks noChangeArrowheads="1"/>
        </xdr:cNvSpPr>
      </xdr:nvSpPr>
      <xdr:spPr bwMode="auto">
        <a:xfrm>
          <a:off x="5067300" y="205454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23875" cy="66675"/>
    <xdr:sp macro="" textlink="">
      <xdr:nvSpPr>
        <xdr:cNvPr id="1704" name="Text Box 13">
          <a:extLst>
            <a:ext uri="{FF2B5EF4-FFF2-40B4-BE49-F238E27FC236}">
              <a16:creationId xmlns:a16="http://schemas.microsoft.com/office/drawing/2014/main" id="{00000000-0008-0000-0200-0000A8060000}"/>
            </a:ext>
          </a:extLst>
        </xdr:cNvPr>
        <xdr:cNvSpPr txBox="1">
          <a:spLocks noChangeArrowheads="1"/>
        </xdr:cNvSpPr>
      </xdr:nvSpPr>
      <xdr:spPr bwMode="auto">
        <a:xfrm>
          <a:off x="5067300" y="205454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485775" cy="66675"/>
    <xdr:sp macro="" textlink="">
      <xdr:nvSpPr>
        <xdr:cNvPr id="1705" name="Text Box 15">
          <a:extLst>
            <a:ext uri="{FF2B5EF4-FFF2-40B4-BE49-F238E27FC236}">
              <a16:creationId xmlns:a16="http://schemas.microsoft.com/office/drawing/2014/main" id="{00000000-0008-0000-0200-0000A906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485775" cy="66675"/>
    <xdr:sp macro="" textlink="">
      <xdr:nvSpPr>
        <xdr:cNvPr id="1706" name="Text Box 16">
          <a:extLst>
            <a:ext uri="{FF2B5EF4-FFF2-40B4-BE49-F238E27FC236}">
              <a16:creationId xmlns:a16="http://schemas.microsoft.com/office/drawing/2014/main" id="{00000000-0008-0000-0200-0000AA060000}"/>
            </a:ext>
          </a:extLst>
        </xdr:cNvPr>
        <xdr:cNvSpPr txBox="1">
          <a:spLocks noChangeArrowheads="1"/>
        </xdr:cNvSpPr>
      </xdr:nvSpPr>
      <xdr:spPr bwMode="auto">
        <a:xfrm>
          <a:off x="5067300" y="205454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219075" cy="28575"/>
    <xdr:sp macro="" textlink="">
      <xdr:nvSpPr>
        <xdr:cNvPr id="1707" name="Text Box 1">
          <a:extLst>
            <a:ext uri="{FF2B5EF4-FFF2-40B4-BE49-F238E27FC236}">
              <a16:creationId xmlns:a16="http://schemas.microsoft.com/office/drawing/2014/main" id="{00000000-0008-0000-0200-0000AB06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708" name="Text Box 3">
          <a:extLst>
            <a:ext uri="{FF2B5EF4-FFF2-40B4-BE49-F238E27FC236}">
              <a16:creationId xmlns:a16="http://schemas.microsoft.com/office/drawing/2014/main" id="{00000000-0008-0000-0200-0000AC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219075" cy="28575"/>
    <xdr:sp macro="" textlink="">
      <xdr:nvSpPr>
        <xdr:cNvPr id="1709" name="Text Box 4">
          <a:extLst>
            <a:ext uri="{FF2B5EF4-FFF2-40B4-BE49-F238E27FC236}">
              <a16:creationId xmlns:a16="http://schemas.microsoft.com/office/drawing/2014/main" id="{00000000-0008-0000-0200-0000AD06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710" name="Text Box 5">
          <a:extLst>
            <a:ext uri="{FF2B5EF4-FFF2-40B4-BE49-F238E27FC236}">
              <a16:creationId xmlns:a16="http://schemas.microsoft.com/office/drawing/2014/main" id="{00000000-0008-0000-0200-0000AE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219075" cy="28575"/>
    <xdr:sp macro="" textlink="">
      <xdr:nvSpPr>
        <xdr:cNvPr id="1711" name="Text Box 6">
          <a:extLst>
            <a:ext uri="{FF2B5EF4-FFF2-40B4-BE49-F238E27FC236}">
              <a16:creationId xmlns:a16="http://schemas.microsoft.com/office/drawing/2014/main" id="{00000000-0008-0000-0200-0000AF06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712" name="Text Box 7">
          <a:extLst>
            <a:ext uri="{FF2B5EF4-FFF2-40B4-BE49-F238E27FC236}">
              <a16:creationId xmlns:a16="http://schemas.microsoft.com/office/drawing/2014/main" id="{00000000-0008-0000-0200-0000B0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71500" cy="38100"/>
    <xdr:sp macro="" textlink="">
      <xdr:nvSpPr>
        <xdr:cNvPr id="1713" name="Text Box 9">
          <a:extLst>
            <a:ext uri="{FF2B5EF4-FFF2-40B4-BE49-F238E27FC236}">
              <a16:creationId xmlns:a16="http://schemas.microsoft.com/office/drawing/2014/main" id="{00000000-0008-0000-0200-0000B1060000}"/>
            </a:ext>
          </a:extLst>
        </xdr:cNvPr>
        <xdr:cNvSpPr txBox="1">
          <a:spLocks noChangeArrowheads="1"/>
        </xdr:cNvSpPr>
      </xdr:nvSpPr>
      <xdr:spPr bwMode="auto">
        <a:xfrm>
          <a:off x="5067300" y="205454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714" name="Text Box 15">
          <a:extLst>
            <a:ext uri="{FF2B5EF4-FFF2-40B4-BE49-F238E27FC236}">
              <a16:creationId xmlns:a16="http://schemas.microsoft.com/office/drawing/2014/main" id="{00000000-0008-0000-0200-0000B2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715" name="Text Box 16">
          <a:extLst>
            <a:ext uri="{FF2B5EF4-FFF2-40B4-BE49-F238E27FC236}">
              <a16:creationId xmlns:a16="http://schemas.microsoft.com/office/drawing/2014/main" id="{00000000-0008-0000-0200-0000B3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716" name="Text Box 17">
          <a:extLst>
            <a:ext uri="{FF2B5EF4-FFF2-40B4-BE49-F238E27FC236}">
              <a16:creationId xmlns:a16="http://schemas.microsoft.com/office/drawing/2014/main" id="{00000000-0008-0000-0200-0000B4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219075" cy="28575"/>
    <xdr:sp macro="" textlink="">
      <xdr:nvSpPr>
        <xdr:cNvPr id="1717" name="Text Box 1">
          <a:extLst>
            <a:ext uri="{FF2B5EF4-FFF2-40B4-BE49-F238E27FC236}">
              <a16:creationId xmlns:a16="http://schemas.microsoft.com/office/drawing/2014/main" id="{00000000-0008-0000-0200-0000B506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718" name="Text Box 3">
          <a:extLst>
            <a:ext uri="{FF2B5EF4-FFF2-40B4-BE49-F238E27FC236}">
              <a16:creationId xmlns:a16="http://schemas.microsoft.com/office/drawing/2014/main" id="{00000000-0008-0000-0200-0000B6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219075" cy="28575"/>
    <xdr:sp macro="" textlink="">
      <xdr:nvSpPr>
        <xdr:cNvPr id="1719" name="Text Box 4">
          <a:extLst>
            <a:ext uri="{FF2B5EF4-FFF2-40B4-BE49-F238E27FC236}">
              <a16:creationId xmlns:a16="http://schemas.microsoft.com/office/drawing/2014/main" id="{00000000-0008-0000-0200-0000B706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720" name="Text Box 5">
          <a:extLst>
            <a:ext uri="{FF2B5EF4-FFF2-40B4-BE49-F238E27FC236}">
              <a16:creationId xmlns:a16="http://schemas.microsoft.com/office/drawing/2014/main" id="{00000000-0008-0000-0200-0000B8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219075" cy="28575"/>
    <xdr:sp macro="" textlink="">
      <xdr:nvSpPr>
        <xdr:cNvPr id="1721" name="Text Box 6">
          <a:extLst>
            <a:ext uri="{FF2B5EF4-FFF2-40B4-BE49-F238E27FC236}">
              <a16:creationId xmlns:a16="http://schemas.microsoft.com/office/drawing/2014/main" id="{00000000-0008-0000-0200-0000B9060000}"/>
            </a:ext>
          </a:extLst>
        </xdr:cNvPr>
        <xdr:cNvSpPr txBox="1">
          <a:spLocks noChangeArrowheads="1"/>
        </xdr:cNvSpPr>
      </xdr:nvSpPr>
      <xdr:spPr bwMode="auto">
        <a:xfrm>
          <a:off x="5067300" y="205454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722" name="Text Box 7">
          <a:extLst>
            <a:ext uri="{FF2B5EF4-FFF2-40B4-BE49-F238E27FC236}">
              <a16:creationId xmlns:a16="http://schemas.microsoft.com/office/drawing/2014/main" id="{00000000-0008-0000-0200-0000BA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71500" cy="38100"/>
    <xdr:sp macro="" textlink="">
      <xdr:nvSpPr>
        <xdr:cNvPr id="1723" name="Text Box 9">
          <a:extLst>
            <a:ext uri="{FF2B5EF4-FFF2-40B4-BE49-F238E27FC236}">
              <a16:creationId xmlns:a16="http://schemas.microsoft.com/office/drawing/2014/main" id="{00000000-0008-0000-0200-0000BB060000}"/>
            </a:ext>
          </a:extLst>
        </xdr:cNvPr>
        <xdr:cNvSpPr txBox="1">
          <a:spLocks noChangeArrowheads="1"/>
        </xdr:cNvSpPr>
      </xdr:nvSpPr>
      <xdr:spPr bwMode="auto">
        <a:xfrm>
          <a:off x="5067300" y="205454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724" name="Text Box 15">
          <a:extLst>
            <a:ext uri="{FF2B5EF4-FFF2-40B4-BE49-F238E27FC236}">
              <a16:creationId xmlns:a16="http://schemas.microsoft.com/office/drawing/2014/main" id="{00000000-0008-0000-0200-0000BC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725" name="Text Box 16">
          <a:extLst>
            <a:ext uri="{FF2B5EF4-FFF2-40B4-BE49-F238E27FC236}">
              <a16:creationId xmlns:a16="http://schemas.microsoft.com/office/drawing/2014/main" id="{00000000-0008-0000-0200-0000BD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50</xdr:row>
      <xdr:rowOff>0</xdr:rowOff>
    </xdr:from>
    <xdr:ext cx="533400" cy="38100"/>
    <xdr:sp macro="" textlink="">
      <xdr:nvSpPr>
        <xdr:cNvPr id="1726" name="Text Box 17">
          <a:extLst>
            <a:ext uri="{FF2B5EF4-FFF2-40B4-BE49-F238E27FC236}">
              <a16:creationId xmlns:a16="http://schemas.microsoft.com/office/drawing/2014/main" id="{00000000-0008-0000-0200-0000BE060000}"/>
            </a:ext>
          </a:extLst>
        </xdr:cNvPr>
        <xdr:cNvSpPr txBox="1">
          <a:spLocks noChangeArrowheads="1"/>
        </xdr:cNvSpPr>
      </xdr:nvSpPr>
      <xdr:spPr bwMode="auto">
        <a:xfrm>
          <a:off x="5067300" y="205454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133350" cy="28575"/>
    <xdr:sp macro="" textlink="">
      <xdr:nvSpPr>
        <xdr:cNvPr id="1727" name="Text Box 1">
          <a:extLst>
            <a:ext uri="{FF2B5EF4-FFF2-40B4-BE49-F238E27FC236}">
              <a16:creationId xmlns:a16="http://schemas.microsoft.com/office/drawing/2014/main" id="{00000000-0008-0000-0200-0000BF060000}"/>
            </a:ext>
          </a:extLst>
        </xdr:cNvPr>
        <xdr:cNvSpPr txBox="1">
          <a:spLocks noChangeArrowheads="1"/>
        </xdr:cNvSpPr>
      </xdr:nvSpPr>
      <xdr:spPr bwMode="auto">
        <a:xfrm>
          <a:off x="5067300" y="308038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133350" cy="28575"/>
    <xdr:sp macro="" textlink="">
      <xdr:nvSpPr>
        <xdr:cNvPr id="1729" name="Text Box 4">
          <a:extLst>
            <a:ext uri="{FF2B5EF4-FFF2-40B4-BE49-F238E27FC236}">
              <a16:creationId xmlns:a16="http://schemas.microsoft.com/office/drawing/2014/main" id="{00000000-0008-0000-0200-0000C1060000}"/>
            </a:ext>
          </a:extLst>
        </xdr:cNvPr>
        <xdr:cNvSpPr txBox="1">
          <a:spLocks noChangeArrowheads="1"/>
        </xdr:cNvSpPr>
      </xdr:nvSpPr>
      <xdr:spPr bwMode="auto">
        <a:xfrm>
          <a:off x="5067300" y="308038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485775" cy="66675"/>
    <xdr:sp macro="" textlink="">
      <xdr:nvSpPr>
        <xdr:cNvPr id="1730" name="Text Box 5">
          <a:extLst>
            <a:ext uri="{FF2B5EF4-FFF2-40B4-BE49-F238E27FC236}">
              <a16:creationId xmlns:a16="http://schemas.microsoft.com/office/drawing/2014/main" id="{00000000-0008-0000-0200-0000C2060000}"/>
            </a:ext>
          </a:extLst>
        </xdr:cNvPr>
        <xdr:cNvSpPr txBox="1">
          <a:spLocks noChangeArrowheads="1"/>
        </xdr:cNvSpPr>
      </xdr:nvSpPr>
      <xdr:spPr bwMode="auto">
        <a:xfrm>
          <a:off x="5067300" y="308038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133350" cy="28575"/>
    <xdr:sp macro="" textlink="">
      <xdr:nvSpPr>
        <xdr:cNvPr id="1731" name="Text Box 6">
          <a:extLst>
            <a:ext uri="{FF2B5EF4-FFF2-40B4-BE49-F238E27FC236}">
              <a16:creationId xmlns:a16="http://schemas.microsoft.com/office/drawing/2014/main" id="{00000000-0008-0000-0200-0000C3060000}"/>
            </a:ext>
          </a:extLst>
        </xdr:cNvPr>
        <xdr:cNvSpPr txBox="1">
          <a:spLocks noChangeArrowheads="1"/>
        </xdr:cNvSpPr>
      </xdr:nvSpPr>
      <xdr:spPr bwMode="auto">
        <a:xfrm>
          <a:off x="5067300" y="308038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485775" cy="66675"/>
    <xdr:sp macro="" textlink="">
      <xdr:nvSpPr>
        <xdr:cNvPr id="1732" name="Text Box 7">
          <a:extLst>
            <a:ext uri="{FF2B5EF4-FFF2-40B4-BE49-F238E27FC236}">
              <a16:creationId xmlns:a16="http://schemas.microsoft.com/office/drawing/2014/main" id="{00000000-0008-0000-0200-0000C4060000}"/>
            </a:ext>
          </a:extLst>
        </xdr:cNvPr>
        <xdr:cNvSpPr txBox="1">
          <a:spLocks noChangeArrowheads="1"/>
        </xdr:cNvSpPr>
      </xdr:nvSpPr>
      <xdr:spPr bwMode="auto">
        <a:xfrm>
          <a:off x="5067300" y="308038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133350" cy="28575"/>
    <xdr:sp macro="" textlink="">
      <xdr:nvSpPr>
        <xdr:cNvPr id="1733" name="Text Box 8">
          <a:extLst>
            <a:ext uri="{FF2B5EF4-FFF2-40B4-BE49-F238E27FC236}">
              <a16:creationId xmlns:a16="http://schemas.microsoft.com/office/drawing/2014/main" id="{00000000-0008-0000-0200-0000C5060000}"/>
            </a:ext>
          </a:extLst>
        </xdr:cNvPr>
        <xdr:cNvSpPr txBox="1">
          <a:spLocks noChangeArrowheads="1"/>
        </xdr:cNvSpPr>
      </xdr:nvSpPr>
      <xdr:spPr bwMode="auto">
        <a:xfrm>
          <a:off x="5067300" y="308038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23875" cy="66675"/>
    <xdr:sp macro="" textlink="">
      <xdr:nvSpPr>
        <xdr:cNvPr id="1734" name="Text Box 9">
          <a:extLst>
            <a:ext uri="{FF2B5EF4-FFF2-40B4-BE49-F238E27FC236}">
              <a16:creationId xmlns:a16="http://schemas.microsoft.com/office/drawing/2014/main" id="{00000000-0008-0000-0200-0000C6060000}"/>
            </a:ext>
          </a:extLst>
        </xdr:cNvPr>
        <xdr:cNvSpPr txBox="1">
          <a:spLocks noChangeArrowheads="1"/>
        </xdr:cNvSpPr>
      </xdr:nvSpPr>
      <xdr:spPr bwMode="auto">
        <a:xfrm>
          <a:off x="5067300" y="308038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23875" cy="66675"/>
    <xdr:sp macro="" textlink="">
      <xdr:nvSpPr>
        <xdr:cNvPr id="1735" name="Text Box 13">
          <a:extLst>
            <a:ext uri="{FF2B5EF4-FFF2-40B4-BE49-F238E27FC236}">
              <a16:creationId xmlns:a16="http://schemas.microsoft.com/office/drawing/2014/main" id="{00000000-0008-0000-0200-0000C7060000}"/>
            </a:ext>
          </a:extLst>
        </xdr:cNvPr>
        <xdr:cNvSpPr txBox="1">
          <a:spLocks noChangeArrowheads="1"/>
        </xdr:cNvSpPr>
      </xdr:nvSpPr>
      <xdr:spPr bwMode="auto">
        <a:xfrm>
          <a:off x="5067300" y="308038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485775" cy="66675"/>
    <xdr:sp macro="" textlink="">
      <xdr:nvSpPr>
        <xdr:cNvPr id="1736" name="Text Box 15">
          <a:extLst>
            <a:ext uri="{FF2B5EF4-FFF2-40B4-BE49-F238E27FC236}">
              <a16:creationId xmlns:a16="http://schemas.microsoft.com/office/drawing/2014/main" id="{00000000-0008-0000-0200-0000C8060000}"/>
            </a:ext>
          </a:extLst>
        </xdr:cNvPr>
        <xdr:cNvSpPr txBox="1">
          <a:spLocks noChangeArrowheads="1"/>
        </xdr:cNvSpPr>
      </xdr:nvSpPr>
      <xdr:spPr bwMode="auto">
        <a:xfrm>
          <a:off x="5067300" y="308038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485775" cy="66675"/>
    <xdr:sp macro="" textlink="">
      <xdr:nvSpPr>
        <xdr:cNvPr id="1737" name="Text Box 16">
          <a:extLst>
            <a:ext uri="{FF2B5EF4-FFF2-40B4-BE49-F238E27FC236}">
              <a16:creationId xmlns:a16="http://schemas.microsoft.com/office/drawing/2014/main" id="{00000000-0008-0000-0200-0000C9060000}"/>
            </a:ext>
          </a:extLst>
        </xdr:cNvPr>
        <xdr:cNvSpPr txBox="1">
          <a:spLocks noChangeArrowheads="1"/>
        </xdr:cNvSpPr>
      </xdr:nvSpPr>
      <xdr:spPr bwMode="auto">
        <a:xfrm>
          <a:off x="5067300" y="308038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219075" cy="28575"/>
    <xdr:sp macro="" textlink="">
      <xdr:nvSpPr>
        <xdr:cNvPr id="1738" name="Text Box 1">
          <a:extLst>
            <a:ext uri="{FF2B5EF4-FFF2-40B4-BE49-F238E27FC236}">
              <a16:creationId xmlns:a16="http://schemas.microsoft.com/office/drawing/2014/main" id="{00000000-0008-0000-0200-0000CA060000}"/>
            </a:ext>
          </a:extLst>
        </xdr:cNvPr>
        <xdr:cNvSpPr txBox="1">
          <a:spLocks noChangeArrowheads="1"/>
        </xdr:cNvSpPr>
      </xdr:nvSpPr>
      <xdr:spPr bwMode="auto">
        <a:xfrm>
          <a:off x="5067300" y="308038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39" name="Text Box 3">
          <a:extLst>
            <a:ext uri="{FF2B5EF4-FFF2-40B4-BE49-F238E27FC236}">
              <a16:creationId xmlns:a16="http://schemas.microsoft.com/office/drawing/2014/main" id="{00000000-0008-0000-0200-0000CB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219075" cy="28575"/>
    <xdr:sp macro="" textlink="">
      <xdr:nvSpPr>
        <xdr:cNvPr id="1740" name="Text Box 4">
          <a:extLst>
            <a:ext uri="{FF2B5EF4-FFF2-40B4-BE49-F238E27FC236}">
              <a16:creationId xmlns:a16="http://schemas.microsoft.com/office/drawing/2014/main" id="{00000000-0008-0000-0200-0000CC060000}"/>
            </a:ext>
          </a:extLst>
        </xdr:cNvPr>
        <xdr:cNvSpPr txBox="1">
          <a:spLocks noChangeArrowheads="1"/>
        </xdr:cNvSpPr>
      </xdr:nvSpPr>
      <xdr:spPr bwMode="auto">
        <a:xfrm>
          <a:off x="5067300" y="308038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41" name="Text Box 5">
          <a:extLst>
            <a:ext uri="{FF2B5EF4-FFF2-40B4-BE49-F238E27FC236}">
              <a16:creationId xmlns:a16="http://schemas.microsoft.com/office/drawing/2014/main" id="{00000000-0008-0000-0200-0000CD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219075" cy="28575"/>
    <xdr:sp macro="" textlink="">
      <xdr:nvSpPr>
        <xdr:cNvPr id="1742" name="Text Box 6">
          <a:extLst>
            <a:ext uri="{FF2B5EF4-FFF2-40B4-BE49-F238E27FC236}">
              <a16:creationId xmlns:a16="http://schemas.microsoft.com/office/drawing/2014/main" id="{00000000-0008-0000-0200-0000CE060000}"/>
            </a:ext>
          </a:extLst>
        </xdr:cNvPr>
        <xdr:cNvSpPr txBox="1">
          <a:spLocks noChangeArrowheads="1"/>
        </xdr:cNvSpPr>
      </xdr:nvSpPr>
      <xdr:spPr bwMode="auto">
        <a:xfrm>
          <a:off x="5067300" y="308038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43" name="Text Box 7">
          <a:extLst>
            <a:ext uri="{FF2B5EF4-FFF2-40B4-BE49-F238E27FC236}">
              <a16:creationId xmlns:a16="http://schemas.microsoft.com/office/drawing/2014/main" id="{00000000-0008-0000-0200-0000CF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71500" cy="38100"/>
    <xdr:sp macro="" textlink="">
      <xdr:nvSpPr>
        <xdr:cNvPr id="1744" name="Text Box 9">
          <a:extLst>
            <a:ext uri="{FF2B5EF4-FFF2-40B4-BE49-F238E27FC236}">
              <a16:creationId xmlns:a16="http://schemas.microsoft.com/office/drawing/2014/main" id="{00000000-0008-0000-0200-0000D0060000}"/>
            </a:ext>
          </a:extLst>
        </xdr:cNvPr>
        <xdr:cNvSpPr txBox="1">
          <a:spLocks noChangeArrowheads="1"/>
        </xdr:cNvSpPr>
      </xdr:nvSpPr>
      <xdr:spPr bwMode="auto">
        <a:xfrm>
          <a:off x="5067300" y="308038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45" name="Text Box 15">
          <a:extLst>
            <a:ext uri="{FF2B5EF4-FFF2-40B4-BE49-F238E27FC236}">
              <a16:creationId xmlns:a16="http://schemas.microsoft.com/office/drawing/2014/main" id="{00000000-0008-0000-0200-0000D1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46" name="Text Box 16">
          <a:extLst>
            <a:ext uri="{FF2B5EF4-FFF2-40B4-BE49-F238E27FC236}">
              <a16:creationId xmlns:a16="http://schemas.microsoft.com/office/drawing/2014/main" id="{00000000-0008-0000-0200-0000D2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47" name="Text Box 17">
          <a:extLst>
            <a:ext uri="{FF2B5EF4-FFF2-40B4-BE49-F238E27FC236}">
              <a16:creationId xmlns:a16="http://schemas.microsoft.com/office/drawing/2014/main" id="{00000000-0008-0000-0200-0000D3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219075" cy="28575"/>
    <xdr:sp macro="" textlink="">
      <xdr:nvSpPr>
        <xdr:cNvPr id="1748" name="Text Box 1">
          <a:extLst>
            <a:ext uri="{FF2B5EF4-FFF2-40B4-BE49-F238E27FC236}">
              <a16:creationId xmlns:a16="http://schemas.microsoft.com/office/drawing/2014/main" id="{00000000-0008-0000-0200-0000D4060000}"/>
            </a:ext>
          </a:extLst>
        </xdr:cNvPr>
        <xdr:cNvSpPr txBox="1">
          <a:spLocks noChangeArrowheads="1"/>
        </xdr:cNvSpPr>
      </xdr:nvSpPr>
      <xdr:spPr bwMode="auto">
        <a:xfrm>
          <a:off x="5067300" y="308038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49" name="Text Box 3">
          <a:extLst>
            <a:ext uri="{FF2B5EF4-FFF2-40B4-BE49-F238E27FC236}">
              <a16:creationId xmlns:a16="http://schemas.microsoft.com/office/drawing/2014/main" id="{00000000-0008-0000-0200-0000D5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219075" cy="28575"/>
    <xdr:sp macro="" textlink="">
      <xdr:nvSpPr>
        <xdr:cNvPr id="1750" name="Text Box 4">
          <a:extLst>
            <a:ext uri="{FF2B5EF4-FFF2-40B4-BE49-F238E27FC236}">
              <a16:creationId xmlns:a16="http://schemas.microsoft.com/office/drawing/2014/main" id="{00000000-0008-0000-0200-0000D6060000}"/>
            </a:ext>
          </a:extLst>
        </xdr:cNvPr>
        <xdr:cNvSpPr txBox="1">
          <a:spLocks noChangeArrowheads="1"/>
        </xdr:cNvSpPr>
      </xdr:nvSpPr>
      <xdr:spPr bwMode="auto">
        <a:xfrm>
          <a:off x="5067300" y="308038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51" name="Text Box 5">
          <a:extLst>
            <a:ext uri="{FF2B5EF4-FFF2-40B4-BE49-F238E27FC236}">
              <a16:creationId xmlns:a16="http://schemas.microsoft.com/office/drawing/2014/main" id="{00000000-0008-0000-0200-0000D7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219075" cy="28575"/>
    <xdr:sp macro="" textlink="">
      <xdr:nvSpPr>
        <xdr:cNvPr id="1752" name="Text Box 6">
          <a:extLst>
            <a:ext uri="{FF2B5EF4-FFF2-40B4-BE49-F238E27FC236}">
              <a16:creationId xmlns:a16="http://schemas.microsoft.com/office/drawing/2014/main" id="{00000000-0008-0000-0200-0000D8060000}"/>
            </a:ext>
          </a:extLst>
        </xdr:cNvPr>
        <xdr:cNvSpPr txBox="1">
          <a:spLocks noChangeArrowheads="1"/>
        </xdr:cNvSpPr>
      </xdr:nvSpPr>
      <xdr:spPr bwMode="auto">
        <a:xfrm>
          <a:off x="5067300" y="308038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53" name="Text Box 7">
          <a:extLst>
            <a:ext uri="{FF2B5EF4-FFF2-40B4-BE49-F238E27FC236}">
              <a16:creationId xmlns:a16="http://schemas.microsoft.com/office/drawing/2014/main" id="{00000000-0008-0000-0200-0000D9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71500" cy="38100"/>
    <xdr:sp macro="" textlink="">
      <xdr:nvSpPr>
        <xdr:cNvPr id="1754" name="Text Box 9">
          <a:extLst>
            <a:ext uri="{FF2B5EF4-FFF2-40B4-BE49-F238E27FC236}">
              <a16:creationId xmlns:a16="http://schemas.microsoft.com/office/drawing/2014/main" id="{00000000-0008-0000-0200-0000DA060000}"/>
            </a:ext>
          </a:extLst>
        </xdr:cNvPr>
        <xdr:cNvSpPr txBox="1">
          <a:spLocks noChangeArrowheads="1"/>
        </xdr:cNvSpPr>
      </xdr:nvSpPr>
      <xdr:spPr bwMode="auto">
        <a:xfrm>
          <a:off x="5067300" y="308038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55" name="Text Box 15">
          <a:extLst>
            <a:ext uri="{FF2B5EF4-FFF2-40B4-BE49-F238E27FC236}">
              <a16:creationId xmlns:a16="http://schemas.microsoft.com/office/drawing/2014/main" id="{00000000-0008-0000-0200-0000DB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56" name="Text Box 16">
          <a:extLst>
            <a:ext uri="{FF2B5EF4-FFF2-40B4-BE49-F238E27FC236}">
              <a16:creationId xmlns:a16="http://schemas.microsoft.com/office/drawing/2014/main" id="{00000000-0008-0000-0200-0000DC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57" name="Text Box 17">
          <a:extLst>
            <a:ext uri="{FF2B5EF4-FFF2-40B4-BE49-F238E27FC236}">
              <a16:creationId xmlns:a16="http://schemas.microsoft.com/office/drawing/2014/main" id="{00000000-0008-0000-0200-0000DD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133350" cy="28575"/>
    <xdr:sp macro="" textlink="">
      <xdr:nvSpPr>
        <xdr:cNvPr id="1758" name="Text Box 1">
          <a:extLst>
            <a:ext uri="{FF2B5EF4-FFF2-40B4-BE49-F238E27FC236}">
              <a16:creationId xmlns:a16="http://schemas.microsoft.com/office/drawing/2014/main" id="{00000000-0008-0000-0200-0000DE060000}"/>
            </a:ext>
          </a:extLst>
        </xdr:cNvPr>
        <xdr:cNvSpPr txBox="1">
          <a:spLocks noChangeArrowheads="1"/>
        </xdr:cNvSpPr>
      </xdr:nvSpPr>
      <xdr:spPr bwMode="auto">
        <a:xfrm>
          <a:off x="5067300" y="308038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485775" cy="66675"/>
    <xdr:sp macro="" textlink="">
      <xdr:nvSpPr>
        <xdr:cNvPr id="1759" name="Text Box 3">
          <a:extLst>
            <a:ext uri="{FF2B5EF4-FFF2-40B4-BE49-F238E27FC236}">
              <a16:creationId xmlns:a16="http://schemas.microsoft.com/office/drawing/2014/main" id="{00000000-0008-0000-0200-0000DF060000}"/>
            </a:ext>
          </a:extLst>
        </xdr:cNvPr>
        <xdr:cNvSpPr txBox="1">
          <a:spLocks noChangeArrowheads="1"/>
        </xdr:cNvSpPr>
      </xdr:nvSpPr>
      <xdr:spPr bwMode="auto">
        <a:xfrm>
          <a:off x="5067300" y="308038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133350" cy="28575"/>
    <xdr:sp macro="" textlink="">
      <xdr:nvSpPr>
        <xdr:cNvPr id="1760" name="Text Box 4">
          <a:extLst>
            <a:ext uri="{FF2B5EF4-FFF2-40B4-BE49-F238E27FC236}">
              <a16:creationId xmlns:a16="http://schemas.microsoft.com/office/drawing/2014/main" id="{00000000-0008-0000-0200-0000E0060000}"/>
            </a:ext>
          </a:extLst>
        </xdr:cNvPr>
        <xdr:cNvSpPr txBox="1">
          <a:spLocks noChangeArrowheads="1"/>
        </xdr:cNvSpPr>
      </xdr:nvSpPr>
      <xdr:spPr bwMode="auto">
        <a:xfrm>
          <a:off x="5067300" y="308038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485775" cy="66675"/>
    <xdr:sp macro="" textlink="">
      <xdr:nvSpPr>
        <xdr:cNvPr id="1761" name="Text Box 5">
          <a:extLst>
            <a:ext uri="{FF2B5EF4-FFF2-40B4-BE49-F238E27FC236}">
              <a16:creationId xmlns:a16="http://schemas.microsoft.com/office/drawing/2014/main" id="{00000000-0008-0000-0200-0000E1060000}"/>
            </a:ext>
          </a:extLst>
        </xdr:cNvPr>
        <xdr:cNvSpPr txBox="1">
          <a:spLocks noChangeArrowheads="1"/>
        </xdr:cNvSpPr>
      </xdr:nvSpPr>
      <xdr:spPr bwMode="auto">
        <a:xfrm>
          <a:off x="5067300" y="308038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133350" cy="28575"/>
    <xdr:sp macro="" textlink="">
      <xdr:nvSpPr>
        <xdr:cNvPr id="1762" name="Text Box 6">
          <a:extLst>
            <a:ext uri="{FF2B5EF4-FFF2-40B4-BE49-F238E27FC236}">
              <a16:creationId xmlns:a16="http://schemas.microsoft.com/office/drawing/2014/main" id="{00000000-0008-0000-0200-0000E2060000}"/>
            </a:ext>
          </a:extLst>
        </xdr:cNvPr>
        <xdr:cNvSpPr txBox="1">
          <a:spLocks noChangeArrowheads="1"/>
        </xdr:cNvSpPr>
      </xdr:nvSpPr>
      <xdr:spPr bwMode="auto">
        <a:xfrm>
          <a:off x="5067300" y="308038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485775" cy="66675"/>
    <xdr:sp macro="" textlink="">
      <xdr:nvSpPr>
        <xdr:cNvPr id="1763" name="Text Box 7">
          <a:extLst>
            <a:ext uri="{FF2B5EF4-FFF2-40B4-BE49-F238E27FC236}">
              <a16:creationId xmlns:a16="http://schemas.microsoft.com/office/drawing/2014/main" id="{00000000-0008-0000-0200-0000E3060000}"/>
            </a:ext>
          </a:extLst>
        </xdr:cNvPr>
        <xdr:cNvSpPr txBox="1">
          <a:spLocks noChangeArrowheads="1"/>
        </xdr:cNvSpPr>
      </xdr:nvSpPr>
      <xdr:spPr bwMode="auto">
        <a:xfrm>
          <a:off x="5067300" y="308038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133350" cy="28575"/>
    <xdr:sp macro="" textlink="">
      <xdr:nvSpPr>
        <xdr:cNvPr id="1764" name="Text Box 8">
          <a:extLst>
            <a:ext uri="{FF2B5EF4-FFF2-40B4-BE49-F238E27FC236}">
              <a16:creationId xmlns:a16="http://schemas.microsoft.com/office/drawing/2014/main" id="{00000000-0008-0000-0200-0000E4060000}"/>
            </a:ext>
          </a:extLst>
        </xdr:cNvPr>
        <xdr:cNvSpPr txBox="1">
          <a:spLocks noChangeArrowheads="1"/>
        </xdr:cNvSpPr>
      </xdr:nvSpPr>
      <xdr:spPr bwMode="auto">
        <a:xfrm>
          <a:off x="5067300" y="308038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23875" cy="66675"/>
    <xdr:sp macro="" textlink="">
      <xdr:nvSpPr>
        <xdr:cNvPr id="1765" name="Text Box 9">
          <a:extLst>
            <a:ext uri="{FF2B5EF4-FFF2-40B4-BE49-F238E27FC236}">
              <a16:creationId xmlns:a16="http://schemas.microsoft.com/office/drawing/2014/main" id="{00000000-0008-0000-0200-0000E5060000}"/>
            </a:ext>
          </a:extLst>
        </xdr:cNvPr>
        <xdr:cNvSpPr txBox="1">
          <a:spLocks noChangeArrowheads="1"/>
        </xdr:cNvSpPr>
      </xdr:nvSpPr>
      <xdr:spPr bwMode="auto">
        <a:xfrm>
          <a:off x="5067300" y="308038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23875" cy="66675"/>
    <xdr:sp macro="" textlink="">
      <xdr:nvSpPr>
        <xdr:cNvPr id="1766" name="Text Box 13">
          <a:extLst>
            <a:ext uri="{FF2B5EF4-FFF2-40B4-BE49-F238E27FC236}">
              <a16:creationId xmlns:a16="http://schemas.microsoft.com/office/drawing/2014/main" id="{00000000-0008-0000-0200-0000E6060000}"/>
            </a:ext>
          </a:extLst>
        </xdr:cNvPr>
        <xdr:cNvSpPr txBox="1">
          <a:spLocks noChangeArrowheads="1"/>
        </xdr:cNvSpPr>
      </xdr:nvSpPr>
      <xdr:spPr bwMode="auto">
        <a:xfrm>
          <a:off x="5067300" y="308038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485775" cy="66675"/>
    <xdr:sp macro="" textlink="">
      <xdr:nvSpPr>
        <xdr:cNvPr id="1767" name="Text Box 15">
          <a:extLst>
            <a:ext uri="{FF2B5EF4-FFF2-40B4-BE49-F238E27FC236}">
              <a16:creationId xmlns:a16="http://schemas.microsoft.com/office/drawing/2014/main" id="{00000000-0008-0000-0200-0000E7060000}"/>
            </a:ext>
          </a:extLst>
        </xdr:cNvPr>
        <xdr:cNvSpPr txBox="1">
          <a:spLocks noChangeArrowheads="1"/>
        </xdr:cNvSpPr>
      </xdr:nvSpPr>
      <xdr:spPr bwMode="auto">
        <a:xfrm>
          <a:off x="5067300" y="308038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485775" cy="66675"/>
    <xdr:sp macro="" textlink="">
      <xdr:nvSpPr>
        <xdr:cNvPr id="1768" name="Text Box 16">
          <a:extLst>
            <a:ext uri="{FF2B5EF4-FFF2-40B4-BE49-F238E27FC236}">
              <a16:creationId xmlns:a16="http://schemas.microsoft.com/office/drawing/2014/main" id="{00000000-0008-0000-0200-0000E8060000}"/>
            </a:ext>
          </a:extLst>
        </xdr:cNvPr>
        <xdr:cNvSpPr txBox="1">
          <a:spLocks noChangeArrowheads="1"/>
        </xdr:cNvSpPr>
      </xdr:nvSpPr>
      <xdr:spPr bwMode="auto">
        <a:xfrm>
          <a:off x="5067300" y="308038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219075" cy="28575"/>
    <xdr:sp macro="" textlink="">
      <xdr:nvSpPr>
        <xdr:cNvPr id="1769" name="Text Box 1">
          <a:extLst>
            <a:ext uri="{FF2B5EF4-FFF2-40B4-BE49-F238E27FC236}">
              <a16:creationId xmlns:a16="http://schemas.microsoft.com/office/drawing/2014/main" id="{00000000-0008-0000-0200-0000E9060000}"/>
            </a:ext>
          </a:extLst>
        </xdr:cNvPr>
        <xdr:cNvSpPr txBox="1">
          <a:spLocks noChangeArrowheads="1"/>
        </xdr:cNvSpPr>
      </xdr:nvSpPr>
      <xdr:spPr bwMode="auto">
        <a:xfrm>
          <a:off x="5067300" y="308038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70" name="Text Box 3">
          <a:extLst>
            <a:ext uri="{FF2B5EF4-FFF2-40B4-BE49-F238E27FC236}">
              <a16:creationId xmlns:a16="http://schemas.microsoft.com/office/drawing/2014/main" id="{00000000-0008-0000-0200-0000EA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219075" cy="28575"/>
    <xdr:sp macro="" textlink="">
      <xdr:nvSpPr>
        <xdr:cNvPr id="1771" name="Text Box 4">
          <a:extLst>
            <a:ext uri="{FF2B5EF4-FFF2-40B4-BE49-F238E27FC236}">
              <a16:creationId xmlns:a16="http://schemas.microsoft.com/office/drawing/2014/main" id="{00000000-0008-0000-0200-0000EB060000}"/>
            </a:ext>
          </a:extLst>
        </xdr:cNvPr>
        <xdr:cNvSpPr txBox="1">
          <a:spLocks noChangeArrowheads="1"/>
        </xdr:cNvSpPr>
      </xdr:nvSpPr>
      <xdr:spPr bwMode="auto">
        <a:xfrm>
          <a:off x="5067300" y="308038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72" name="Text Box 5">
          <a:extLst>
            <a:ext uri="{FF2B5EF4-FFF2-40B4-BE49-F238E27FC236}">
              <a16:creationId xmlns:a16="http://schemas.microsoft.com/office/drawing/2014/main" id="{00000000-0008-0000-0200-0000EC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219075" cy="28575"/>
    <xdr:sp macro="" textlink="">
      <xdr:nvSpPr>
        <xdr:cNvPr id="1773" name="Text Box 6">
          <a:extLst>
            <a:ext uri="{FF2B5EF4-FFF2-40B4-BE49-F238E27FC236}">
              <a16:creationId xmlns:a16="http://schemas.microsoft.com/office/drawing/2014/main" id="{00000000-0008-0000-0200-0000ED060000}"/>
            </a:ext>
          </a:extLst>
        </xdr:cNvPr>
        <xdr:cNvSpPr txBox="1">
          <a:spLocks noChangeArrowheads="1"/>
        </xdr:cNvSpPr>
      </xdr:nvSpPr>
      <xdr:spPr bwMode="auto">
        <a:xfrm>
          <a:off x="5067300" y="308038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74" name="Text Box 7">
          <a:extLst>
            <a:ext uri="{FF2B5EF4-FFF2-40B4-BE49-F238E27FC236}">
              <a16:creationId xmlns:a16="http://schemas.microsoft.com/office/drawing/2014/main" id="{00000000-0008-0000-0200-0000EE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71500" cy="38100"/>
    <xdr:sp macro="" textlink="">
      <xdr:nvSpPr>
        <xdr:cNvPr id="1775" name="Text Box 9">
          <a:extLst>
            <a:ext uri="{FF2B5EF4-FFF2-40B4-BE49-F238E27FC236}">
              <a16:creationId xmlns:a16="http://schemas.microsoft.com/office/drawing/2014/main" id="{00000000-0008-0000-0200-0000EF060000}"/>
            </a:ext>
          </a:extLst>
        </xdr:cNvPr>
        <xdr:cNvSpPr txBox="1">
          <a:spLocks noChangeArrowheads="1"/>
        </xdr:cNvSpPr>
      </xdr:nvSpPr>
      <xdr:spPr bwMode="auto">
        <a:xfrm>
          <a:off x="5067300" y="308038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76" name="Text Box 15">
          <a:extLst>
            <a:ext uri="{FF2B5EF4-FFF2-40B4-BE49-F238E27FC236}">
              <a16:creationId xmlns:a16="http://schemas.microsoft.com/office/drawing/2014/main" id="{00000000-0008-0000-0200-0000F0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77" name="Text Box 16">
          <a:extLst>
            <a:ext uri="{FF2B5EF4-FFF2-40B4-BE49-F238E27FC236}">
              <a16:creationId xmlns:a16="http://schemas.microsoft.com/office/drawing/2014/main" id="{00000000-0008-0000-0200-0000F1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78" name="Text Box 17">
          <a:extLst>
            <a:ext uri="{FF2B5EF4-FFF2-40B4-BE49-F238E27FC236}">
              <a16:creationId xmlns:a16="http://schemas.microsoft.com/office/drawing/2014/main" id="{00000000-0008-0000-0200-0000F2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219075" cy="28575"/>
    <xdr:sp macro="" textlink="">
      <xdr:nvSpPr>
        <xdr:cNvPr id="1779" name="Text Box 1">
          <a:extLst>
            <a:ext uri="{FF2B5EF4-FFF2-40B4-BE49-F238E27FC236}">
              <a16:creationId xmlns:a16="http://schemas.microsoft.com/office/drawing/2014/main" id="{00000000-0008-0000-0200-0000F3060000}"/>
            </a:ext>
          </a:extLst>
        </xdr:cNvPr>
        <xdr:cNvSpPr txBox="1">
          <a:spLocks noChangeArrowheads="1"/>
        </xdr:cNvSpPr>
      </xdr:nvSpPr>
      <xdr:spPr bwMode="auto">
        <a:xfrm>
          <a:off x="5067300" y="308038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80" name="Text Box 3">
          <a:extLst>
            <a:ext uri="{FF2B5EF4-FFF2-40B4-BE49-F238E27FC236}">
              <a16:creationId xmlns:a16="http://schemas.microsoft.com/office/drawing/2014/main" id="{00000000-0008-0000-0200-0000F4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219075" cy="28575"/>
    <xdr:sp macro="" textlink="">
      <xdr:nvSpPr>
        <xdr:cNvPr id="1781" name="Text Box 4">
          <a:extLst>
            <a:ext uri="{FF2B5EF4-FFF2-40B4-BE49-F238E27FC236}">
              <a16:creationId xmlns:a16="http://schemas.microsoft.com/office/drawing/2014/main" id="{00000000-0008-0000-0200-0000F5060000}"/>
            </a:ext>
          </a:extLst>
        </xdr:cNvPr>
        <xdr:cNvSpPr txBox="1">
          <a:spLocks noChangeArrowheads="1"/>
        </xdr:cNvSpPr>
      </xdr:nvSpPr>
      <xdr:spPr bwMode="auto">
        <a:xfrm>
          <a:off x="5067300" y="308038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82" name="Text Box 5">
          <a:extLst>
            <a:ext uri="{FF2B5EF4-FFF2-40B4-BE49-F238E27FC236}">
              <a16:creationId xmlns:a16="http://schemas.microsoft.com/office/drawing/2014/main" id="{00000000-0008-0000-0200-0000F6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219075" cy="28575"/>
    <xdr:sp macro="" textlink="">
      <xdr:nvSpPr>
        <xdr:cNvPr id="1783" name="Text Box 6">
          <a:extLst>
            <a:ext uri="{FF2B5EF4-FFF2-40B4-BE49-F238E27FC236}">
              <a16:creationId xmlns:a16="http://schemas.microsoft.com/office/drawing/2014/main" id="{00000000-0008-0000-0200-0000F7060000}"/>
            </a:ext>
          </a:extLst>
        </xdr:cNvPr>
        <xdr:cNvSpPr txBox="1">
          <a:spLocks noChangeArrowheads="1"/>
        </xdr:cNvSpPr>
      </xdr:nvSpPr>
      <xdr:spPr bwMode="auto">
        <a:xfrm>
          <a:off x="5067300" y="308038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84" name="Text Box 7">
          <a:extLst>
            <a:ext uri="{FF2B5EF4-FFF2-40B4-BE49-F238E27FC236}">
              <a16:creationId xmlns:a16="http://schemas.microsoft.com/office/drawing/2014/main" id="{00000000-0008-0000-0200-0000F8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71500" cy="38100"/>
    <xdr:sp macro="" textlink="">
      <xdr:nvSpPr>
        <xdr:cNvPr id="1785" name="Text Box 9">
          <a:extLst>
            <a:ext uri="{FF2B5EF4-FFF2-40B4-BE49-F238E27FC236}">
              <a16:creationId xmlns:a16="http://schemas.microsoft.com/office/drawing/2014/main" id="{00000000-0008-0000-0200-0000F9060000}"/>
            </a:ext>
          </a:extLst>
        </xdr:cNvPr>
        <xdr:cNvSpPr txBox="1">
          <a:spLocks noChangeArrowheads="1"/>
        </xdr:cNvSpPr>
      </xdr:nvSpPr>
      <xdr:spPr bwMode="auto">
        <a:xfrm>
          <a:off x="5067300" y="308038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86" name="Text Box 15">
          <a:extLst>
            <a:ext uri="{FF2B5EF4-FFF2-40B4-BE49-F238E27FC236}">
              <a16:creationId xmlns:a16="http://schemas.microsoft.com/office/drawing/2014/main" id="{00000000-0008-0000-0200-0000FA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87" name="Text Box 16">
          <a:extLst>
            <a:ext uri="{FF2B5EF4-FFF2-40B4-BE49-F238E27FC236}">
              <a16:creationId xmlns:a16="http://schemas.microsoft.com/office/drawing/2014/main" id="{00000000-0008-0000-0200-0000FB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64</xdr:row>
      <xdr:rowOff>0</xdr:rowOff>
    </xdr:from>
    <xdr:ext cx="533400" cy="38100"/>
    <xdr:sp macro="" textlink="">
      <xdr:nvSpPr>
        <xdr:cNvPr id="1788" name="Text Box 17">
          <a:extLst>
            <a:ext uri="{FF2B5EF4-FFF2-40B4-BE49-F238E27FC236}">
              <a16:creationId xmlns:a16="http://schemas.microsoft.com/office/drawing/2014/main" id="{00000000-0008-0000-0200-0000FC060000}"/>
            </a:ext>
          </a:extLst>
        </xdr:cNvPr>
        <xdr:cNvSpPr txBox="1">
          <a:spLocks noChangeArrowheads="1"/>
        </xdr:cNvSpPr>
      </xdr:nvSpPr>
      <xdr:spPr bwMode="auto">
        <a:xfrm>
          <a:off x="5067300" y="308038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789" name="Text Box 1">
          <a:extLst>
            <a:ext uri="{FF2B5EF4-FFF2-40B4-BE49-F238E27FC236}">
              <a16:creationId xmlns:a16="http://schemas.microsoft.com/office/drawing/2014/main" id="{00000000-0008-0000-0200-0000FD060000}"/>
            </a:ext>
          </a:extLst>
        </xdr:cNvPr>
        <xdr:cNvSpPr txBox="1">
          <a:spLocks noChangeArrowheads="1"/>
        </xdr:cNvSpPr>
      </xdr:nvSpPr>
      <xdr:spPr bwMode="auto">
        <a:xfrm>
          <a:off x="5067300" y="316706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790" name="Text Box 3">
          <a:extLst>
            <a:ext uri="{FF2B5EF4-FFF2-40B4-BE49-F238E27FC236}">
              <a16:creationId xmlns:a16="http://schemas.microsoft.com/office/drawing/2014/main" id="{00000000-0008-0000-0200-0000FE060000}"/>
            </a:ext>
          </a:extLst>
        </xdr:cNvPr>
        <xdr:cNvSpPr txBox="1">
          <a:spLocks noChangeArrowheads="1"/>
        </xdr:cNvSpPr>
      </xdr:nvSpPr>
      <xdr:spPr bwMode="auto">
        <a:xfrm>
          <a:off x="5067300" y="31670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791" name="Text Box 4">
          <a:extLst>
            <a:ext uri="{FF2B5EF4-FFF2-40B4-BE49-F238E27FC236}">
              <a16:creationId xmlns:a16="http://schemas.microsoft.com/office/drawing/2014/main" id="{00000000-0008-0000-0200-0000FF060000}"/>
            </a:ext>
          </a:extLst>
        </xdr:cNvPr>
        <xdr:cNvSpPr txBox="1">
          <a:spLocks noChangeArrowheads="1"/>
        </xdr:cNvSpPr>
      </xdr:nvSpPr>
      <xdr:spPr bwMode="auto">
        <a:xfrm>
          <a:off x="5067300" y="316706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792" name="Text Box 5">
          <a:extLst>
            <a:ext uri="{FF2B5EF4-FFF2-40B4-BE49-F238E27FC236}">
              <a16:creationId xmlns:a16="http://schemas.microsoft.com/office/drawing/2014/main" id="{00000000-0008-0000-0200-000000070000}"/>
            </a:ext>
          </a:extLst>
        </xdr:cNvPr>
        <xdr:cNvSpPr txBox="1">
          <a:spLocks noChangeArrowheads="1"/>
        </xdr:cNvSpPr>
      </xdr:nvSpPr>
      <xdr:spPr bwMode="auto">
        <a:xfrm>
          <a:off x="5067300" y="31670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793" name="Text Box 6">
          <a:extLst>
            <a:ext uri="{FF2B5EF4-FFF2-40B4-BE49-F238E27FC236}">
              <a16:creationId xmlns:a16="http://schemas.microsoft.com/office/drawing/2014/main" id="{00000000-0008-0000-0200-000001070000}"/>
            </a:ext>
          </a:extLst>
        </xdr:cNvPr>
        <xdr:cNvSpPr txBox="1">
          <a:spLocks noChangeArrowheads="1"/>
        </xdr:cNvSpPr>
      </xdr:nvSpPr>
      <xdr:spPr bwMode="auto">
        <a:xfrm>
          <a:off x="5067300" y="316706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794" name="Text Box 7">
          <a:extLst>
            <a:ext uri="{FF2B5EF4-FFF2-40B4-BE49-F238E27FC236}">
              <a16:creationId xmlns:a16="http://schemas.microsoft.com/office/drawing/2014/main" id="{00000000-0008-0000-0200-000002070000}"/>
            </a:ext>
          </a:extLst>
        </xdr:cNvPr>
        <xdr:cNvSpPr txBox="1">
          <a:spLocks noChangeArrowheads="1"/>
        </xdr:cNvSpPr>
      </xdr:nvSpPr>
      <xdr:spPr bwMode="auto">
        <a:xfrm>
          <a:off x="5067300" y="31670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795" name="Text Box 8">
          <a:extLst>
            <a:ext uri="{FF2B5EF4-FFF2-40B4-BE49-F238E27FC236}">
              <a16:creationId xmlns:a16="http://schemas.microsoft.com/office/drawing/2014/main" id="{00000000-0008-0000-0200-000003070000}"/>
            </a:ext>
          </a:extLst>
        </xdr:cNvPr>
        <xdr:cNvSpPr txBox="1">
          <a:spLocks noChangeArrowheads="1"/>
        </xdr:cNvSpPr>
      </xdr:nvSpPr>
      <xdr:spPr bwMode="auto">
        <a:xfrm>
          <a:off x="5067300" y="316706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23875" cy="66675"/>
    <xdr:sp macro="" textlink="">
      <xdr:nvSpPr>
        <xdr:cNvPr id="1796" name="Text Box 9">
          <a:extLst>
            <a:ext uri="{FF2B5EF4-FFF2-40B4-BE49-F238E27FC236}">
              <a16:creationId xmlns:a16="http://schemas.microsoft.com/office/drawing/2014/main" id="{00000000-0008-0000-0200-000004070000}"/>
            </a:ext>
          </a:extLst>
        </xdr:cNvPr>
        <xdr:cNvSpPr txBox="1">
          <a:spLocks noChangeArrowheads="1"/>
        </xdr:cNvSpPr>
      </xdr:nvSpPr>
      <xdr:spPr bwMode="auto">
        <a:xfrm>
          <a:off x="5067300" y="316706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23875" cy="66675"/>
    <xdr:sp macro="" textlink="">
      <xdr:nvSpPr>
        <xdr:cNvPr id="1797" name="Text Box 13">
          <a:extLst>
            <a:ext uri="{FF2B5EF4-FFF2-40B4-BE49-F238E27FC236}">
              <a16:creationId xmlns:a16="http://schemas.microsoft.com/office/drawing/2014/main" id="{00000000-0008-0000-0200-000005070000}"/>
            </a:ext>
          </a:extLst>
        </xdr:cNvPr>
        <xdr:cNvSpPr txBox="1">
          <a:spLocks noChangeArrowheads="1"/>
        </xdr:cNvSpPr>
      </xdr:nvSpPr>
      <xdr:spPr bwMode="auto">
        <a:xfrm>
          <a:off x="5067300" y="316706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798" name="Text Box 15">
          <a:extLst>
            <a:ext uri="{FF2B5EF4-FFF2-40B4-BE49-F238E27FC236}">
              <a16:creationId xmlns:a16="http://schemas.microsoft.com/office/drawing/2014/main" id="{00000000-0008-0000-0200-000006070000}"/>
            </a:ext>
          </a:extLst>
        </xdr:cNvPr>
        <xdr:cNvSpPr txBox="1">
          <a:spLocks noChangeArrowheads="1"/>
        </xdr:cNvSpPr>
      </xdr:nvSpPr>
      <xdr:spPr bwMode="auto">
        <a:xfrm>
          <a:off x="5067300" y="31670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799" name="Text Box 16">
          <a:extLst>
            <a:ext uri="{FF2B5EF4-FFF2-40B4-BE49-F238E27FC236}">
              <a16:creationId xmlns:a16="http://schemas.microsoft.com/office/drawing/2014/main" id="{00000000-0008-0000-0200-000007070000}"/>
            </a:ext>
          </a:extLst>
        </xdr:cNvPr>
        <xdr:cNvSpPr txBox="1">
          <a:spLocks noChangeArrowheads="1"/>
        </xdr:cNvSpPr>
      </xdr:nvSpPr>
      <xdr:spPr bwMode="auto">
        <a:xfrm>
          <a:off x="5067300" y="31670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00" name="Text Box 1">
          <a:extLst>
            <a:ext uri="{FF2B5EF4-FFF2-40B4-BE49-F238E27FC236}">
              <a16:creationId xmlns:a16="http://schemas.microsoft.com/office/drawing/2014/main" id="{00000000-0008-0000-0200-000008070000}"/>
            </a:ext>
          </a:extLst>
        </xdr:cNvPr>
        <xdr:cNvSpPr txBox="1">
          <a:spLocks noChangeArrowheads="1"/>
        </xdr:cNvSpPr>
      </xdr:nvSpPr>
      <xdr:spPr bwMode="auto">
        <a:xfrm>
          <a:off x="5067300" y="31670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01" name="Text Box 3">
          <a:extLst>
            <a:ext uri="{FF2B5EF4-FFF2-40B4-BE49-F238E27FC236}">
              <a16:creationId xmlns:a16="http://schemas.microsoft.com/office/drawing/2014/main" id="{00000000-0008-0000-0200-000009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02" name="Text Box 4">
          <a:extLst>
            <a:ext uri="{FF2B5EF4-FFF2-40B4-BE49-F238E27FC236}">
              <a16:creationId xmlns:a16="http://schemas.microsoft.com/office/drawing/2014/main" id="{00000000-0008-0000-0200-00000A070000}"/>
            </a:ext>
          </a:extLst>
        </xdr:cNvPr>
        <xdr:cNvSpPr txBox="1">
          <a:spLocks noChangeArrowheads="1"/>
        </xdr:cNvSpPr>
      </xdr:nvSpPr>
      <xdr:spPr bwMode="auto">
        <a:xfrm>
          <a:off x="5067300" y="31670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03" name="Text Box 5">
          <a:extLst>
            <a:ext uri="{FF2B5EF4-FFF2-40B4-BE49-F238E27FC236}">
              <a16:creationId xmlns:a16="http://schemas.microsoft.com/office/drawing/2014/main" id="{00000000-0008-0000-0200-00000B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04" name="Text Box 6">
          <a:extLst>
            <a:ext uri="{FF2B5EF4-FFF2-40B4-BE49-F238E27FC236}">
              <a16:creationId xmlns:a16="http://schemas.microsoft.com/office/drawing/2014/main" id="{00000000-0008-0000-0200-00000C070000}"/>
            </a:ext>
          </a:extLst>
        </xdr:cNvPr>
        <xdr:cNvSpPr txBox="1">
          <a:spLocks noChangeArrowheads="1"/>
        </xdr:cNvSpPr>
      </xdr:nvSpPr>
      <xdr:spPr bwMode="auto">
        <a:xfrm>
          <a:off x="5067300" y="31670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05" name="Text Box 7">
          <a:extLst>
            <a:ext uri="{FF2B5EF4-FFF2-40B4-BE49-F238E27FC236}">
              <a16:creationId xmlns:a16="http://schemas.microsoft.com/office/drawing/2014/main" id="{00000000-0008-0000-0200-00000D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71500" cy="38100"/>
    <xdr:sp macro="" textlink="">
      <xdr:nvSpPr>
        <xdr:cNvPr id="1806" name="Text Box 9">
          <a:extLst>
            <a:ext uri="{FF2B5EF4-FFF2-40B4-BE49-F238E27FC236}">
              <a16:creationId xmlns:a16="http://schemas.microsoft.com/office/drawing/2014/main" id="{00000000-0008-0000-0200-00000E070000}"/>
            </a:ext>
          </a:extLst>
        </xdr:cNvPr>
        <xdr:cNvSpPr txBox="1">
          <a:spLocks noChangeArrowheads="1"/>
        </xdr:cNvSpPr>
      </xdr:nvSpPr>
      <xdr:spPr bwMode="auto">
        <a:xfrm>
          <a:off x="5067300" y="316706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07" name="Text Box 15">
          <a:extLst>
            <a:ext uri="{FF2B5EF4-FFF2-40B4-BE49-F238E27FC236}">
              <a16:creationId xmlns:a16="http://schemas.microsoft.com/office/drawing/2014/main" id="{00000000-0008-0000-0200-00000F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08" name="Text Box 16">
          <a:extLst>
            <a:ext uri="{FF2B5EF4-FFF2-40B4-BE49-F238E27FC236}">
              <a16:creationId xmlns:a16="http://schemas.microsoft.com/office/drawing/2014/main" id="{00000000-0008-0000-0200-000010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09" name="Text Box 17">
          <a:extLst>
            <a:ext uri="{FF2B5EF4-FFF2-40B4-BE49-F238E27FC236}">
              <a16:creationId xmlns:a16="http://schemas.microsoft.com/office/drawing/2014/main" id="{00000000-0008-0000-0200-000011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10" name="Text Box 1">
          <a:extLst>
            <a:ext uri="{FF2B5EF4-FFF2-40B4-BE49-F238E27FC236}">
              <a16:creationId xmlns:a16="http://schemas.microsoft.com/office/drawing/2014/main" id="{00000000-0008-0000-0200-000012070000}"/>
            </a:ext>
          </a:extLst>
        </xdr:cNvPr>
        <xdr:cNvSpPr txBox="1">
          <a:spLocks noChangeArrowheads="1"/>
        </xdr:cNvSpPr>
      </xdr:nvSpPr>
      <xdr:spPr bwMode="auto">
        <a:xfrm>
          <a:off x="5067300" y="31670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11" name="Text Box 3">
          <a:extLst>
            <a:ext uri="{FF2B5EF4-FFF2-40B4-BE49-F238E27FC236}">
              <a16:creationId xmlns:a16="http://schemas.microsoft.com/office/drawing/2014/main" id="{00000000-0008-0000-0200-000013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12" name="Text Box 4">
          <a:extLst>
            <a:ext uri="{FF2B5EF4-FFF2-40B4-BE49-F238E27FC236}">
              <a16:creationId xmlns:a16="http://schemas.microsoft.com/office/drawing/2014/main" id="{00000000-0008-0000-0200-000014070000}"/>
            </a:ext>
          </a:extLst>
        </xdr:cNvPr>
        <xdr:cNvSpPr txBox="1">
          <a:spLocks noChangeArrowheads="1"/>
        </xdr:cNvSpPr>
      </xdr:nvSpPr>
      <xdr:spPr bwMode="auto">
        <a:xfrm>
          <a:off x="5067300" y="31670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13" name="Text Box 5">
          <a:extLst>
            <a:ext uri="{FF2B5EF4-FFF2-40B4-BE49-F238E27FC236}">
              <a16:creationId xmlns:a16="http://schemas.microsoft.com/office/drawing/2014/main" id="{00000000-0008-0000-0200-000015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14" name="Text Box 6">
          <a:extLst>
            <a:ext uri="{FF2B5EF4-FFF2-40B4-BE49-F238E27FC236}">
              <a16:creationId xmlns:a16="http://schemas.microsoft.com/office/drawing/2014/main" id="{00000000-0008-0000-0200-000016070000}"/>
            </a:ext>
          </a:extLst>
        </xdr:cNvPr>
        <xdr:cNvSpPr txBox="1">
          <a:spLocks noChangeArrowheads="1"/>
        </xdr:cNvSpPr>
      </xdr:nvSpPr>
      <xdr:spPr bwMode="auto">
        <a:xfrm>
          <a:off x="5067300" y="31670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15" name="Text Box 7">
          <a:extLst>
            <a:ext uri="{FF2B5EF4-FFF2-40B4-BE49-F238E27FC236}">
              <a16:creationId xmlns:a16="http://schemas.microsoft.com/office/drawing/2014/main" id="{00000000-0008-0000-0200-000017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71500" cy="38100"/>
    <xdr:sp macro="" textlink="">
      <xdr:nvSpPr>
        <xdr:cNvPr id="1816" name="Text Box 9">
          <a:extLst>
            <a:ext uri="{FF2B5EF4-FFF2-40B4-BE49-F238E27FC236}">
              <a16:creationId xmlns:a16="http://schemas.microsoft.com/office/drawing/2014/main" id="{00000000-0008-0000-0200-000018070000}"/>
            </a:ext>
          </a:extLst>
        </xdr:cNvPr>
        <xdr:cNvSpPr txBox="1">
          <a:spLocks noChangeArrowheads="1"/>
        </xdr:cNvSpPr>
      </xdr:nvSpPr>
      <xdr:spPr bwMode="auto">
        <a:xfrm>
          <a:off x="5067300" y="316706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17" name="Text Box 15">
          <a:extLst>
            <a:ext uri="{FF2B5EF4-FFF2-40B4-BE49-F238E27FC236}">
              <a16:creationId xmlns:a16="http://schemas.microsoft.com/office/drawing/2014/main" id="{00000000-0008-0000-0200-000019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18" name="Text Box 16">
          <a:extLst>
            <a:ext uri="{FF2B5EF4-FFF2-40B4-BE49-F238E27FC236}">
              <a16:creationId xmlns:a16="http://schemas.microsoft.com/office/drawing/2014/main" id="{00000000-0008-0000-0200-00001A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19" name="Text Box 17">
          <a:extLst>
            <a:ext uri="{FF2B5EF4-FFF2-40B4-BE49-F238E27FC236}">
              <a16:creationId xmlns:a16="http://schemas.microsoft.com/office/drawing/2014/main" id="{00000000-0008-0000-0200-00001B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820" name="Text Box 1">
          <a:extLst>
            <a:ext uri="{FF2B5EF4-FFF2-40B4-BE49-F238E27FC236}">
              <a16:creationId xmlns:a16="http://schemas.microsoft.com/office/drawing/2014/main" id="{00000000-0008-0000-0200-00001C070000}"/>
            </a:ext>
          </a:extLst>
        </xdr:cNvPr>
        <xdr:cNvSpPr txBox="1">
          <a:spLocks noChangeArrowheads="1"/>
        </xdr:cNvSpPr>
      </xdr:nvSpPr>
      <xdr:spPr bwMode="auto">
        <a:xfrm>
          <a:off x="5067300" y="316706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821" name="Text Box 3">
          <a:extLst>
            <a:ext uri="{FF2B5EF4-FFF2-40B4-BE49-F238E27FC236}">
              <a16:creationId xmlns:a16="http://schemas.microsoft.com/office/drawing/2014/main" id="{00000000-0008-0000-0200-00001D070000}"/>
            </a:ext>
          </a:extLst>
        </xdr:cNvPr>
        <xdr:cNvSpPr txBox="1">
          <a:spLocks noChangeArrowheads="1"/>
        </xdr:cNvSpPr>
      </xdr:nvSpPr>
      <xdr:spPr bwMode="auto">
        <a:xfrm>
          <a:off x="5067300" y="31670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822" name="Text Box 4">
          <a:extLst>
            <a:ext uri="{FF2B5EF4-FFF2-40B4-BE49-F238E27FC236}">
              <a16:creationId xmlns:a16="http://schemas.microsoft.com/office/drawing/2014/main" id="{00000000-0008-0000-0200-00001E070000}"/>
            </a:ext>
          </a:extLst>
        </xdr:cNvPr>
        <xdr:cNvSpPr txBox="1">
          <a:spLocks noChangeArrowheads="1"/>
        </xdr:cNvSpPr>
      </xdr:nvSpPr>
      <xdr:spPr bwMode="auto">
        <a:xfrm>
          <a:off x="5067300" y="316706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823" name="Text Box 5">
          <a:extLst>
            <a:ext uri="{FF2B5EF4-FFF2-40B4-BE49-F238E27FC236}">
              <a16:creationId xmlns:a16="http://schemas.microsoft.com/office/drawing/2014/main" id="{00000000-0008-0000-0200-00001F070000}"/>
            </a:ext>
          </a:extLst>
        </xdr:cNvPr>
        <xdr:cNvSpPr txBox="1">
          <a:spLocks noChangeArrowheads="1"/>
        </xdr:cNvSpPr>
      </xdr:nvSpPr>
      <xdr:spPr bwMode="auto">
        <a:xfrm>
          <a:off x="5067300" y="31670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824" name="Text Box 6">
          <a:extLst>
            <a:ext uri="{FF2B5EF4-FFF2-40B4-BE49-F238E27FC236}">
              <a16:creationId xmlns:a16="http://schemas.microsoft.com/office/drawing/2014/main" id="{00000000-0008-0000-0200-000020070000}"/>
            </a:ext>
          </a:extLst>
        </xdr:cNvPr>
        <xdr:cNvSpPr txBox="1">
          <a:spLocks noChangeArrowheads="1"/>
        </xdr:cNvSpPr>
      </xdr:nvSpPr>
      <xdr:spPr bwMode="auto">
        <a:xfrm>
          <a:off x="5067300" y="316706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825" name="Text Box 7">
          <a:extLst>
            <a:ext uri="{FF2B5EF4-FFF2-40B4-BE49-F238E27FC236}">
              <a16:creationId xmlns:a16="http://schemas.microsoft.com/office/drawing/2014/main" id="{00000000-0008-0000-0200-000021070000}"/>
            </a:ext>
          </a:extLst>
        </xdr:cNvPr>
        <xdr:cNvSpPr txBox="1">
          <a:spLocks noChangeArrowheads="1"/>
        </xdr:cNvSpPr>
      </xdr:nvSpPr>
      <xdr:spPr bwMode="auto">
        <a:xfrm>
          <a:off x="5067300" y="31670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826" name="Text Box 8">
          <a:extLst>
            <a:ext uri="{FF2B5EF4-FFF2-40B4-BE49-F238E27FC236}">
              <a16:creationId xmlns:a16="http://schemas.microsoft.com/office/drawing/2014/main" id="{00000000-0008-0000-0200-000022070000}"/>
            </a:ext>
          </a:extLst>
        </xdr:cNvPr>
        <xdr:cNvSpPr txBox="1">
          <a:spLocks noChangeArrowheads="1"/>
        </xdr:cNvSpPr>
      </xdr:nvSpPr>
      <xdr:spPr bwMode="auto">
        <a:xfrm>
          <a:off x="5067300" y="3167062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23875" cy="66675"/>
    <xdr:sp macro="" textlink="">
      <xdr:nvSpPr>
        <xdr:cNvPr id="1827" name="Text Box 9">
          <a:extLst>
            <a:ext uri="{FF2B5EF4-FFF2-40B4-BE49-F238E27FC236}">
              <a16:creationId xmlns:a16="http://schemas.microsoft.com/office/drawing/2014/main" id="{00000000-0008-0000-0200-000023070000}"/>
            </a:ext>
          </a:extLst>
        </xdr:cNvPr>
        <xdr:cNvSpPr txBox="1">
          <a:spLocks noChangeArrowheads="1"/>
        </xdr:cNvSpPr>
      </xdr:nvSpPr>
      <xdr:spPr bwMode="auto">
        <a:xfrm>
          <a:off x="5067300" y="316706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23875" cy="66675"/>
    <xdr:sp macro="" textlink="">
      <xdr:nvSpPr>
        <xdr:cNvPr id="1828" name="Text Box 13">
          <a:extLst>
            <a:ext uri="{FF2B5EF4-FFF2-40B4-BE49-F238E27FC236}">
              <a16:creationId xmlns:a16="http://schemas.microsoft.com/office/drawing/2014/main" id="{00000000-0008-0000-0200-000024070000}"/>
            </a:ext>
          </a:extLst>
        </xdr:cNvPr>
        <xdr:cNvSpPr txBox="1">
          <a:spLocks noChangeArrowheads="1"/>
        </xdr:cNvSpPr>
      </xdr:nvSpPr>
      <xdr:spPr bwMode="auto">
        <a:xfrm>
          <a:off x="5067300" y="3167062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829" name="Text Box 15">
          <a:extLst>
            <a:ext uri="{FF2B5EF4-FFF2-40B4-BE49-F238E27FC236}">
              <a16:creationId xmlns:a16="http://schemas.microsoft.com/office/drawing/2014/main" id="{00000000-0008-0000-0200-000025070000}"/>
            </a:ext>
          </a:extLst>
        </xdr:cNvPr>
        <xdr:cNvSpPr txBox="1">
          <a:spLocks noChangeArrowheads="1"/>
        </xdr:cNvSpPr>
      </xdr:nvSpPr>
      <xdr:spPr bwMode="auto">
        <a:xfrm>
          <a:off x="5067300" y="31670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830" name="Text Box 16">
          <a:extLst>
            <a:ext uri="{FF2B5EF4-FFF2-40B4-BE49-F238E27FC236}">
              <a16:creationId xmlns:a16="http://schemas.microsoft.com/office/drawing/2014/main" id="{00000000-0008-0000-0200-000026070000}"/>
            </a:ext>
          </a:extLst>
        </xdr:cNvPr>
        <xdr:cNvSpPr txBox="1">
          <a:spLocks noChangeArrowheads="1"/>
        </xdr:cNvSpPr>
      </xdr:nvSpPr>
      <xdr:spPr bwMode="auto">
        <a:xfrm>
          <a:off x="5067300" y="3167062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31" name="Text Box 1">
          <a:extLst>
            <a:ext uri="{FF2B5EF4-FFF2-40B4-BE49-F238E27FC236}">
              <a16:creationId xmlns:a16="http://schemas.microsoft.com/office/drawing/2014/main" id="{00000000-0008-0000-0200-000027070000}"/>
            </a:ext>
          </a:extLst>
        </xdr:cNvPr>
        <xdr:cNvSpPr txBox="1">
          <a:spLocks noChangeArrowheads="1"/>
        </xdr:cNvSpPr>
      </xdr:nvSpPr>
      <xdr:spPr bwMode="auto">
        <a:xfrm>
          <a:off x="5067300" y="31670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32" name="Text Box 3">
          <a:extLst>
            <a:ext uri="{FF2B5EF4-FFF2-40B4-BE49-F238E27FC236}">
              <a16:creationId xmlns:a16="http://schemas.microsoft.com/office/drawing/2014/main" id="{00000000-0008-0000-0200-000028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33" name="Text Box 4">
          <a:extLst>
            <a:ext uri="{FF2B5EF4-FFF2-40B4-BE49-F238E27FC236}">
              <a16:creationId xmlns:a16="http://schemas.microsoft.com/office/drawing/2014/main" id="{00000000-0008-0000-0200-000029070000}"/>
            </a:ext>
          </a:extLst>
        </xdr:cNvPr>
        <xdr:cNvSpPr txBox="1">
          <a:spLocks noChangeArrowheads="1"/>
        </xdr:cNvSpPr>
      </xdr:nvSpPr>
      <xdr:spPr bwMode="auto">
        <a:xfrm>
          <a:off x="5067300" y="31670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34" name="Text Box 5">
          <a:extLst>
            <a:ext uri="{FF2B5EF4-FFF2-40B4-BE49-F238E27FC236}">
              <a16:creationId xmlns:a16="http://schemas.microsoft.com/office/drawing/2014/main" id="{00000000-0008-0000-0200-00002A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35" name="Text Box 6">
          <a:extLst>
            <a:ext uri="{FF2B5EF4-FFF2-40B4-BE49-F238E27FC236}">
              <a16:creationId xmlns:a16="http://schemas.microsoft.com/office/drawing/2014/main" id="{00000000-0008-0000-0200-00002B070000}"/>
            </a:ext>
          </a:extLst>
        </xdr:cNvPr>
        <xdr:cNvSpPr txBox="1">
          <a:spLocks noChangeArrowheads="1"/>
        </xdr:cNvSpPr>
      </xdr:nvSpPr>
      <xdr:spPr bwMode="auto">
        <a:xfrm>
          <a:off x="5067300" y="31670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36" name="Text Box 7">
          <a:extLst>
            <a:ext uri="{FF2B5EF4-FFF2-40B4-BE49-F238E27FC236}">
              <a16:creationId xmlns:a16="http://schemas.microsoft.com/office/drawing/2014/main" id="{00000000-0008-0000-0200-00002C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71500" cy="38100"/>
    <xdr:sp macro="" textlink="">
      <xdr:nvSpPr>
        <xdr:cNvPr id="1837" name="Text Box 9">
          <a:extLst>
            <a:ext uri="{FF2B5EF4-FFF2-40B4-BE49-F238E27FC236}">
              <a16:creationId xmlns:a16="http://schemas.microsoft.com/office/drawing/2014/main" id="{00000000-0008-0000-0200-00002D070000}"/>
            </a:ext>
          </a:extLst>
        </xdr:cNvPr>
        <xdr:cNvSpPr txBox="1">
          <a:spLocks noChangeArrowheads="1"/>
        </xdr:cNvSpPr>
      </xdr:nvSpPr>
      <xdr:spPr bwMode="auto">
        <a:xfrm>
          <a:off x="5067300" y="316706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38" name="Text Box 15">
          <a:extLst>
            <a:ext uri="{FF2B5EF4-FFF2-40B4-BE49-F238E27FC236}">
              <a16:creationId xmlns:a16="http://schemas.microsoft.com/office/drawing/2014/main" id="{00000000-0008-0000-0200-00002E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39" name="Text Box 16">
          <a:extLst>
            <a:ext uri="{FF2B5EF4-FFF2-40B4-BE49-F238E27FC236}">
              <a16:creationId xmlns:a16="http://schemas.microsoft.com/office/drawing/2014/main" id="{00000000-0008-0000-0200-00002F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40" name="Text Box 17">
          <a:extLst>
            <a:ext uri="{FF2B5EF4-FFF2-40B4-BE49-F238E27FC236}">
              <a16:creationId xmlns:a16="http://schemas.microsoft.com/office/drawing/2014/main" id="{00000000-0008-0000-0200-000030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41" name="Text Box 1">
          <a:extLst>
            <a:ext uri="{FF2B5EF4-FFF2-40B4-BE49-F238E27FC236}">
              <a16:creationId xmlns:a16="http://schemas.microsoft.com/office/drawing/2014/main" id="{00000000-0008-0000-0200-000031070000}"/>
            </a:ext>
          </a:extLst>
        </xdr:cNvPr>
        <xdr:cNvSpPr txBox="1">
          <a:spLocks noChangeArrowheads="1"/>
        </xdr:cNvSpPr>
      </xdr:nvSpPr>
      <xdr:spPr bwMode="auto">
        <a:xfrm>
          <a:off x="5067300" y="31670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42" name="Text Box 3">
          <a:extLst>
            <a:ext uri="{FF2B5EF4-FFF2-40B4-BE49-F238E27FC236}">
              <a16:creationId xmlns:a16="http://schemas.microsoft.com/office/drawing/2014/main" id="{00000000-0008-0000-0200-000032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43" name="Text Box 4">
          <a:extLst>
            <a:ext uri="{FF2B5EF4-FFF2-40B4-BE49-F238E27FC236}">
              <a16:creationId xmlns:a16="http://schemas.microsoft.com/office/drawing/2014/main" id="{00000000-0008-0000-0200-000033070000}"/>
            </a:ext>
          </a:extLst>
        </xdr:cNvPr>
        <xdr:cNvSpPr txBox="1">
          <a:spLocks noChangeArrowheads="1"/>
        </xdr:cNvSpPr>
      </xdr:nvSpPr>
      <xdr:spPr bwMode="auto">
        <a:xfrm>
          <a:off x="5067300" y="31670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44" name="Text Box 5">
          <a:extLst>
            <a:ext uri="{FF2B5EF4-FFF2-40B4-BE49-F238E27FC236}">
              <a16:creationId xmlns:a16="http://schemas.microsoft.com/office/drawing/2014/main" id="{00000000-0008-0000-0200-000034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45" name="Text Box 6">
          <a:extLst>
            <a:ext uri="{FF2B5EF4-FFF2-40B4-BE49-F238E27FC236}">
              <a16:creationId xmlns:a16="http://schemas.microsoft.com/office/drawing/2014/main" id="{00000000-0008-0000-0200-000035070000}"/>
            </a:ext>
          </a:extLst>
        </xdr:cNvPr>
        <xdr:cNvSpPr txBox="1">
          <a:spLocks noChangeArrowheads="1"/>
        </xdr:cNvSpPr>
      </xdr:nvSpPr>
      <xdr:spPr bwMode="auto">
        <a:xfrm>
          <a:off x="5067300" y="3167062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46" name="Text Box 7">
          <a:extLst>
            <a:ext uri="{FF2B5EF4-FFF2-40B4-BE49-F238E27FC236}">
              <a16:creationId xmlns:a16="http://schemas.microsoft.com/office/drawing/2014/main" id="{00000000-0008-0000-0200-000036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71500" cy="38100"/>
    <xdr:sp macro="" textlink="">
      <xdr:nvSpPr>
        <xdr:cNvPr id="1847" name="Text Box 9">
          <a:extLst>
            <a:ext uri="{FF2B5EF4-FFF2-40B4-BE49-F238E27FC236}">
              <a16:creationId xmlns:a16="http://schemas.microsoft.com/office/drawing/2014/main" id="{00000000-0008-0000-0200-000037070000}"/>
            </a:ext>
          </a:extLst>
        </xdr:cNvPr>
        <xdr:cNvSpPr txBox="1">
          <a:spLocks noChangeArrowheads="1"/>
        </xdr:cNvSpPr>
      </xdr:nvSpPr>
      <xdr:spPr bwMode="auto">
        <a:xfrm>
          <a:off x="5067300" y="3167062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48" name="Text Box 15">
          <a:extLst>
            <a:ext uri="{FF2B5EF4-FFF2-40B4-BE49-F238E27FC236}">
              <a16:creationId xmlns:a16="http://schemas.microsoft.com/office/drawing/2014/main" id="{00000000-0008-0000-0200-000038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49" name="Text Box 16">
          <a:extLst>
            <a:ext uri="{FF2B5EF4-FFF2-40B4-BE49-F238E27FC236}">
              <a16:creationId xmlns:a16="http://schemas.microsoft.com/office/drawing/2014/main" id="{00000000-0008-0000-0200-000039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50" name="Text Box 17">
          <a:extLst>
            <a:ext uri="{FF2B5EF4-FFF2-40B4-BE49-F238E27FC236}">
              <a16:creationId xmlns:a16="http://schemas.microsoft.com/office/drawing/2014/main" id="{00000000-0008-0000-0200-00003A070000}"/>
            </a:ext>
          </a:extLst>
        </xdr:cNvPr>
        <xdr:cNvSpPr txBox="1">
          <a:spLocks noChangeArrowheads="1"/>
        </xdr:cNvSpPr>
      </xdr:nvSpPr>
      <xdr:spPr bwMode="auto">
        <a:xfrm>
          <a:off x="5067300" y="3167062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851" name="Text Box 1">
          <a:extLst>
            <a:ext uri="{FF2B5EF4-FFF2-40B4-BE49-F238E27FC236}">
              <a16:creationId xmlns:a16="http://schemas.microsoft.com/office/drawing/2014/main" id="{00000000-0008-0000-0200-00003B070000}"/>
            </a:ext>
          </a:extLst>
        </xdr:cNvPr>
        <xdr:cNvSpPr txBox="1">
          <a:spLocks noChangeArrowheads="1"/>
        </xdr:cNvSpPr>
      </xdr:nvSpPr>
      <xdr:spPr bwMode="auto">
        <a:xfrm>
          <a:off x="5067300" y="32213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852" name="Text Box 3">
          <a:extLst>
            <a:ext uri="{FF2B5EF4-FFF2-40B4-BE49-F238E27FC236}">
              <a16:creationId xmlns:a16="http://schemas.microsoft.com/office/drawing/2014/main" id="{00000000-0008-0000-0200-00003C07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853" name="Text Box 4">
          <a:extLst>
            <a:ext uri="{FF2B5EF4-FFF2-40B4-BE49-F238E27FC236}">
              <a16:creationId xmlns:a16="http://schemas.microsoft.com/office/drawing/2014/main" id="{00000000-0008-0000-0200-00003D070000}"/>
            </a:ext>
          </a:extLst>
        </xdr:cNvPr>
        <xdr:cNvSpPr txBox="1">
          <a:spLocks noChangeArrowheads="1"/>
        </xdr:cNvSpPr>
      </xdr:nvSpPr>
      <xdr:spPr bwMode="auto">
        <a:xfrm>
          <a:off x="5067300" y="32213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854" name="Text Box 5">
          <a:extLst>
            <a:ext uri="{FF2B5EF4-FFF2-40B4-BE49-F238E27FC236}">
              <a16:creationId xmlns:a16="http://schemas.microsoft.com/office/drawing/2014/main" id="{00000000-0008-0000-0200-00003E07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855" name="Text Box 6">
          <a:extLst>
            <a:ext uri="{FF2B5EF4-FFF2-40B4-BE49-F238E27FC236}">
              <a16:creationId xmlns:a16="http://schemas.microsoft.com/office/drawing/2014/main" id="{00000000-0008-0000-0200-00003F070000}"/>
            </a:ext>
          </a:extLst>
        </xdr:cNvPr>
        <xdr:cNvSpPr txBox="1">
          <a:spLocks noChangeArrowheads="1"/>
        </xdr:cNvSpPr>
      </xdr:nvSpPr>
      <xdr:spPr bwMode="auto">
        <a:xfrm>
          <a:off x="5067300" y="32213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856" name="Text Box 7">
          <a:extLst>
            <a:ext uri="{FF2B5EF4-FFF2-40B4-BE49-F238E27FC236}">
              <a16:creationId xmlns:a16="http://schemas.microsoft.com/office/drawing/2014/main" id="{00000000-0008-0000-0200-00004007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857" name="Text Box 8">
          <a:extLst>
            <a:ext uri="{FF2B5EF4-FFF2-40B4-BE49-F238E27FC236}">
              <a16:creationId xmlns:a16="http://schemas.microsoft.com/office/drawing/2014/main" id="{00000000-0008-0000-0200-000041070000}"/>
            </a:ext>
          </a:extLst>
        </xdr:cNvPr>
        <xdr:cNvSpPr txBox="1">
          <a:spLocks noChangeArrowheads="1"/>
        </xdr:cNvSpPr>
      </xdr:nvSpPr>
      <xdr:spPr bwMode="auto">
        <a:xfrm>
          <a:off x="5067300" y="32213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23875" cy="66675"/>
    <xdr:sp macro="" textlink="">
      <xdr:nvSpPr>
        <xdr:cNvPr id="1858" name="Text Box 9">
          <a:extLst>
            <a:ext uri="{FF2B5EF4-FFF2-40B4-BE49-F238E27FC236}">
              <a16:creationId xmlns:a16="http://schemas.microsoft.com/office/drawing/2014/main" id="{00000000-0008-0000-0200-000042070000}"/>
            </a:ext>
          </a:extLst>
        </xdr:cNvPr>
        <xdr:cNvSpPr txBox="1">
          <a:spLocks noChangeArrowheads="1"/>
        </xdr:cNvSpPr>
      </xdr:nvSpPr>
      <xdr:spPr bwMode="auto">
        <a:xfrm>
          <a:off x="5067300" y="322135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23875" cy="66675"/>
    <xdr:sp macro="" textlink="">
      <xdr:nvSpPr>
        <xdr:cNvPr id="1859" name="Text Box 13">
          <a:extLst>
            <a:ext uri="{FF2B5EF4-FFF2-40B4-BE49-F238E27FC236}">
              <a16:creationId xmlns:a16="http://schemas.microsoft.com/office/drawing/2014/main" id="{00000000-0008-0000-0200-000043070000}"/>
            </a:ext>
          </a:extLst>
        </xdr:cNvPr>
        <xdr:cNvSpPr txBox="1">
          <a:spLocks noChangeArrowheads="1"/>
        </xdr:cNvSpPr>
      </xdr:nvSpPr>
      <xdr:spPr bwMode="auto">
        <a:xfrm>
          <a:off x="5067300" y="322135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860" name="Text Box 15">
          <a:extLst>
            <a:ext uri="{FF2B5EF4-FFF2-40B4-BE49-F238E27FC236}">
              <a16:creationId xmlns:a16="http://schemas.microsoft.com/office/drawing/2014/main" id="{00000000-0008-0000-0200-00004407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861" name="Text Box 16">
          <a:extLst>
            <a:ext uri="{FF2B5EF4-FFF2-40B4-BE49-F238E27FC236}">
              <a16:creationId xmlns:a16="http://schemas.microsoft.com/office/drawing/2014/main" id="{00000000-0008-0000-0200-00004507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62" name="Text Box 1">
          <a:extLst>
            <a:ext uri="{FF2B5EF4-FFF2-40B4-BE49-F238E27FC236}">
              <a16:creationId xmlns:a16="http://schemas.microsoft.com/office/drawing/2014/main" id="{00000000-0008-0000-0200-00004607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63" name="Text Box 3">
          <a:extLst>
            <a:ext uri="{FF2B5EF4-FFF2-40B4-BE49-F238E27FC236}">
              <a16:creationId xmlns:a16="http://schemas.microsoft.com/office/drawing/2014/main" id="{00000000-0008-0000-0200-000047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64" name="Text Box 4">
          <a:extLst>
            <a:ext uri="{FF2B5EF4-FFF2-40B4-BE49-F238E27FC236}">
              <a16:creationId xmlns:a16="http://schemas.microsoft.com/office/drawing/2014/main" id="{00000000-0008-0000-0200-00004807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65" name="Text Box 5">
          <a:extLst>
            <a:ext uri="{FF2B5EF4-FFF2-40B4-BE49-F238E27FC236}">
              <a16:creationId xmlns:a16="http://schemas.microsoft.com/office/drawing/2014/main" id="{00000000-0008-0000-0200-000049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66" name="Text Box 6">
          <a:extLst>
            <a:ext uri="{FF2B5EF4-FFF2-40B4-BE49-F238E27FC236}">
              <a16:creationId xmlns:a16="http://schemas.microsoft.com/office/drawing/2014/main" id="{00000000-0008-0000-0200-00004A07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67" name="Text Box 7">
          <a:extLst>
            <a:ext uri="{FF2B5EF4-FFF2-40B4-BE49-F238E27FC236}">
              <a16:creationId xmlns:a16="http://schemas.microsoft.com/office/drawing/2014/main" id="{00000000-0008-0000-0200-00004B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71500" cy="38100"/>
    <xdr:sp macro="" textlink="">
      <xdr:nvSpPr>
        <xdr:cNvPr id="1868" name="Text Box 9">
          <a:extLst>
            <a:ext uri="{FF2B5EF4-FFF2-40B4-BE49-F238E27FC236}">
              <a16:creationId xmlns:a16="http://schemas.microsoft.com/office/drawing/2014/main" id="{00000000-0008-0000-0200-00004C070000}"/>
            </a:ext>
          </a:extLst>
        </xdr:cNvPr>
        <xdr:cNvSpPr txBox="1">
          <a:spLocks noChangeArrowheads="1"/>
        </xdr:cNvSpPr>
      </xdr:nvSpPr>
      <xdr:spPr bwMode="auto">
        <a:xfrm>
          <a:off x="5067300" y="322135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69" name="Text Box 15">
          <a:extLst>
            <a:ext uri="{FF2B5EF4-FFF2-40B4-BE49-F238E27FC236}">
              <a16:creationId xmlns:a16="http://schemas.microsoft.com/office/drawing/2014/main" id="{00000000-0008-0000-0200-00004D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70" name="Text Box 16">
          <a:extLst>
            <a:ext uri="{FF2B5EF4-FFF2-40B4-BE49-F238E27FC236}">
              <a16:creationId xmlns:a16="http://schemas.microsoft.com/office/drawing/2014/main" id="{00000000-0008-0000-0200-00004E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71" name="Text Box 17">
          <a:extLst>
            <a:ext uri="{FF2B5EF4-FFF2-40B4-BE49-F238E27FC236}">
              <a16:creationId xmlns:a16="http://schemas.microsoft.com/office/drawing/2014/main" id="{00000000-0008-0000-0200-00004F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72" name="Text Box 1">
          <a:extLst>
            <a:ext uri="{FF2B5EF4-FFF2-40B4-BE49-F238E27FC236}">
              <a16:creationId xmlns:a16="http://schemas.microsoft.com/office/drawing/2014/main" id="{00000000-0008-0000-0200-00005007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73" name="Text Box 3">
          <a:extLst>
            <a:ext uri="{FF2B5EF4-FFF2-40B4-BE49-F238E27FC236}">
              <a16:creationId xmlns:a16="http://schemas.microsoft.com/office/drawing/2014/main" id="{00000000-0008-0000-0200-000051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74" name="Text Box 4">
          <a:extLst>
            <a:ext uri="{FF2B5EF4-FFF2-40B4-BE49-F238E27FC236}">
              <a16:creationId xmlns:a16="http://schemas.microsoft.com/office/drawing/2014/main" id="{00000000-0008-0000-0200-00005207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75" name="Text Box 5">
          <a:extLst>
            <a:ext uri="{FF2B5EF4-FFF2-40B4-BE49-F238E27FC236}">
              <a16:creationId xmlns:a16="http://schemas.microsoft.com/office/drawing/2014/main" id="{00000000-0008-0000-0200-000053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76" name="Text Box 6">
          <a:extLst>
            <a:ext uri="{FF2B5EF4-FFF2-40B4-BE49-F238E27FC236}">
              <a16:creationId xmlns:a16="http://schemas.microsoft.com/office/drawing/2014/main" id="{00000000-0008-0000-0200-00005407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77" name="Text Box 7">
          <a:extLst>
            <a:ext uri="{FF2B5EF4-FFF2-40B4-BE49-F238E27FC236}">
              <a16:creationId xmlns:a16="http://schemas.microsoft.com/office/drawing/2014/main" id="{00000000-0008-0000-0200-000055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71500" cy="38100"/>
    <xdr:sp macro="" textlink="">
      <xdr:nvSpPr>
        <xdr:cNvPr id="1878" name="Text Box 9">
          <a:extLst>
            <a:ext uri="{FF2B5EF4-FFF2-40B4-BE49-F238E27FC236}">
              <a16:creationId xmlns:a16="http://schemas.microsoft.com/office/drawing/2014/main" id="{00000000-0008-0000-0200-000056070000}"/>
            </a:ext>
          </a:extLst>
        </xdr:cNvPr>
        <xdr:cNvSpPr txBox="1">
          <a:spLocks noChangeArrowheads="1"/>
        </xdr:cNvSpPr>
      </xdr:nvSpPr>
      <xdr:spPr bwMode="auto">
        <a:xfrm>
          <a:off x="5067300" y="322135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79" name="Text Box 15">
          <a:extLst>
            <a:ext uri="{FF2B5EF4-FFF2-40B4-BE49-F238E27FC236}">
              <a16:creationId xmlns:a16="http://schemas.microsoft.com/office/drawing/2014/main" id="{00000000-0008-0000-0200-000057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80" name="Text Box 16">
          <a:extLst>
            <a:ext uri="{FF2B5EF4-FFF2-40B4-BE49-F238E27FC236}">
              <a16:creationId xmlns:a16="http://schemas.microsoft.com/office/drawing/2014/main" id="{00000000-0008-0000-0200-000058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81" name="Text Box 17">
          <a:extLst>
            <a:ext uri="{FF2B5EF4-FFF2-40B4-BE49-F238E27FC236}">
              <a16:creationId xmlns:a16="http://schemas.microsoft.com/office/drawing/2014/main" id="{00000000-0008-0000-0200-000059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882" name="Text Box 1">
          <a:extLst>
            <a:ext uri="{FF2B5EF4-FFF2-40B4-BE49-F238E27FC236}">
              <a16:creationId xmlns:a16="http://schemas.microsoft.com/office/drawing/2014/main" id="{00000000-0008-0000-0200-00005A070000}"/>
            </a:ext>
          </a:extLst>
        </xdr:cNvPr>
        <xdr:cNvSpPr txBox="1">
          <a:spLocks noChangeArrowheads="1"/>
        </xdr:cNvSpPr>
      </xdr:nvSpPr>
      <xdr:spPr bwMode="auto">
        <a:xfrm>
          <a:off x="5067300" y="32213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883" name="Text Box 3">
          <a:extLst>
            <a:ext uri="{FF2B5EF4-FFF2-40B4-BE49-F238E27FC236}">
              <a16:creationId xmlns:a16="http://schemas.microsoft.com/office/drawing/2014/main" id="{00000000-0008-0000-0200-00005B07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884" name="Text Box 4">
          <a:extLst>
            <a:ext uri="{FF2B5EF4-FFF2-40B4-BE49-F238E27FC236}">
              <a16:creationId xmlns:a16="http://schemas.microsoft.com/office/drawing/2014/main" id="{00000000-0008-0000-0200-00005C070000}"/>
            </a:ext>
          </a:extLst>
        </xdr:cNvPr>
        <xdr:cNvSpPr txBox="1">
          <a:spLocks noChangeArrowheads="1"/>
        </xdr:cNvSpPr>
      </xdr:nvSpPr>
      <xdr:spPr bwMode="auto">
        <a:xfrm>
          <a:off x="5067300" y="32213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885" name="Text Box 5">
          <a:extLst>
            <a:ext uri="{FF2B5EF4-FFF2-40B4-BE49-F238E27FC236}">
              <a16:creationId xmlns:a16="http://schemas.microsoft.com/office/drawing/2014/main" id="{00000000-0008-0000-0200-00005D07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886" name="Text Box 6">
          <a:extLst>
            <a:ext uri="{FF2B5EF4-FFF2-40B4-BE49-F238E27FC236}">
              <a16:creationId xmlns:a16="http://schemas.microsoft.com/office/drawing/2014/main" id="{00000000-0008-0000-0200-00005E070000}"/>
            </a:ext>
          </a:extLst>
        </xdr:cNvPr>
        <xdr:cNvSpPr txBox="1">
          <a:spLocks noChangeArrowheads="1"/>
        </xdr:cNvSpPr>
      </xdr:nvSpPr>
      <xdr:spPr bwMode="auto">
        <a:xfrm>
          <a:off x="5067300" y="32213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887" name="Text Box 7">
          <a:extLst>
            <a:ext uri="{FF2B5EF4-FFF2-40B4-BE49-F238E27FC236}">
              <a16:creationId xmlns:a16="http://schemas.microsoft.com/office/drawing/2014/main" id="{00000000-0008-0000-0200-00005F07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888" name="Text Box 8">
          <a:extLst>
            <a:ext uri="{FF2B5EF4-FFF2-40B4-BE49-F238E27FC236}">
              <a16:creationId xmlns:a16="http://schemas.microsoft.com/office/drawing/2014/main" id="{00000000-0008-0000-0200-000060070000}"/>
            </a:ext>
          </a:extLst>
        </xdr:cNvPr>
        <xdr:cNvSpPr txBox="1">
          <a:spLocks noChangeArrowheads="1"/>
        </xdr:cNvSpPr>
      </xdr:nvSpPr>
      <xdr:spPr bwMode="auto">
        <a:xfrm>
          <a:off x="5067300" y="3221355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23875" cy="66675"/>
    <xdr:sp macro="" textlink="">
      <xdr:nvSpPr>
        <xdr:cNvPr id="1889" name="Text Box 9">
          <a:extLst>
            <a:ext uri="{FF2B5EF4-FFF2-40B4-BE49-F238E27FC236}">
              <a16:creationId xmlns:a16="http://schemas.microsoft.com/office/drawing/2014/main" id="{00000000-0008-0000-0200-000061070000}"/>
            </a:ext>
          </a:extLst>
        </xdr:cNvPr>
        <xdr:cNvSpPr txBox="1">
          <a:spLocks noChangeArrowheads="1"/>
        </xdr:cNvSpPr>
      </xdr:nvSpPr>
      <xdr:spPr bwMode="auto">
        <a:xfrm>
          <a:off x="5067300" y="322135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23875" cy="66675"/>
    <xdr:sp macro="" textlink="">
      <xdr:nvSpPr>
        <xdr:cNvPr id="1890" name="Text Box 13">
          <a:extLst>
            <a:ext uri="{FF2B5EF4-FFF2-40B4-BE49-F238E27FC236}">
              <a16:creationId xmlns:a16="http://schemas.microsoft.com/office/drawing/2014/main" id="{00000000-0008-0000-0200-000062070000}"/>
            </a:ext>
          </a:extLst>
        </xdr:cNvPr>
        <xdr:cNvSpPr txBox="1">
          <a:spLocks noChangeArrowheads="1"/>
        </xdr:cNvSpPr>
      </xdr:nvSpPr>
      <xdr:spPr bwMode="auto">
        <a:xfrm>
          <a:off x="5067300" y="3221355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891" name="Text Box 15">
          <a:extLst>
            <a:ext uri="{FF2B5EF4-FFF2-40B4-BE49-F238E27FC236}">
              <a16:creationId xmlns:a16="http://schemas.microsoft.com/office/drawing/2014/main" id="{00000000-0008-0000-0200-00006307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892" name="Text Box 16">
          <a:extLst>
            <a:ext uri="{FF2B5EF4-FFF2-40B4-BE49-F238E27FC236}">
              <a16:creationId xmlns:a16="http://schemas.microsoft.com/office/drawing/2014/main" id="{00000000-0008-0000-0200-000064070000}"/>
            </a:ext>
          </a:extLst>
        </xdr:cNvPr>
        <xdr:cNvSpPr txBox="1">
          <a:spLocks noChangeArrowheads="1"/>
        </xdr:cNvSpPr>
      </xdr:nvSpPr>
      <xdr:spPr bwMode="auto">
        <a:xfrm>
          <a:off x="5067300" y="3221355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93" name="Text Box 1">
          <a:extLst>
            <a:ext uri="{FF2B5EF4-FFF2-40B4-BE49-F238E27FC236}">
              <a16:creationId xmlns:a16="http://schemas.microsoft.com/office/drawing/2014/main" id="{00000000-0008-0000-0200-00006507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94" name="Text Box 3">
          <a:extLst>
            <a:ext uri="{FF2B5EF4-FFF2-40B4-BE49-F238E27FC236}">
              <a16:creationId xmlns:a16="http://schemas.microsoft.com/office/drawing/2014/main" id="{00000000-0008-0000-0200-000066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95" name="Text Box 4">
          <a:extLst>
            <a:ext uri="{FF2B5EF4-FFF2-40B4-BE49-F238E27FC236}">
              <a16:creationId xmlns:a16="http://schemas.microsoft.com/office/drawing/2014/main" id="{00000000-0008-0000-0200-00006707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96" name="Text Box 5">
          <a:extLst>
            <a:ext uri="{FF2B5EF4-FFF2-40B4-BE49-F238E27FC236}">
              <a16:creationId xmlns:a16="http://schemas.microsoft.com/office/drawing/2014/main" id="{00000000-0008-0000-0200-000068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897" name="Text Box 6">
          <a:extLst>
            <a:ext uri="{FF2B5EF4-FFF2-40B4-BE49-F238E27FC236}">
              <a16:creationId xmlns:a16="http://schemas.microsoft.com/office/drawing/2014/main" id="{00000000-0008-0000-0200-00006907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898" name="Text Box 7">
          <a:extLst>
            <a:ext uri="{FF2B5EF4-FFF2-40B4-BE49-F238E27FC236}">
              <a16:creationId xmlns:a16="http://schemas.microsoft.com/office/drawing/2014/main" id="{00000000-0008-0000-0200-00006A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71500" cy="38100"/>
    <xdr:sp macro="" textlink="">
      <xdr:nvSpPr>
        <xdr:cNvPr id="1899" name="Text Box 9">
          <a:extLst>
            <a:ext uri="{FF2B5EF4-FFF2-40B4-BE49-F238E27FC236}">
              <a16:creationId xmlns:a16="http://schemas.microsoft.com/office/drawing/2014/main" id="{00000000-0008-0000-0200-00006B070000}"/>
            </a:ext>
          </a:extLst>
        </xdr:cNvPr>
        <xdr:cNvSpPr txBox="1">
          <a:spLocks noChangeArrowheads="1"/>
        </xdr:cNvSpPr>
      </xdr:nvSpPr>
      <xdr:spPr bwMode="auto">
        <a:xfrm>
          <a:off x="5067300" y="322135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00" name="Text Box 15">
          <a:extLst>
            <a:ext uri="{FF2B5EF4-FFF2-40B4-BE49-F238E27FC236}">
              <a16:creationId xmlns:a16="http://schemas.microsoft.com/office/drawing/2014/main" id="{00000000-0008-0000-0200-00006C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01" name="Text Box 16">
          <a:extLst>
            <a:ext uri="{FF2B5EF4-FFF2-40B4-BE49-F238E27FC236}">
              <a16:creationId xmlns:a16="http://schemas.microsoft.com/office/drawing/2014/main" id="{00000000-0008-0000-0200-00006D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02" name="Text Box 17">
          <a:extLst>
            <a:ext uri="{FF2B5EF4-FFF2-40B4-BE49-F238E27FC236}">
              <a16:creationId xmlns:a16="http://schemas.microsoft.com/office/drawing/2014/main" id="{00000000-0008-0000-0200-00006E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03" name="Text Box 1">
          <a:extLst>
            <a:ext uri="{FF2B5EF4-FFF2-40B4-BE49-F238E27FC236}">
              <a16:creationId xmlns:a16="http://schemas.microsoft.com/office/drawing/2014/main" id="{00000000-0008-0000-0200-00006F07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04" name="Text Box 3">
          <a:extLst>
            <a:ext uri="{FF2B5EF4-FFF2-40B4-BE49-F238E27FC236}">
              <a16:creationId xmlns:a16="http://schemas.microsoft.com/office/drawing/2014/main" id="{00000000-0008-0000-0200-000070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05" name="Text Box 4">
          <a:extLst>
            <a:ext uri="{FF2B5EF4-FFF2-40B4-BE49-F238E27FC236}">
              <a16:creationId xmlns:a16="http://schemas.microsoft.com/office/drawing/2014/main" id="{00000000-0008-0000-0200-00007107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06" name="Text Box 5">
          <a:extLst>
            <a:ext uri="{FF2B5EF4-FFF2-40B4-BE49-F238E27FC236}">
              <a16:creationId xmlns:a16="http://schemas.microsoft.com/office/drawing/2014/main" id="{00000000-0008-0000-0200-000072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07" name="Text Box 6">
          <a:extLst>
            <a:ext uri="{FF2B5EF4-FFF2-40B4-BE49-F238E27FC236}">
              <a16:creationId xmlns:a16="http://schemas.microsoft.com/office/drawing/2014/main" id="{00000000-0008-0000-0200-000073070000}"/>
            </a:ext>
          </a:extLst>
        </xdr:cNvPr>
        <xdr:cNvSpPr txBox="1">
          <a:spLocks noChangeArrowheads="1"/>
        </xdr:cNvSpPr>
      </xdr:nvSpPr>
      <xdr:spPr bwMode="auto">
        <a:xfrm>
          <a:off x="5067300" y="3221355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08" name="Text Box 7">
          <a:extLst>
            <a:ext uri="{FF2B5EF4-FFF2-40B4-BE49-F238E27FC236}">
              <a16:creationId xmlns:a16="http://schemas.microsoft.com/office/drawing/2014/main" id="{00000000-0008-0000-0200-000074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71500" cy="38100"/>
    <xdr:sp macro="" textlink="">
      <xdr:nvSpPr>
        <xdr:cNvPr id="1909" name="Text Box 9">
          <a:extLst>
            <a:ext uri="{FF2B5EF4-FFF2-40B4-BE49-F238E27FC236}">
              <a16:creationId xmlns:a16="http://schemas.microsoft.com/office/drawing/2014/main" id="{00000000-0008-0000-0200-000075070000}"/>
            </a:ext>
          </a:extLst>
        </xdr:cNvPr>
        <xdr:cNvSpPr txBox="1">
          <a:spLocks noChangeArrowheads="1"/>
        </xdr:cNvSpPr>
      </xdr:nvSpPr>
      <xdr:spPr bwMode="auto">
        <a:xfrm>
          <a:off x="5067300" y="3221355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10" name="Text Box 15">
          <a:extLst>
            <a:ext uri="{FF2B5EF4-FFF2-40B4-BE49-F238E27FC236}">
              <a16:creationId xmlns:a16="http://schemas.microsoft.com/office/drawing/2014/main" id="{00000000-0008-0000-0200-000076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11" name="Text Box 16">
          <a:extLst>
            <a:ext uri="{FF2B5EF4-FFF2-40B4-BE49-F238E27FC236}">
              <a16:creationId xmlns:a16="http://schemas.microsoft.com/office/drawing/2014/main" id="{00000000-0008-0000-0200-000077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12" name="Text Box 17">
          <a:extLst>
            <a:ext uri="{FF2B5EF4-FFF2-40B4-BE49-F238E27FC236}">
              <a16:creationId xmlns:a16="http://schemas.microsoft.com/office/drawing/2014/main" id="{00000000-0008-0000-0200-000078070000}"/>
            </a:ext>
          </a:extLst>
        </xdr:cNvPr>
        <xdr:cNvSpPr txBox="1">
          <a:spLocks noChangeArrowheads="1"/>
        </xdr:cNvSpPr>
      </xdr:nvSpPr>
      <xdr:spPr bwMode="auto">
        <a:xfrm>
          <a:off x="5067300" y="3221355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913" name="Text Box 1">
          <a:extLst>
            <a:ext uri="{FF2B5EF4-FFF2-40B4-BE49-F238E27FC236}">
              <a16:creationId xmlns:a16="http://schemas.microsoft.com/office/drawing/2014/main" id="{00000000-0008-0000-0200-00007907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914" name="Text Box 3">
          <a:extLst>
            <a:ext uri="{FF2B5EF4-FFF2-40B4-BE49-F238E27FC236}">
              <a16:creationId xmlns:a16="http://schemas.microsoft.com/office/drawing/2014/main" id="{00000000-0008-0000-0200-00007A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915" name="Text Box 4">
          <a:extLst>
            <a:ext uri="{FF2B5EF4-FFF2-40B4-BE49-F238E27FC236}">
              <a16:creationId xmlns:a16="http://schemas.microsoft.com/office/drawing/2014/main" id="{00000000-0008-0000-0200-00007B07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916" name="Text Box 5">
          <a:extLst>
            <a:ext uri="{FF2B5EF4-FFF2-40B4-BE49-F238E27FC236}">
              <a16:creationId xmlns:a16="http://schemas.microsoft.com/office/drawing/2014/main" id="{00000000-0008-0000-0200-00007C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917" name="Text Box 6">
          <a:extLst>
            <a:ext uri="{FF2B5EF4-FFF2-40B4-BE49-F238E27FC236}">
              <a16:creationId xmlns:a16="http://schemas.microsoft.com/office/drawing/2014/main" id="{00000000-0008-0000-0200-00007D07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918" name="Text Box 7">
          <a:extLst>
            <a:ext uri="{FF2B5EF4-FFF2-40B4-BE49-F238E27FC236}">
              <a16:creationId xmlns:a16="http://schemas.microsoft.com/office/drawing/2014/main" id="{00000000-0008-0000-0200-00007E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919" name="Text Box 8">
          <a:extLst>
            <a:ext uri="{FF2B5EF4-FFF2-40B4-BE49-F238E27FC236}">
              <a16:creationId xmlns:a16="http://schemas.microsoft.com/office/drawing/2014/main" id="{00000000-0008-0000-0200-00007F07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23875" cy="66675"/>
    <xdr:sp macro="" textlink="">
      <xdr:nvSpPr>
        <xdr:cNvPr id="1920" name="Text Box 9">
          <a:extLst>
            <a:ext uri="{FF2B5EF4-FFF2-40B4-BE49-F238E27FC236}">
              <a16:creationId xmlns:a16="http://schemas.microsoft.com/office/drawing/2014/main" id="{00000000-0008-0000-0200-000080070000}"/>
            </a:ext>
          </a:extLst>
        </xdr:cNvPr>
        <xdr:cNvSpPr txBox="1">
          <a:spLocks noChangeArrowheads="1"/>
        </xdr:cNvSpPr>
      </xdr:nvSpPr>
      <xdr:spPr bwMode="auto">
        <a:xfrm>
          <a:off x="5067300" y="327660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23875" cy="66675"/>
    <xdr:sp macro="" textlink="">
      <xdr:nvSpPr>
        <xdr:cNvPr id="1921" name="Text Box 13">
          <a:extLst>
            <a:ext uri="{FF2B5EF4-FFF2-40B4-BE49-F238E27FC236}">
              <a16:creationId xmlns:a16="http://schemas.microsoft.com/office/drawing/2014/main" id="{00000000-0008-0000-0200-000081070000}"/>
            </a:ext>
          </a:extLst>
        </xdr:cNvPr>
        <xdr:cNvSpPr txBox="1">
          <a:spLocks noChangeArrowheads="1"/>
        </xdr:cNvSpPr>
      </xdr:nvSpPr>
      <xdr:spPr bwMode="auto">
        <a:xfrm>
          <a:off x="5067300" y="327660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922" name="Text Box 15">
          <a:extLst>
            <a:ext uri="{FF2B5EF4-FFF2-40B4-BE49-F238E27FC236}">
              <a16:creationId xmlns:a16="http://schemas.microsoft.com/office/drawing/2014/main" id="{00000000-0008-0000-0200-000082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923" name="Text Box 16">
          <a:extLst>
            <a:ext uri="{FF2B5EF4-FFF2-40B4-BE49-F238E27FC236}">
              <a16:creationId xmlns:a16="http://schemas.microsoft.com/office/drawing/2014/main" id="{00000000-0008-0000-0200-000083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24" name="Text Box 1">
          <a:extLst>
            <a:ext uri="{FF2B5EF4-FFF2-40B4-BE49-F238E27FC236}">
              <a16:creationId xmlns:a16="http://schemas.microsoft.com/office/drawing/2014/main" id="{00000000-0008-0000-0200-000084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25" name="Text Box 3">
          <a:extLst>
            <a:ext uri="{FF2B5EF4-FFF2-40B4-BE49-F238E27FC236}">
              <a16:creationId xmlns:a16="http://schemas.microsoft.com/office/drawing/2014/main" id="{00000000-0008-0000-0200-000085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26" name="Text Box 4">
          <a:extLst>
            <a:ext uri="{FF2B5EF4-FFF2-40B4-BE49-F238E27FC236}">
              <a16:creationId xmlns:a16="http://schemas.microsoft.com/office/drawing/2014/main" id="{00000000-0008-0000-0200-000086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27" name="Text Box 5">
          <a:extLst>
            <a:ext uri="{FF2B5EF4-FFF2-40B4-BE49-F238E27FC236}">
              <a16:creationId xmlns:a16="http://schemas.microsoft.com/office/drawing/2014/main" id="{00000000-0008-0000-0200-000087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28" name="Text Box 6">
          <a:extLst>
            <a:ext uri="{FF2B5EF4-FFF2-40B4-BE49-F238E27FC236}">
              <a16:creationId xmlns:a16="http://schemas.microsoft.com/office/drawing/2014/main" id="{00000000-0008-0000-0200-000088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29" name="Text Box 7">
          <a:extLst>
            <a:ext uri="{FF2B5EF4-FFF2-40B4-BE49-F238E27FC236}">
              <a16:creationId xmlns:a16="http://schemas.microsoft.com/office/drawing/2014/main" id="{00000000-0008-0000-0200-000089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71500" cy="38100"/>
    <xdr:sp macro="" textlink="">
      <xdr:nvSpPr>
        <xdr:cNvPr id="1930" name="Text Box 9">
          <a:extLst>
            <a:ext uri="{FF2B5EF4-FFF2-40B4-BE49-F238E27FC236}">
              <a16:creationId xmlns:a16="http://schemas.microsoft.com/office/drawing/2014/main" id="{00000000-0008-0000-0200-00008A070000}"/>
            </a:ext>
          </a:extLst>
        </xdr:cNvPr>
        <xdr:cNvSpPr txBox="1">
          <a:spLocks noChangeArrowheads="1"/>
        </xdr:cNvSpPr>
      </xdr:nvSpPr>
      <xdr:spPr bwMode="auto">
        <a:xfrm>
          <a:off x="5067300" y="327660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31" name="Text Box 15">
          <a:extLst>
            <a:ext uri="{FF2B5EF4-FFF2-40B4-BE49-F238E27FC236}">
              <a16:creationId xmlns:a16="http://schemas.microsoft.com/office/drawing/2014/main" id="{00000000-0008-0000-0200-00008B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32" name="Text Box 16">
          <a:extLst>
            <a:ext uri="{FF2B5EF4-FFF2-40B4-BE49-F238E27FC236}">
              <a16:creationId xmlns:a16="http://schemas.microsoft.com/office/drawing/2014/main" id="{00000000-0008-0000-0200-00008C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33" name="Text Box 17">
          <a:extLst>
            <a:ext uri="{FF2B5EF4-FFF2-40B4-BE49-F238E27FC236}">
              <a16:creationId xmlns:a16="http://schemas.microsoft.com/office/drawing/2014/main" id="{00000000-0008-0000-0200-00008D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34" name="Text Box 1">
          <a:extLst>
            <a:ext uri="{FF2B5EF4-FFF2-40B4-BE49-F238E27FC236}">
              <a16:creationId xmlns:a16="http://schemas.microsoft.com/office/drawing/2014/main" id="{00000000-0008-0000-0200-00008E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35" name="Text Box 3">
          <a:extLst>
            <a:ext uri="{FF2B5EF4-FFF2-40B4-BE49-F238E27FC236}">
              <a16:creationId xmlns:a16="http://schemas.microsoft.com/office/drawing/2014/main" id="{00000000-0008-0000-0200-00008F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36" name="Text Box 4">
          <a:extLst>
            <a:ext uri="{FF2B5EF4-FFF2-40B4-BE49-F238E27FC236}">
              <a16:creationId xmlns:a16="http://schemas.microsoft.com/office/drawing/2014/main" id="{00000000-0008-0000-0200-000090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37" name="Text Box 5">
          <a:extLst>
            <a:ext uri="{FF2B5EF4-FFF2-40B4-BE49-F238E27FC236}">
              <a16:creationId xmlns:a16="http://schemas.microsoft.com/office/drawing/2014/main" id="{00000000-0008-0000-0200-000091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38" name="Text Box 6">
          <a:extLst>
            <a:ext uri="{FF2B5EF4-FFF2-40B4-BE49-F238E27FC236}">
              <a16:creationId xmlns:a16="http://schemas.microsoft.com/office/drawing/2014/main" id="{00000000-0008-0000-0200-000092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39" name="Text Box 7">
          <a:extLst>
            <a:ext uri="{FF2B5EF4-FFF2-40B4-BE49-F238E27FC236}">
              <a16:creationId xmlns:a16="http://schemas.microsoft.com/office/drawing/2014/main" id="{00000000-0008-0000-0200-000093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71500" cy="38100"/>
    <xdr:sp macro="" textlink="">
      <xdr:nvSpPr>
        <xdr:cNvPr id="1940" name="Text Box 9">
          <a:extLst>
            <a:ext uri="{FF2B5EF4-FFF2-40B4-BE49-F238E27FC236}">
              <a16:creationId xmlns:a16="http://schemas.microsoft.com/office/drawing/2014/main" id="{00000000-0008-0000-0200-000094070000}"/>
            </a:ext>
          </a:extLst>
        </xdr:cNvPr>
        <xdr:cNvSpPr txBox="1">
          <a:spLocks noChangeArrowheads="1"/>
        </xdr:cNvSpPr>
      </xdr:nvSpPr>
      <xdr:spPr bwMode="auto">
        <a:xfrm>
          <a:off x="5067300" y="327660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41" name="Text Box 15">
          <a:extLst>
            <a:ext uri="{FF2B5EF4-FFF2-40B4-BE49-F238E27FC236}">
              <a16:creationId xmlns:a16="http://schemas.microsoft.com/office/drawing/2014/main" id="{00000000-0008-0000-0200-000095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42" name="Text Box 16">
          <a:extLst>
            <a:ext uri="{FF2B5EF4-FFF2-40B4-BE49-F238E27FC236}">
              <a16:creationId xmlns:a16="http://schemas.microsoft.com/office/drawing/2014/main" id="{00000000-0008-0000-0200-000096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43" name="Text Box 17">
          <a:extLst>
            <a:ext uri="{FF2B5EF4-FFF2-40B4-BE49-F238E27FC236}">
              <a16:creationId xmlns:a16="http://schemas.microsoft.com/office/drawing/2014/main" id="{00000000-0008-0000-0200-000097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944" name="Text Box 1">
          <a:extLst>
            <a:ext uri="{FF2B5EF4-FFF2-40B4-BE49-F238E27FC236}">
              <a16:creationId xmlns:a16="http://schemas.microsoft.com/office/drawing/2014/main" id="{00000000-0008-0000-0200-00009807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945" name="Text Box 3">
          <a:extLst>
            <a:ext uri="{FF2B5EF4-FFF2-40B4-BE49-F238E27FC236}">
              <a16:creationId xmlns:a16="http://schemas.microsoft.com/office/drawing/2014/main" id="{00000000-0008-0000-0200-000099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946" name="Text Box 4">
          <a:extLst>
            <a:ext uri="{FF2B5EF4-FFF2-40B4-BE49-F238E27FC236}">
              <a16:creationId xmlns:a16="http://schemas.microsoft.com/office/drawing/2014/main" id="{00000000-0008-0000-0200-00009A07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947" name="Text Box 5">
          <a:extLst>
            <a:ext uri="{FF2B5EF4-FFF2-40B4-BE49-F238E27FC236}">
              <a16:creationId xmlns:a16="http://schemas.microsoft.com/office/drawing/2014/main" id="{00000000-0008-0000-0200-00009B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948" name="Text Box 6">
          <a:extLst>
            <a:ext uri="{FF2B5EF4-FFF2-40B4-BE49-F238E27FC236}">
              <a16:creationId xmlns:a16="http://schemas.microsoft.com/office/drawing/2014/main" id="{00000000-0008-0000-0200-00009C07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949" name="Text Box 7">
          <a:extLst>
            <a:ext uri="{FF2B5EF4-FFF2-40B4-BE49-F238E27FC236}">
              <a16:creationId xmlns:a16="http://schemas.microsoft.com/office/drawing/2014/main" id="{00000000-0008-0000-0200-00009D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950" name="Text Box 8">
          <a:extLst>
            <a:ext uri="{FF2B5EF4-FFF2-40B4-BE49-F238E27FC236}">
              <a16:creationId xmlns:a16="http://schemas.microsoft.com/office/drawing/2014/main" id="{00000000-0008-0000-0200-00009E07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23875" cy="66675"/>
    <xdr:sp macro="" textlink="">
      <xdr:nvSpPr>
        <xdr:cNvPr id="1951" name="Text Box 9">
          <a:extLst>
            <a:ext uri="{FF2B5EF4-FFF2-40B4-BE49-F238E27FC236}">
              <a16:creationId xmlns:a16="http://schemas.microsoft.com/office/drawing/2014/main" id="{00000000-0008-0000-0200-00009F070000}"/>
            </a:ext>
          </a:extLst>
        </xdr:cNvPr>
        <xdr:cNvSpPr txBox="1">
          <a:spLocks noChangeArrowheads="1"/>
        </xdr:cNvSpPr>
      </xdr:nvSpPr>
      <xdr:spPr bwMode="auto">
        <a:xfrm>
          <a:off x="5067300" y="327660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23875" cy="66675"/>
    <xdr:sp macro="" textlink="">
      <xdr:nvSpPr>
        <xdr:cNvPr id="1952" name="Text Box 13">
          <a:extLst>
            <a:ext uri="{FF2B5EF4-FFF2-40B4-BE49-F238E27FC236}">
              <a16:creationId xmlns:a16="http://schemas.microsoft.com/office/drawing/2014/main" id="{00000000-0008-0000-0200-0000A0070000}"/>
            </a:ext>
          </a:extLst>
        </xdr:cNvPr>
        <xdr:cNvSpPr txBox="1">
          <a:spLocks noChangeArrowheads="1"/>
        </xdr:cNvSpPr>
      </xdr:nvSpPr>
      <xdr:spPr bwMode="auto">
        <a:xfrm>
          <a:off x="5067300" y="327660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953" name="Text Box 15">
          <a:extLst>
            <a:ext uri="{FF2B5EF4-FFF2-40B4-BE49-F238E27FC236}">
              <a16:creationId xmlns:a16="http://schemas.microsoft.com/office/drawing/2014/main" id="{00000000-0008-0000-0200-0000A1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954" name="Text Box 16">
          <a:extLst>
            <a:ext uri="{FF2B5EF4-FFF2-40B4-BE49-F238E27FC236}">
              <a16:creationId xmlns:a16="http://schemas.microsoft.com/office/drawing/2014/main" id="{00000000-0008-0000-0200-0000A2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55" name="Text Box 1">
          <a:extLst>
            <a:ext uri="{FF2B5EF4-FFF2-40B4-BE49-F238E27FC236}">
              <a16:creationId xmlns:a16="http://schemas.microsoft.com/office/drawing/2014/main" id="{00000000-0008-0000-0200-0000A3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56" name="Text Box 3">
          <a:extLst>
            <a:ext uri="{FF2B5EF4-FFF2-40B4-BE49-F238E27FC236}">
              <a16:creationId xmlns:a16="http://schemas.microsoft.com/office/drawing/2014/main" id="{00000000-0008-0000-0200-0000A4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57" name="Text Box 4">
          <a:extLst>
            <a:ext uri="{FF2B5EF4-FFF2-40B4-BE49-F238E27FC236}">
              <a16:creationId xmlns:a16="http://schemas.microsoft.com/office/drawing/2014/main" id="{00000000-0008-0000-0200-0000A5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58" name="Text Box 5">
          <a:extLst>
            <a:ext uri="{FF2B5EF4-FFF2-40B4-BE49-F238E27FC236}">
              <a16:creationId xmlns:a16="http://schemas.microsoft.com/office/drawing/2014/main" id="{00000000-0008-0000-0200-0000A6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59" name="Text Box 6">
          <a:extLst>
            <a:ext uri="{FF2B5EF4-FFF2-40B4-BE49-F238E27FC236}">
              <a16:creationId xmlns:a16="http://schemas.microsoft.com/office/drawing/2014/main" id="{00000000-0008-0000-0200-0000A7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60" name="Text Box 7">
          <a:extLst>
            <a:ext uri="{FF2B5EF4-FFF2-40B4-BE49-F238E27FC236}">
              <a16:creationId xmlns:a16="http://schemas.microsoft.com/office/drawing/2014/main" id="{00000000-0008-0000-0200-0000A8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71500" cy="38100"/>
    <xdr:sp macro="" textlink="">
      <xdr:nvSpPr>
        <xdr:cNvPr id="1961" name="Text Box 9">
          <a:extLst>
            <a:ext uri="{FF2B5EF4-FFF2-40B4-BE49-F238E27FC236}">
              <a16:creationId xmlns:a16="http://schemas.microsoft.com/office/drawing/2014/main" id="{00000000-0008-0000-0200-0000A9070000}"/>
            </a:ext>
          </a:extLst>
        </xdr:cNvPr>
        <xdr:cNvSpPr txBox="1">
          <a:spLocks noChangeArrowheads="1"/>
        </xdr:cNvSpPr>
      </xdr:nvSpPr>
      <xdr:spPr bwMode="auto">
        <a:xfrm>
          <a:off x="5067300" y="327660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62" name="Text Box 15">
          <a:extLst>
            <a:ext uri="{FF2B5EF4-FFF2-40B4-BE49-F238E27FC236}">
              <a16:creationId xmlns:a16="http://schemas.microsoft.com/office/drawing/2014/main" id="{00000000-0008-0000-0200-0000AA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63" name="Text Box 16">
          <a:extLst>
            <a:ext uri="{FF2B5EF4-FFF2-40B4-BE49-F238E27FC236}">
              <a16:creationId xmlns:a16="http://schemas.microsoft.com/office/drawing/2014/main" id="{00000000-0008-0000-0200-0000AB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64" name="Text Box 17">
          <a:extLst>
            <a:ext uri="{FF2B5EF4-FFF2-40B4-BE49-F238E27FC236}">
              <a16:creationId xmlns:a16="http://schemas.microsoft.com/office/drawing/2014/main" id="{00000000-0008-0000-0200-0000AC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65" name="Text Box 1">
          <a:extLst>
            <a:ext uri="{FF2B5EF4-FFF2-40B4-BE49-F238E27FC236}">
              <a16:creationId xmlns:a16="http://schemas.microsoft.com/office/drawing/2014/main" id="{00000000-0008-0000-0200-0000AD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66" name="Text Box 3">
          <a:extLst>
            <a:ext uri="{FF2B5EF4-FFF2-40B4-BE49-F238E27FC236}">
              <a16:creationId xmlns:a16="http://schemas.microsoft.com/office/drawing/2014/main" id="{00000000-0008-0000-0200-0000AE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67" name="Text Box 4">
          <a:extLst>
            <a:ext uri="{FF2B5EF4-FFF2-40B4-BE49-F238E27FC236}">
              <a16:creationId xmlns:a16="http://schemas.microsoft.com/office/drawing/2014/main" id="{00000000-0008-0000-0200-0000AF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68" name="Text Box 5">
          <a:extLst>
            <a:ext uri="{FF2B5EF4-FFF2-40B4-BE49-F238E27FC236}">
              <a16:creationId xmlns:a16="http://schemas.microsoft.com/office/drawing/2014/main" id="{00000000-0008-0000-0200-0000B0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69" name="Text Box 6">
          <a:extLst>
            <a:ext uri="{FF2B5EF4-FFF2-40B4-BE49-F238E27FC236}">
              <a16:creationId xmlns:a16="http://schemas.microsoft.com/office/drawing/2014/main" id="{00000000-0008-0000-0200-0000B1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70" name="Text Box 7">
          <a:extLst>
            <a:ext uri="{FF2B5EF4-FFF2-40B4-BE49-F238E27FC236}">
              <a16:creationId xmlns:a16="http://schemas.microsoft.com/office/drawing/2014/main" id="{00000000-0008-0000-0200-0000B2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71500" cy="38100"/>
    <xdr:sp macro="" textlink="">
      <xdr:nvSpPr>
        <xdr:cNvPr id="1971" name="Text Box 9">
          <a:extLst>
            <a:ext uri="{FF2B5EF4-FFF2-40B4-BE49-F238E27FC236}">
              <a16:creationId xmlns:a16="http://schemas.microsoft.com/office/drawing/2014/main" id="{00000000-0008-0000-0200-0000B3070000}"/>
            </a:ext>
          </a:extLst>
        </xdr:cNvPr>
        <xdr:cNvSpPr txBox="1">
          <a:spLocks noChangeArrowheads="1"/>
        </xdr:cNvSpPr>
      </xdr:nvSpPr>
      <xdr:spPr bwMode="auto">
        <a:xfrm>
          <a:off x="5067300" y="327660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72" name="Text Box 15">
          <a:extLst>
            <a:ext uri="{FF2B5EF4-FFF2-40B4-BE49-F238E27FC236}">
              <a16:creationId xmlns:a16="http://schemas.microsoft.com/office/drawing/2014/main" id="{00000000-0008-0000-0200-0000B4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73" name="Text Box 16">
          <a:extLst>
            <a:ext uri="{FF2B5EF4-FFF2-40B4-BE49-F238E27FC236}">
              <a16:creationId xmlns:a16="http://schemas.microsoft.com/office/drawing/2014/main" id="{00000000-0008-0000-0200-0000B5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74" name="Text Box 17">
          <a:extLst>
            <a:ext uri="{FF2B5EF4-FFF2-40B4-BE49-F238E27FC236}">
              <a16:creationId xmlns:a16="http://schemas.microsoft.com/office/drawing/2014/main" id="{00000000-0008-0000-0200-0000B6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975" name="Text Box 1">
          <a:extLst>
            <a:ext uri="{FF2B5EF4-FFF2-40B4-BE49-F238E27FC236}">
              <a16:creationId xmlns:a16="http://schemas.microsoft.com/office/drawing/2014/main" id="{00000000-0008-0000-0200-0000B707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976" name="Text Box 3">
          <a:extLst>
            <a:ext uri="{FF2B5EF4-FFF2-40B4-BE49-F238E27FC236}">
              <a16:creationId xmlns:a16="http://schemas.microsoft.com/office/drawing/2014/main" id="{00000000-0008-0000-0200-0000B8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977" name="Text Box 4">
          <a:extLst>
            <a:ext uri="{FF2B5EF4-FFF2-40B4-BE49-F238E27FC236}">
              <a16:creationId xmlns:a16="http://schemas.microsoft.com/office/drawing/2014/main" id="{00000000-0008-0000-0200-0000B907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978" name="Text Box 5">
          <a:extLst>
            <a:ext uri="{FF2B5EF4-FFF2-40B4-BE49-F238E27FC236}">
              <a16:creationId xmlns:a16="http://schemas.microsoft.com/office/drawing/2014/main" id="{00000000-0008-0000-0200-0000BA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979" name="Text Box 6">
          <a:extLst>
            <a:ext uri="{FF2B5EF4-FFF2-40B4-BE49-F238E27FC236}">
              <a16:creationId xmlns:a16="http://schemas.microsoft.com/office/drawing/2014/main" id="{00000000-0008-0000-0200-0000BB07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980" name="Text Box 7">
          <a:extLst>
            <a:ext uri="{FF2B5EF4-FFF2-40B4-BE49-F238E27FC236}">
              <a16:creationId xmlns:a16="http://schemas.microsoft.com/office/drawing/2014/main" id="{00000000-0008-0000-0200-0000BC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1981" name="Text Box 8">
          <a:extLst>
            <a:ext uri="{FF2B5EF4-FFF2-40B4-BE49-F238E27FC236}">
              <a16:creationId xmlns:a16="http://schemas.microsoft.com/office/drawing/2014/main" id="{00000000-0008-0000-0200-0000BD07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23875" cy="66675"/>
    <xdr:sp macro="" textlink="">
      <xdr:nvSpPr>
        <xdr:cNvPr id="1982" name="Text Box 9">
          <a:extLst>
            <a:ext uri="{FF2B5EF4-FFF2-40B4-BE49-F238E27FC236}">
              <a16:creationId xmlns:a16="http://schemas.microsoft.com/office/drawing/2014/main" id="{00000000-0008-0000-0200-0000BE070000}"/>
            </a:ext>
          </a:extLst>
        </xdr:cNvPr>
        <xdr:cNvSpPr txBox="1">
          <a:spLocks noChangeArrowheads="1"/>
        </xdr:cNvSpPr>
      </xdr:nvSpPr>
      <xdr:spPr bwMode="auto">
        <a:xfrm>
          <a:off x="5067300" y="327660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23875" cy="66675"/>
    <xdr:sp macro="" textlink="">
      <xdr:nvSpPr>
        <xdr:cNvPr id="1983" name="Text Box 13">
          <a:extLst>
            <a:ext uri="{FF2B5EF4-FFF2-40B4-BE49-F238E27FC236}">
              <a16:creationId xmlns:a16="http://schemas.microsoft.com/office/drawing/2014/main" id="{00000000-0008-0000-0200-0000BF070000}"/>
            </a:ext>
          </a:extLst>
        </xdr:cNvPr>
        <xdr:cNvSpPr txBox="1">
          <a:spLocks noChangeArrowheads="1"/>
        </xdr:cNvSpPr>
      </xdr:nvSpPr>
      <xdr:spPr bwMode="auto">
        <a:xfrm>
          <a:off x="5067300" y="327660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984" name="Text Box 15">
          <a:extLst>
            <a:ext uri="{FF2B5EF4-FFF2-40B4-BE49-F238E27FC236}">
              <a16:creationId xmlns:a16="http://schemas.microsoft.com/office/drawing/2014/main" id="{00000000-0008-0000-0200-0000C0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1985" name="Text Box 16">
          <a:extLst>
            <a:ext uri="{FF2B5EF4-FFF2-40B4-BE49-F238E27FC236}">
              <a16:creationId xmlns:a16="http://schemas.microsoft.com/office/drawing/2014/main" id="{00000000-0008-0000-0200-0000C1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86" name="Text Box 1">
          <a:extLst>
            <a:ext uri="{FF2B5EF4-FFF2-40B4-BE49-F238E27FC236}">
              <a16:creationId xmlns:a16="http://schemas.microsoft.com/office/drawing/2014/main" id="{00000000-0008-0000-0200-0000C2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87" name="Text Box 3">
          <a:extLst>
            <a:ext uri="{FF2B5EF4-FFF2-40B4-BE49-F238E27FC236}">
              <a16:creationId xmlns:a16="http://schemas.microsoft.com/office/drawing/2014/main" id="{00000000-0008-0000-0200-0000C3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88" name="Text Box 4">
          <a:extLst>
            <a:ext uri="{FF2B5EF4-FFF2-40B4-BE49-F238E27FC236}">
              <a16:creationId xmlns:a16="http://schemas.microsoft.com/office/drawing/2014/main" id="{00000000-0008-0000-0200-0000C4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89" name="Text Box 5">
          <a:extLst>
            <a:ext uri="{FF2B5EF4-FFF2-40B4-BE49-F238E27FC236}">
              <a16:creationId xmlns:a16="http://schemas.microsoft.com/office/drawing/2014/main" id="{00000000-0008-0000-0200-0000C5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90" name="Text Box 6">
          <a:extLst>
            <a:ext uri="{FF2B5EF4-FFF2-40B4-BE49-F238E27FC236}">
              <a16:creationId xmlns:a16="http://schemas.microsoft.com/office/drawing/2014/main" id="{00000000-0008-0000-0200-0000C6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91" name="Text Box 7">
          <a:extLst>
            <a:ext uri="{FF2B5EF4-FFF2-40B4-BE49-F238E27FC236}">
              <a16:creationId xmlns:a16="http://schemas.microsoft.com/office/drawing/2014/main" id="{00000000-0008-0000-0200-0000C7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71500" cy="38100"/>
    <xdr:sp macro="" textlink="">
      <xdr:nvSpPr>
        <xdr:cNvPr id="1992" name="Text Box 9">
          <a:extLst>
            <a:ext uri="{FF2B5EF4-FFF2-40B4-BE49-F238E27FC236}">
              <a16:creationId xmlns:a16="http://schemas.microsoft.com/office/drawing/2014/main" id="{00000000-0008-0000-0200-0000C8070000}"/>
            </a:ext>
          </a:extLst>
        </xdr:cNvPr>
        <xdr:cNvSpPr txBox="1">
          <a:spLocks noChangeArrowheads="1"/>
        </xdr:cNvSpPr>
      </xdr:nvSpPr>
      <xdr:spPr bwMode="auto">
        <a:xfrm>
          <a:off x="5067300" y="327660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93" name="Text Box 15">
          <a:extLst>
            <a:ext uri="{FF2B5EF4-FFF2-40B4-BE49-F238E27FC236}">
              <a16:creationId xmlns:a16="http://schemas.microsoft.com/office/drawing/2014/main" id="{00000000-0008-0000-0200-0000C9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94" name="Text Box 16">
          <a:extLst>
            <a:ext uri="{FF2B5EF4-FFF2-40B4-BE49-F238E27FC236}">
              <a16:creationId xmlns:a16="http://schemas.microsoft.com/office/drawing/2014/main" id="{00000000-0008-0000-0200-0000CA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95" name="Text Box 17">
          <a:extLst>
            <a:ext uri="{FF2B5EF4-FFF2-40B4-BE49-F238E27FC236}">
              <a16:creationId xmlns:a16="http://schemas.microsoft.com/office/drawing/2014/main" id="{00000000-0008-0000-0200-0000CB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96" name="Text Box 1">
          <a:extLst>
            <a:ext uri="{FF2B5EF4-FFF2-40B4-BE49-F238E27FC236}">
              <a16:creationId xmlns:a16="http://schemas.microsoft.com/office/drawing/2014/main" id="{00000000-0008-0000-0200-0000CC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97" name="Text Box 3">
          <a:extLst>
            <a:ext uri="{FF2B5EF4-FFF2-40B4-BE49-F238E27FC236}">
              <a16:creationId xmlns:a16="http://schemas.microsoft.com/office/drawing/2014/main" id="{00000000-0008-0000-0200-0000CD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1998" name="Text Box 4">
          <a:extLst>
            <a:ext uri="{FF2B5EF4-FFF2-40B4-BE49-F238E27FC236}">
              <a16:creationId xmlns:a16="http://schemas.microsoft.com/office/drawing/2014/main" id="{00000000-0008-0000-0200-0000CE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1999" name="Text Box 5">
          <a:extLst>
            <a:ext uri="{FF2B5EF4-FFF2-40B4-BE49-F238E27FC236}">
              <a16:creationId xmlns:a16="http://schemas.microsoft.com/office/drawing/2014/main" id="{00000000-0008-0000-0200-0000CF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2000" name="Text Box 6">
          <a:extLst>
            <a:ext uri="{FF2B5EF4-FFF2-40B4-BE49-F238E27FC236}">
              <a16:creationId xmlns:a16="http://schemas.microsoft.com/office/drawing/2014/main" id="{00000000-0008-0000-0200-0000D0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2001" name="Text Box 7">
          <a:extLst>
            <a:ext uri="{FF2B5EF4-FFF2-40B4-BE49-F238E27FC236}">
              <a16:creationId xmlns:a16="http://schemas.microsoft.com/office/drawing/2014/main" id="{00000000-0008-0000-0200-0000D1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71500" cy="38100"/>
    <xdr:sp macro="" textlink="">
      <xdr:nvSpPr>
        <xdr:cNvPr id="2002" name="Text Box 9">
          <a:extLst>
            <a:ext uri="{FF2B5EF4-FFF2-40B4-BE49-F238E27FC236}">
              <a16:creationId xmlns:a16="http://schemas.microsoft.com/office/drawing/2014/main" id="{00000000-0008-0000-0200-0000D2070000}"/>
            </a:ext>
          </a:extLst>
        </xdr:cNvPr>
        <xdr:cNvSpPr txBox="1">
          <a:spLocks noChangeArrowheads="1"/>
        </xdr:cNvSpPr>
      </xdr:nvSpPr>
      <xdr:spPr bwMode="auto">
        <a:xfrm>
          <a:off x="5067300" y="327660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2003" name="Text Box 15">
          <a:extLst>
            <a:ext uri="{FF2B5EF4-FFF2-40B4-BE49-F238E27FC236}">
              <a16:creationId xmlns:a16="http://schemas.microsoft.com/office/drawing/2014/main" id="{00000000-0008-0000-0200-0000D3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2004" name="Text Box 16">
          <a:extLst>
            <a:ext uri="{FF2B5EF4-FFF2-40B4-BE49-F238E27FC236}">
              <a16:creationId xmlns:a16="http://schemas.microsoft.com/office/drawing/2014/main" id="{00000000-0008-0000-0200-0000D4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2005" name="Text Box 17">
          <a:extLst>
            <a:ext uri="{FF2B5EF4-FFF2-40B4-BE49-F238E27FC236}">
              <a16:creationId xmlns:a16="http://schemas.microsoft.com/office/drawing/2014/main" id="{00000000-0008-0000-0200-0000D5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2006" name="Text Box 1">
          <a:extLst>
            <a:ext uri="{FF2B5EF4-FFF2-40B4-BE49-F238E27FC236}">
              <a16:creationId xmlns:a16="http://schemas.microsoft.com/office/drawing/2014/main" id="{00000000-0008-0000-0200-0000D607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2007" name="Text Box 3">
          <a:extLst>
            <a:ext uri="{FF2B5EF4-FFF2-40B4-BE49-F238E27FC236}">
              <a16:creationId xmlns:a16="http://schemas.microsoft.com/office/drawing/2014/main" id="{00000000-0008-0000-0200-0000D7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2008" name="Text Box 4">
          <a:extLst>
            <a:ext uri="{FF2B5EF4-FFF2-40B4-BE49-F238E27FC236}">
              <a16:creationId xmlns:a16="http://schemas.microsoft.com/office/drawing/2014/main" id="{00000000-0008-0000-0200-0000D807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2009" name="Text Box 5">
          <a:extLst>
            <a:ext uri="{FF2B5EF4-FFF2-40B4-BE49-F238E27FC236}">
              <a16:creationId xmlns:a16="http://schemas.microsoft.com/office/drawing/2014/main" id="{00000000-0008-0000-0200-0000D9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2010" name="Text Box 6">
          <a:extLst>
            <a:ext uri="{FF2B5EF4-FFF2-40B4-BE49-F238E27FC236}">
              <a16:creationId xmlns:a16="http://schemas.microsoft.com/office/drawing/2014/main" id="{00000000-0008-0000-0200-0000DA07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2011" name="Text Box 7">
          <a:extLst>
            <a:ext uri="{FF2B5EF4-FFF2-40B4-BE49-F238E27FC236}">
              <a16:creationId xmlns:a16="http://schemas.microsoft.com/office/drawing/2014/main" id="{00000000-0008-0000-0200-0000DB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133350" cy="28575"/>
    <xdr:sp macro="" textlink="">
      <xdr:nvSpPr>
        <xdr:cNvPr id="2012" name="Text Box 8">
          <a:extLst>
            <a:ext uri="{FF2B5EF4-FFF2-40B4-BE49-F238E27FC236}">
              <a16:creationId xmlns:a16="http://schemas.microsoft.com/office/drawing/2014/main" id="{00000000-0008-0000-0200-0000DC070000}"/>
            </a:ext>
          </a:extLst>
        </xdr:cNvPr>
        <xdr:cNvSpPr txBox="1">
          <a:spLocks noChangeArrowheads="1"/>
        </xdr:cNvSpPr>
      </xdr:nvSpPr>
      <xdr:spPr bwMode="auto">
        <a:xfrm>
          <a:off x="5067300" y="32766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23875" cy="66675"/>
    <xdr:sp macro="" textlink="">
      <xdr:nvSpPr>
        <xdr:cNvPr id="2013" name="Text Box 9">
          <a:extLst>
            <a:ext uri="{FF2B5EF4-FFF2-40B4-BE49-F238E27FC236}">
              <a16:creationId xmlns:a16="http://schemas.microsoft.com/office/drawing/2014/main" id="{00000000-0008-0000-0200-0000DD070000}"/>
            </a:ext>
          </a:extLst>
        </xdr:cNvPr>
        <xdr:cNvSpPr txBox="1">
          <a:spLocks noChangeArrowheads="1"/>
        </xdr:cNvSpPr>
      </xdr:nvSpPr>
      <xdr:spPr bwMode="auto">
        <a:xfrm>
          <a:off x="5067300" y="327660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23875" cy="66675"/>
    <xdr:sp macro="" textlink="">
      <xdr:nvSpPr>
        <xdr:cNvPr id="2014" name="Text Box 13">
          <a:extLst>
            <a:ext uri="{FF2B5EF4-FFF2-40B4-BE49-F238E27FC236}">
              <a16:creationId xmlns:a16="http://schemas.microsoft.com/office/drawing/2014/main" id="{00000000-0008-0000-0200-0000DE070000}"/>
            </a:ext>
          </a:extLst>
        </xdr:cNvPr>
        <xdr:cNvSpPr txBox="1">
          <a:spLocks noChangeArrowheads="1"/>
        </xdr:cNvSpPr>
      </xdr:nvSpPr>
      <xdr:spPr bwMode="auto">
        <a:xfrm>
          <a:off x="5067300" y="327660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2015" name="Text Box 15">
          <a:extLst>
            <a:ext uri="{FF2B5EF4-FFF2-40B4-BE49-F238E27FC236}">
              <a16:creationId xmlns:a16="http://schemas.microsoft.com/office/drawing/2014/main" id="{00000000-0008-0000-0200-0000DF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485775" cy="66675"/>
    <xdr:sp macro="" textlink="">
      <xdr:nvSpPr>
        <xdr:cNvPr id="2016" name="Text Box 16">
          <a:extLst>
            <a:ext uri="{FF2B5EF4-FFF2-40B4-BE49-F238E27FC236}">
              <a16:creationId xmlns:a16="http://schemas.microsoft.com/office/drawing/2014/main" id="{00000000-0008-0000-0200-0000E0070000}"/>
            </a:ext>
          </a:extLst>
        </xdr:cNvPr>
        <xdr:cNvSpPr txBox="1">
          <a:spLocks noChangeArrowheads="1"/>
        </xdr:cNvSpPr>
      </xdr:nvSpPr>
      <xdr:spPr bwMode="auto">
        <a:xfrm>
          <a:off x="5067300" y="32766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2017" name="Text Box 1">
          <a:extLst>
            <a:ext uri="{FF2B5EF4-FFF2-40B4-BE49-F238E27FC236}">
              <a16:creationId xmlns:a16="http://schemas.microsoft.com/office/drawing/2014/main" id="{00000000-0008-0000-0200-0000E1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2018" name="Text Box 3">
          <a:extLst>
            <a:ext uri="{FF2B5EF4-FFF2-40B4-BE49-F238E27FC236}">
              <a16:creationId xmlns:a16="http://schemas.microsoft.com/office/drawing/2014/main" id="{00000000-0008-0000-0200-0000E2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2019" name="Text Box 4">
          <a:extLst>
            <a:ext uri="{FF2B5EF4-FFF2-40B4-BE49-F238E27FC236}">
              <a16:creationId xmlns:a16="http://schemas.microsoft.com/office/drawing/2014/main" id="{00000000-0008-0000-0200-0000E3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2020" name="Text Box 5">
          <a:extLst>
            <a:ext uri="{FF2B5EF4-FFF2-40B4-BE49-F238E27FC236}">
              <a16:creationId xmlns:a16="http://schemas.microsoft.com/office/drawing/2014/main" id="{00000000-0008-0000-0200-0000E4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2021" name="Text Box 6">
          <a:extLst>
            <a:ext uri="{FF2B5EF4-FFF2-40B4-BE49-F238E27FC236}">
              <a16:creationId xmlns:a16="http://schemas.microsoft.com/office/drawing/2014/main" id="{00000000-0008-0000-0200-0000E5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2022" name="Text Box 7">
          <a:extLst>
            <a:ext uri="{FF2B5EF4-FFF2-40B4-BE49-F238E27FC236}">
              <a16:creationId xmlns:a16="http://schemas.microsoft.com/office/drawing/2014/main" id="{00000000-0008-0000-0200-0000E6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71500" cy="38100"/>
    <xdr:sp macro="" textlink="">
      <xdr:nvSpPr>
        <xdr:cNvPr id="2023" name="Text Box 9">
          <a:extLst>
            <a:ext uri="{FF2B5EF4-FFF2-40B4-BE49-F238E27FC236}">
              <a16:creationId xmlns:a16="http://schemas.microsoft.com/office/drawing/2014/main" id="{00000000-0008-0000-0200-0000E7070000}"/>
            </a:ext>
          </a:extLst>
        </xdr:cNvPr>
        <xdr:cNvSpPr txBox="1">
          <a:spLocks noChangeArrowheads="1"/>
        </xdr:cNvSpPr>
      </xdr:nvSpPr>
      <xdr:spPr bwMode="auto">
        <a:xfrm>
          <a:off x="5067300" y="327660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2024" name="Text Box 15">
          <a:extLst>
            <a:ext uri="{FF2B5EF4-FFF2-40B4-BE49-F238E27FC236}">
              <a16:creationId xmlns:a16="http://schemas.microsoft.com/office/drawing/2014/main" id="{00000000-0008-0000-0200-0000E8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2025" name="Text Box 16">
          <a:extLst>
            <a:ext uri="{FF2B5EF4-FFF2-40B4-BE49-F238E27FC236}">
              <a16:creationId xmlns:a16="http://schemas.microsoft.com/office/drawing/2014/main" id="{00000000-0008-0000-0200-0000E9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2026" name="Text Box 17">
          <a:extLst>
            <a:ext uri="{FF2B5EF4-FFF2-40B4-BE49-F238E27FC236}">
              <a16:creationId xmlns:a16="http://schemas.microsoft.com/office/drawing/2014/main" id="{00000000-0008-0000-0200-0000EA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2027" name="Text Box 1">
          <a:extLst>
            <a:ext uri="{FF2B5EF4-FFF2-40B4-BE49-F238E27FC236}">
              <a16:creationId xmlns:a16="http://schemas.microsoft.com/office/drawing/2014/main" id="{00000000-0008-0000-0200-0000EB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2028" name="Text Box 3">
          <a:extLst>
            <a:ext uri="{FF2B5EF4-FFF2-40B4-BE49-F238E27FC236}">
              <a16:creationId xmlns:a16="http://schemas.microsoft.com/office/drawing/2014/main" id="{00000000-0008-0000-0200-0000EC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2029" name="Text Box 4">
          <a:extLst>
            <a:ext uri="{FF2B5EF4-FFF2-40B4-BE49-F238E27FC236}">
              <a16:creationId xmlns:a16="http://schemas.microsoft.com/office/drawing/2014/main" id="{00000000-0008-0000-0200-0000ED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2030" name="Text Box 5">
          <a:extLst>
            <a:ext uri="{FF2B5EF4-FFF2-40B4-BE49-F238E27FC236}">
              <a16:creationId xmlns:a16="http://schemas.microsoft.com/office/drawing/2014/main" id="{00000000-0008-0000-0200-0000EE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219075" cy="28575"/>
    <xdr:sp macro="" textlink="">
      <xdr:nvSpPr>
        <xdr:cNvPr id="2031" name="Text Box 6">
          <a:extLst>
            <a:ext uri="{FF2B5EF4-FFF2-40B4-BE49-F238E27FC236}">
              <a16:creationId xmlns:a16="http://schemas.microsoft.com/office/drawing/2014/main" id="{00000000-0008-0000-0200-0000EF070000}"/>
            </a:ext>
          </a:extLst>
        </xdr:cNvPr>
        <xdr:cNvSpPr txBox="1">
          <a:spLocks noChangeArrowheads="1"/>
        </xdr:cNvSpPr>
      </xdr:nvSpPr>
      <xdr:spPr bwMode="auto">
        <a:xfrm>
          <a:off x="5067300" y="32766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2032" name="Text Box 7">
          <a:extLst>
            <a:ext uri="{FF2B5EF4-FFF2-40B4-BE49-F238E27FC236}">
              <a16:creationId xmlns:a16="http://schemas.microsoft.com/office/drawing/2014/main" id="{00000000-0008-0000-0200-0000F0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71500" cy="38100"/>
    <xdr:sp macro="" textlink="">
      <xdr:nvSpPr>
        <xdr:cNvPr id="2033" name="Text Box 9">
          <a:extLst>
            <a:ext uri="{FF2B5EF4-FFF2-40B4-BE49-F238E27FC236}">
              <a16:creationId xmlns:a16="http://schemas.microsoft.com/office/drawing/2014/main" id="{00000000-0008-0000-0200-0000F1070000}"/>
            </a:ext>
          </a:extLst>
        </xdr:cNvPr>
        <xdr:cNvSpPr txBox="1">
          <a:spLocks noChangeArrowheads="1"/>
        </xdr:cNvSpPr>
      </xdr:nvSpPr>
      <xdr:spPr bwMode="auto">
        <a:xfrm>
          <a:off x="5067300" y="327660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2034" name="Text Box 15">
          <a:extLst>
            <a:ext uri="{FF2B5EF4-FFF2-40B4-BE49-F238E27FC236}">
              <a16:creationId xmlns:a16="http://schemas.microsoft.com/office/drawing/2014/main" id="{00000000-0008-0000-0200-0000F2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2035" name="Text Box 16">
          <a:extLst>
            <a:ext uri="{FF2B5EF4-FFF2-40B4-BE49-F238E27FC236}">
              <a16:creationId xmlns:a16="http://schemas.microsoft.com/office/drawing/2014/main" id="{00000000-0008-0000-0200-0000F3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65</xdr:row>
      <xdr:rowOff>0</xdr:rowOff>
    </xdr:from>
    <xdr:ext cx="533400" cy="38100"/>
    <xdr:sp macro="" textlink="">
      <xdr:nvSpPr>
        <xdr:cNvPr id="2036" name="Text Box 17">
          <a:extLst>
            <a:ext uri="{FF2B5EF4-FFF2-40B4-BE49-F238E27FC236}">
              <a16:creationId xmlns:a16="http://schemas.microsoft.com/office/drawing/2014/main" id="{00000000-0008-0000-0200-0000F4070000}"/>
            </a:ext>
          </a:extLst>
        </xdr:cNvPr>
        <xdr:cNvSpPr txBox="1">
          <a:spLocks noChangeArrowheads="1"/>
        </xdr:cNvSpPr>
      </xdr:nvSpPr>
      <xdr:spPr bwMode="auto">
        <a:xfrm>
          <a:off x="5067300" y="32766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0.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5</xdr:col>
      <xdr:colOff>76200</xdr:colOff>
      <xdr:row>3</xdr:row>
      <xdr:rowOff>19050</xdr:rowOff>
    </xdr:to>
    <xdr:sp macro="" textlink="">
      <xdr:nvSpPr>
        <xdr:cNvPr id="2" name="Text Box 4">
          <a:extLst>
            <a:ext uri="{FF2B5EF4-FFF2-40B4-BE49-F238E27FC236}">
              <a16:creationId xmlns:a16="http://schemas.microsoft.com/office/drawing/2014/main" id="{00000000-0008-0000-2200-000002000000}"/>
            </a:ext>
          </a:extLst>
        </xdr:cNvPr>
        <xdr:cNvSpPr txBox="1">
          <a:spLocks noChangeArrowheads="1"/>
        </xdr:cNvSpPr>
      </xdr:nvSpPr>
      <xdr:spPr bwMode="auto">
        <a:xfrm>
          <a:off x="6086475"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xdr:row>
      <xdr:rowOff>0</xdr:rowOff>
    </xdr:from>
    <xdr:to>
      <xdr:col>5</xdr:col>
      <xdr:colOff>76200</xdr:colOff>
      <xdr:row>3</xdr:row>
      <xdr:rowOff>19050</xdr:rowOff>
    </xdr:to>
    <xdr:sp macro="" textlink="">
      <xdr:nvSpPr>
        <xdr:cNvPr id="3" name="Text Box 4">
          <a:extLst>
            <a:ext uri="{FF2B5EF4-FFF2-40B4-BE49-F238E27FC236}">
              <a16:creationId xmlns:a16="http://schemas.microsoft.com/office/drawing/2014/main" id="{00000000-0008-0000-2200-000003000000}"/>
            </a:ext>
          </a:extLst>
        </xdr:cNvPr>
        <xdr:cNvSpPr txBox="1">
          <a:spLocks noChangeArrowheads="1"/>
        </xdr:cNvSpPr>
      </xdr:nvSpPr>
      <xdr:spPr bwMode="auto">
        <a:xfrm>
          <a:off x="6086475"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xdr:row>
      <xdr:rowOff>0</xdr:rowOff>
    </xdr:from>
    <xdr:to>
      <xdr:col>5</xdr:col>
      <xdr:colOff>76200</xdr:colOff>
      <xdr:row>3</xdr:row>
      <xdr:rowOff>19050</xdr:rowOff>
    </xdr:to>
    <xdr:sp macro="" textlink="">
      <xdr:nvSpPr>
        <xdr:cNvPr id="4" name="Text Box 4">
          <a:extLst>
            <a:ext uri="{FF2B5EF4-FFF2-40B4-BE49-F238E27FC236}">
              <a16:creationId xmlns:a16="http://schemas.microsoft.com/office/drawing/2014/main" id="{00000000-0008-0000-2200-000004000000}"/>
            </a:ext>
          </a:extLst>
        </xdr:cNvPr>
        <xdr:cNvSpPr txBox="1">
          <a:spLocks noChangeArrowheads="1"/>
        </xdr:cNvSpPr>
      </xdr:nvSpPr>
      <xdr:spPr bwMode="auto">
        <a:xfrm>
          <a:off x="6086475"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xdr:row>
      <xdr:rowOff>0</xdr:rowOff>
    </xdr:from>
    <xdr:to>
      <xdr:col>5</xdr:col>
      <xdr:colOff>76200</xdr:colOff>
      <xdr:row>3</xdr:row>
      <xdr:rowOff>19050</xdr:rowOff>
    </xdr:to>
    <xdr:sp macro="" textlink="">
      <xdr:nvSpPr>
        <xdr:cNvPr id="5" name="Text Box 4">
          <a:extLst>
            <a:ext uri="{FF2B5EF4-FFF2-40B4-BE49-F238E27FC236}">
              <a16:creationId xmlns:a16="http://schemas.microsoft.com/office/drawing/2014/main" id="{00000000-0008-0000-2200-000005000000}"/>
            </a:ext>
          </a:extLst>
        </xdr:cNvPr>
        <xdr:cNvSpPr txBox="1">
          <a:spLocks noChangeArrowheads="1"/>
        </xdr:cNvSpPr>
      </xdr:nvSpPr>
      <xdr:spPr bwMode="auto">
        <a:xfrm>
          <a:off x="6086475"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xdr:row>
      <xdr:rowOff>0</xdr:rowOff>
    </xdr:from>
    <xdr:to>
      <xdr:col>5</xdr:col>
      <xdr:colOff>76200</xdr:colOff>
      <xdr:row>3</xdr:row>
      <xdr:rowOff>19050</xdr:rowOff>
    </xdr:to>
    <xdr:sp macro="" textlink="">
      <xdr:nvSpPr>
        <xdr:cNvPr id="6" name="Text Box 4">
          <a:extLst>
            <a:ext uri="{FF2B5EF4-FFF2-40B4-BE49-F238E27FC236}">
              <a16:creationId xmlns:a16="http://schemas.microsoft.com/office/drawing/2014/main" id="{00000000-0008-0000-2200-000006000000}"/>
            </a:ext>
          </a:extLst>
        </xdr:cNvPr>
        <xdr:cNvSpPr txBox="1">
          <a:spLocks noChangeArrowheads="1"/>
        </xdr:cNvSpPr>
      </xdr:nvSpPr>
      <xdr:spPr bwMode="auto">
        <a:xfrm>
          <a:off x="6086475"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xdr:row>
      <xdr:rowOff>0</xdr:rowOff>
    </xdr:from>
    <xdr:to>
      <xdr:col>5</xdr:col>
      <xdr:colOff>76200</xdr:colOff>
      <xdr:row>3</xdr:row>
      <xdr:rowOff>19050</xdr:rowOff>
    </xdr:to>
    <xdr:sp macro="" textlink="">
      <xdr:nvSpPr>
        <xdr:cNvPr id="7" name="Text Box 4">
          <a:extLst>
            <a:ext uri="{FF2B5EF4-FFF2-40B4-BE49-F238E27FC236}">
              <a16:creationId xmlns:a16="http://schemas.microsoft.com/office/drawing/2014/main" id="{00000000-0008-0000-2200-000007000000}"/>
            </a:ext>
          </a:extLst>
        </xdr:cNvPr>
        <xdr:cNvSpPr txBox="1">
          <a:spLocks noChangeArrowheads="1"/>
        </xdr:cNvSpPr>
      </xdr:nvSpPr>
      <xdr:spPr bwMode="auto">
        <a:xfrm>
          <a:off x="6086475"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5</xdr:col>
      <xdr:colOff>76200</xdr:colOff>
      <xdr:row>3</xdr:row>
      <xdr:rowOff>19050</xdr:rowOff>
    </xdr:to>
    <xdr:sp macro="" textlink="">
      <xdr:nvSpPr>
        <xdr:cNvPr id="2" name="Text Box 4">
          <a:extLst>
            <a:ext uri="{FF2B5EF4-FFF2-40B4-BE49-F238E27FC236}">
              <a16:creationId xmlns:a16="http://schemas.microsoft.com/office/drawing/2014/main" id="{00000000-0008-0000-2300-000002000000}"/>
            </a:ext>
          </a:extLst>
        </xdr:cNvPr>
        <xdr:cNvSpPr txBox="1">
          <a:spLocks noChangeArrowheads="1"/>
        </xdr:cNvSpPr>
      </xdr:nvSpPr>
      <xdr:spPr bwMode="auto">
        <a:xfrm>
          <a:off x="6115050"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xdr:row>
      <xdr:rowOff>0</xdr:rowOff>
    </xdr:from>
    <xdr:to>
      <xdr:col>5</xdr:col>
      <xdr:colOff>76200</xdr:colOff>
      <xdr:row>3</xdr:row>
      <xdr:rowOff>19050</xdr:rowOff>
    </xdr:to>
    <xdr:sp macro="" textlink="">
      <xdr:nvSpPr>
        <xdr:cNvPr id="3" name="Text Box 4">
          <a:extLst>
            <a:ext uri="{FF2B5EF4-FFF2-40B4-BE49-F238E27FC236}">
              <a16:creationId xmlns:a16="http://schemas.microsoft.com/office/drawing/2014/main" id="{00000000-0008-0000-2300-000003000000}"/>
            </a:ext>
          </a:extLst>
        </xdr:cNvPr>
        <xdr:cNvSpPr txBox="1">
          <a:spLocks noChangeArrowheads="1"/>
        </xdr:cNvSpPr>
      </xdr:nvSpPr>
      <xdr:spPr bwMode="auto">
        <a:xfrm>
          <a:off x="6115050"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xdr:row>
      <xdr:rowOff>0</xdr:rowOff>
    </xdr:from>
    <xdr:to>
      <xdr:col>5</xdr:col>
      <xdr:colOff>76200</xdr:colOff>
      <xdr:row>3</xdr:row>
      <xdr:rowOff>19050</xdr:rowOff>
    </xdr:to>
    <xdr:sp macro="" textlink="">
      <xdr:nvSpPr>
        <xdr:cNvPr id="4" name="Text Box 4">
          <a:extLst>
            <a:ext uri="{FF2B5EF4-FFF2-40B4-BE49-F238E27FC236}">
              <a16:creationId xmlns:a16="http://schemas.microsoft.com/office/drawing/2014/main" id="{00000000-0008-0000-2300-000004000000}"/>
            </a:ext>
          </a:extLst>
        </xdr:cNvPr>
        <xdr:cNvSpPr txBox="1">
          <a:spLocks noChangeArrowheads="1"/>
        </xdr:cNvSpPr>
      </xdr:nvSpPr>
      <xdr:spPr bwMode="auto">
        <a:xfrm>
          <a:off x="6115050"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xdr:row>
      <xdr:rowOff>0</xdr:rowOff>
    </xdr:from>
    <xdr:to>
      <xdr:col>5</xdr:col>
      <xdr:colOff>76200</xdr:colOff>
      <xdr:row>3</xdr:row>
      <xdr:rowOff>19050</xdr:rowOff>
    </xdr:to>
    <xdr:sp macro="" textlink="">
      <xdr:nvSpPr>
        <xdr:cNvPr id="5" name="Text Box 4">
          <a:extLst>
            <a:ext uri="{FF2B5EF4-FFF2-40B4-BE49-F238E27FC236}">
              <a16:creationId xmlns:a16="http://schemas.microsoft.com/office/drawing/2014/main" id="{00000000-0008-0000-2300-000005000000}"/>
            </a:ext>
          </a:extLst>
        </xdr:cNvPr>
        <xdr:cNvSpPr txBox="1">
          <a:spLocks noChangeArrowheads="1"/>
        </xdr:cNvSpPr>
      </xdr:nvSpPr>
      <xdr:spPr bwMode="auto">
        <a:xfrm>
          <a:off x="6115050"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xdr:row>
      <xdr:rowOff>0</xdr:rowOff>
    </xdr:from>
    <xdr:to>
      <xdr:col>5</xdr:col>
      <xdr:colOff>76200</xdr:colOff>
      <xdr:row>3</xdr:row>
      <xdr:rowOff>19050</xdr:rowOff>
    </xdr:to>
    <xdr:sp macro="" textlink="">
      <xdr:nvSpPr>
        <xdr:cNvPr id="6" name="Text Box 4">
          <a:extLst>
            <a:ext uri="{FF2B5EF4-FFF2-40B4-BE49-F238E27FC236}">
              <a16:creationId xmlns:a16="http://schemas.microsoft.com/office/drawing/2014/main" id="{00000000-0008-0000-2300-000006000000}"/>
            </a:ext>
          </a:extLst>
        </xdr:cNvPr>
        <xdr:cNvSpPr txBox="1">
          <a:spLocks noChangeArrowheads="1"/>
        </xdr:cNvSpPr>
      </xdr:nvSpPr>
      <xdr:spPr bwMode="auto">
        <a:xfrm>
          <a:off x="6115050"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xdr:row>
      <xdr:rowOff>0</xdr:rowOff>
    </xdr:from>
    <xdr:to>
      <xdr:col>5</xdr:col>
      <xdr:colOff>76200</xdr:colOff>
      <xdr:row>3</xdr:row>
      <xdr:rowOff>19050</xdr:rowOff>
    </xdr:to>
    <xdr:sp macro="" textlink="">
      <xdr:nvSpPr>
        <xdr:cNvPr id="7" name="Text Box 4">
          <a:extLst>
            <a:ext uri="{FF2B5EF4-FFF2-40B4-BE49-F238E27FC236}">
              <a16:creationId xmlns:a16="http://schemas.microsoft.com/office/drawing/2014/main" id="{00000000-0008-0000-2300-000007000000}"/>
            </a:ext>
          </a:extLst>
        </xdr:cNvPr>
        <xdr:cNvSpPr txBox="1">
          <a:spLocks noChangeArrowheads="1"/>
        </xdr:cNvSpPr>
      </xdr:nvSpPr>
      <xdr:spPr bwMode="auto">
        <a:xfrm>
          <a:off x="6115050"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17</xdr:row>
      <xdr:rowOff>0</xdr:rowOff>
    </xdr:from>
    <xdr:to>
      <xdr:col>5</xdr:col>
      <xdr:colOff>76200</xdr:colOff>
      <xdr:row>17</xdr:row>
      <xdr:rowOff>19050</xdr:rowOff>
    </xdr:to>
    <xdr:sp macro="" textlink="">
      <xdr:nvSpPr>
        <xdr:cNvPr id="8" name="Text Box 4">
          <a:extLst>
            <a:ext uri="{FF2B5EF4-FFF2-40B4-BE49-F238E27FC236}">
              <a16:creationId xmlns:a16="http://schemas.microsoft.com/office/drawing/2014/main" id="{00000000-0008-0000-2300-000008000000}"/>
            </a:ext>
          </a:extLst>
        </xdr:cNvPr>
        <xdr:cNvSpPr txBox="1">
          <a:spLocks noChangeArrowheads="1"/>
        </xdr:cNvSpPr>
      </xdr:nvSpPr>
      <xdr:spPr bwMode="auto">
        <a:xfrm>
          <a:off x="6115050" y="5743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17</xdr:row>
      <xdr:rowOff>0</xdr:rowOff>
    </xdr:from>
    <xdr:to>
      <xdr:col>5</xdr:col>
      <xdr:colOff>76200</xdr:colOff>
      <xdr:row>17</xdr:row>
      <xdr:rowOff>19050</xdr:rowOff>
    </xdr:to>
    <xdr:sp macro="" textlink="">
      <xdr:nvSpPr>
        <xdr:cNvPr id="9" name="Text Box 4">
          <a:extLst>
            <a:ext uri="{FF2B5EF4-FFF2-40B4-BE49-F238E27FC236}">
              <a16:creationId xmlns:a16="http://schemas.microsoft.com/office/drawing/2014/main" id="{00000000-0008-0000-2300-000009000000}"/>
            </a:ext>
          </a:extLst>
        </xdr:cNvPr>
        <xdr:cNvSpPr txBox="1">
          <a:spLocks noChangeArrowheads="1"/>
        </xdr:cNvSpPr>
      </xdr:nvSpPr>
      <xdr:spPr bwMode="auto">
        <a:xfrm>
          <a:off x="6115050" y="5743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17</xdr:row>
      <xdr:rowOff>0</xdr:rowOff>
    </xdr:from>
    <xdr:to>
      <xdr:col>5</xdr:col>
      <xdr:colOff>76200</xdr:colOff>
      <xdr:row>17</xdr:row>
      <xdr:rowOff>19050</xdr:rowOff>
    </xdr:to>
    <xdr:sp macro="" textlink="">
      <xdr:nvSpPr>
        <xdr:cNvPr id="10" name="Text Box 4">
          <a:extLst>
            <a:ext uri="{FF2B5EF4-FFF2-40B4-BE49-F238E27FC236}">
              <a16:creationId xmlns:a16="http://schemas.microsoft.com/office/drawing/2014/main" id="{00000000-0008-0000-2300-00000A000000}"/>
            </a:ext>
          </a:extLst>
        </xdr:cNvPr>
        <xdr:cNvSpPr txBox="1">
          <a:spLocks noChangeArrowheads="1"/>
        </xdr:cNvSpPr>
      </xdr:nvSpPr>
      <xdr:spPr bwMode="auto">
        <a:xfrm>
          <a:off x="6115050" y="5743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17</xdr:row>
      <xdr:rowOff>0</xdr:rowOff>
    </xdr:from>
    <xdr:to>
      <xdr:col>8</xdr:col>
      <xdr:colOff>76200</xdr:colOff>
      <xdr:row>17</xdr:row>
      <xdr:rowOff>19050</xdr:rowOff>
    </xdr:to>
    <xdr:sp macro="" textlink="">
      <xdr:nvSpPr>
        <xdr:cNvPr id="11" name="Text Box 4">
          <a:extLst>
            <a:ext uri="{FF2B5EF4-FFF2-40B4-BE49-F238E27FC236}">
              <a16:creationId xmlns:a16="http://schemas.microsoft.com/office/drawing/2014/main" id="{00000000-0008-0000-2300-00000B000000}"/>
            </a:ext>
          </a:extLst>
        </xdr:cNvPr>
        <xdr:cNvSpPr txBox="1">
          <a:spLocks noChangeArrowheads="1"/>
        </xdr:cNvSpPr>
      </xdr:nvSpPr>
      <xdr:spPr bwMode="auto">
        <a:xfrm>
          <a:off x="9277350" y="5743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17</xdr:row>
      <xdr:rowOff>0</xdr:rowOff>
    </xdr:from>
    <xdr:to>
      <xdr:col>8</xdr:col>
      <xdr:colOff>76200</xdr:colOff>
      <xdr:row>17</xdr:row>
      <xdr:rowOff>19050</xdr:rowOff>
    </xdr:to>
    <xdr:sp macro="" textlink="">
      <xdr:nvSpPr>
        <xdr:cNvPr id="12" name="Text Box 4">
          <a:extLst>
            <a:ext uri="{FF2B5EF4-FFF2-40B4-BE49-F238E27FC236}">
              <a16:creationId xmlns:a16="http://schemas.microsoft.com/office/drawing/2014/main" id="{00000000-0008-0000-2300-00000C000000}"/>
            </a:ext>
          </a:extLst>
        </xdr:cNvPr>
        <xdr:cNvSpPr txBox="1">
          <a:spLocks noChangeArrowheads="1"/>
        </xdr:cNvSpPr>
      </xdr:nvSpPr>
      <xdr:spPr bwMode="auto">
        <a:xfrm>
          <a:off x="9277350" y="5743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17</xdr:row>
      <xdr:rowOff>0</xdr:rowOff>
    </xdr:from>
    <xdr:to>
      <xdr:col>8</xdr:col>
      <xdr:colOff>76200</xdr:colOff>
      <xdr:row>17</xdr:row>
      <xdr:rowOff>19050</xdr:rowOff>
    </xdr:to>
    <xdr:sp macro="" textlink="">
      <xdr:nvSpPr>
        <xdr:cNvPr id="13" name="Text Box 4">
          <a:extLst>
            <a:ext uri="{FF2B5EF4-FFF2-40B4-BE49-F238E27FC236}">
              <a16:creationId xmlns:a16="http://schemas.microsoft.com/office/drawing/2014/main" id="{00000000-0008-0000-2300-00000D000000}"/>
            </a:ext>
          </a:extLst>
        </xdr:cNvPr>
        <xdr:cNvSpPr txBox="1">
          <a:spLocks noChangeArrowheads="1"/>
        </xdr:cNvSpPr>
      </xdr:nvSpPr>
      <xdr:spPr bwMode="auto">
        <a:xfrm>
          <a:off x="9277350" y="5743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17</xdr:row>
      <xdr:rowOff>0</xdr:rowOff>
    </xdr:from>
    <xdr:to>
      <xdr:col>11</xdr:col>
      <xdr:colOff>76200</xdr:colOff>
      <xdr:row>17</xdr:row>
      <xdr:rowOff>19050</xdr:rowOff>
    </xdr:to>
    <xdr:sp macro="" textlink="">
      <xdr:nvSpPr>
        <xdr:cNvPr id="14" name="Text Box 4">
          <a:extLst>
            <a:ext uri="{FF2B5EF4-FFF2-40B4-BE49-F238E27FC236}">
              <a16:creationId xmlns:a16="http://schemas.microsoft.com/office/drawing/2014/main" id="{00000000-0008-0000-2300-00000E000000}"/>
            </a:ext>
          </a:extLst>
        </xdr:cNvPr>
        <xdr:cNvSpPr txBox="1">
          <a:spLocks noChangeArrowheads="1"/>
        </xdr:cNvSpPr>
      </xdr:nvSpPr>
      <xdr:spPr bwMode="auto">
        <a:xfrm>
          <a:off x="12430125" y="5743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17</xdr:row>
      <xdr:rowOff>0</xdr:rowOff>
    </xdr:from>
    <xdr:to>
      <xdr:col>11</xdr:col>
      <xdr:colOff>76200</xdr:colOff>
      <xdr:row>17</xdr:row>
      <xdr:rowOff>19050</xdr:rowOff>
    </xdr:to>
    <xdr:sp macro="" textlink="">
      <xdr:nvSpPr>
        <xdr:cNvPr id="15" name="Text Box 4">
          <a:extLst>
            <a:ext uri="{FF2B5EF4-FFF2-40B4-BE49-F238E27FC236}">
              <a16:creationId xmlns:a16="http://schemas.microsoft.com/office/drawing/2014/main" id="{00000000-0008-0000-2300-00000F000000}"/>
            </a:ext>
          </a:extLst>
        </xdr:cNvPr>
        <xdr:cNvSpPr txBox="1">
          <a:spLocks noChangeArrowheads="1"/>
        </xdr:cNvSpPr>
      </xdr:nvSpPr>
      <xdr:spPr bwMode="auto">
        <a:xfrm>
          <a:off x="12430125" y="5743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17</xdr:row>
      <xdr:rowOff>0</xdr:rowOff>
    </xdr:from>
    <xdr:to>
      <xdr:col>11</xdr:col>
      <xdr:colOff>76200</xdr:colOff>
      <xdr:row>17</xdr:row>
      <xdr:rowOff>19050</xdr:rowOff>
    </xdr:to>
    <xdr:sp macro="" textlink="">
      <xdr:nvSpPr>
        <xdr:cNvPr id="16" name="Text Box 4">
          <a:extLst>
            <a:ext uri="{FF2B5EF4-FFF2-40B4-BE49-F238E27FC236}">
              <a16:creationId xmlns:a16="http://schemas.microsoft.com/office/drawing/2014/main" id="{00000000-0008-0000-2300-000010000000}"/>
            </a:ext>
          </a:extLst>
        </xdr:cNvPr>
        <xdr:cNvSpPr txBox="1">
          <a:spLocks noChangeArrowheads="1"/>
        </xdr:cNvSpPr>
      </xdr:nvSpPr>
      <xdr:spPr bwMode="auto">
        <a:xfrm>
          <a:off x="12430125" y="5743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17</xdr:row>
      <xdr:rowOff>0</xdr:rowOff>
    </xdr:from>
    <xdr:to>
      <xdr:col>14</xdr:col>
      <xdr:colOff>76200</xdr:colOff>
      <xdr:row>17</xdr:row>
      <xdr:rowOff>19050</xdr:rowOff>
    </xdr:to>
    <xdr:sp macro="" textlink="">
      <xdr:nvSpPr>
        <xdr:cNvPr id="17" name="Text Box 4">
          <a:extLst>
            <a:ext uri="{FF2B5EF4-FFF2-40B4-BE49-F238E27FC236}">
              <a16:creationId xmlns:a16="http://schemas.microsoft.com/office/drawing/2014/main" id="{00000000-0008-0000-2300-000011000000}"/>
            </a:ext>
          </a:extLst>
        </xdr:cNvPr>
        <xdr:cNvSpPr txBox="1">
          <a:spLocks noChangeArrowheads="1"/>
        </xdr:cNvSpPr>
      </xdr:nvSpPr>
      <xdr:spPr bwMode="auto">
        <a:xfrm>
          <a:off x="15830550" y="5743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17</xdr:row>
      <xdr:rowOff>0</xdr:rowOff>
    </xdr:from>
    <xdr:to>
      <xdr:col>14</xdr:col>
      <xdr:colOff>76200</xdr:colOff>
      <xdr:row>17</xdr:row>
      <xdr:rowOff>19050</xdr:rowOff>
    </xdr:to>
    <xdr:sp macro="" textlink="">
      <xdr:nvSpPr>
        <xdr:cNvPr id="18" name="Text Box 4">
          <a:extLst>
            <a:ext uri="{FF2B5EF4-FFF2-40B4-BE49-F238E27FC236}">
              <a16:creationId xmlns:a16="http://schemas.microsoft.com/office/drawing/2014/main" id="{00000000-0008-0000-2300-000012000000}"/>
            </a:ext>
          </a:extLst>
        </xdr:cNvPr>
        <xdr:cNvSpPr txBox="1">
          <a:spLocks noChangeArrowheads="1"/>
        </xdr:cNvSpPr>
      </xdr:nvSpPr>
      <xdr:spPr bwMode="auto">
        <a:xfrm>
          <a:off x="15830550" y="5743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17</xdr:row>
      <xdr:rowOff>0</xdr:rowOff>
    </xdr:from>
    <xdr:to>
      <xdr:col>14</xdr:col>
      <xdr:colOff>76200</xdr:colOff>
      <xdr:row>17</xdr:row>
      <xdr:rowOff>19050</xdr:rowOff>
    </xdr:to>
    <xdr:sp macro="" textlink="">
      <xdr:nvSpPr>
        <xdr:cNvPr id="19" name="Text Box 4">
          <a:extLst>
            <a:ext uri="{FF2B5EF4-FFF2-40B4-BE49-F238E27FC236}">
              <a16:creationId xmlns:a16="http://schemas.microsoft.com/office/drawing/2014/main" id="{00000000-0008-0000-2300-000013000000}"/>
            </a:ext>
          </a:extLst>
        </xdr:cNvPr>
        <xdr:cNvSpPr txBox="1">
          <a:spLocks noChangeArrowheads="1"/>
        </xdr:cNvSpPr>
      </xdr:nvSpPr>
      <xdr:spPr bwMode="auto">
        <a:xfrm>
          <a:off x="15830550" y="5743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17</xdr:row>
      <xdr:rowOff>0</xdr:rowOff>
    </xdr:from>
    <xdr:to>
      <xdr:col>17</xdr:col>
      <xdr:colOff>76200</xdr:colOff>
      <xdr:row>17</xdr:row>
      <xdr:rowOff>19050</xdr:rowOff>
    </xdr:to>
    <xdr:sp macro="" textlink="">
      <xdr:nvSpPr>
        <xdr:cNvPr id="20" name="Text Box 4">
          <a:extLst>
            <a:ext uri="{FF2B5EF4-FFF2-40B4-BE49-F238E27FC236}">
              <a16:creationId xmlns:a16="http://schemas.microsoft.com/office/drawing/2014/main" id="{00000000-0008-0000-2300-000014000000}"/>
            </a:ext>
          </a:extLst>
        </xdr:cNvPr>
        <xdr:cNvSpPr txBox="1">
          <a:spLocks noChangeArrowheads="1"/>
        </xdr:cNvSpPr>
      </xdr:nvSpPr>
      <xdr:spPr bwMode="auto">
        <a:xfrm>
          <a:off x="19230975" y="5743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17</xdr:row>
      <xdr:rowOff>0</xdr:rowOff>
    </xdr:from>
    <xdr:to>
      <xdr:col>17</xdr:col>
      <xdr:colOff>76200</xdr:colOff>
      <xdr:row>17</xdr:row>
      <xdr:rowOff>19050</xdr:rowOff>
    </xdr:to>
    <xdr:sp macro="" textlink="">
      <xdr:nvSpPr>
        <xdr:cNvPr id="21" name="Text Box 4">
          <a:extLst>
            <a:ext uri="{FF2B5EF4-FFF2-40B4-BE49-F238E27FC236}">
              <a16:creationId xmlns:a16="http://schemas.microsoft.com/office/drawing/2014/main" id="{00000000-0008-0000-2300-000015000000}"/>
            </a:ext>
          </a:extLst>
        </xdr:cNvPr>
        <xdr:cNvSpPr txBox="1">
          <a:spLocks noChangeArrowheads="1"/>
        </xdr:cNvSpPr>
      </xdr:nvSpPr>
      <xdr:spPr bwMode="auto">
        <a:xfrm>
          <a:off x="19230975" y="5743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17</xdr:row>
      <xdr:rowOff>0</xdr:rowOff>
    </xdr:from>
    <xdr:to>
      <xdr:col>17</xdr:col>
      <xdr:colOff>76200</xdr:colOff>
      <xdr:row>17</xdr:row>
      <xdr:rowOff>19050</xdr:rowOff>
    </xdr:to>
    <xdr:sp macro="" textlink="">
      <xdr:nvSpPr>
        <xdr:cNvPr id="22" name="Text Box 4">
          <a:extLst>
            <a:ext uri="{FF2B5EF4-FFF2-40B4-BE49-F238E27FC236}">
              <a16:creationId xmlns:a16="http://schemas.microsoft.com/office/drawing/2014/main" id="{00000000-0008-0000-2300-000016000000}"/>
            </a:ext>
          </a:extLst>
        </xdr:cNvPr>
        <xdr:cNvSpPr txBox="1">
          <a:spLocks noChangeArrowheads="1"/>
        </xdr:cNvSpPr>
      </xdr:nvSpPr>
      <xdr:spPr bwMode="auto">
        <a:xfrm>
          <a:off x="19230975" y="5743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5</xdr:col>
      <xdr:colOff>76200</xdr:colOff>
      <xdr:row>4</xdr:row>
      <xdr:rowOff>19050</xdr:rowOff>
    </xdr:to>
    <xdr:sp macro="" textlink="">
      <xdr:nvSpPr>
        <xdr:cNvPr id="2" name="Text Box 4">
          <a:extLst>
            <a:ext uri="{FF2B5EF4-FFF2-40B4-BE49-F238E27FC236}">
              <a16:creationId xmlns:a16="http://schemas.microsoft.com/office/drawing/2014/main" id="{00000000-0008-0000-2500-000002000000}"/>
            </a:ext>
          </a:extLst>
        </xdr:cNvPr>
        <xdr:cNvSpPr txBox="1">
          <a:spLocks noChangeArrowheads="1"/>
        </xdr:cNvSpPr>
      </xdr:nvSpPr>
      <xdr:spPr bwMode="auto">
        <a:xfrm>
          <a:off x="5924550"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19050</xdr:rowOff>
    </xdr:to>
    <xdr:sp macro="" textlink="">
      <xdr:nvSpPr>
        <xdr:cNvPr id="3" name="Text Box 4">
          <a:extLst>
            <a:ext uri="{FF2B5EF4-FFF2-40B4-BE49-F238E27FC236}">
              <a16:creationId xmlns:a16="http://schemas.microsoft.com/office/drawing/2014/main" id="{00000000-0008-0000-2500-000003000000}"/>
            </a:ext>
          </a:extLst>
        </xdr:cNvPr>
        <xdr:cNvSpPr txBox="1">
          <a:spLocks noChangeArrowheads="1"/>
        </xdr:cNvSpPr>
      </xdr:nvSpPr>
      <xdr:spPr bwMode="auto">
        <a:xfrm>
          <a:off x="5924550"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19050</xdr:rowOff>
    </xdr:to>
    <xdr:sp macro="" textlink="">
      <xdr:nvSpPr>
        <xdr:cNvPr id="4" name="Text Box 4">
          <a:extLst>
            <a:ext uri="{FF2B5EF4-FFF2-40B4-BE49-F238E27FC236}">
              <a16:creationId xmlns:a16="http://schemas.microsoft.com/office/drawing/2014/main" id="{00000000-0008-0000-2500-000004000000}"/>
            </a:ext>
          </a:extLst>
        </xdr:cNvPr>
        <xdr:cNvSpPr txBox="1">
          <a:spLocks noChangeArrowheads="1"/>
        </xdr:cNvSpPr>
      </xdr:nvSpPr>
      <xdr:spPr bwMode="auto">
        <a:xfrm>
          <a:off x="5924550"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19050</xdr:rowOff>
    </xdr:to>
    <xdr:sp macro="" textlink="">
      <xdr:nvSpPr>
        <xdr:cNvPr id="5" name="Text Box 4">
          <a:extLst>
            <a:ext uri="{FF2B5EF4-FFF2-40B4-BE49-F238E27FC236}">
              <a16:creationId xmlns:a16="http://schemas.microsoft.com/office/drawing/2014/main" id="{00000000-0008-0000-2500-000005000000}"/>
            </a:ext>
          </a:extLst>
        </xdr:cNvPr>
        <xdr:cNvSpPr txBox="1">
          <a:spLocks noChangeArrowheads="1"/>
        </xdr:cNvSpPr>
      </xdr:nvSpPr>
      <xdr:spPr bwMode="auto">
        <a:xfrm>
          <a:off x="5924550"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19050</xdr:rowOff>
    </xdr:to>
    <xdr:sp macro="" textlink="">
      <xdr:nvSpPr>
        <xdr:cNvPr id="6" name="Text Box 4">
          <a:extLst>
            <a:ext uri="{FF2B5EF4-FFF2-40B4-BE49-F238E27FC236}">
              <a16:creationId xmlns:a16="http://schemas.microsoft.com/office/drawing/2014/main" id="{00000000-0008-0000-2500-000006000000}"/>
            </a:ext>
          </a:extLst>
        </xdr:cNvPr>
        <xdr:cNvSpPr txBox="1">
          <a:spLocks noChangeArrowheads="1"/>
        </xdr:cNvSpPr>
      </xdr:nvSpPr>
      <xdr:spPr bwMode="auto">
        <a:xfrm>
          <a:off x="5924550"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19050</xdr:rowOff>
    </xdr:to>
    <xdr:sp macro="" textlink="">
      <xdr:nvSpPr>
        <xdr:cNvPr id="7" name="Text Box 4">
          <a:extLst>
            <a:ext uri="{FF2B5EF4-FFF2-40B4-BE49-F238E27FC236}">
              <a16:creationId xmlns:a16="http://schemas.microsoft.com/office/drawing/2014/main" id="{00000000-0008-0000-2500-000007000000}"/>
            </a:ext>
          </a:extLst>
        </xdr:cNvPr>
        <xdr:cNvSpPr txBox="1">
          <a:spLocks noChangeArrowheads="1"/>
        </xdr:cNvSpPr>
      </xdr:nvSpPr>
      <xdr:spPr bwMode="auto">
        <a:xfrm>
          <a:off x="5924550" y="3905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3.xml><?xml version="1.0" encoding="utf-8"?>
<xdr:wsDr xmlns:xdr="http://schemas.openxmlformats.org/drawingml/2006/spreadsheetDrawing" xmlns:a="http://schemas.openxmlformats.org/drawingml/2006/main">
  <xdr:oneCellAnchor>
    <xdr:from>
      <xdr:col>3</xdr:col>
      <xdr:colOff>466725</xdr:colOff>
      <xdr:row>13</xdr:row>
      <xdr:rowOff>76200</xdr:rowOff>
    </xdr:from>
    <xdr:ext cx="256160" cy="264560"/>
    <xdr:sp macro="" textlink="">
      <xdr:nvSpPr>
        <xdr:cNvPr id="5" name="TextBox 4">
          <a:extLst>
            <a:ext uri="{FF2B5EF4-FFF2-40B4-BE49-F238E27FC236}">
              <a16:creationId xmlns:a16="http://schemas.microsoft.com/office/drawing/2014/main" id="{00000000-0008-0000-0100-000002000000}"/>
            </a:ext>
          </a:extLst>
        </xdr:cNvPr>
        <xdr:cNvSpPr txBox="1"/>
      </xdr:nvSpPr>
      <xdr:spPr>
        <a:xfrm>
          <a:off x="2543175" y="5172075"/>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1</a:t>
          </a:r>
        </a:p>
      </xdr:txBody>
    </xdr:sp>
    <xdr:clientData/>
  </xdr:oneCellAnchor>
  <xdr:oneCellAnchor>
    <xdr:from>
      <xdr:col>2</xdr:col>
      <xdr:colOff>438150</xdr:colOff>
      <xdr:row>13</xdr:row>
      <xdr:rowOff>38100</xdr:rowOff>
    </xdr:from>
    <xdr:ext cx="256160" cy="264560"/>
    <xdr:sp macro="" textlink="">
      <xdr:nvSpPr>
        <xdr:cNvPr id="6" name="TextBox 5">
          <a:extLst>
            <a:ext uri="{FF2B5EF4-FFF2-40B4-BE49-F238E27FC236}">
              <a16:creationId xmlns:a16="http://schemas.microsoft.com/office/drawing/2014/main" id="{00000000-0008-0000-0100-000003000000}"/>
            </a:ext>
          </a:extLst>
        </xdr:cNvPr>
        <xdr:cNvSpPr txBox="1"/>
      </xdr:nvSpPr>
      <xdr:spPr>
        <a:xfrm>
          <a:off x="1781175" y="5133975"/>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1</a:t>
          </a:r>
        </a:p>
      </xdr:txBody>
    </xdr:sp>
    <xdr:clientData/>
  </xdr:oneCellAnchor>
  <xdr:oneCellAnchor>
    <xdr:from>
      <xdr:col>1</xdr:col>
      <xdr:colOff>476250</xdr:colOff>
      <xdr:row>13</xdr:row>
      <xdr:rowOff>47625</xdr:rowOff>
    </xdr:from>
    <xdr:ext cx="254942" cy="264560"/>
    <xdr:sp macro="" textlink="">
      <xdr:nvSpPr>
        <xdr:cNvPr id="7" name="TextBox 6">
          <a:extLst>
            <a:ext uri="{FF2B5EF4-FFF2-40B4-BE49-F238E27FC236}">
              <a16:creationId xmlns:a16="http://schemas.microsoft.com/office/drawing/2014/main" id="{00000000-0008-0000-0100-000004000000}"/>
            </a:ext>
          </a:extLst>
        </xdr:cNvPr>
        <xdr:cNvSpPr txBox="1"/>
      </xdr:nvSpPr>
      <xdr:spPr>
        <a:xfrm>
          <a:off x="1085850" y="5143500"/>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1</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7</xdr:col>
      <xdr:colOff>447675</xdr:colOff>
      <xdr:row>5</xdr:row>
      <xdr:rowOff>200025</xdr:rowOff>
    </xdr:from>
    <xdr:ext cx="184731" cy="264560"/>
    <xdr:sp macro="" textlink="">
      <xdr:nvSpPr>
        <xdr:cNvPr id="2" name="TextBox 1">
          <a:extLst>
            <a:ext uri="{FF2B5EF4-FFF2-40B4-BE49-F238E27FC236}">
              <a16:creationId xmlns:a16="http://schemas.microsoft.com/office/drawing/2014/main" id="{00000000-0008-0000-0200-000003000000}"/>
            </a:ext>
          </a:extLst>
        </xdr:cNvPr>
        <xdr:cNvSpPr txBox="1"/>
      </xdr:nvSpPr>
      <xdr:spPr>
        <a:xfrm>
          <a:off x="577215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7</xdr:col>
      <xdr:colOff>428625</xdr:colOff>
      <xdr:row>6</xdr:row>
      <xdr:rowOff>190500</xdr:rowOff>
    </xdr:from>
    <xdr:ext cx="184731" cy="264560"/>
    <xdr:sp macro="" textlink="">
      <xdr:nvSpPr>
        <xdr:cNvPr id="3" name="TextBox 2">
          <a:extLst>
            <a:ext uri="{FF2B5EF4-FFF2-40B4-BE49-F238E27FC236}">
              <a16:creationId xmlns:a16="http://schemas.microsoft.com/office/drawing/2014/main" id="{00000000-0008-0000-0200-000004000000}"/>
            </a:ext>
          </a:extLst>
        </xdr:cNvPr>
        <xdr:cNvSpPr txBox="1"/>
      </xdr:nvSpPr>
      <xdr:spPr>
        <a:xfrm>
          <a:off x="5753100"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7</xdr:col>
      <xdr:colOff>419100</xdr:colOff>
      <xdr:row>7</xdr:row>
      <xdr:rowOff>200025</xdr:rowOff>
    </xdr:from>
    <xdr:ext cx="184731" cy="264560"/>
    <xdr:sp macro="" textlink="">
      <xdr:nvSpPr>
        <xdr:cNvPr id="4" name="TextBox 3">
          <a:extLst>
            <a:ext uri="{FF2B5EF4-FFF2-40B4-BE49-F238E27FC236}">
              <a16:creationId xmlns:a16="http://schemas.microsoft.com/office/drawing/2014/main" id="{00000000-0008-0000-0200-00000B000000}"/>
            </a:ext>
          </a:extLst>
        </xdr:cNvPr>
        <xdr:cNvSpPr txBox="1"/>
      </xdr:nvSpPr>
      <xdr:spPr>
        <a:xfrm>
          <a:off x="5743575" y="304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7</xdr:col>
      <xdr:colOff>438150</xdr:colOff>
      <xdr:row>8</xdr:row>
      <xdr:rowOff>238125</xdr:rowOff>
    </xdr:from>
    <xdr:ext cx="184731" cy="264560"/>
    <xdr:sp macro="" textlink="">
      <xdr:nvSpPr>
        <xdr:cNvPr id="5" name="TextBox 4">
          <a:extLst>
            <a:ext uri="{FF2B5EF4-FFF2-40B4-BE49-F238E27FC236}">
              <a16:creationId xmlns:a16="http://schemas.microsoft.com/office/drawing/2014/main" id="{00000000-0008-0000-0200-00000C000000}"/>
            </a:ext>
          </a:extLst>
        </xdr:cNvPr>
        <xdr:cNvSpPr txBox="1"/>
      </xdr:nvSpPr>
      <xdr:spPr>
        <a:xfrm>
          <a:off x="576262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7</xdr:col>
      <xdr:colOff>438150</xdr:colOff>
      <xdr:row>9</xdr:row>
      <xdr:rowOff>209550</xdr:rowOff>
    </xdr:from>
    <xdr:ext cx="184731" cy="264560"/>
    <xdr:sp macro="" textlink="">
      <xdr:nvSpPr>
        <xdr:cNvPr id="6" name="TextBox 5">
          <a:extLst>
            <a:ext uri="{FF2B5EF4-FFF2-40B4-BE49-F238E27FC236}">
              <a16:creationId xmlns:a16="http://schemas.microsoft.com/office/drawing/2014/main" id="{00000000-0008-0000-0200-00000D000000}"/>
            </a:ext>
          </a:extLst>
        </xdr:cNvPr>
        <xdr:cNvSpPr txBox="1"/>
      </xdr:nvSpPr>
      <xdr:spPr>
        <a:xfrm>
          <a:off x="5762625" y="410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438150</xdr:colOff>
      <xdr:row>12</xdr:row>
      <xdr:rowOff>304800</xdr:rowOff>
    </xdr:from>
    <xdr:ext cx="254942"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438150" y="4000500"/>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1</a:t>
          </a:r>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1</xdr:col>
      <xdr:colOff>457200</xdr:colOff>
      <xdr:row>3</xdr:row>
      <xdr:rowOff>304800</xdr:rowOff>
    </xdr:from>
    <xdr:ext cx="254942" cy="26456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581150" y="1333500"/>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1</a:t>
          </a:r>
        </a:p>
      </xdr:txBody>
    </xdr:sp>
    <xdr:clientData/>
  </xdr:oneCellAnchor>
  <xdr:oneCellAnchor>
    <xdr:from>
      <xdr:col>3</xdr:col>
      <xdr:colOff>457200</xdr:colOff>
      <xdr:row>3</xdr:row>
      <xdr:rowOff>285750</xdr:rowOff>
    </xdr:from>
    <xdr:ext cx="254942" cy="264560"/>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3219450" y="1314450"/>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1</a:t>
          </a:r>
        </a:p>
      </xdr:txBody>
    </xdr:sp>
    <xdr:clientData/>
  </xdr:oneCellAnchor>
  <xdr:oneCellAnchor>
    <xdr:from>
      <xdr:col>5</xdr:col>
      <xdr:colOff>457200</xdr:colOff>
      <xdr:row>3</xdr:row>
      <xdr:rowOff>276225</xdr:rowOff>
    </xdr:from>
    <xdr:ext cx="254942" cy="264560"/>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4857750" y="130492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1</a:t>
          </a: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323850</xdr:colOff>
      <xdr:row>13</xdr:row>
      <xdr:rowOff>19050</xdr:rowOff>
    </xdr:from>
    <xdr:ext cx="254942" cy="274085"/>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323850" y="5257800"/>
          <a:ext cx="254942" cy="27408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1</a:t>
          </a: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0</xdr:col>
      <xdr:colOff>19050</xdr:colOff>
      <xdr:row>3</xdr:row>
      <xdr:rowOff>9525</xdr:rowOff>
    </xdr:from>
    <xdr:to>
      <xdr:col>1</xdr:col>
      <xdr:colOff>9525</xdr:colOff>
      <xdr:row>5</xdr:row>
      <xdr:rowOff>390525</xdr:rowOff>
    </xdr:to>
    <xdr:sp macro="" textlink="">
      <xdr:nvSpPr>
        <xdr:cNvPr id="2" name="Line 1">
          <a:extLst>
            <a:ext uri="{FF2B5EF4-FFF2-40B4-BE49-F238E27FC236}">
              <a16:creationId xmlns:a16="http://schemas.microsoft.com/office/drawing/2014/main" id="{00000000-0008-0000-5300-000002000000}"/>
            </a:ext>
          </a:extLst>
        </xdr:cNvPr>
        <xdr:cNvSpPr>
          <a:spLocks noChangeShapeType="1"/>
        </xdr:cNvSpPr>
      </xdr:nvSpPr>
      <xdr:spPr bwMode="auto">
        <a:xfrm>
          <a:off x="19050" y="581025"/>
          <a:ext cx="1028700" cy="8572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447675</xdr:colOff>
      <xdr:row>14</xdr:row>
      <xdr:rowOff>352425</xdr:rowOff>
    </xdr:from>
    <xdr:ext cx="256160" cy="264560"/>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5972175" y="4972050"/>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1</a:t>
          </a:r>
        </a:p>
      </xdr:txBody>
    </xdr:sp>
    <xdr:clientData/>
  </xdr:oneCellAnchor>
  <xdr:oneCellAnchor>
    <xdr:from>
      <xdr:col>5</xdr:col>
      <xdr:colOff>590550</xdr:colOff>
      <xdr:row>14</xdr:row>
      <xdr:rowOff>333375</xdr:rowOff>
    </xdr:from>
    <xdr:ext cx="256160" cy="264560"/>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5219700" y="4953000"/>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2</a:t>
          </a:r>
        </a:p>
      </xdr:txBody>
    </xdr:sp>
    <xdr:clientData/>
  </xdr:one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133350</xdr:colOff>
      <xdr:row>6</xdr:row>
      <xdr:rowOff>28575</xdr:rowOff>
    </xdr:to>
    <xdr:sp macro="" textlink="">
      <xdr:nvSpPr>
        <xdr:cNvPr id="2" name="Text Box 1">
          <a:extLst>
            <a:ext uri="{FF2B5EF4-FFF2-40B4-BE49-F238E27FC236}">
              <a16:creationId xmlns:a16="http://schemas.microsoft.com/office/drawing/2014/main" id="{00000000-0008-0000-6100-000002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4" name="Text Box 4">
          <a:extLst>
            <a:ext uri="{FF2B5EF4-FFF2-40B4-BE49-F238E27FC236}">
              <a16:creationId xmlns:a16="http://schemas.microsoft.com/office/drawing/2014/main" id="{00000000-0008-0000-6100-000004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5" name="Text Box 5">
          <a:extLst>
            <a:ext uri="{FF2B5EF4-FFF2-40B4-BE49-F238E27FC236}">
              <a16:creationId xmlns:a16="http://schemas.microsoft.com/office/drawing/2014/main" id="{00000000-0008-0000-6100-000005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6" name="Text Box 6">
          <a:extLst>
            <a:ext uri="{FF2B5EF4-FFF2-40B4-BE49-F238E27FC236}">
              <a16:creationId xmlns:a16="http://schemas.microsoft.com/office/drawing/2014/main" id="{00000000-0008-0000-6100-000006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7" name="Text Box 7">
          <a:extLst>
            <a:ext uri="{FF2B5EF4-FFF2-40B4-BE49-F238E27FC236}">
              <a16:creationId xmlns:a16="http://schemas.microsoft.com/office/drawing/2014/main" id="{00000000-0008-0000-6100-000007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8" name="Text Box 8">
          <a:extLst>
            <a:ext uri="{FF2B5EF4-FFF2-40B4-BE49-F238E27FC236}">
              <a16:creationId xmlns:a16="http://schemas.microsoft.com/office/drawing/2014/main" id="{00000000-0008-0000-6100-000008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523875</xdr:colOff>
      <xdr:row>6</xdr:row>
      <xdr:rowOff>66675</xdr:rowOff>
    </xdr:to>
    <xdr:sp macro="" textlink="">
      <xdr:nvSpPr>
        <xdr:cNvPr id="9" name="Text Box 9">
          <a:extLst>
            <a:ext uri="{FF2B5EF4-FFF2-40B4-BE49-F238E27FC236}">
              <a16:creationId xmlns:a16="http://schemas.microsoft.com/office/drawing/2014/main" id="{00000000-0008-0000-6100-000009000000}"/>
            </a:ext>
          </a:extLst>
        </xdr:cNvPr>
        <xdr:cNvSpPr txBox="1">
          <a:spLocks noChangeArrowheads="1"/>
        </xdr:cNvSpPr>
      </xdr:nvSpPr>
      <xdr:spPr bwMode="auto">
        <a:xfrm>
          <a:off x="9239250" y="2895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523875</xdr:colOff>
      <xdr:row>6</xdr:row>
      <xdr:rowOff>66675</xdr:rowOff>
    </xdr:to>
    <xdr:sp macro="" textlink="">
      <xdr:nvSpPr>
        <xdr:cNvPr id="10" name="Text Box 13">
          <a:extLst>
            <a:ext uri="{FF2B5EF4-FFF2-40B4-BE49-F238E27FC236}">
              <a16:creationId xmlns:a16="http://schemas.microsoft.com/office/drawing/2014/main" id="{00000000-0008-0000-6100-00000A000000}"/>
            </a:ext>
          </a:extLst>
        </xdr:cNvPr>
        <xdr:cNvSpPr txBox="1">
          <a:spLocks noChangeArrowheads="1"/>
        </xdr:cNvSpPr>
      </xdr:nvSpPr>
      <xdr:spPr bwMode="auto">
        <a:xfrm>
          <a:off x="9239250" y="2895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11" name="Text Box 15">
          <a:extLst>
            <a:ext uri="{FF2B5EF4-FFF2-40B4-BE49-F238E27FC236}">
              <a16:creationId xmlns:a16="http://schemas.microsoft.com/office/drawing/2014/main" id="{00000000-0008-0000-6100-00000B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12" name="Text Box 16">
          <a:extLst>
            <a:ext uri="{FF2B5EF4-FFF2-40B4-BE49-F238E27FC236}">
              <a16:creationId xmlns:a16="http://schemas.microsoft.com/office/drawing/2014/main" id="{00000000-0008-0000-6100-00000C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152400</xdr:colOff>
      <xdr:row>6</xdr:row>
      <xdr:rowOff>28575</xdr:rowOff>
    </xdr:to>
    <xdr:sp macro="" textlink="">
      <xdr:nvSpPr>
        <xdr:cNvPr id="13" name="Text Box 1">
          <a:extLst>
            <a:ext uri="{FF2B5EF4-FFF2-40B4-BE49-F238E27FC236}">
              <a16:creationId xmlns:a16="http://schemas.microsoft.com/office/drawing/2014/main" id="{00000000-0008-0000-6100-00000D000000}"/>
            </a:ext>
          </a:extLst>
        </xdr:cNvPr>
        <xdr:cNvSpPr txBox="1">
          <a:spLocks noChangeArrowheads="1"/>
        </xdr:cNvSpPr>
      </xdr:nvSpPr>
      <xdr:spPr bwMode="auto">
        <a:xfrm>
          <a:off x="923925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14" name="Text Box 3">
          <a:extLst>
            <a:ext uri="{FF2B5EF4-FFF2-40B4-BE49-F238E27FC236}">
              <a16:creationId xmlns:a16="http://schemas.microsoft.com/office/drawing/2014/main" id="{00000000-0008-0000-6100-00000E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152400</xdr:colOff>
      <xdr:row>6</xdr:row>
      <xdr:rowOff>28575</xdr:rowOff>
    </xdr:to>
    <xdr:sp macro="" textlink="">
      <xdr:nvSpPr>
        <xdr:cNvPr id="15" name="Text Box 4">
          <a:extLst>
            <a:ext uri="{FF2B5EF4-FFF2-40B4-BE49-F238E27FC236}">
              <a16:creationId xmlns:a16="http://schemas.microsoft.com/office/drawing/2014/main" id="{00000000-0008-0000-6100-00000F000000}"/>
            </a:ext>
          </a:extLst>
        </xdr:cNvPr>
        <xdr:cNvSpPr txBox="1">
          <a:spLocks noChangeArrowheads="1"/>
        </xdr:cNvSpPr>
      </xdr:nvSpPr>
      <xdr:spPr bwMode="auto">
        <a:xfrm>
          <a:off x="923925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16" name="Text Box 5">
          <a:extLst>
            <a:ext uri="{FF2B5EF4-FFF2-40B4-BE49-F238E27FC236}">
              <a16:creationId xmlns:a16="http://schemas.microsoft.com/office/drawing/2014/main" id="{00000000-0008-0000-6100-000010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152400</xdr:colOff>
      <xdr:row>6</xdr:row>
      <xdr:rowOff>28575</xdr:rowOff>
    </xdr:to>
    <xdr:sp macro="" textlink="">
      <xdr:nvSpPr>
        <xdr:cNvPr id="17" name="Text Box 6">
          <a:extLst>
            <a:ext uri="{FF2B5EF4-FFF2-40B4-BE49-F238E27FC236}">
              <a16:creationId xmlns:a16="http://schemas.microsoft.com/office/drawing/2014/main" id="{00000000-0008-0000-6100-000011000000}"/>
            </a:ext>
          </a:extLst>
        </xdr:cNvPr>
        <xdr:cNvSpPr txBox="1">
          <a:spLocks noChangeArrowheads="1"/>
        </xdr:cNvSpPr>
      </xdr:nvSpPr>
      <xdr:spPr bwMode="auto">
        <a:xfrm>
          <a:off x="923925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18" name="Text Box 7">
          <a:extLst>
            <a:ext uri="{FF2B5EF4-FFF2-40B4-BE49-F238E27FC236}">
              <a16:creationId xmlns:a16="http://schemas.microsoft.com/office/drawing/2014/main" id="{00000000-0008-0000-6100-000012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152400</xdr:colOff>
      <xdr:row>6</xdr:row>
      <xdr:rowOff>28575</xdr:rowOff>
    </xdr:to>
    <xdr:sp macro="" textlink="">
      <xdr:nvSpPr>
        <xdr:cNvPr id="19" name="Text Box 8">
          <a:extLst>
            <a:ext uri="{FF2B5EF4-FFF2-40B4-BE49-F238E27FC236}">
              <a16:creationId xmlns:a16="http://schemas.microsoft.com/office/drawing/2014/main" id="{00000000-0008-0000-6100-000013000000}"/>
            </a:ext>
          </a:extLst>
        </xdr:cNvPr>
        <xdr:cNvSpPr txBox="1">
          <a:spLocks noChangeArrowheads="1"/>
        </xdr:cNvSpPr>
      </xdr:nvSpPr>
      <xdr:spPr bwMode="auto">
        <a:xfrm>
          <a:off x="923925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20" name="Text Box 9">
          <a:extLst>
            <a:ext uri="{FF2B5EF4-FFF2-40B4-BE49-F238E27FC236}">
              <a16:creationId xmlns:a16="http://schemas.microsoft.com/office/drawing/2014/main" id="{00000000-0008-0000-6100-000014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21" name="Text Box 13">
          <a:extLst>
            <a:ext uri="{FF2B5EF4-FFF2-40B4-BE49-F238E27FC236}">
              <a16:creationId xmlns:a16="http://schemas.microsoft.com/office/drawing/2014/main" id="{00000000-0008-0000-6100-000015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22" name="Text Box 15">
          <a:extLst>
            <a:ext uri="{FF2B5EF4-FFF2-40B4-BE49-F238E27FC236}">
              <a16:creationId xmlns:a16="http://schemas.microsoft.com/office/drawing/2014/main" id="{00000000-0008-0000-6100-000016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23" name="Text Box 16">
          <a:extLst>
            <a:ext uri="{FF2B5EF4-FFF2-40B4-BE49-F238E27FC236}">
              <a16:creationId xmlns:a16="http://schemas.microsoft.com/office/drawing/2014/main" id="{00000000-0008-0000-6100-000017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24" name="Text Box 17">
          <a:extLst>
            <a:ext uri="{FF2B5EF4-FFF2-40B4-BE49-F238E27FC236}">
              <a16:creationId xmlns:a16="http://schemas.microsoft.com/office/drawing/2014/main" id="{00000000-0008-0000-6100-000018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25" name="Text Box 19">
          <a:extLst>
            <a:ext uri="{FF2B5EF4-FFF2-40B4-BE49-F238E27FC236}">
              <a16:creationId xmlns:a16="http://schemas.microsoft.com/office/drawing/2014/main" id="{00000000-0008-0000-6100-000019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26" name="Text Box 1">
          <a:extLst>
            <a:ext uri="{FF2B5EF4-FFF2-40B4-BE49-F238E27FC236}">
              <a16:creationId xmlns:a16="http://schemas.microsoft.com/office/drawing/2014/main" id="{00000000-0008-0000-6100-00001A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7" name="Text Box 3">
          <a:extLst>
            <a:ext uri="{FF2B5EF4-FFF2-40B4-BE49-F238E27FC236}">
              <a16:creationId xmlns:a16="http://schemas.microsoft.com/office/drawing/2014/main" id="{00000000-0008-0000-6100-00001B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28" name="Text Box 4">
          <a:extLst>
            <a:ext uri="{FF2B5EF4-FFF2-40B4-BE49-F238E27FC236}">
              <a16:creationId xmlns:a16="http://schemas.microsoft.com/office/drawing/2014/main" id="{00000000-0008-0000-6100-00001C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9" name="Text Box 5">
          <a:extLst>
            <a:ext uri="{FF2B5EF4-FFF2-40B4-BE49-F238E27FC236}">
              <a16:creationId xmlns:a16="http://schemas.microsoft.com/office/drawing/2014/main" id="{00000000-0008-0000-6100-00001D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30" name="Text Box 6">
          <a:extLst>
            <a:ext uri="{FF2B5EF4-FFF2-40B4-BE49-F238E27FC236}">
              <a16:creationId xmlns:a16="http://schemas.microsoft.com/office/drawing/2014/main" id="{00000000-0008-0000-6100-00001E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31" name="Text Box 7">
          <a:extLst>
            <a:ext uri="{FF2B5EF4-FFF2-40B4-BE49-F238E27FC236}">
              <a16:creationId xmlns:a16="http://schemas.microsoft.com/office/drawing/2014/main" id="{00000000-0008-0000-6100-00001F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571500</xdr:colOff>
      <xdr:row>6</xdr:row>
      <xdr:rowOff>38100</xdr:rowOff>
    </xdr:to>
    <xdr:sp macro="" textlink="">
      <xdr:nvSpPr>
        <xdr:cNvPr id="32" name="Text Box 9">
          <a:extLst>
            <a:ext uri="{FF2B5EF4-FFF2-40B4-BE49-F238E27FC236}">
              <a16:creationId xmlns:a16="http://schemas.microsoft.com/office/drawing/2014/main" id="{00000000-0008-0000-6100-000020000000}"/>
            </a:ext>
          </a:extLst>
        </xdr:cNvPr>
        <xdr:cNvSpPr txBox="1">
          <a:spLocks noChangeArrowheads="1"/>
        </xdr:cNvSpPr>
      </xdr:nvSpPr>
      <xdr:spPr bwMode="auto">
        <a:xfrm>
          <a:off x="9239250" y="2895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33" name="Text Box 15">
          <a:extLst>
            <a:ext uri="{FF2B5EF4-FFF2-40B4-BE49-F238E27FC236}">
              <a16:creationId xmlns:a16="http://schemas.microsoft.com/office/drawing/2014/main" id="{00000000-0008-0000-6100-000021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34" name="Text Box 16">
          <a:extLst>
            <a:ext uri="{FF2B5EF4-FFF2-40B4-BE49-F238E27FC236}">
              <a16:creationId xmlns:a16="http://schemas.microsoft.com/office/drawing/2014/main" id="{00000000-0008-0000-6100-000022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35" name="Text Box 17">
          <a:extLst>
            <a:ext uri="{FF2B5EF4-FFF2-40B4-BE49-F238E27FC236}">
              <a16:creationId xmlns:a16="http://schemas.microsoft.com/office/drawing/2014/main" id="{00000000-0008-0000-6100-000023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36" name="Text Box 1">
          <a:extLst>
            <a:ext uri="{FF2B5EF4-FFF2-40B4-BE49-F238E27FC236}">
              <a16:creationId xmlns:a16="http://schemas.microsoft.com/office/drawing/2014/main" id="{00000000-0008-0000-6100-000024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37" name="Text Box 3">
          <a:extLst>
            <a:ext uri="{FF2B5EF4-FFF2-40B4-BE49-F238E27FC236}">
              <a16:creationId xmlns:a16="http://schemas.microsoft.com/office/drawing/2014/main" id="{00000000-0008-0000-6100-000025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38" name="Text Box 4">
          <a:extLst>
            <a:ext uri="{FF2B5EF4-FFF2-40B4-BE49-F238E27FC236}">
              <a16:creationId xmlns:a16="http://schemas.microsoft.com/office/drawing/2014/main" id="{00000000-0008-0000-6100-000026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39" name="Text Box 5">
          <a:extLst>
            <a:ext uri="{FF2B5EF4-FFF2-40B4-BE49-F238E27FC236}">
              <a16:creationId xmlns:a16="http://schemas.microsoft.com/office/drawing/2014/main" id="{00000000-0008-0000-6100-000027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40" name="Text Box 6">
          <a:extLst>
            <a:ext uri="{FF2B5EF4-FFF2-40B4-BE49-F238E27FC236}">
              <a16:creationId xmlns:a16="http://schemas.microsoft.com/office/drawing/2014/main" id="{00000000-0008-0000-6100-000028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41" name="Text Box 7">
          <a:extLst>
            <a:ext uri="{FF2B5EF4-FFF2-40B4-BE49-F238E27FC236}">
              <a16:creationId xmlns:a16="http://schemas.microsoft.com/office/drawing/2014/main" id="{00000000-0008-0000-6100-000029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571500</xdr:colOff>
      <xdr:row>6</xdr:row>
      <xdr:rowOff>38100</xdr:rowOff>
    </xdr:to>
    <xdr:sp macro="" textlink="">
      <xdr:nvSpPr>
        <xdr:cNvPr id="42" name="Text Box 9">
          <a:extLst>
            <a:ext uri="{FF2B5EF4-FFF2-40B4-BE49-F238E27FC236}">
              <a16:creationId xmlns:a16="http://schemas.microsoft.com/office/drawing/2014/main" id="{00000000-0008-0000-6100-00002A000000}"/>
            </a:ext>
          </a:extLst>
        </xdr:cNvPr>
        <xdr:cNvSpPr txBox="1">
          <a:spLocks noChangeArrowheads="1"/>
        </xdr:cNvSpPr>
      </xdr:nvSpPr>
      <xdr:spPr bwMode="auto">
        <a:xfrm>
          <a:off x="9239250" y="2895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43" name="Text Box 15">
          <a:extLst>
            <a:ext uri="{FF2B5EF4-FFF2-40B4-BE49-F238E27FC236}">
              <a16:creationId xmlns:a16="http://schemas.microsoft.com/office/drawing/2014/main" id="{00000000-0008-0000-6100-00002B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44" name="Text Box 16">
          <a:extLst>
            <a:ext uri="{FF2B5EF4-FFF2-40B4-BE49-F238E27FC236}">
              <a16:creationId xmlns:a16="http://schemas.microsoft.com/office/drawing/2014/main" id="{00000000-0008-0000-6100-00002C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45" name="Text Box 17">
          <a:extLst>
            <a:ext uri="{FF2B5EF4-FFF2-40B4-BE49-F238E27FC236}">
              <a16:creationId xmlns:a16="http://schemas.microsoft.com/office/drawing/2014/main" id="{00000000-0008-0000-6100-00002D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276225</xdr:colOff>
      <xdr:row>6</xdr:row>
      <xdr:rowOff>28575</xdr:rowOff>
    </xdr:to>
    <xdr:sp macro="" textlink="">
      <xdr:nvSpPr>
        <xdr:cNvPr id="46" name="Text Box 1">
          <a:extLst>
            <a:ext uri="{FF2B5EF4-FFF2-40B4-BE49-F238E27FC236}">
              <a16:creationId xmlns:a16="http://schemas.microsoft.com/office/drawing/2014/main" id="{00000000-0008-0000-6100-00002E000000}"/>
            </a:ext>
          </a:extLst>
        </xdr:cNvPr>
        <xdr:cNvSpPr txBox="1">
          <a:spLocks noChangeArrowheads="1"/>
        </xdr:cNvSpPr>
      </xdr:nvSpPr>
      <xdr:spPr bwMode="auto">
        <a:xfrm>
          <a:off x="9239250" y="2895600"/>
          <a:ext cx="2762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47" name="Text Box 3">
          <a:extLst>
            <a:ext uri="{FF2B5EF4-FFF2-40B4-BE49-F238E27FC236}">
              <a16:creationId xmlns:a16="http://schemas.microsoft.com/office/drawing/2014/main" id="{00000000-0008-0000-6100-00002F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285750</xdr:colOff>
      <xdr:row>6</xdr:row>
      <xdr:rowOff>28575</xdr:rowOff>
    </xdr:to>
    <xdr:sp macro="" textlink="">
      <xdr:nvSpPr>
        <xdr:cNvPr id="48" name="Text Box 4">
          <a:extLst>
            <a:ext uri="{FF2B5EF4-FFF2-40B4-BE49-F238E27FC236}">
              <a16:creationId xmlns:a16="http://schemas.microsoft.com/office/drawing/2014/main" id="{00000000-0008-0000-6100-000030000000}"/>
            </a:ext>
          </a:extLst>
        </xdr:cNvPr>
        <xdr:cNvSpPr txBox="1">
          <a:spLocks noChangeArrowheads="1"/>
        </xdr:cNvSpPr>
      </xdr:nvSpPr>
      <xdr:spPr bwMode="auto">
        <a:xfrm>
          <a:off x="9239250" y="28956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49" name="Text Box 5">
          <a:extLst>
            <a:ext uri="{FF2B5EF4-FFF2-40B4-BE49-F238E27FC236}">
              <a16:creationId xmlns:a16="http://schemas.microsoft.com/office/drawing/2014/main" id="{00000000-0008-0000-6100-000031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285750</xdr:colOff>
      <xdr:row>6</xdr:row>
      <xdr:rowOff>28575</xdr:rowOff>
    </xdr:to>
    <xdr:sp macro="" textlink="">
      <xdr:nvSpPr>
        <xdr:cNvPr id="50" name="Text Box 6">
          <a:extLst>
            <a:ext uri="{FF2B5EF4-FFF2-40B4-BE49-F238E27FC236}">
              <a16:creationId xmlns:a16="http://schemas.microsoft.com/office/drawing/2014/main" id="{00000000-0008-0000-6100-000032000000}"/>
            </a:ext>
          </a:extLst>
        </xdr:cNvPr>
        <xdr:cNvSpPr txBox="1">
          <a:spLocks noChangeArrowheads="1"/>
        </xdr:cNvSpPr>
      </xdr:nvSpPr>
      <xdr:spPr bwMode="auto">
        <a:xfrm>
          <a:off x="9239250" y="28956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51" name="Text Box 7">
          <a:extLst>
            <a:ext uri="{FF2B5EF4-FFF2-40B4-BE49-F238E27FC236}">
              <a16:creationId xmlns:a16="http://schemas.microsoft.com/office/drawing/2014/main" id="{00000000-0008-0000-6100-000033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285750</xdr:colOff>
      <xdr:row>6</xdr:row>
      <xdr:rowOff>28575</xdr:rowOff>
    </xdr:to>
    <xdr:sp macro="" textlink="">
      <xdr:nvSpPr>
        <xdr:cNvPr id="52" name="Text Box 8">
          <a:extLst>
            <a:ext uri="{FF2B5EF4-FFF2-40B4-BE49-F238E27FC236}">
              <a16:creationId xmlns:a16="http://schemas.microsoft.com/office/drawing/2014/main" id="{00000000-0008-0000-6100-000034000000}"/>
            </a:ext>
          </a:extLst>
        </xdr:cNvPr>
        <xdr:cNvSpPr txBox="1">
          <a:spLocks noChangeArrowheads="1"/>
        </xdr:cNvSpPr>
      </xdr:nvSpPr>
      <xdr:spPr bwMode="auto">
        <a:xfrm>
          <a:off x="9239250" y="28956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53" name="Text Box 9">
          <a:extLst>
            <a:ext uri="{FF2B5EF4-FFF2-40B4-BE49-F238E27FC236}">
              <a16:creationId xmlns:a16="http://schemas.microsoft.com/office/drawing/2014/main" id="{00000000-0008-0000-6100-000035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54" name="Text Box 13">
          <a:extLst>
            <a:ext uri="{FF2B5EF4-FFF2-40B4-BE49-F238E27FC236}">
              <a16:creationId xmlns:a16="http://schemas.microsoft.com/office/drawing/2014/main" id="{00000000-0008-0000-6100-000036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55" name="Text Box 15">
          <a:extLst>
            <a:ext uri="{FF2B5EF4-FFF2-40B4-BE49-F238E27FC236}">
              <a16:creationId xmlns:a16="http://schemas.microsoft.com/office/drawing/2014/main" id="{00000000-0008-0000-6100-000037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56" name="Text Box 16">
          <a:extLst>
            <a:ext uri="{FF2B5EF4-FFF2-40B4-BE49-F238E27FC236}">
              <a16:creationId xmlns:a16="http://schemas.microsoft.com/office/drawing/2014/main" id="{00000000-0008-0000-6100-000038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57" name="Text Box 17">
          <a:extLst>
            <a:ext uri="{FF2B5EF4-FFF2-40B4-BE49-F238E27FC236}">
              <a16:creationId xmlns:a16="http://schemas.microsoft.com/office/drawing/2014/main" id="{00000000-0008-0000-6100-000039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58" name="Text Box 19">
          <a:extLst>
            <a:ext uri="{FF2B5EF4-FFF2-40B4-BE49-F238E27FC236}">
              <a16:creationId xmlns:a16="http://schemas.microsoft.com/office/drawing/2014/main" id="{00000000-0008-0000-6100-00003A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59" name="Text Box 1">
          <a:extLst>
            <a:ext uri="{FF2B5EF4-FFF2-40B4-BE49-F238E27FC236}">
              <a16:creationId xmlns:a16="http://schemas.microsoft.com/office/drawing/2014/main" id="{00000000-0008-0000-6100-00003B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60" name="Text Box 3">
          <a:extLst>
            <a:ext uri="{FF2B5EF4-FFF2-40B4-BE49-F238E27FC236}">
              <a16:creationId xmlns:a16="http://schemas.microsoft.com/office/drawing/2014/main" id="{00000000-0008-0000-6100-00003C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61" name="Text Box 4">
          <a:extLst>
            <a:ext uri="{FF2B5EF4-FFF2-40B4-BE49-F238E27FC236}">
              <a16:creationId xmlns:a16="http://schemas.microsoft.com/office/drawing/2014/main" id="{00000000-0008-0000-6100-00003D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57150</xdr:rowOff>
    </xdr:to>
    <xdr:sp macro="" textlink="">
      <xdr:nvSpPr>
        <xdr:cNvPr id="62" name="Text Box 5">
          <a:extLst>
            <a:ext uri="{FF2B5EF4-FFF2-40B4-BE49-F238E27FC236}">
              <a16:creationId xmlns:a16="http://schemas.microsoft.com/office/drawing/2014/main" id="{00000000-0008-0000-6100-00003E000000}"/>
            </a:ext>
          </a:extLst>
        </xdr:cNvPr>
        <xdr:cNvSpPr txBox="1">
          <a:spLocks noChangeArrowheads="1"/>
        </xdr:cNvSpPr>
      </xdr:nvSpPr>
      <xdr:spPr bwMode="auto">
        <a:xfrm>
          <a:off x="9239250" y="2895600"/>
          <a:ext cx="485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63" name="Text Box 6">
          <a:extLst>
            <a:ext uri="{FF2B5EF4-FFF2-40B4-BE49-F238E27FC236}">
              <a16:creationId xmlns:a16="http://schemas.microsoft.com/office/drawing/2014/main" id="{00000000-0008-0000-6100-00003F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64" name="Text Box 7">
          <a:extLst>
            <a:ext uri="{FF2B5EF4-FFF2-40B4-BE49-F238E27FC236}">
              <a16:creationId xmlns:a16="http://schemas.microsoft.com/office/drawing/2014/main" id="{00000000-0008-0000-6100-000040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65" name="Text Box 8">
          <a:extLst>
            <a:ext uri="{FF2B5EF4-FFF2-40B4-BE49-F238E27FC236}">
              <a16:creationId xmlns:a16="http://schemas.microsoft.com/office/drawing/2014/main" id="{00000000-0008-0000-6100-000041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523875</xdr:colOff>
      <xdr:row>6</xdr:row>
      <xdr:rowOff>66675</xdr:rowOff>
    </xdr:to>
    <xdr:sp macro="" textlink="">
      <xdr:nvSpPr>
        <xdr:cNvPr id="66" name="Text Box 9">
          <a:extLst>
            <a:ext uri="{FF2B5EF4-FFF2-40B4-BE49-F238E27FC236}">
              <a16:creationId xmlns:a16="http://schemas.microsoft.com/office/drawing/2014/main" id="{00000000-0008-0000-6100-000042000000}"/>
            </a:ext>
          </a:extLst>
        </xdr:cNvPr>
        <xdr:cNvSpPr txBox="1">
          <a:spLocks noChangeArrowheads="1"/>
        </xdr:cNvSpPr>
      </xdr:nvSpPr>
      <xdr:spPr bwMode="auto">
        <a:xfrm>
          <a:off x="9239250" y="2895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523875</xdr:colOff>
      <xdr:row>6</xdr:row>
      <xdr:rowOff>66675</xdr:rowOff>
    </xdr:to>
    <xdr:sp macro="" textlink="">
      <xdr:nvSpPr>
        <xdr:cNvPr id="67" name="Text Box 13">
          <a:extLst>
            <a:ext uri="{FF2B5EF4-FFF2-40B4-BE49-F238E27FC236}">
              <a16:creationId xmlns:a16="http://schemas.microsoft.com/office/drawing/2014/main" id="{00000000-0008-0000-6100-000043000000}"/>
            </a:ext>
          </a:extLst>
        </xdr:cNvPr>
        <xdr:cNvSpPr txBox="1">
          <a:spLocks noChangeArrowheads="1"/>
        </xdr:cNvSpPr>
      </xdr:nvSpPr>
      <xdr:spPr bwMode="auto">
        <a:xfrm>
          <a:off x="9239250" y="2895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68" name="Text Box 15">
          <a:extLst>
            <a:ext uri="{FF2B5EF4-FFF2-40B4-BE49-F238E27FC236}">
              <a16:creationId xmlns:a16="http://schemas.microsoft.com/office/drawing/2014/main" id="{00000000-0008-0000-6100-000044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69" name="Text Box 16">
          <a:extLst>
            <a:ext uri="{FF2B5EF4-FFF2-40B4-BE49-F238E27FC236}">
              <a16:creationId xmlns:a16="http://schemas.microsoft.com/office/drawing/2014/main" id="{00000000-0008-0000-6100-000045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152400</xdr:colOff>
      <xdr:row>6</xdr:row>
      <xdr:rowOff>28575</xdr:rowOff>
    </xdr:to>
    <xdr:sp macro="" textlink="">
      <xdr:nvSpPr>
        <xdr:cNvPr id="70" name="Text Box 1">
          <a:extLst>
            <a:ext uri="{FF2B5EF4-FFF2-40B4-BE49-F238E27FC236}">
              <a16:creationId xmlns:a16="http://schemas.microsoft.com/office/drawing/2014/main" id="{00000000-0008-0000-6100-000046000000}"/>
            </a:ext>
          </a:extLst>
        </xdr:cNvPr>
        <xdr:cNvSpPr txBox="1">
          <a:spLocks noChangeArrowheads="1"/>
        </xdr:cNvSpPr>
      </xdr:nvSpPr>
      <xdr:spPr bwMode="auto">
        <a:xfrm>
          <a:off x="923925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447675</xdr:colOff>
      <xdr:row>6</xdr:row>
      <xdr:rowOff>66675</xdr:rowOff>
    </xdr:to>
    <xdr:sp macro="" textlink="">
      <xdr:nvSpPr>
        <xdr:cNvPr id="71" name="Text Box 3">
          <a:extLst>
            <a:ext uri="{FF2B5EF4-FFF2-40B4-BE49-F238E27FC236}">
              <a16:creationId xmlns:a16="http://schemas.microsoft.com/office/drawing/2014/main" id="{00000000-0008-0000-6100-000047000000}"/>
            </a:ext>
          </a:extLst>
        </xdr:cNvPr>
        <xdr:cNvSpPr txBox="1">
          <a:spLocks noChangeArrowheads="1"/>
        </xdr:cNvSpPr>
      </xdr:nvSpPr>
      <xdr:spPr bwMode="auto">
        <a:xfrm>
          <a:off x="9239250" y="2895600"/>
          <a:ext cx="447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152400</xdr:colOff>
      <xdr:row>6</xdr:row>
      <xdr:rowOff>28575</xdr:rowOff>
    </xdr:to>
    <xdr:sp macro="" textlink="">
      <xdr:nvSpPr>
        <xdr:cNvPr id="72" name="Text Box 4">
          <a:extLst>
            <a:ext uri="{FF2B5EF4-FFF2-40B4-BE49-F238E27FC236}">
              <a16:creationId xmlns:a16="http://schemas.microsoft.com/office/drawing/2014/main" id="{00000000-0008-0000-6100-000048000000}"/>
            </a:ext>
          </a:extLst>
        </xdr:cNvPr>
        <xdr:cNvSpPr txBox="1">
          <a:spLocks noChangeArrowheads="1"/>
        </xdr:cNvSpPr>
      </xdr:nvSpPr>
      <xdr:spPr bwMode="auto">
        <a:xfrm>
          <a:off x="923925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73" name="Text Box 5">
          <a:extLst>
            <a:ext uri="{FF2B5EF4-FFF2-40B4-BE49-F238E27FC236}">
              <a16:creationId xmlns:a16="http://schemas.microsoft.com/office/drawing/2014/main" id="{00000000-0008-0000-6100-000049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152400</xdr:colOff>
      <xdr:row>6</xdr:row>
      <xdr:rowOff>28575</xdr:rowOff>
    </xdr:to>
    <xdr:sp macro="" textlink="">
      <xdr:nvSpPr>
        <xdr:cNvPr id="74" name="Text Box 6">
          <a:extLst>
            <a:ext uri="{FF2B5EF4-FFF2-40B4-BE49-F238E27FC236}">
              <a16:creationId xmlns:a16="http://schemas.microsoft.com/office/drawing/2014/main" id="{00000000-0008-0000-6100-00004A000000}"/>
            </a:ext>
          </a:extLst>
        </xdr:cNvPr>
        <xdr:cNvSpPr txBox="1">
          <a:spLocks noChangeArrowheads="1"/>
        </xdr:cNvSpPr>
      </xdr:nvSpPr>
      <xdr:spPr bwMode="auto">
        <a:xfrm>
          <a:off x="923925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75" name="Text Box 7">
          <a:extLst>
            <a:ext uri="{FF2B5EF4-FFF2-40B4-BE49-F238E27FC236}">
              <a16:creationId xmlns:a16="http://schemas.microsoft.com/office/drawing/2014/main" id="{00000000-0008-0000-6100-00004B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152400</xdr:colOff>
      <xdr:row>6</xdr:row>
      <xdr:rowOff>28575</xdr:rowOff>
    </xdr:to>
    <xdr:sp macro="" textlink="">
      <xdr:nvSpPr>
        <xdr:cNvPr id="76" name="Text Box 8">
          <a:extLst>
            <a:ext uri="{FF2B5EF4-FFF2-40B4-BE49-F238E27FC236}">
              <a16:creationId xmlns:a16="http://schemas.microsoft.com/office/drawing/2014/main" id="{00000000-0008-0000-6100-00004C000000}"/>
            </a:ext>
          </a:extLst>
        </xdr:cNvPr>
        <xdr:cNvSpPr txBox="1">
          <a:spLocks noChangeArrowheads="1"/>
        </xdr:cNvSpPr>
      </xdr:nvSpPr>
      <xdr:spPr bwMode="auto">
        <a:xfrm>
          <a:off x="923925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77" name="Text Box 9">
          <a:extLst>
            <a:ext uri="{FF2B5EF4-FFF2-40B4-BE49-F238E27FC236}">
              <a16:creationId xmlns:a16="http://schemas.microsoft.com/office/drawing/2014/main" id="{00000000-0008-0000-6100-00004D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78" name="Text Box 13">
          <a:extLst>
            <a:ext uri="{FF2B5EF4-FFF2-40B4-BE49-F238E27FC236}">
              <a16:creationId xmlns:a16="http://schemas.microsoft.com/office/drawing/2014/main" id="{00000000-0008-0000-6100-00004E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79" name="Text Box 15">
          <a:extLst>
            <a:ext uri="{FF2B5EF4-FFF2-40B4-BE49-F238E27FC236}">
              <a16:creationId xmlns:a16="http://schemas.microsoft.com/office/drawing/2014/main" id="{00000000-0008-0000-6100-00004F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80" name="Text Box 16">
          <a:extLst>
            <a:ext uri="{FF2B5EF4-FFF2-40B4-BE49-F238E27FC236}">
              <a16:creationId xmlns:a16="http://schemas.microsoft.com/office/drawing/2014/main" id="{00000000-0008-0000-6100-000050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81" name="Text Box 17">
          <a:extLst>
            <a:ext uri="{FF2B5EF4-FFF2-40B4-BE49-F238E27FC236}">
              <a16:creationId xmlns:a16="http://schemas.microsoft.com/office/drawing/2014/main" id="{00000000-0008-0000-6100-000051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82" name="Text Box 19">
          <a:extLst>
            <a:ext uri="{FF2B5EF4-FFF2-40B4-BE49-F238E27FC236}">
              <a16:creationId xmlns:a16="http://schemas.microsoft.com/office/drawing/2014/main" id="{00000000-0008-0000-6100-000052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83" name="Text Box 1">
          <a:extLst>
            <a:ext uri="{FF2B5EF4-FFF2-40B4-BE49-F238E27FC236}">
              <a16:creationId xmlns:a16="http://schemas.microsoft.com/office/drawing/2014/main" id="{00000000-0008-0000-6100-000053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84" name="Text Box 3">
          <a:extLst>
            <a:ext uri="{FF2B5EF4-FFF2-40B4-BE49-F238E27FC236}">
              <a16:creationId xmlns:a16="http://schemas.microsoft.com/office/drawing/2014/main" id="{00000000-0008-0000-6100-000054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85" name="Text Box 4">
          <a:extLst>
            <a:ext uri="{FF2B5EF4-FFF2-40B4-BE49-F238E27FC236}">
              <a16:creationId xmlns:a16="http://schemas.microsoft.com/office/drawing/2014/main" id="{00000000-0008-0000-6100-000055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86" name="Text Box 5">
          <a:extLst>
            <a:ext uri="{FF2B5EF4-FFF2-40B4-BE49-F238E27FC236}">
              <a16:creationId xmlns:a16="http://schemas.microsoft.com/office/drawing/2014/main" id="{00000000-0008-0000-6100-000056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87" name="Text Box 6">
          <a:extLst>
            <a:ext uri="{FF2B5EF4-FFF2-40B4-BE49-F238E27FC236}">
              <a16:creationId xmlns:a16="http://schemas.microsoft.com/office/drawing/2014/main" id="{00000000-0008-0000-6100-000057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88" name="Text Box 7">
          <a:extLst>
            <a:ext uri="{FF2B5EF4-FFF2-40B4-BE49-F238E27FC236}">
              <a16:creationId xmlns:a16="http://schemas.microsoft.com/office/drawing/2014/main" id="{00000000-0008-0000-6100-000058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571500</xdr:colOff>
      <xdr:row>6</xdr:row>
      <xdr:rowOff>38100</xdr:rowOff>
    </xdr:to>
    <xdr:sp macro="" textlink="">
      <xdr:nvSpPr>
        <xdr:cNvPr id="89" name="Text Box 9">
          <a:extLst>
            <a:ext uri="{FF2B5EF4-FFF2-40B4-BE49-F238E27FC236}">
              <a16:creationId xmlns:a16="http://schemas.microsoft.com/office/drawing/2014/main" id="{00000000-0008-0000-6100-000059000000}"/>
            </a:ext>
          </a:extLst>
        </xdr:cNvPr>
        <xdr:cNvSpPr txBox="1">
          <a:spLocks noChangeArrowheads="1"/>
        </xdr:cNvSpPr>
      </xdr:nvSpPr>
      <xdr:spPr bwMode="auto">
        <a:xfrm>
          <a:off x="9239250" y="2895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90" name="Text Box 15">
          <a:extLst>
            <a:ext uri="{FF2B5EF4-FFF2-40B4-BE49-F238E27FC236}">
              <a16:creationId xmlns:a16="http://schemas.microsoft.com/office/drawing/2014/main" id="{00000000-0008-0000-6100-00005A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91" name="Text Box 16">
          <a:extLst>
            <a:ext uri="{FF2B5EF4-FFF2-40B4-BE49-F238E27FC236}">
              <a16:creationId xmlns:a16="http://schemas.microsoft.com/office/drawing/2014/main" id="{00000000-0008-0000-6100-00005B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92" name="Text Box 17">
          <a:extLst>
            <a:ext uri="{FF2B5EF4-FFF2-40B4-BE49-F238E27FC236}">
              <a16:creationId xmlns:a16="http://schemas.microsoft.com/office/drawing/2014/main" id="{00000000-0008-0000-6100-00005C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93" name="Text Box 1">
          <a:extLst>
            <a:ext uri="{FF2B5EF4-FFF2-40B4-BE49-F238E27FC236}">
              <a16:creationId xmlns:a16="http://schemas.microsoft.com/office/drawing/2014/main" id="{00000000-0008-0000-6100-00005D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94" name="Text Box 3">
          <a:extLst>
            <a:ext uri="{FF2B5EF4-FFF2-40B4-BE49-F238E27FC236}">
              <a16:creationId xmlns:a16="http://schemas.microsoft.com/office/drawing/2014/main" id="{00000000-0008-0000-6100-00005E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95" name="Text Box 4">
          <a:extLst>
            <a:ext uri="{FF2B5EF4-FFF2-40B4-BE49-F238E27FC236}">
              <a16:creationId xmlns:a16="http://schemas.microsoft.com/office/drawing/2014/main" id="{00000000-0008-0000-6100-00005F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96" name="Text Box 5">
          <a:extLst>
            <a:ext uri="{FF2B5EF4-FFF2-40B4-BE49-F238E27FC236}">
              <a16:creationId xmlns:a16="http://schemas.microsoft.com/office/drawing/2014/main" id="{00000000-0008-0000-6100-000060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97" name="Text Box 6">
          <a:extLst>
            <a:ext uri="{FF2B5EF4-FFF2-40B4-BE49-F238E27FC236}">
              <a16:creationId xmlns:a16="http://schemas.microsoft.com/office/drawing/2014/main" id="{00000000-0008-0000-6100-000061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98" name="Text Box 7">
          <a:extLst>
            <a:ext uri="{FF2B5EF4-FFF2-40B4-BE49-F238E27FC236}">
              <a16:creationId xmlns:a16="http://schemas.microsoft.com/office/drawing/2014/main" id="{00000000-0008-0000-6100-000062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571500</xdr:colOff>
      <xdr:row>6</xdr:row>
      <xdr:rowOff>38100</xdr:rowOff>
    </xdr:to>
    <xdr:sp macro="" textlink="">
      <xdr:nvSpPr>
        <xdr:cNvPr id="99" name="Text Box 9">
          <a:extLst>
            <a:ext uri="{FF2B5EF4-FFF2-40B4-BE49-F238E27FC236}">
              <a16:creationId xmlns:a16="http://schemas.microsoft.com/office/drawing/2014/main" id="{00000000-0008-0000-6100-000063000000}"/>
            </a:ext>
          </a:extLst>
        </xdr:cNvPr>
        <xdr:cNvSpPr txBox="1">
          <a:spLocks noChangeArrowheads="1"/>
        </xdr:cNvSpPr>
      </xdr:nvSpPr>
      <xdr:spPr bwMode="auto">
        <a:xfrm>
          <a:off x="9239250" y="2895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00" name="Text Box 15">
          <a:extLst>
            <a:ext uri="{FF2B5EF4-FFF2-40B4-BE49-F238E27FC236}">
              <a16:creationId xmlns:a16="http://schemas.microsoft.com/office/drawing/2014/main" id="{00000000-0008-0000-6100-000064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01" name="Text Box 16">
          <a:extLst>
            <a:ext uri="{FF2B5EF4-FFF2-40B4-BE49-F238E27FC236}">
              <a16:creationId xmlns:a16="http://schemas.microsoft.com/office/drawing/2014/main" id="{00000000-0008-0000-6100-000065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02" name="Text Box 17">
          <a:extLst>
            <a:ext uri="{FF2B5EF4-FFF2-40B4-BE49-F238E27FC236}">
              <a16:creationId xmlns:a16="http://schemas.microsoft.com/office/drawing/2014/main" id="{00000000-0008-0000-6100-000066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276225</xdr:colOff>
      <xdr:row>6</xdr:row>
      <xdr:rowOff>28575</xdr:rowOff>
    </xdr:to>
    <xdr:sp macro="" textlink="">
      <xdr:nvSpPr>
        <xdr:cNvPr id="103" name="Text Box 1">
          <a:extLst>
            <a:ext uri="{FF2B5EF4-FFF2-40B4-BE49-F238E27FC236}">
              <a16:creationId xmlns:a16="http://schemas.microsoft.com/office/drawing/2014/main" id="{00000000-0008-0000-6100-000067000000}"/>
            </a:ext>
          </a:extLst>
        </xdr:cNvPr>
        <xdr:cNvSpPr txBox="1">
          <a:spLocks noChangeArrowheads="1"/>
        </xdr:cNvSpPr>
      </xdr:nvSpPr>
      <xdr:spPr bwMode="auto">
        <a:xfrm>
          <a:off x="9239250" y="2895600"/>
          <a:ext cx="2762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04" name="Text Box 3">
          <a:extLst>
            <a:ext uri="{FF2B5EF4-FFF2-40B4-BE49-F238E27FC236}">
              <a16:creationId xmlns:a16="http://schemas.microsoft.com/office/drawing/2014/main" id="{00000000-0008-0000-6100-000068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285750</xdr:colOff>
      <xdr:row>6</xdr:row>
      <xdr:rowOff>28575</xdr:rowOff>
    </xdr:to>
    <xdr:sp macro="" textlink="">
      <xdr:nvSpPr>
        <xdr:cNvPr id="105" name="Text Box 4">
          <a:extLst>
            <a:ext uri="{FF2B5EF4-FFF2-40B4-BE49-F238E27FC236}">
              <a16:creationId xmlns:a16="http://schemas.microsoft.com/office/drawing/2014/main" id="{00000000-0008-0000-6100-000069000000}"/>
            </a:ext>
          </a:extLst>
        </xdr:cNvPr>
        <xdr:cNvSpPr txBox="1">
          <a:spLocks noChangeArrowheads="1"/>
        </xdr:cNvSpPr>
      </xdr:nvSpPr>
      <xdr:spPr bwMode="auto">
        <a:xfrm>
          <a:off x="9239250" y="28956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06" name="Text Box 5">
          <a:extLst>
            <a:ext uri="{FF2B5EF4-FFF2-40B4-BE49-F238E27FC236}">
              <a16:creationId xmlns:a16="http://schemas.microsoft.com/office/drawing/2014/main" id="{00000000-0008-0000-6100-00006A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285750</xdr:colOff>
      <xdr:row>6</xdr:row>
      <xdr:rowOff>28575</xdr:rowOff>
    </xdr:to>
    <xdr:sp macro="" textlink="">
      <xdr:nvSpPr>
        <xdr:cNvPr id="107" name="Text Box 6">
          <a:extLst>
            <a:ext uri="{FF2B5EF4-FFF2-40B4-BE49-F238E27FC236}">
              <a16:creationId xmlns:a16="http://schemas.microsoft.com/office/drawing/2014/main" id="{00000000-0008-0000-6100-00006B000000}"/>
            </a:ext>
          </a:extLst>
        </xdr:cNvPr>
        <xdr:cNvSpPr txBox="1">
          <a:spLocks noChangeArrowheads="1"/>
        </xdr:cNvSpPr>
      </xdr:nvSpPr>
      <xdr:spPr bwMode="auto">
        <a:xfrm>
          <a:off x="9239250" y="28956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08" name="Text Box 7">
          <a:extLst>
            <a:ext uri="{FF2B5EF4-FFF2-40B4-BE49-F238E27FC236}">
              <a16:creationId xmlns:a16="http://schemas.microsoft.com/office/drawing/2014/main" id="{00000000-0008-0000-6100-00006C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285750</xdr:colOff>
      <xdr:row>6</xdr:row>
      <xdr:rowOff>28575</xdr:rowOff>
    </xdr:to>
    <xdr:sp macro="" textlink="">
      <xdr:nvSpPr>
        <xdr:cNvPr id="109" name="Text Box 8">
          <a:extLst>
            <a:ext uri="{FF2B5EF4-FFF2-40B4-BE49-F238E27FC236}">
              <a16:creationId xmlns:a16="http://schemas.microsoft.com/office/drawing/2014/main" id="{00000000-0008-0000-6100-00006D000000}"/>
            </a:ext>
          </a:extLst>
        </xdr:cNvPr>
        <xdr:cNvSpPr txBox="1">
          <a:spLocks noChangeArrowheads="1"/>
        </xdr:cNvSpPr>
      </xdr:nvSpPr>
      <xdr:spPr bwMode="auto">
        <a:xfrm>
          <a:off x="9239250" y="28956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10" name="Text Box 9">
          <a:extLst>
            <a:ext uri="{FF2B5EF4-FFF2-40B4-BE49-F238E27FC236}">
              <a16:creationId xmlns:a16="http://schemas.microsoft.com/office/drawing/2014/main" id="{00000000-0008-0000-6100-00006E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11" name="Text Box 13">
          <a:extLst>
            <a:ext uri="{FF2B5EF4-FFF2-40B4-BE49-F238E27FC236}">
              <a16:creationId xmlns:a16="http://schemas.microsoft.com/office/drawing/2014/main" id="{00000000-0008-0000-6100-00006F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12" name="Text Box 15">
          <a:extLst>
            <a:ext uri="{FF2B5EF4-FFF2-40B4-BE49-F238E27FC236}">
              <a16:creationId xmlns:a16="http://schemas.microsoft.com/office/drawing/2014/main" id="{00000000-0008-0000-6100-000070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13" name="Text Box 16">
          <a:extLst>
            <a:ext uri="{FF2B5EF4-FFF2-40B4-BE49-F238E27FC236}">
              <a16:creationId xmlns:a16="http://schemas.microsoft.com/office/drawing/2014/main" id="{00000000-0008-0000-6100-000071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14" name="Text Box 17">
          <a:extLst>
            <a:ext uri="{FF2B5EF4-FFF2-40B4-BE49-F238E27FC236}">
              <a16:creationId xmlns:a16="http://schemas.microsoft.com/office/drawing/2014/main" id="{00000000-0008-0000-6100-000072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15" name="Text Box 19">
          <a:extLst>
            <a:ext uri="{FF2B5EF4-FFF2-40B4-BE49-F238E27FC236}">
              <a16:creationId xmlns:a16="http://schemas.microsoft.com/office/drawing/2014/main" id="{00000000-0008-0000-6100-000073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116" name="Text Box 1">
          <a:extLst>
            <a:ext uri="{FF2B5EF4-FFF2-40B4-BE49-F238E27FC236}">
              <a16:creationId xmlns:a16="http://schemas.microsoft.com/office/drawing/2014/main" id="{00000000-0008-0000-6100-000074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117" name="Text Box 3">
          <a:extLst>
            <a:ext uri="{FF2B5EF4-FFF2-40B4-BE49-F238E27FC236}">
              <a16:creationId xmlns:a16="http://schemas.microsoft.com/office/drawing/2014/main" id="{00000000-0008-0000-6100-000075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118" name="Text Box 4">
          <a:extLst>
            <a:ext uri="{FF2B5EF4-FFF2-40B4-BE49-F238E27FC236}">
              <a16:creationId xmlns:a16="http://schemas.microsoft.com/office/drawing/2014/main" id="{00000000-0008-0000-6100-000076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0</xdr:rowOff>
    </xdr:to>
    <xdr:sp macro="" textlink="">
      <xdr:nvSpPr>
        <xdr:cNvPr id="119" name="Text Box 5">
          <a:extLst>
            <a:ext uri="{FF2B5EF4-FFF2-40B4-BE49-F238E27FC236}">
              <a16:creationId xmlns:a16="http://schemas.microsoft.com/office/drawing/2014/main" id="{00000000-0008-0000-6100-000077000000}"/>
            </a:ext>
          </a:extLst>
        </xdr:cNvPr>
        <xdr:cNvSpPr txBox="1">
          <a:spLocks noChangeArrowheads="1"/>
        </xdr:cNvSpPr>
      </xdr:nvSpPr>
      <xdr:spPr bwMode="auto">
        <a:xfrm>
          <a:off x="9239250" y="2895600"/>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120" name="Text Box 6">
          <a:extLst>
            <a:ext uri="{FF2B5EF4-FFF2-40B4-BE49-F238E27FC236}">
              <a16:creationId xmlns:a16="http://schemas.microsoft.com/office/drawing/2014/main" id="{00000000-0008-0000-6100-000078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121" name="Text Box 7">
          <a:extLst>
            <a:ext uri="{FF2B5EF4-FFF2-40B4-BE49-F238E27FC236}">
              <a16:creationId xmlns:a16="http://schemas.microsoft.com/office/drawing/2014/main" id="{00000000-0008-0000-6100-000079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122" name="Text Box 8">
          <a:extLst>
            <a:ext uri="{FF2B5EF4-FFF2-40B4-BE49-F238E27FC236}">
              <a16:creationId xmlns:a16="http://schemas.microsoft.com/office/drawing/2014/main" id="{00000000-0008-0000-6100-00007A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523875</xdr:colOff>
      <xdr:row>6</xdr:row>
      <xdr:rowOff>66675</xdr:rowOff>
    </xdr:to>
    <xdr:sp macro="" textlink="">
      <xdr:nvSpPr>
        <xdr:cNvPr id="123" name="Text Box 9">
          <a:extLst>
            <a:ext uri="{FF2B5EF4-FFF2-40B4-BE49-F238E27FC236}">
              <a16:creationId xmlns:a16="http://schemas.microsoft.com/office/drawing/2014/main" id="{00000000-0008-0000-6100-00007B000000}"/>
            </a:ext>
          </a:extLst>
        </xdr:cNvPr>
        <xdr:cNvSpPr txBox="1">
          <a:spLocks noChangeArrowheads="1"/>
        </xdr:cNvSpPr>
      </xdr:nvSpPr>
      <xdr:spPr bwMode="auto">
        <a:xfrm>
          <a:off x="9239250" y="2895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523875</xdr:colOff>
      <xdr:row>6</xdr:row>
      <xdr:rowOff>66675</xdr:rowOff>
    </xdr:to>
    <xdr:sp macro="" textlink="">
      <xdr:nvSpPr>
        <xdr:cNvPr id="124" name="Text Box 13">
          <a:extLst>
            <a:ext uri="{FF2B5EF4-FFF2-40B4-BE49-F238E27FC236}">
              <a16:creationId xmlns:a16="http://schemas.microsoft.com/office/drawing/2014/main" id="{00000000-0008-0000-6100-00007C000000}"/>
            </a:ext>
          </a:extLst>
        </xdr:cNvPr>
        <xdr:cNvSpPr txBox="1">
          <a:spLocks noChangeArrowheads="1"/>
        </xdr:cNvSpPr>
      </xdr:nvSpPr>
      <xdr:spPr bwMode="auto">
        <a:xfrm>
          <a:off x="9239250" y="2895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125" name="Text Box 15">
          <a:extLst>
            <a:ext uri="{FF2B5EF4-FFF2-40B4-BE49-F238E27FC236}">
              <a16:creationId xmlns:a16="http://schemas.microsoft.com/office/drawing/2014/main" id="{00000000-0008-0000-6100-00007D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126" name="Text Box 16">
          <a:extLst>
            <a:ext uri="{FF2B5EF4-FFF2-40B4-BE49-F238E27FC236}">
              <a16:creationId xmlns:a16="http://schemas.microsoft.com/office/drawing/2014/main" id="{00000000-0008-0000-6100-00007E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152400</xdr:colOff>
      <xdr:row>6</xdr:row>
      <xdr:rowOff>28575</xdr:rowOff>
    </xdr:to>
    <xdr:sp macro="" textlink="">
      <xdr:nvSpPr>
        <xdr:cNvPr id="127" name="Text Box 1">
          <a:extLst>
            <a:ext uri="{FF2B5EF4-FFF2-40B4-BE49-F238E27FC236}">
              <a16:creationId xmlns:a16="http://schemas.microsoft.com/office/drawing/2014/main" id="{00000000-0008-0000-6100-00007F000000}"/>
            </a:ext>
          </a:extLst>
        </xdr:cNvPr>
        <xdr:cNvSpPr txBox="1">
          <a:spLocks noChangeArrowheads="1"/>
        </xdr:cNvSpPr>
      </xdr:nvSpPr>
      <xdr:spPr bwMode="auto">
        <a:xfrm>
          <a:off x="923925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152400</xdr:colOff>
      <xdr:row>6</xdr:row>
      <xdr:rowOff>28575</xdr:rowOff>
    </xdr:to>
    <xdr:sp macro="" textlink="">
      <xdr:nvSpPr>
        <xdr:cNvPr id="128" name="Text Box 4">
          <a:extLst>
            <a:ext uri="{FF2B5EF4-FFF2-40B4-BE49-F238E27FC236}">
              <a16:creationId xmlns:a16="http://schemas.microsoft.com/office/drawing/2014/main" id="{00000000-0008-0000-6100-000080000000}"/>
            </a:ext>
          </a:extLst>
        </xdr:cNvPr>
        <xdr:cNvSpPr txBox="1">
          <a:spLocks noChangeArrowheads="1"/>
        </xdr:cNvSpPr>
      </xdr:nvSpPr>
      <xdr:spPr bwMode="auto">
        <a:xfrm>
          <a:off x="923925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129" name="Text Box 5">
          <a:extLst>
            <a:ext uri="{FF2B5EF4-FFF2-40B4-BE49-F238E27FC236}">
              <a16:creationId xmlns:a16="http://schemas.microsoft.com/office/drawing/2014/main" id="{00000000-0008-0000-6100-000081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152400</xdr:colOff>
      <xdr:row>6</xdr:row>
      <xdr:rowOff>28575</xdr:rowOff>
    </xdr:to>
    <xdr:sp macro="" textlink="">
      <xdr:nvSpPr>
        <xdr:cNvPr id="130" name="Text Box 6">
          <a:extLst>
            <a:ext uri="{FF2B5EF4-FFF2-40B4-BE49-F238E27FC236}">
              <a16:creationId xmlns:a16="http://schemas.microsoft.com/office/drawing/2014/main" id="{00000000-0008-0000-6100-000082000000}"/>
            </a:ext>
          </a:extLst>
        </xdr:cNvPr>
        <xdr:cNvSpPr txBox="1">
          <a:spLocks noChangeArrowheads="1"/>
        </xdr:cNvSpPr>
      </xdr:nvSpPr>
      <xdr:spPr bwMode="auto">
        <a:xfrm>
          <a:off x="923925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131" name="Text Box 7">
          <a:extLst>
            <a:ext uri="{FF2B5EF4-FFF2-40B4-BE49-F238E27FC236}">
              <a16:creationId xmlns:a16="http://schemas.microsoft.com/office/drawing/2014/main" id="{00000000-0008-0000-6100-000083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152400</xdr:colOff>
      <xdr:row>6</xdr:row>
      <xdr:rowOff>28575</xdr:rowOff>
    </xdr:to>
    <xdr:sp macro="" textlink="">
      <xdr:nvSpPr>
        <xdr:cNvPr id="132" name="Text Box 8">
          <a:extLst>
            <a:ext uri="{FF2B5EF4-FFF2-40B4-BE49-F238E27FC236}">
              <a16:creationId xmlns:a16="http://schemas.microsoft.com/office/drawing/2014/main" id="{00000000-0008-0000-6100-000084000000}"/>
            </a:ext>
          </a:extLst>
        </xdr:cNvPr>
        <xdr:cNvSpPr txBox="1">
          <a:spLocks noChangeArrowheads="1"/>
        </xdr:cNvSpPr>
      </xdr:nvSpPr>
      <xdr:spPr bwMode="auto">
        <a:xfrm>
          <a:off x="923925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133" name="Text Box 9">
          <a:extLst>
            <a:ext uri="{FF2B5EF4-FFF2-40B4-BE49-F238E27FC236}">
              <a16:creationId xmlns:a16="http://schemas.microsoft.com/office/drawing/2014/main" id="{00000000-0008-0000-6100-000085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134" name="Text Box 13">
          <a:extLst>
            <a:ext uri="{FF2B5EF4-FFF2-40B4-BE49-F238E27FC236}">
              <a16:creationId xmlns:a16="http://schemas.microsoft.com/office/drawing/2014/main" id="{00000000-0008-0000-6100-000086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135" name="Text Box 15">
          <a:extLst>
            <a:ext uri="{FF2B5EF4-FFF2-40B4-BE49-F238E27FC236}">
              <a16:creationId xmlns:a16="http://schemas.microsoft.com/office/drawing/2014/main" id="{00000000-0008-0000-6100-000087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136" name="Text Box 16">
          <a:extLst>
            <a:ext uri="{FF2B5EF4-FFF2-40B4-BE49-F238E27FC236}">
              <a16:creationId xmlns:a16="http://schemas.microsoft.com/office/drawing/2014/main" id="{00000000-0008-0000-6100-000088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137" name="Text Box 17">
          <a:extLst>
            <a:ext uri="{FF2B5EF4-FFF2-40B4-BE49-F238E27FC236}">
              <a16:creationId xmlns:a16="http://schemas.microsoft.com/office/drawing/2014/main" id="{00000000-0008-0000-6100-000089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66675</xdr:rowOff>
    </xdr:to>
    <xdr:sp macro="" textlink="">
      <xdr:nvSpPr>
        <xdr:cNvPr id="138" name="Text Box 19">
          <a:extLst>
            <a:ext uri="{FF2B5EF4-FFF2-40B4-BE49-F238E27FC236}">
              <a16:creationId xmlns:a16="http://schemas.microsoft.com/office/drawing/2014/main" id="{00000000-0008-0000-6100-00008A000000}"/>
            </a:ext>
          </a:extLst>
        </xdr:cNvPr>
        <xdr:cNvSpPr txBox="1">
          <a:spLocks noChangeArrowheads="1"/>
        </xdr:cNvSpPr>
      </xdr:nvSpPr>
      <xdr:spPr bwMode="auto">
        <a:xfrm>
          <a:off x="9239250" y="2895600"/>
          <a:ext cx="1219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139" name="Text Box 1">
          <a:extLst>
            <a:ext uri="{FF2B5EF4-FFF2-40B4-BE49-F238E27FC236}">
              <a16:creationId xmlns:a16="http://schemas.microsoft.com/office/drawing/2014/main" id="{00000000-0008-0000-6100-00008B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40" name="Text Box 3">
          <a:extLst>
            <a:ext uri="{FF2B5EF4-FFF2-40B4-BE49-F238E27FC236}">
              <a16:creationId xmlns:a16="http://schemas.microsoft.com/office/drawing/2014/main" id="{00000000-0008-0000-6100-00008C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141" name="Text Box 4">
          <a:extLst>
            <a:ext uri="{FF2B5EF4-FFF2-40B4-BE49-F238E27FC236}">
              <a16:creationId xmlns:a16="http://schemas.microsoft.com/office/drawing/2014/main" id="{00000000-0008-0000-6100-00008D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42" name="Text Box 5">
          <a:extLst>
            <a:ext uri="{FF2B5EF4-FFF2-40B4-BE49-F238E27FC236}">
              <a16:creationId xmlns:a16="http://schemas.microsoft.com/office/drawing/2014/main" id="{00000000-0008-0000-6100-00008E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143" name="Text Box 6">
          <a:extLst>
            <a:ext uri="{FF2B5EF4-FFF2-40B4-BE49-F238E27FC236}">
              <a16:creationId xmlns:a16="http://schemas.microsoft.com/office/drawing/2014/main" id="{00000000-0008-0000-6100-00008F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44" name="Text Box 7">
          <a:extLst>
            <a:ext uri="{FF2B5EF4-FFF2-40B4-BE49-F238E27FC236}">
              <a16:creationId xmlns:a16="http://schemas.microsoft.com/office/drawing/2014/main" id="{00000000-0008-0000-6100-000090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571500</xdr:colOff>
      <xdr:row>6</xdr:row>
      <xdr:rowOff>38100</xdr:rowOff>
    </xdr:to>
    <xdr:sp macro="" textlink="">
      <xdr:nvSpPr>
        <xdr:cNvPr id="145" name="Text Box 9">
          <a:extLst>
            <a:ext uri="{FF2B5EF4-FFF2-40B4-BE49-F238E27FC236}">
              <a16:creationId xmlns:a16="http://schemas.microsoft.com/office/drawing/2014/main" id="{00000000-0008-0000-6100-000091000000}"/>
            </a:ext>
          </a:extLst>
        </xdr:cNvPr>
        <xdr:cNvSpPr txBox="1">
          <a:spLocks noChangeArrowheads="1"/>
        </xdr:cNvSpPr>
      </xdr:nvSpPr>
      <xdr:spPr bwMode="auto">
        <a:xfrm>
          <a:off x="9239250" y="2895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46" name="Text Box 15">
          <a:extLst>
            <a:ext uri="{FF2B5EF4-FFF2-40B4-BE49-F238E27FC236}">
              <a16:creationId xmlns:a16="http://schemas.microsoft.com/office/drawing/2014/main" id="{00000000-0008-0000-6100-000092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47" name="Text Box 16">
          <a:extLst>
            <a:ext uri="{FF2B5EF4-FFF2-40B4-BE49-F238E27FC236}">
              <a16:creationId xmlns:a16="http://schemas.microsoft.com/office/drawing/2014/main" id="{00000000-0008-0000-6100-000093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48" name="Text Box 17">
          <a:extLst>
            <a:ext uri="{FF2B5EF4-FFF2-40B4-BE49-F238E27FC236}">
              <a16:creationId xmlns:a16="http://schemas.microsoft.com/office/drawing/2014/main" id="{00000000-0008-0000-6100-000094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149" name="Text Box 1">
          <a:extLst>
            <a:ext uri="{FF2B5EF4-FFF2-40B4-BE49-F238E27FC236}">
              <a16:creationId xmlns:a16="http://schemas.microsoft.com/office/drawing/2014/main" id="{00000000-0008-0000-6100-000095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50" name="Text Box 3">
          <a:extLst>
            <a:ext uri="{FF2B5EF4-FFF2-40B4-BE49-F238E27FC236}">
              <a16:creationId xmlns:a16="http://schemas.microsoft.com/office/drawing/2014/main" id="{00000000-0008-0000-6100-000096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151" name="Text Box 4">
          <a:extLst>
            <a:ext uri="{FF2B5EF4-FFF2-40B4-BE49-F238E27FC236}">
              <a16:creationId xmlns:a16="http://schemas.microsoft.com/office/drawing/2014/main" id="{00000000-0008-0000-6100-000097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52" name="Text Box 5">
          <a:extLst>
            <a:ext uri="{FF2B5EF4-FFF2-40B4-BE49-F238E27FC236}">
              <a16:creationId xmlns:a16="http://schemas.microsoft.com/office/drawing/2014/main" id="{00000000-0008-0000-6100-000098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153" name="Text Box 6">
          <a:extLst>
            <a:ext uri="{FF2B5EF4-FFF2-40B4-BE49-F238E27FC236}">
              <a16:creationId xmlns:a16="http://schemas.microsoft.com/office/drawing/2014/main" id="{00000000-0008-0000-6100-000099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54" name="Text Box 7">
          <a:extLst>
            <a:ext uri="{FF2B5EF4-FFF2-40B4-BE49-F238E27FC236}">
              <a16:creationId xmlns:a16="http://schemas.microsoft.com/office/drawing/2014/main" id="{00000000-0008-0000-6100-00009A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571500</xdr:colOff>
      <xdr:row>6</xdr:row>
      <xdr:rowOff>38100</xdr:rowOff>
    </xdr:to>
    <xdr:sp macro="" textlink="">
      <xdr:nvSpPr>
        <xdr:cNvPr id="155" name="Text Box 9">
          <a:extLst>
            <a:ext uri="{FF2B5EF4-FFF2-40B4-BE49-F238E27FC236}">
              <a16:creationId xmlns:a16="http://schemas.microsoft.com/office/drawing/2014/main" id="{00000000-0008-0000-6100-00009B000000}"/>
            </a:ext>
          </a:extLst>
        </xdr:cNvPr>
        <xdr:cNvSpPr txBox="1">
          <a:spLocks noChangeArrowheads="1"/>
        </xdr:cNvSpPr>
      </xdr:nvSpPr>
      <xdr:spPr bwMode="auto">
        <a:xfrm>
          <a:off x="9239250" y="2895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56" name="Text Box 15">
          <a:extLst>
            <a:ext uri="{FF2B5EF4-FFF2-40B4-BE49-F238E27FC236}">
              <a16:creationId xmlns:a16="http://schemas.microsoft.com/office/drawing/2014/main" id="{00000000-0008-0000-6100-00009C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57" name="Text Box 16">
          <a:extLst>
            <a:ext uri="{FF2B5EF4-FFF2-40B4-BE49-F238E27FC236}">
              <a16:creationId xmlns:a16="http://schemas.microsoft.com/office/drawing/2014/main" id="{00000000-0008-0000-6100-00009D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58" name="Text Box 17">
          <a:extLst>
            <a:ext uri="{FF2B5EF4-FFF2-40B4-BE49-F238E27FC236}">
              <a16:creationId xmlns:a16="http://schemas.microsoft.com/office/drawing/2014/main" id="{00000000-0008-0000-6100-00009E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276225</xdr:colOff>
      <xdr:row>6</xdr:row>
      <xdr:rowOff>28575</xdr:rowOff>
    </xdr:to>
    <xdr:sp macro="" textlink="">
      <xdr:nvSpPr>
        <xdr:cNvPr id="159" name="Text Box 1">
          <a:extLst>
            <a:ext uri="{FF2B5EF4-FFF2-40B4-BE49-F238E27FC236}">
              <a16:creationId xmlns:a16="http://schemas.microsoft.com/office/drawing/2014/main" id="{00000000-0008-0000-6100-00009F000000}"/>
            </a:ext>
          </a:extLst>
        </xdr:cNvPr>
        <xdr:cNvSpPr txBox="1">
          <a:spLocks noChangeArrowheads="1"/>
        </xdr:cNvSpPr>
      </xdr:nvSpPr>
      <xdr:spPr bwMode="auto">
        <a:xfrm>
          <a:off x="9239250" y="2895600"/>
          <a:ext cx="2762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60" name="Text Box 3">
          <a:extLst>
            <a:ext uri="{FF2B5EF4-FFF2-40B4-BE49-F238E27FC236}">
              <a16:creationId xmlns:a16="http://schemas.microsoft.com/office/drawing/2014/main" id="{00000000-0008-0000-6100-0000A0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285750</xdr:colOff>
      <xdr:row>6</xdr:row>
      <xdr:rowOff>28575</xdr:rowOff>
    </xdr:to>
    <xdr:sp macro="" textlink="">
      <xdr:nvSpPr>
        <xdr:cNvPr id="161" name="Text Box 4">
          <a:extLst>
            <a:ext uri="{FF2B5EF4-FFF2-40B4-BE49-F238E27FC236}">
              <a16:creationId xmlns:a16="http://schemas.microsoft.com/office/drawing/2014/main" id="{00000000-0008-0000-6100-0000A1000000}"/>
            </a:ext>
          </a:extLst>
        </xdr:cNvPr>
        <xdr:cNvSpPr txBox="1">
          <a:spLocks noChangeArrowheads="1"/>
        </xdr:cNvSpPr>
      </xdr:nvSpPr>
      <xdr:spPr bwMode="auto">
        <a:xfrm>
          <a:off x="9239250" y="28956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62" name="Text Box 5">
          <a:extLst>
            <a:ext uri="{FF2B5EF4-FFF2-40B4-BE49-F238E27FC236}">
              <a16:creationId xmlns:a16="http://schemas.microsoft.com/office/drawing/2014/main" id="{00000000-0008-0000-6100-0000A2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285750</xdr:colOff>
      <xdr:row>6</xdr:row>
      <xdr:rowOff>28575</xdr:rowOff>
    </xdr:to>
    <xdr:sp macro="" textlink="">
      <xdr:nvSpPr>
        <xdr:cNvPr id="163" name="Text Box 6">
          <a:extLst>
            <a:ext uri="{FF2B5EF4-FFF2-40B4-BE49-F238E27FC236}">
              <a16:creationId xmlns:a16="http://schemas.microsoft.com/office/drawing/2014/main" id="{00000000-0008-0000-6100-0000A3000000}"/>
            </a:ext>
          </a:extLst>
        </xdr:cNvPr>
        <xdr:cNvSpPr txBox="1">
          <a:spLocks noChangeArrowheads="1"/>
        </xdr:cNvSpPr>
      </xdr:nvSpPr>
      <xdr:spPr bwMode="auto">
        <a:xfrm>
          <a:off x="9239250" y="28956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64" name="Text Box 7">
          <a:extLst>
            <a:ext uri="{FF2B5EF4-FFF2-40B4-BE49-F238E27FC236}">
              <a16:creationId xmlns:a16="http://schemas.microsoft.com/office/drawing/2014/main" id="{00000000-0008-0000-6100-0000A4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285750</xdr:colOff>
      <xdr:row>6</xdr:row>
      <xdr:rowOff>28575</xdr:rowOff>
    </xdr:to>
    <xdr:sp macro="" textlink="">
      <xdr:nvSpPr>
        <xdr:cNvPr id="165" name="Text Box 8">
          <a:extLst>
            <a:ext uri="{FF2B5EF4-FFF2-40B4-BE49-F238E27FC236}">
              <a16:creationId xmlns:a16="http://schemas.microsoft.com/office/drawing/2014/main" id="{00000000-0008-0000-6100-0000A5000000}"/>
            </a:ext>
          </a:extLst>
        </xdr:cNvPr>
        <xdr:cNvSpPr txBox="1">
          <a:spLocks noChangeArrowheads="1"/>
        </xdr:cNvSpPr>
      </xdr:nvSpPr>
      <xdr:spPr bwMode="auto">
        <a:xfrm>
          <a:off x="9239250" y="28956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66" name="Text Box 9">
          <a:extLst>
            <a:ext uri="{FF2B5EF4-FFF2-40B4-BE49-F238E27FC236}">
              <a16:creationId xmlns:a16="http://schemas.microsoft.com/office/drawing/2014/main" id="{00000000-0008-0000-6100-0000A6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67" name="Text Box 13">
          <a:extLst>
            <a:ext uri="{FF2B5EF4-FFF2-40B4-BE49-F238E27FC236}">
              <a16:creationId xmlns:a16="http://schemas.microsoft.com/office/drawing/2014/main" id="{00000000-0008-0000-6100-0000A7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68" name="Text Box 15">
          <a:extLst>
            <a:ext uri="{FF2B5EF4-FFF2-40B4-BE49-F238E27FC236}">
              <a16:creationId xmlns:a16="http://schemas.microsoft.com/office/drawing/2014/main" id="{00000000-0008-0000-6100-0000A8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69" name="Text Box 16">
          <a:extLst>
            <a:ext uri="{FF2B5EF4-FFF2-40B4-BE49-F238E27FC236}">
              <a16:creationId xmlns:a16="http://schemas.microsoft.com/office/drawing/2014/main" id="{00000000-0008-0000-6100-0000A9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70" name="Text Box 17">
          <a:extLst>
            <a:ext uri="{FF2B5EF4-FFF2-40B4-BE49-F238E27FC236}">
              <a16:creationId xmlns:a16="http://schemas.microsoft.com/office/drawing/2014/main" id="{00000000-0008-0000-6100-0000AA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3</xdr:col>
      <xdr:colOff>0</xdr:colOff>
      <xdr:row>6</xdr:row>
      <xdr:rowOff>57150</xdr:rowOff>
    </xdr:to>
    <xdr:sp macro="" textlink="">
      <xdr:nvSpPr>
        <xdr:cNvPr id="171" name="Text Box 19">
          <a:extLst>
            <a:ext uri="{FF2B5EF4-FFF2-40B4-BE49-F238E27FC236}">
              <a16:creationId xmlns:a16="http://schemas.microsoft.com/office/drawing/2014/main" id="{00000000-0008-0000-6100-0000AB000000}"/>
            </a:ext>
          </a:extLst>
        </xdr:cNvPr>
        <xdr:cNvSpPr txBox="1">
          <a:spLocks noChangeArrowheads="1"/>
        </xdr:cNvSpPr>
      </xdr:nvSpPr>
      <xdr:spPr bwMode="auto">
        <a:xfrm>
          <a:off x="9239250" y="2895600"/>
          <a:ext cx="1219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172" name="Text Box 1">
          <a:extLst>
            <a:ext uri="{FF2B5EF4-FFF2-40B4-BE49-F238E27FC236}">
              <a16:creationId xmlns:a16="http://schemas.microsoft.com/office/drawing/2014/main" id="{00000000-0008-0000-6100-0000AC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173" name="Text Box 4">
          <a:extLst>
            <a:ext uri="{FF2B5EF4-FFF2-40B4-BE49-F238E27FC236}">
              <a16:creationId xmlns:a16="http://schemas.microsoft.com/office/drawing/2014/main" id="{00000000-0008-0000-6100-0000AD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174" name="Text Box 6">
          <a:extLst>
            <a:ext uri="{FF2B5EF4-FFF2-40B4-BE49-F238E27FC236}">
              <a16:creationId xmlns:a16="http://schemas.microsoft.com/office/drawing/2014/main" id="{00000000-0008-0000-6100-0000AE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175" name="Text Box 7">
          <a:extLst>
            <a:ext uri="{FF2B5EF4-FFF2-40B4-BE49-F238E27FC236}">
              <a16:creationId xmlns:a16="http://schemas.microsoft.com/office/drawing/2014/main" id="{00000000-0008-0000-6100-0000AF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176" name="Text Box 8">
          <a:extLst>
            <a:ext uri="{FF2B5EF4-FFF2-40B4-BE49-F238E27FC236}">
              <a16:creationId xmlns:a16="http://schemas.microsoft.com/office/drawing/2014/main" id="{00000000-0008-0000-6100-0000B0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523875</xdr:colOff>
      <xdr:row>6</xdr:row>
      <xdr:rowOff>66675</xdr:rowOff>
    </xdr:to>
    <xdr:sp macro="" textlink="">
      <xdr:nvSpPr>
        <xdr:cNvPr id="177" name="Text Box 9">
          <a:extLst>
            <a:ext uri="{FF2B5EF4-FFF2-40B4-BE49-F238E27FC236}">
              <a16:creationId xmlns:a16="http://schemas.microsoft.com/office/drawing/2014/main" id="{00000000-0008-0000-6100-0000B1000000}"/>
            </a:ext>
          </a:extLst>
        </xdr:cNvPr>
        <xdr:cNvSpPr txBox="1">
          <a:spLocks noChangeArrowheads="1"/>
        </xdr:cNvSpPr>
      </xdr:nvSpPr>
      <xdr:spPr bwMode="auto">
        <a:xfrm>
          <a:off x="9239250" y="2895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523875</xdr:colOff>
      <xdr:row>6</xdr:row>
      <xdr:rowOff>66675</xdr:rowOff>
    </xdr:to>
    <xdr:sp macro="" textlink="">
      <xdr:nvSpPr>
        <xdr:cNvPr id="178" name="Text Box 13">
          <a:extLst>
            <a:ext uri="{FF2B5EF4-FFF2-40B4-BE49-F238E27FC236}">
              <a16:creationId xmlns:a16="http://schemas.microsoft.com/office/drawing/2014/main" id="{00000000-0008-0000-6100-0000B2000000}"/>
            </a:ext>
          </a:extLst>
        </xdr:cNvPr>
        <xdr:cNvSpPr txBox="1">
          <a:spLocks noChangeArrowheads="1"/>
        </xdr:cNvSpPr>
      </xdr:nvSpPr>
      <xdr:spPr bwMode="auto">
        <a:xfrm>
          <a:off x="9239250" y="2895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179" name="Text Box 15">
          <a:extLst>
            <a:ext uri="{FF2B5EF4-FFF2-40B4-BE49-F238E27FC236}">
              <a16:creationId xmlns:a16="http://schemas.microsoft.com/office/drawing/2014/main" id="{00000000-0008-0000-6100-0000B3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180" name="Text Box 16">
          <a:extLst>
            <a:ext uri="{FF2B5EF4-FFF2-40B4-BE49-F238E27FC236}">
              <a16:creationId xmlns:a16="http://schemas.microsoft.com/office/drawing/2014/main" id="{00000000-0008-0000-6100-0000B4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181" name="Text Box 1">
          <a:extLst>
            <a:ext uri="{FF2B5EF4-FFF2-40B4-BE49-F238E27FC236}">
              <a16:creationId xmlns:a16="http://schemas.microsoft.com/office/drawing/2014/main" id="{00000000-0008-0000-6100-0000B5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82" name="Text Box 3">
          <a:extLst>
            <a:ext uri="{FF2B5EF4-FFF2-40B4-BE49-F238E27FC236}">
              <a16:creationId xmlns:a16="http://schemas.microsoft.com/office/drawing/2014/main" id="{00000000-0008-0000-6100-0000B6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183" name="Text Box 4">
          <a:extLst>
            <a:ext uri="{FF2B5EF4-FFF2-40B4-BE49-F238E27FC236}">
              <a16:creationId xmlns:a16="http://schemas.microsoft.com/office/drawing/2014/main" id="{00000000-0008-0000-6100-0000B7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84" name="Text Box 5">
          <a:extLst>
            <a:ext uri="{FF2B5EF4-FFF2-40B4-BE49-F238E27FC236}">
              <a16:creationId xmlns:a16="http://schemas.microsoft.com/office/drawing/2014/main" id="{00000000-0008-0000-6100-0000B8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185" name="Text Box 6">
          <a:extLst>
            <a:ext uri="{FF2B5EF4-FFF2-40B4-BE49-F238E27FC236}">
              <a16:creationId xmlns:a16="http://schemas.microsoft.com/office/drawing/2014/main" id="{00000000-0008-0000-6100-0000B9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86" name="Text Box 7">
          <a:extLst>
            <a:ext uri="{FF2B5EF4-FFF2-40B4-BE49-F238E27FC236}">
              <a16:creationId xmlns:a16="http://schemas.microsoft.com/office/drawing/2014/main" id="{00000000-0008-0000-6100-0000BA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571500</xdr:colOff>
      <xdr:row>6</xdr:row>
      <xdr:rowOff>38100</xdr:rowOff>
    </xdr:to>
    <xdr:sp macro="" textlink="">
      <xdr:nvSpPr>
        <xdr:cNvPr id="187" name="Text Box 9">
          <a:extLst>
            <a:ext uri="{FF2B5EF4-FFF2-40B4-BE49-F238E27FC236}">
              <a16:creationId xmlns:a16="http://schemas.microsoft.com/office/drawing/2014/main" id="{00000000-0008-0000-6100-0000BB000000}"/>
            </a:ext>
          </a:extLst>
        </xdr:cNvPr>
        <xdr:cNvSpPr txBox="1">
          <a:spLocks noChangeArrowheads="1"/>
        </xdr:cNvSpPr>
      </xdr:nvSpPr>
      <xdr:spPr bwMode="auto">
        <a:xfrm>
          <a:off x="9239250" y="2895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88" name="Text Box 15">
          <a:extLst>
            <a:ext uri="{FF2B5EF4-FFF2-40B4-BE49-F238E27FC236}">
              <a16:creationId xmlns:a16="http://schemas.microsoft.com/office/drawing/2014/main" id="{00000000-0008-0000-6100-0000BC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89" name="Text Box 16">
          <a:extLst>
            <a:ext uri="{FF2B5EF4-FFF2-40B4-BE49-F238E27FC236}">
              <a16:creationId xmlns:a16="http://schemas.microsoft.com/office/drawing/2014/main" id="{00000000-0008-0000-6100-0000BD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90" name="Text Box 17">
          <a:extLst>
            <a:ext uri="{FF2B5EF4-FFF2-40B4-BE49-F238E27FC236}">
              <a16:creationId xmlns:a16="http://schemas.microsoft.com/office/drawing/2014/main" id="{00000000-0008-0000-6100-0000BE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191" name="Text Box 1">
          <a:extLst>
            <a:ext uri="{FF2B5EF4-FFF2-40B4-BE49-F238E27FC236}">
              <a16:creationId xmlns:a16="http://schemas.microsoft.com/office/drawing/2014/main" id="{00000000-0008-0000-6100-0000BF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92" name="Text Box 3">
          <a:extLst>
            <a:ext uri="{FF2B5EF4-FFF2-40B4-BE49-F238E27FC236}">
              <a16:creationId xmlns:a16="http://schemas.microsoft.com/office/drawing/2014/main" id="{00000000-0008-0000-6100-0000C0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193" name="Text Box 4">
          <a:extLst>
            <a:ext uri="{FF2B5EF4-FFF2-40B4-BE49-F238E27FC236}">
              <a16:creationId xmlns:a16="http://schemas.microsoft.com/office/drawing/2014/main" id="{00000000-0008-0000-6100-0000C1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94" name="Text Box 5">
          <a:extLst>
            <a:ext uri="{FF2B5EF4-FFF2-40B4-BE49-F238E27FC236}">
              <a16:creationId xmlns:a16="http://schemas.microsoft.com/office/drawing/2014/main" id="{00000000-0008-0000-6100-0000C2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195" name="Text Box 6">
          <a:extLst>
            <a:ext uri="{FF2B5EF4-FFF2-40B4-BE49-F238E27FC236}">
              <a16:creationId xmlns:a16="http://schemas.microsoft.com/office/drawing/2014/main" id="{00000000-0008-0000-6100-0000C3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96" name="Text Box 7">
          <a:extLst>
            <a:ext uri="{FF2B5EF4-FFF2-40B4-BE49-F238E27FC236}">
              <a16:creationId xmlns:a16="http://schemas.microsoft.com/office/drawing/2014/main" id="{00000000-0008-0000-6100-0000C4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571500</xdr:colOff>
      <xdr:row>6</xdr:row>
      <xdr:rowOff>38100</xdr:rowOff>
    </xdr:to>
    <xdr:sp macro="" textlink="">
      <xdr:nvSpPr>
        <xdr:cNvPr id="197" name="Text Box 9">
          <a:extLst>
            <a:ext uri="{FF2B5EF4-FFF2-40B4-BE49-F238E27FC236}">
              <a16:creationId xmlns:a16="http://schemas.microsoft.com/office/drawing/2014/main" id="{00000000-0008-0000-6100-0000C5000000}"/>
            </a:ext>
          </a:extLst>
        </xdr:cNvPr>
        <xdr:cNvSpPr txBox="1">
          <a:spLocks noChangeArrowheads="1"/>
        </xdr:cNvSpPr>
      </xdr:nvSpPr>
      <xdr:spPr bwMode="auto">
        <a:xfrm>
          <a:off x="9239250" y="2895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98" name="Text Box 15">
          <a:extLst>
            <a:ext uri="{FF2B5EF4-FFF2-40B4-BE49-F238E27FC236}">
              <a16:creationId xmlns:a16="http://schemas.microsoft.com/office/drawing/2014/main" id="{00000000-0008-0000-6100-0000C6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199" name="Text Box 16">
          <a:extLst>
            <a:ext uri="{FF2B5EF4-FFF2-40B4-BE49-F238E27FC236}">
              <a16:creationId xmlns:a16="http://schemas.microsoft.com/office/drawing/2014/main" id="{00000000-0008-0000-6100-0000C7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00" name="Text Box 17">
          <a:extLst>
            <a:ext uri="{FF2B5EF4-FFF2-40B4-BE49-F238E27FC236}">
              <a16:creationId xmlns:a16="http://schemas.microsoft.com/office/drawing/2014/main" id="{00000000-0008-0000-6100-0000C8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201" name="Text Box 1">
          <a:extLst>
            <a:ext uri="{FF2B5EF4-FFF2-40B4-BE49-F238E27FC236}">
              <a16:creationId xmlns:a16="http://schemas.microsoft.com/office/drawing/2014/main" id="{00000000-0008-0000-6100-0000C9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202" name="Text Box 4">
          <a:extLst>
            <a:ext uri="{FF2B5EF4-FFF2-40B4-BE49-F238E27FC236}">
              <a16:creationId xmlns:a16="http://schemas.microsoft.com/office/drawing/2014/main" id="{00000000-0008-0000-6100-0000CA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203" name="Text Box 6">
          <a:extLst>
            <a:ext uri="{FF2B5EF4-FFF2-40B4-BE49-F238E27FC236}">
              <a16:creationId xmlns:a16="http://schemas.microsoft.com/office/drawing/2014/main" id="{00000000-0008-0000-6100-0000CB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204" name="Text Box 7">
          <a:extLst>
            <a:ext uri="{FF2B5EF4-FFF2-40B4-BE49-F238E27FC236}">
              <a16:creationId xmlns:a16="http://schemas.microsoft.com/office/drawing/2014/main" id="{00000000-0008-0000-6100-0000CC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205" name="Text Box 8">
          <a:extLst>
            <a:ext uri="{FF2B5EF4-FFF2-40B4-BE49-F238E27FC236}">
              <a16:creationId xmlns:a16="http://schemas.microsoft.com/office/drawing/2014/main" id="{00000000-0008-0000-6100-0000CD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523875</xdr:colOff>
      <xdr:row>6</xdr:row>
      <xdr:rowOff>66675</xdr:rowOff>
    </xdr:to>
    <xdr:sp macro="" textlink="">
      <xdr:nvSpPr>
        <xdr:cNvPr id="206" name="Text Box 9">
          <a:extLst>
            <a:ext uri="{FF2B5EF4-FFF2-40B4-BE49-F238E27FC236}">
              <a16:creationId xmlns:a16="http://schemas.microsoft.com/office/drawing/2014/main" id="{00000000-0008-0000-6100-0000CE000000}"/>
            </a:ext>
          </a:extLst>
        </xdr:cNvPr>
        <xdr:cNvSpPr txBox="1">
          <a:spLocks noChangeArrowheads="1"/>
        </xdr:cNvSpPr>
      </xdr:nvSpPr>
      <xdr:spPr bwMode="auto">
        <a:xfrm>
          <a:off x="9239250" y="2895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523875</xdr:colOff>
      <xdr:row>6</xdr:row>
      <xdr:rowOff>66675</xdr:rowOff>
    </xdr:to>
    <xdr:sp macro="" textlink="">
      <xdr:nvSpPr>
        <xdr:cNvPr id="207" name="Text Box 13">
          <a:extLst>
            <a:ext uri="{FF2B5EF4-FFF2-40B4-BE49-F238E27FC236}">
              <a16:creationId xmlns:a16="http://schemas.microsoft.com/office/drawing/2014/main" id="{00000000-0008-0000-6100-0000CF000000}"/>
            </a:ext>
          </a:extLst>
        </xdr:cNvPr>
        <xdr:cNvSpPr txBox="1">
          <a:spLocks noChangeArrowheads="1"/>
        </xdr:cNvSpPr>
      </xdr:nvSpPr>
      <xdr:spPr bwMode="auto">
        <a:xfrm>
          <a:off x="9239250" y="2895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208" name="Text Box 15">
          <a:extLst>
            <a:ext uri="{FF2B5EF4-FFF2-40B4-BE49-F238E27FC236}">
              <a16:creationId xmlns:a16="http://schemas.microsoft.com/office/drawing/2014/main" id="{00000000-0008-0000-6100-0000D0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209" name="Text Box 16">
          <a:extLst>
            <a:ext uri="{FF2B5EF4-FFF2-40B4-BE49-F238E27FC236}">
              <a16:creationId xmlns:a16="http://schemas.microsoft.com/office/drawing/2014/main" id="{00000000-0008-0000-6100-0000D1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210" name="Text Box 1">
          <a:extLst>
            <a:ext uri="{FF2B5EF4-FFF2-40B4-BE49-F238E27FC236}">
              <a16:creationId xmlns:a16="http://schemas.microsoft.com/office/drawing/2014/main" id="{00000000-0008-0000-6100-0000D2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11" name="Text Box 3">
          <a:extLst>
            <a:ext uri="{FF2B5EF4-FFF2-40B4-BE49-F238E27FC236}">
              <a16:creationId xmlns:a16="http://schemas.microsoft.com/office/drawing/2014/main" id="{00000000-0008-0000-6100-0000D3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212" name="Text Box 4">
          <a:extLst>
            <a:ext uri="{FF2B5EF4-FFF2-40B4-BE49-F238E27FC236}">
              <a16:creationId xmlns:a16="http://schemas.microsoft.com/office/drawing/2014/main" id="{00000000-0008-0000-6100-0000D4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13" name="Text Box 5">
          <a:extLst>
            <a:ext uri="{FF2B5EF4-FFF2-40B4-BE49-F238E27FC236}">
              <a16:creationId xmlns:a16="http://schemas.microsoft.com/office/drawing/2014/main" id="{00000000-0008-0000-6100-0000D5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214" name="Text Box 6">
          <a:extLst>
            <a:ext uri="{FF2B5EF4-FFF2-40B4-BE49-F238E27FC236}">
              <a16:creationId xmlns:a16="http://schemas.microsoft.com/office/drawing/2014/main" id="{00000000-0008-0000-6100-0000D6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15" name="Text Box 7">
          <a:extLst>
            <a:ext uri="{FF2B5EF4-FFF2-40B4-BE49-F238E27FC236}">
              <a16:creationId xmlns:a16="http://schemas.microsoft.com/office/drawing/2014/main" id="{00000000-0008-0000-6100-0000D7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571500</xdr:colOff>
      <xdr:row>6</xdr:row>
      <xdr:rowOff>38100</xdr:rowOff>
    </xdr:to>
    <xdr:sp macro="" textlink="">
      <xdr:nvSpPr>
        <xdr:cNvPr id="216" name="Text Box 9">
          <a:extLst>
            <a:ext uri="{FF2B5EF4-FFF2-40B4-BE49-F238E27FC236}">
              <a16:creationId xmlns:a16="http://schemas.microsoft.com/office/drawing/2014/main" id="{00000000-0008-0000-6100-0000D8000000}"/>
            </a:ext>
          </a:extLst>
        </xdr:cNvPr>
        <xdr:cNvSpPr txBox="1">
          <a:spLocks noChangeArrowheads="1"/>
        </xdr:cNvSpPr>
      </xdr:nvSpPr>
      <xdr:spPr bwMode="auto">
        <a:xfrm>
          <a:off x="9239250" y="2895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17" name="Text Box 15">
          <a:extLst>
            <a:ext uri="{FF2B5EF4-FFF2-40B4-BE49-F238E27FC236}">
              <a16:creationId xmlns:a16="http://schemas.microsoft.com/office/drawing/2014/main" id="{00000000-0008-0000-6100-0000D9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18" name="Text Box 16">
          <a:extLst>
            <a:ext uri="{FF2B5EF4-FFF2-40B4-BE49-F238E27FC236}">
              <a16:creationId xmlns:a16="http://schemas.microsoft.com/office/drawing/2014/main" id="{00000000-0008-0000-6100-0000DA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19" name="Text Box 17">
          <a:extLst>
            <a:ext uri="{FF2B5EF4-FFF2-40B4-BE49-F238E27FC236}">
              <a16:creationId xmlns:a16="http://schemas.microsoft.com/office/drawing/2014/main" id="{00000000-0008-0000-6100-0000DB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220" name="Text Box 1">
          <a:extLst>
            <a:ext uri="{FF2B5EF4-FFF2-40B4-BE49-F238E27FC236}">
              <a16:creationId xmlns:a16="http://schemas.microsoft.com/office/drawing/2014/main" id="{00000000-0008-0000-6100-0000DC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21" name="Text Box 3">
          <a:extLst>
            <a:ext uri="{FF2B5EF4-FFF2-40B4-BE49-F238E27FC236}">
              <a16:creationId xmlns:a16="http://schemas.microsoft.com/office/drawing/2014/main" id="{00000000-0008-0000-6100-0000DD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222" name="Text Box 4">
          <a:extLst>
            <a:ext uri="{FF2B5EF4-FFF2-40B4-BE49-F238E27FC236}">
              <a16:creationId xmlns:a16="http://schemas.microsoft.com/office/drawing/2014/main" id="{00000000-0008-0000-6100-0000DE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23" name="Text Box 5">
          <a:extLst>
            <a:ext uri="{FF2B5EF4-FFF2-40B4-BE49-F238E27FC236}">
              <a16:creationId xmlns:a16="http://schemas.microsoft.com/office/drawing/2014/main" id="{00000000-0008-0000-6100-0000DF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224" name="Text Box 6">
          <a:extLst>
            <a:ext uri="{FF2B5EF4-FFF2-40B4-BE49-F238E27FC236}">
              <a16:creationId xmlns:a16="http://schemas.microsoft.com/office/drawing/2014/main" id="{00000000-0008-0000-6100-0000E0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25" name="Text Box 7">
          <a:extLst>
            <a:ext uri="{FF2B5EF4-FFF2-40B4-BE49-F238E27FC236}">
              <a16:creationId xmlns:a16="http://schemas.microsoft.com/office/drawing/2014/main" id="{00000000-0008-0000-6100-0000E1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571500</xdr:colOff>
      <xdr:row>6</xdr:row>
      <xdr:rowOff>38100</xdr:rowOff>
    </xdr:to>
    <xdr:sp macro="" textlink="">
      <xdr:nvSpPr>
        <xdr:cNvPr id="226" name="Text Box 9">
          <a:extLst>
            <a:ext uri="{FF2B5EF4-FFF2-40B4-BE49-F238E27FC236}">
              <a16:creationId xmlns:a16="http://schemas.microsoft.com/office/drawing/2014/main" id="{00000000-0008-0000-6100-0000E2000000}"/>
            </a:ext>
          </a:extLst>
        </xdr:cNvPr>
        <xdr:cNvSpPr txBox="1">
          <a:spLocks noChangeArrowheads="1"/>
        </xdr:cNvSpPr>
      </xdr:nvSpPr>
      <xdr:spPr bwMode="auto">
        <a:xfrm>
          <a:off x="9239250" y="2895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27" name="Text Box 15">
          <a:extLst>
            <a:ext uri="{FF2B5EF4-FFF2-40B4-BE49-F238E27FC236}">
              <a16:creationId xmlns:a16="http://schemas.microsoft.com/office/drawing/2014/main" id="{00000000-0008-0000-6100-0000E3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28" name="Text Box 16">
          <a:extLst>
            <a:ext uri="{FF2B5EF4-FFF2-40B4-BE49-F238E27FC236}">
              <a16:creationId xmlns:a16="http://schemas.microsoft.com/office/drawing/2014/main" id="{00000000-0008-0000-6100-0000E4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29" name="Text Box 17">
          <a:extLst>
            <a:ext uri="{FF2B5EF4-FFF2-40B4-BE49-F238E27FC236}">
              <a16:creationId xmlns:a16="http://schemas.microsoft.com/office/drawing/2014/main" id="{00000000-0008-0000-6100-0000E5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230" name="Text Box 1">
          <a:extLst>
            <a:ext uri="{FF2B5EF4-FFF2-40B4-BE49-F238E27FC236}">
              <a16:creationId xmlns:a16="http://schemas.microsoft.com/office/drawing/2014/main" id="{00000000-0008-0000-6100-0000E6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231" name="Text Box 4">
          <a:extLst>
            <a:ext uri="{FF2B5EF4-FFF2-40B4-BE49-F238E27FC236}">
              <a16:creationId xmlns:a16="http://schemas.microsoft.com/office/drawing/2014/main" id="{00000000-0008-0000-6100-0000E7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232" name="Text Box 6">
          <a:extLst>
            <a:ext uri="{FF2B5EF4-FFF2-40B4-BE49-F238E27FC236}">
              <a16:creationId xmlns:a16="http://schemas.microsoft.com/office/drawing/2014/main" id="{00000000-0008-0000-6100-0000E8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233" name="Text Box 7">
          <a:extLst>
            <a:ext uri="{FF2B5EF4-FFF2-40B4-BE49-F238E27FC236}">
              <a16:creationId xmlns:a16="http://schemas.microsoft.com/office/drawing/2014/main" id="{00000000-0008-0000-6100-0000E9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6</xdr:row>
      <xdr:rowOff>28575</xdr:rowOff>
    </xdr:to>
    <xdr:sp macro="" textlink="">
      <xdr:nvSpPr>
        <xdr:cNvPr id="234" name="Text Box 8">
          <a:extLst>
            <a:ext uri="{FF2B5EF4-FFF2-40B4-BE49-F238E27FC236}">
              <a16:creationId xmlns:a16="http://schemas.microsoft.com/office/drawing/2014/main" id="{00000000-0008-0000-6100-0000EA000000}"/>
            </a:ext>
          </a:extLst>
        </xdr:cNvPr>
        <xdr:cNvSpPr txBox="1">
          <a:spLocks noChangeArrowheads="1"/>
        </xdr:cNvSpPr>
      </xdr:nvSpPr>
      <xdr:spPr bwMode="auto">
        <a:xfrm>
          <a:off x="923925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523875</xdr:colOff>
      <xdr:row>6</xdr:row>
      <xdr:rowOff>66675</xdr:rowOff>
    </xdr:to>
    <xdr:sp macro="" textlink="">
      <xdr:nvSpPr>
        <xdr:cNvPr id="235" name="Text Box 9">
          <a:extLst>
            <a:ext uri="{FF2B5EF4-FFF2-40B4-BE49-F238E27FC236}">
              <a16:creationId xmlns:a16="http://schemas.microsoft.com/office/drawing/2014/main" id="{00000000-0008-0000-6100-0000EB000000}"/>
            </a:ext>
          </a:extLst>
        </xdr:cNvPr>
        <xdr:cNvSpPr txBox="1">
          <a:spLocks noChangeArrowheads="1"/>
        </xdr:cNvSpPr>
      </xdr:nvSpPr>
      <xdr:spPr bwMode="auto">
        <a:xfrm>
          <a:off x="9239250" y="2895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523875</xdr:colOff>
      <xdr:row>6</xdr:row>
      <xdr:rowOff>66675</xdr:rowOff>
    </xdr:to>
    <xdr:sp macro="" textlink="">
      <xdr:nvSpPr>
        <xdr:cNvPr id="236" name="Text Box 13">
          <a:extLst>
            <a:ext uri="{FF2B5EF4-FFF2-40B4-BE49-F238E27FC236}">
              <a16:creationId xmlns:a16="http://schemas.microsoft.com/office/drawing/2014/main" id="{00000000-0008-0000-6100-0000EC000000}"/>
            </a:ext>
          </a:extLst>
        </xdr:cNvPr>
        <xdr:cNvSpPr txBox="1">
          <a:spLocks noChangeArrowheads="1"/>
        </xdr:cNvSpPr>
      </xdr:nvSpPr>
      <xdr:spPr bwMode="auto">
        <a:xfrm>
          <a:off x="9239250" y="2895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237" name="Text Box 15">
          <a:extLst>
            <a:ext uri="{FF2B5EF4-FFF2-40B4-BE49-F238E27FC236}">
              <a16:creationId xmlns:a16="http://schemas.microsoft.com/office/drawing/2014/main" id="{00000000-0008-0000-6100-0000ED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485775</xdr:colOff>
      <xdr:row>6</xdr:row>
      <xdr:rowOff>66675</xdr:rowOff>
    </xdr:to>
    <xdr:sp macro="" textlink="">
      <xdr:nvSpPr>
        <xdr:cNvPr id="238" name="Text Box 16">
          <a:extLst>
            <a:ext uri="{FF2B5EF4-FFF2-40B4-BE49-F238E27FC236}">
              <a16:creationId xmlns:a16="http://schemas.microsoft.com/office/drawing/2014/main" id="{00000000-0008-0000-6100-0000EE000000}"/>
            </a:ext>
          </a:extLst>
        </xdr:cNvPr>
        <xdr:cNvSpPr txBox="1">
          <a:spLocks noChangeArrowheads="1"/>
        </xdr:cNvSpPr>
      </xdr:nvSpPr>
      <xdr:spPr bwMode="auto">
        <a:xfrm>
          <a:off x="923925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239" name="Text Box 1">
          <a:extLst>
            <a:ext uri="{FF2B5EF4-FFF2-40B4-BE49-F238E27FC236}">
              <a16:creationId xmlns:a16="http://schemas.microsoft.com/office/drawing/2014/main" id="{00000000-0008-0000-6100-0000EF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40" name="Text Box 3">
          <a:extLst>
            <a:ext uri="{FF2B5EF4-FFF2-40B4-BE49-F238E27FC236}">
              <a16:creationId xmlns:a16="http://schemas.microsoft.com/office/drawing/2014/main" id="{00000000-0008-0000-6100-0000F0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241" name="Text Box 4">
          <a:extLst>
            <a:ext uri="{FF2B5EF4-FFF2-40B4-BE49-F238E27FC236}">
              <a16:creationId xmlns:a16="http://schemas.microsoft.com/office/drawing/2014/main" id="{00000000-0008-0000-6100-0000F1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42" name="Text Box 5">
          <a:extLst>
            <a:ext uri="{FF2B5EF4-FFF2-40B4-BE49-F238E27FC236}">
              <a16:creationId xmlns:a16="http://schemas.microsoft.com/office/drawing/2014/main" id="{00000000-0008-0000-6100-0000F2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243" name="Text Box 6">
          <a:extLst>
            <a:ext uri="{FF2B5EF4-FFF2-40B4-BE49-F238E27FC236}">
              <a16:creationId xmlns:a16="http://schemas.microsoft.com/office/drawing/2014/main" id="{00000000-0008-0000-6100-0000F3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44" name="Text Box 7">
          <a:extLst>
            <a:ext uri="{FF2B5EF4-FFF2-40B4-BE49-F238E27FC236}">
              <a16:creationId xmlns:a16="http://schemas.microsoft.com/office/drawing/2014/main" id="{00000000-0008-0000-6100-0000F4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571500</xdr:colOff>
      <xdr:row>6</xdr:row>
      <xdr:rowOff>38100</xdr:rowOff>
    </xdr:to>
    <xdr:sp macro="" textlink="">
      <xdr:nvSpPr>
        <xdr:cNvPr id="245" name="Text Box 9">
          <a:extLst>
            <a:ext uri="{FF2B5EF4-FFF2-40B4-BE49-F238E27FC236}">
              <a16:creationId xmlns:a16="http://schemas.microsoft.com/office/drawing/2014/main" id="{00000000-0008-0000-6100-0000F5000000}"/>
            </a:ext>
          </a:extLst>
        </xdr:cNvPr>
        <xdr:cNvSpPr txBox="1">
          <a:spLocks noChangeArrowheads="1"/>
        </xdr:cNvSpPr>
      </xdr:nvSpPr>
      <xdr:spPr bwMode="auto">
        <a:xfrm>
          <a:off x="9239250" y="2895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46" name="Text Box 15">
          <a:extLst>
            <a:ext uri="{FF2B5EF4-FFF2-40B4-BE49-F238E27FC236}">
              <a16:creationId xmlns:a16="http://schemas.microsoft.com/office/drawing/2014/main" id="{00000000-0008-0000-6100-0000F6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47" name="Text Box 16">
          <a:extLst>
            <a:ext uri="{FF2B5EF4-FFF2-40B4-BE49-F238E27FC236}">
              <a16:creationId xmlns:a16="http://schemas.microsoft.com/office/drawing/2014/main" id="{00000000-0008-0000-6100-0000F7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48" name="Text Box 17">
          <a:extLst>
            <a:ext uri="{FF2B5EF4-FFF2-40B4-BE49-F238E27FC236}">
              <a16:creationId xmlns:a16="http://schemas.microsoft.com/office/drawing/2014/main" id="{00000000-0008-0000-6100-0000F8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249" name="Text Box 1">
          <a:extLst>
            <a:ext uri="{FF2B5EF4-FFF2-40B4-BE49-F238E27FC236}">
              <a16:creationId xmlns:a16="http://schemas.microsoft.com/office/drawing/2014/main" id="{00000000-0008-0000-6100-0000F9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50" name="Text Box 3">
          <a:extLst>
            <a:ext uri="{FF2B5EF4-FFF2-40B4-BE49-F238E27FC236}">
              <a16:creationId xmlns:a16="http://schemas.microsoft.com/office/drawing/2014/main" id="{00000000-0008-0000-6100-0000FA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251" name="Text Box 4">
          <a:extLst>
            <a:ext uri="{FF2B5EF4-FFF2-40B4-BE49-F238E27FC236}">
              <a16:creationId xmlns:a16="http://schemas.microsoft.com/office/drawing/2014/main" id="{00000000-0008-0000-6100-0000FB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52" name="Text Box 5">
          <a:extLst>
            <a:ext uri="{FF2B5EF4-FFF2-40B4-BE49-F238E27FC236}">
              <a16:creationId xmlns:a16="http://schemas.microsoft.com/office/drawing/2014/main" id="{00000000-0008-0000-6100-0000FC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219075</xdr:colOff>
      <xdr:row>6</xdr:row>
      <xdr:rowOff>28575</xdr:rowOff>
    </xdr:to>
    <xdr:sp macro="" textlink="">
      <xdr:nvSpPr>
        <xdr:cNvPr id="253" name="Text Box 6">
          <a:extLst>
            <a:ext uri="{FF2B5EF4-FFF2-40B4-BE49-F238E27FC236}">
              <a16:creationId xmlns:a16="http://schemas.microsoft.com/office/drawing/2014/main" id="{00000000-0008-0000-6100-0000FD000000}"/>
            </a:ext>
          </a:extLst>
        </xdr:cNvPr>
        <xdr:cNvSpPr txBox="1">
          <a:spLocks noChangeArrowheads="1"/>
        </xdr:cNvSpPr>
      </xdr:nvSpPr>
      <xdr:spPr bwMode="auto">
        <a:xfrm>
          <a:off x="923925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54" name="Text Box 7">
          <a:extLst>
            <a:ext uri="{FF2B5EF4-FFF2-40B4-BE49-F238E27FC236}">
              <a16:creationId xmlns:a16="http://schemas.microsoft.com/office/drawing/2014/main" id="{00000000-0008-0000-6100-0000FE00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56" name="Text Box 15">
          <a:extLst>
            <a:ext uri="{FF2B5EF4-FFF2-40B4-BE49-F238E27FC236}">
              <a16:creationId xmlns:a16="http://schemas.microsoft.com/office/drawing/2014/main" id="{00000000-0008-0000-6100-00000001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57" name="Text Box 16">
          <a:extLst>
            <a:ext uri="{FF2B5EF4-FFF2-40B4-BE49-F238E27FC236}">
              <a16:creationId xmlns:a16="http://schemas.microsoft.com/office/drawing/2014/main" id="{00000000-0008-0000-6100-00000101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533400</xdr:colOff>
      <xdr:row>6</xdr:row>
      <xdr:rowOff>38100</xdr:rowOff>
    </xdr:to>
    <xdr:sp macro="" textlink="">
      <xdr:nvSpPr>
        <xdr:cNvPr id="258" name="Text Box 17">
          <a:extLst>
            <a:ext uri="{FF2B5EF4-FFF2-40B4-BE49-F238E27FC236}">
              <a16:creationId xmlns:a16="http://schemas.microsoft.com/office/drawing/2014/main" id="{00000000-0008-0000-6100-000002010000}"/>
            </a:ext>
          </a:extLst>
        </xdr:cNvPr>
        <xdr:cNvSpPr txBox="1">
          <a:spLocks noChangeArrowheads="1"/>
        </xdr:cNvSpPr>
      </xdr:nvSpPr>
      <xdr:spPr bwMode="auto">
        <a:xfrm>
          <a:off x="923925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259" name="Text Box 1">
          <a:extLst>
            <a:ext uri="{FF2B5EF4-FFF2-40B4-BE49-F238E27FC236}">
              <a16:creationId xmlns:a16="http://schemas.microsoft.com/office/drawing/2014/main" id="{00000000-0008-0000-6100-000003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260" name="Text Box 4">
          <a:extLst>
            <a:ext uri="{FF2B5EF4-FFF2-40B4-BE49-F238E27FC236}">
              <a16:creationId xmlns:a16="http://schemas.microsoft.com/office/drawing/2014/main" id="{00000000-0008-0000-6100-000004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261" name="Text Box 6">
          <a:extLst>
            <a:ext uri="{FF2B5EF4-FFF2-40B4-BE49-F238E27FC236}">
              <a16:creationId xmlns:a16="http://schemas.microsoft.com/office/drawing/2014/main" id="{00000000-0008-0000-6100-000005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428625</xdr:colOff>
      <xdr:row>17</xdr:row>
      <xdr:rowOff>38100</xdr:rowOff>
    </xdr:to>
    <xdr:sp macro="" textlink="">
      <xdr:nvSpPr>
        <xdr:cNvPr id="262" name="Text Box 7">
          <a:extLst>
            <a:ext uri="{FF2B5EF4-FFF2-40B4-BE49-F238E27FC236}">
              <a16:creationId xmlns:a16="http://schemas.microsoft.com/office/drawing/2014/main" id="{00000000-0008-0000-6100-000006010000}"/>
            </a:ext>
          </a:extLst>
        </xdr:cNvPr>
        <xdr:cNvSpPr txBox="1">
          <a:spLocks noChangeArrowheads="1"/>
        </xdr:cNvSpPr>
      </xdr:nvSpPr>
      <xdr:spPr bwMode="auto">
        <a:xfrm>
          <a:off x="9239250" y="10429875"/>
          <a:ext cx="428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263" name="Text Box 8">
          <a:extLst>
            <a:ext uri="{FF2B5EF4-FFF2-40B4-BE49-F238E27FC236}">
              <a16:creationId xmlns:a16="http://schemas.microsoft.com/office/drawing/2014/main" id="{00000000-0008-0000-6100-000007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523875</xdr:colOff>
      <xdr:row>17</xdr:row>
      <xdr:rowOff>38100</xdr:rowOff>
    </xdr:to>
    <xdr:sp macro="" textlink="">
      <xdr:nvSpPr>
        <xdr:cNvPr id="264" name="Text Box 9">
          <a:extLst>
            <a:ext uri="{FF2B5EF4-FFF2-40B4-BE49-F238E27FC236}">
              <a16:creationId xmlns:a16="http://schemas.microsoft.com/office/drawing/2014/main" id="{00000000-0008-0000-6100-000008010000}"/>
            </a:ext>
          </a:extLst>
        </xdr:cNvPr>
        <xdr:cNvSpPr txBox="1">
          <a:spLocks noChangeArrowheads="1"/>
        </xdr:cNvSpPr>
      </xdr:nvSpPr>
      <xdr:spPr bwMode="auto">
        <a:xfrm>
          <a:off x="923925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523875</xdr:colOff>
      <xdr:row>17</xdr:row>
      <xdr:rowOff>19050</xdr:rowOff>
    </xdr:to>
    <xdr:sp macro="" textlink="">
      <xdr:nvSpPr>
        <xdr:cNvPr id="265" name="Text Box 13">
          <a:extLst>
            <a:ext uri="{FF2B5EF4-FFF2-40B4-BE49-F238E27FC236}">
              <a16:creationId xmlns:a16="http://schemas.microsoft.com/office/drawing/2014/main" id="{00000000-0008-0000-6100-000009010000}"/>
            </a:ext>
          </a:extLst>
        </xdr:cNvPr>
        <xdr:cNvSpPr txBox="1">
          <a:spLocks noChangeArrowheads="1"/>
        </xdr:cNvSpPr>
      </xdr:nvSpPr>
      <xdr:spPr bwMode="auto">
        <a:xfrm>
          <a:off x="9239250" y="10429875"/>
          <a:ext cx="5238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485775</xdr:colOff>
      <xdr:row>17</xdr:row>
      <xdr:rowOff>38100</xdr:rowOff>
    </xdr:to>
    <xdr:sp macro="" textlink="">
      <xdr:nvSpPr>
        <xdr:cNvPr id="266" name="Text Box 15">
          <a:extLst>
            <a:ext uri="{FF2B5EF4-FFF2-40B4-BE49-F238E27FC236}">
              <a16:creationId xmlns:a16="http://schemas.microsoft.com/office/drawing/2014/main" id="{00000000-0008-0000-6100-00000A010000}"/>
            </a:ext>
          </a:extLst>
        </xdr:cNvPr>
        <xdr:cNvSpPr txBox="1">
          <a:spLocks noChangeArrowheads="1"/>
        </xdr:cNvSpPr>
      </xdr:nvSpPr>
      <xdr:spPr bwMode="auto">
        <a:xfrm>
          <a:off x="923925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485775</xdr:colOff>
      <xdr:row>17</xdr:row>
      <xdr:rowOff>38100</xdr:rowOff>
    </xdr:to>
    <xdr:sp macro="" textlink="">
      <xdr:nvSpPr>
        <xdr:cNvPr id="267" name="Text Box 16">
          <a:extLst>
            <a:ext uri="{FF2B5EF4-FFF2-40B4-BE49-F238E27FC236}">
              <a16:creationId xmlns:a16="http://schemas.microsoft.com/office/drawing/2014/main" id="{00000000-0008-0000-6100-00000B010000}"/>
            </a:ext>
          </a:extLst>
        </xdr:cNvPr>
        <xdr:cNvSpPr txBox="1">
          <a:spLocks noChangeArrowheads="1"/>
        </xdr:cNvSpPr>
      </xdr:nvSpPr>
      <xdr:spPr bwMode="auto">
        <a:xfrm>
          <a:off x="923925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268" name="Text Box 1">
          <a:extLst>
            <a:ext uri="{FF2B5EF4-FFF2-40B4-BE49-F238E27FC236}">
              <a16:creationId xmlns:a16="http://schemas.microsoft.com/office/drawing/2014/main" id="{00000000-0008-0000-6100-00000C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269" name="Text Box 3">
          <a:extLst>
            <a:ext uri="{FF2B5EF4-FFF2-40B4-BE49-F238E27FC236}">
              <a16:creationId xmlns:a16="http://schemas.microsoft.com/office/drawing/2014/main" id="{00000000-0008-0000-6100-00000D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270" name="Text Box 4">
          <a:extLst>
            <a:ext uri="{FF2B5EF4-FFF2-40B4-BE49-F238E27FC236}">
              <a16:creationId xmlns:a16="http://schemas.microsoft.com/office/drawing/2014/main" id="{00000000-0008-0000-6100-00000E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271" name="Text Box 5">
          <a:extLst>
            <a:ext uri="{FF2B5EF4-FFF2-40B4-BE49-F238E27FC236}">
              <a16:creationId xmlns:a16="http://schemas.microsoft.com/office/drawing/2014/main" id="{00000000-0008-0000-6100-00000F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272" name="Text Box 6">
          <a:extLst>
            <a:ext uri="{FF2B5EF4-FFF2-40B4-BE49-F238E27FC236}">
              <a16:creationId xmlns:a16="http://schemas.microsoft.com/office/drawing/2014/main" id="{00000000-0008-0000-6100-000010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273" name="Text Box 7">
          <a:extLst>
            <a:ext uri="{FF2B5EF4-FFF2-40B4-BE49-F238E27FC236}">
              <a16:creationId xmlns:a16="http://schemas.microsoft.com/office/drawing/2014/main" id="{00000000-0008-0000-6100-000011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571500</xdr:colOff>
      <xdr:row>17</xdr:row>
      <xdr:rowOff>38100</xdr:rowOff>
    </xdr:to>
    <xdr:sp macro="" textlink="">
      <xdr:nvSpPr>
        <xdr:cNvPr id="274" name="Text Box 9">
          <a:extLst>
            <a:ext uri="{FF2B5EF4-FFF2-40B4-BE49-F238E27FC236}">
              <a16:creationId xmlns:a16="http://schemas.microsoft.com/office/drawing/2014/main" id="{00000000-0008-0000-6100-000012010000}"/>
            </a:ext>
          </a:extLst>
        </xdr:cNvPr>
        <xdr:cNvSpPr txBox="1">
          <a:spLocks noChangeArrowheads="1"/>
        </xdr:cNvSpPr>
      </xdr:nvSpPr>
      <xdr:spPr bwMode="auto">
        <a:xfrm>
          <a:off x="923925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275" name="Text Box 15">
          <a:extLst>
            <a:ext uri="{FF2B5EF4-FFF2-40B4-BE49-F238E27FC236}">
              <a16:creationId xmlns:a16="http://schemas.microsoft.com/office/drawing/2014/main" id="{00000000-0008-0000-6100-000013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276" name="Text Box 16">
          <a:extLst>
            <a:ext uri="{FF2B5EF4-FFF2-40B4-BE49-F238E27FC236}">
              <a16:creationId xmlns:a16="http://schemas.microsoft.com/office/drawing/2014/main" id="{00000000-0008-0000-6100-000014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277" name="Text Box 17">
          <a:extLst>
            <a:ext uri="{FF2B5EF4-FFF2-40B4-BE49-F238E27FC236}">
              <a16:creationId xmlns:a16="http://schemas.microsoft.com/office/drawing/2014/main" id="{00000000-0008-0000-6100-000015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278" name="Text Box 1">
          <a:extLst>
            <a:ext uri="{FF2B5EF4-FFF2-40B4-BE49-F238E27FC236}">
              <a16:creationId xmlns:a16="http://schemas.microsoft.com/office/drawing/2014/main" id="{00000000-0008-0000-6100-000016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279" name="Text Box 3">
          <a:extLst>
            <a:ext uri="{FF2B5EF4-FFF2-40B4-BE49-F238E27FC236}">
              <a16:creationId xmlns:a16="http://schemas.microsoft.com/office/drawing/2014/main" id="{00000000-0008-0000-6100-000017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280" name="Text Box 4">
          <a:extLst>
            <a:ext uri="{FF2B5EF4-FFF2-40B4-BE49-F238E27FC236}">
              <a16:creationId xmlns:a16="http://schemas.microsoft.com/office/drawing/2014/main" id="{00000000-0008-0000-6100-000018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281" name="Text Box 5">
          <a:extLst>
            <a:ext uri="{FF2B5EF4-FFF2-40B4-BE49-F238E27FC236}">
              <a16:creationId xmlns:a16="http://schemas.microsoft.com/office/drawing/2014/main" id="{00000000-0008-0000-6100-000019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282" name="Text Box 6">
          <a:extLst>
            <a:ext uri="{FF2B5EF4-FFF2-40B4-BE49-F238E27FC236}">
              <a16:creationId xmlns:a16="http://schemas.microsoft.com/office/drawing/2014/main" id="{00000000-0008-0000-6100-00001A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283" name="Text Box 7">
          <a:extLst>
            <a:ext uri="{FF2B5EF4-FFF2-40B4-BE49-F238E27FC236}">
              <a16:creationId xmlns:a16="http://schemas.microsoft.com/office/drawing/2014/main" id="{00000000-0008-0000-6100-00001B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571500</xdr:colOff>
      <xdr:row>17</xdr:row>
      <xdr:rowOff>38100</xdr:rowOff>
    </xdr:to>
    <xdr:sp macro="" textlink="">
      <xdr:nvSpPr>
        <xdr:cNvPr id="284" name="Text Box 9">
          <a:extLst>
            <a:ext uri="{FF2B5EF4-FFF2-40B4-BE49-F238E27FC236}">
              <a16:creationId xmlns:a16="http://schemas.microsoft.com/office/drawing/2014/main" id="{00000000-0008-0000-6100-00001C010000}"/>
            </a:ext>
          </a:extLst>
        </xdr:cNvPr>
        <xdr:cNvSpPr txBox="1">
          <a:spLocks noChangeArrowheads="1"/>
        </xdr:cNvSpPr>
      </xdr:nvSpPr>
      <xdr:spPr bwMode="auto">
        <a:xfrm>
          <a:off x="923925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285" name="Text Box 15">
          <a:extLst>
            <a:ext uri="{FF2B5EF4-FFF2-40B4-BE49-F238E27FC236}">
              <a16:creationId xmlns:a16="http://schemas.microsoft.com/office/drawing/2014/main" id="{00000000-0008-0000-6100-00001D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286" name="Text Box 16">
          <a:extLst>
            <a:ext uri="{FF2B5EF4-FFF2-40B4-BE49-F238E27FC236}">
              <a16:creationId xmlns:a16="http://schemas.microsoft.com/office/drawing/2014/main" id="{00000000-0008-0000-6100-00001E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287" name="Text Box 17">
          <a:extLst>
            <a:ext uri="{FF2B5EF4-FFF2-40B4-BE49-F238E27FC236}">
              <a16:creationId xmlns:a16="http://schemas.microsoft.com/office/drawing/2014/main" id="{00000000-0008-0000-6100-00001F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288" name="Text Box 1">
          <a:extLst>
            <a:ext uri="{FF2B5EF4-FFF2-40B4-BE49-F238E27FC236}">
              <a16:creationId xmlns:a16="http://schemas.microsoft.com/office/drawing/2014/main" id="{00000000-0008-0000-6100-000020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289" name="Text Box 4">
          <a:extLst>
            <a:ext uri="{FF2B5EF4-FFF2-40B4-BE49-F238E27FC236}">
              <a16:creationId xmlns:a16="http://schemas.microsoft.com/office/drawing/2014/main" id="{00000000-0008-0000-6100-000021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290" name="Text Box 6">
          <a:extLst>
            <a:ext uri="{FF2B5EF4-FFF2-40B4-BE49-F238E27FC236}">
              <a16:creationId xmlns:a16="http://schemas.microsoft.com/office/drawing/2014/main" id="{00000000-0008-0000-6100-000022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485775</xdr:colOff>
      <xdr:row>17</xdr:row>
      <xdr:rowOff>38100</xdr:rowOff>
    </xdr:to>
    <xdr:sp macro="" textlink="">
      <xdr:nvSpPr>
        <xdr:cNvPr id="291" name="Text Box 7">
          <a:extLst>
            <a:ext uri="{FF2B5EF4-FFF2-40B4-BE49-F238E27FC236}">
              <a16:creationId xmlns:a16="http://schemas.microsoft.com/office/drawing/2014/main" id="{00000000-0008-0000-6100-000023010000}"/>
            </a:ext>
          </a:extLst>
        </xdr:cNvPr>
        <xdr:cNvSpPr txBox="1">
          <a:spLocks noChangeArrowheads="1"/>
        </xdr:cNvSpPr>
      </xdr:nvSpPr>
      <xdr:spPr bwMode="auto">
        <a:xfrm>
          <a:off x="923925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292" name="Text Box 8">
          <a:extLst>
            <a:ext uri="{FF2B5EF4-FFF2-40B4-BE49-F238E27FC236}">
              <a16:creationId xmlns:a16="http://schemas.microsoft.com/office/drawing/2014/main" id="{00000000-0008-0000-6100-000024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523875</xdr:colOff>
      <xdr:row>17</xdr:row>
      <xdr:rowOff>38100</xdr:rowOff>
    </xdr:to>
    <xdr:sp macro="" textlink="">
      <xdr:nvSpPr>
        <xdr:cNvPr id="293" name="Text Box 9">
          <a:extLst>
            <a:ext uri="{FF2B5EF4-FFF2-40B4-BE49-F238E27FC236}">
              <a16:creationId xmlns:a16="http://schemas.microsoft.com/office/drawing/2014/main" id="{00000000-0008-0000-6100-000025010000}"/>
            </a:ext>
          </a:extLst>
        </xdr:cNvPr>
        <xdr:cNvSpPr txBox="1">
          <a:spLocks noChangeArrowheads="1"/>
        </xdr:cNvSpPr>
      </xdr:nvSpPr>
      <xdr:spPr bwMode="auto">
        <a:xfrm>
          <a:off x="923925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523875</xdr:colOff>
      <xdr:row>17</xdr:row>
      <xdr:rowOff>38100</xdr:rowOff>
    </xdr:to>
    <xdr:sp macro="" textlink="">
      <xdr:nvSpPr>
        <xdr:cNvPr id="294" name="Text Box 13">
          <a:extLst>
            <a:ext uri="{FF2B5EF4-FFF2-40B4-BE49-F238E27FC236}">
              <a16:creationId xmlns:a16="http://schemas.microsoft.com/office/drawing/2014/main" id="{00000000-0008-0000-6100-000026010000}"/>
            </a:ext>
          </a:extLst>
        </xdr:cNvPr>
        <xdr:cNvSpPr txBox="1">
          <a:spLocks noChangeArrowheads="1"/>
        </xdr:cNvSpPr>
      </xdr:nvSpPr>
      <xdr:spPr bwMode="auto">
        <a:xfrm>
          <a:off x="923925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485775</xdr:colOff>
      <xdr:row>17</xdr:row>
      <xdr:rowOff>38100</xdr:rowOff>
    </xdr:to>
    <xdr:sp macro="" textlink="">
      <xdr:nvSpPr>
        <xdr:cNvPr id="295" name="Text Box 15">
          <a:extLst>
            <a:ext uri="{FF2B5EF4-FFF2-40B4-BE49-F238E27FC236}">
              <a16:creationId xmlns:a16="http://schemas.microsoft.com/office/drawing/2014/main" id="{00000000-0008-0000-6100-000027010000}"/>
            </a:ext>
          </a:extLst>
        </xdr:cNvPr>
        <xdr:cNvSpPr txBox="1">
          <a:spLocks noChangeArrowheads="1"/>
        </xdr:cNvSpPr>
      </xdr:nvSpPr>
      <xdr:spPr bwMode="auto">
        <a:xfrm>
          <a:off x="923925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485775</xdr:colOff>
      <xdr:row>17</xdr:row>
      <xdr:rowOff>38100</xdr:rowOff>
    </xdr:to>
    <xdr:sp macro="" textlink="">
      <xdr:nvSpPr>
        <xdr:cNvPr id="296" name="Text Box 16">
          <a:extLst>
            <a:ext uri="{FF2B5EF4-FFF2-40B4-BE49-F238E27FC236}">
              <a16:creationId xmlns:a16="http://schemas.microsoft.com/office/drawing/2014/main" id="{00000000-0008-0000-6100-000028010000}"/>
            </a:ext>
          </a:extLst>
        </xdr:cNvPr>
        <xdr:cNvSpPr txBox="1">
          <a:spLocks noChangeArrowheads="1"/>
        </xdr:cNvSpPr>
      </xdr:nvSpPr>
      <xdr:spPr bwMode="auto">
        <a:xfrm>
          <a:off x="923925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297" name="Text Box 1">
          <a:extLst>
            <a:ext uri="{FF2B5EF4-FFF2-40B4-BE49-F238E27FC236}">
              <a16:creationId xmlns:a16="http://schemas.microsoft.com/office/drawing/2014/main" id="{00000000-0008-0000-6100-000029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298" name="Text Box 3">
          <a:extLst>
            <a:ext uri="{FF2B5EF4-FFF2-40B4-BE49-F238E27FC236}">
              <a16:creationId xmlns:a16="http://schemas.microsoft.com/office/drawing/2014/main" id="{00000000-0008-0000-6100-00002A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299" name="Text Box 4">
          <a:extLst>
            <a:ext uri="{FF2B5EF4-FFF2-40B4-BE49-F238E27FC236}">
              <a16:creationId xmlns:a16="http://schemas.microsoft.com/office/drawing/2014/main" id="{00000000-0008-0000-6100-00002B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00" name="Text Box 5">
          <a:extLst>
            <a:ext uri="{FF2B5EF4-FFF2-40B4-BE49-F238E27FC236}">
              <a16:creationId xmlns:a16="http://schemas.microsoft.com/office/drawing/2014/main" id="{00000000-0008-0000-6100-00002C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01" name="Text Box 6">
          <a:extLst>
            <a:ext uri="{FF2B5EF4-FFF2-40B4-BE49-F238E27FC236}">
              <a16:creationId xmlns:a16="http://schemas.microsoft.com/office/drawing/2014/main" id="{00000000-0008-0000-6100-00002D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02" name="Text Box 7">
          <a:extLst>
            <a:ext uri="{FF2B5EF4-FFF2-40B4-BE49-F238E27FC236}">
              <a16:creationId xmlns:a16="http://schemas.microsoft.com/office/drawing/2014/main" id="{00000000-0008-0000-6100-00002E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571500</xdr:colOff>
      <xdr:row>17</xdr:row>
      <xdr:rowOff>38100</xdr:rowOff>
    </xdr:to>
    <xdr:sp macro="" textlink="">
      <xdr:nvSpPr>
        <xdr:cNvPr id="303" name="Text Box 9">
          <a:extLst>
            <a:ext uri="{FF2B5EF4-FFF2-40B4-BE49-F238E27FC236}">
              <a16:creationId xmlns:a16="http://schemas.microsoft.com/office/drawing/2014/main" id="{00000000-0008-0000-6100-00002F010000}"/>
            </a:ext>
          </a:extLst>
        </xdr:cNvPr>
        <xdr:cNvSpPr txBox="1">
          <a:spLocks noChangeArrowheads="1"/>
        </xdr:cNvSpPr>
      </xdr:nvSpPr>
      <xdr:spPr bwMode="auto">
        <a:xfrm>
          <a:off x="923925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04" name="Text Box 15">
          <a:extLst>
            <a:ext uri="{FF2B5EF4-FFF2-40B4-BE49-F238E27FC236}">
              <a16:creationId xmlns:a16="http://schemas.microsoft.com/office/drawing/2014/main" id="{00000000-0008-0000-6100-000030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05" name="Text Box 16">
          <a:extLst>
            <a:ext uri="{FF2B5EF4-FFF2-40B4-BE49-F238E27FC236}">
              <a16:creationId xmlns:a16="http://schemas.microsoft.com/office/drawing/2014/main" id="{00000000-0008-0000-6100-000031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06" name="Text Box 17">
          <a:extLst>
            <a:ext uri="{FF2B5EF4-FFF2-40B4-BE49-F238E27FC236}">
              <a16:creationId xmlns:a16="http://schemas.microsoft.com/office/drawing/2014/main" id="{00000000-0008-0000-6100-000032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07" name="Text Box 1">
          <a:extLst>
            <a:ext uri="{FF2B5EF4-FFF2-40B4-BE49-F238E27FC236}">
              <a16:creationId xmlns:a16="http://schemas.microsoft.com/office/drawing/2014/main" id="{00000000-0008-0000-6100-000033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08" name="Text Box 3">
          <a:extLst>
            <a:ext uri="{FF2B5EF4-FFF2-40B4-BE49-F238E27FC236}">
              <a16:creationId xmlns:a16="http://schemas.microsoft.com/office/drawing/2014/main" id="{00000000-0008-0000-6100-000034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09" name="Text Box 4">
          <a:extLst>
            <a:ext uri="{FF2B5EF4-FFF2-40B4-BE49-F238E27FC236}">
              <a16:creationId xmlns:a16="http://schemas.microsoft.com/office/drawing/2014/main" id="{00000000-0008-0000-6100-000035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10" name="Text Box 5">
          <a:extLst>
            <a:ext uri="{FF2B5EF4-FFF2-40B4-BE49-F238E27FC236}">
              <a16:creationId xmlns:a16="http://schemas.microsoft.com/office/drawing/2014/main" id="{00000000-0008-0000-6100-000036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11" name="Text Box 6">
          <a:extLst>
            <a:ext uri="{FF2B5EF4-FFF2-40B4-BE49-F238E27FC236}">
              <a16:creationId xmlns:a16="http://schemas.microsoft.com/office/drawing/2014/main" id="{00000000-0008-0000-6100-000037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12" name="Text Box 7">
          <a:extLst>
            <a:ext uri="{FF2B5EF4-FFF2-40B4-BE49-F238E27FC236}">
              <a16:creationId xmlns:a16="http://schemas.microsoft.com/office/drawing/2014/main" id="{00000000-0008-0000-6100-000038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571500</xdr:colOff>
      <xdr:row>17</xdr:row>
      <xdr:rowOff>38100</xdr:rowOff>
    </xdr:to>
    <xdr:sp macro="" textlink="">
      <xdr:nvSpPr>
        <xdr:cNvPr id="313" name="Text Box 9">
          <a:extLst>
            <a:ext uri="{FF2B5EF4-FFF2-40B4-BE49-F238E27FC236}">
              <a16:creationId xmlns:a16="http://schemas.microsoft.com/office/drawing/2014/main" id="{00000000-0008-0000-6100-000039010000}"/>
            </a:ext>
          </a:extLst>
        </xdr:cNvPr>
        <xdr:cNvSpPr txBox="1">
          <a:spLocks noChangeArrowheads="1"/>
        </xdr:cNvSpPr>
      </xdr:nvSpPr>
      <xdr:spPr bwMode="auto">
        <a:xfrm>
          <a:off x="923925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14" name="Text Box 15">
          <a:extLst>
            <a:ext uri="{FF2B5EF4-FFF2-40B4-BE49-F238E27FC236}">
              <a16:creationId xmlns:a16="http://schemas.microsoft.com/office/drawing/2014/main" id="{00000000-0008-0000-6100-00003A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15" name="Text Box 16">
          <a:extLst>
            <a:ext uri="{FF2B5EF4-FFF2-40B4-BE49-F238E27FC236}">
              <a16:creationId xmlns:a16="http://schemas.microsoft.com/office/drawing/2014/main" id="{00000000-0008-0000-6100-00003B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16" name="Text Box 17">
          <a:extLst>
            <a:ext uri="{FF2B5EF4-FFF2-40B4-BE49-F238E27FC236}">
              <a16:creationId xmlns:a16="http://schemas.microsoft.com/office/drawing/2014/main" id="{00000000-0008-0000-6100-00003C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317" name="Text Box 1">
          <a:extLst>
            <a:ext uri="{FF2B5EF4-FFF2-40B4-BE49-F238E27FC236}">
              <a16:creationId xmlns:a16="http://schemas.microsoft.com/office/drawing/2014/main" id="{00000000-0008-0000-6100-00003D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318" name="Text Box 4">
          <a:extLst>
            <a:ext uri="{FF2B5EF4-FFF2-40B4-BE49-F238E27FC236}">
              <a16:creationId xmlns:a16="http://schemas.microsoft.com/office/drawing/2014/main" id="{00000000-0008-0000-6100-00003E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319" name="Text Box 6">
          <a:extLst>
            <a:ext uri="{FF2B5EF4-FFF2-40B4-BE49-F238E27FC236}">
              <a16:creationId xmlns:a16="http://schemas.microsoft.com/office/drawing/2014/main" id="{00000000-0008-0000-6100-00003F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485775</xdr:colOff>
      <xdr:row>17</xdr:row>
      <xdr:rowOff>38100</xdr:rowOff>
    </xdr:to>
    <xdr:sp macro="" textlink="">
      <xdr:nvSpPr>
        <xdr:cNvPr id="320" name="Text Box 7">
          <a:extLst>
            <a:ext uri="{FF2B5EF4-FFF2-40B4-BE49-F238E27FC236}">
              <a16:creationId xmlns:a16="http://schemas.microsoft.com/office/drawing/2014/main" id="{00000000-0008-0000-6100-000040010000}"/>
            </a:ext>
          </a:extLst>
        </xdr:cNvPr>
        <xdr:cNvSpPr txBox="1">
          <a:spLocks noChangeArrowheads="1"/>
        </xdr:cNvSpPr>
      </xdr:nvSpPr>
      <xdr:spPr bwMode="auto">
        <a:xfrm>
          <a:off x="923925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321" name="Text Box 8">
          <a:extLst>
            <a:ext uri="{FF2B5EF4-FFF2-40B4-BE49-F238E27FC236}">
              <a16:creationId xmlns:a16="http://schemas.microsoft.com/office/drawing/2014/main" id="{00000000-0008-0000-6100-000041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523875</xdr:colOff>
      <xdr:row>17</xdr:row>
      <xdr:rowOff>38100</xdr:rowOff>
    </xdr:to>
    <xdr:sp macro="" textlink="">
      <xdr:nvSpPr>
        <xdr:cNvPr id="322" name="Text Box 9">
          <a:extLst>
            <a:ext uri="{FF2B5EF4-FFF2-40B4-BE49-F238E27FC236}">
              <a16:creationId xmlns:a16="http://schemas.microsoft.com/office/drawing/2014/main" id="{00000000-0008-0000-6100-000042010000}"/>
            </a:ext>
          </a:extLst>
        </xdr:cNvPr>
        <xdr:cNvSpPr txBox="1">
          <a:spLocks noChangeArrowheads="1"/>
        </xdr:cNvSpPr>
      </xdr:nvSpPr>
      <xdr:spPr bwMode="auto">
        <a:xfrm>
          <a:off x="923925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523875</xdr:colOff>
      <xdr:row>17</xdr:row>
      <xdr:rowOff>38100</xdr:rowOff>
    </xdr:to>
    <xdr:sp macro="" textlink="">
      <xdr:nvSpPr>
        <xdr:cNvPr id="323" name="Text Box 13">
          <a:extLst>
            <a:ext uri="{FF2B5EF4-FFF2-40B4-BE49-F238E27FC236}">
              <a16:creationId xmlns:a16="http://schemas.microsoft.com/office/drawing/2014/main" id="{00000000-0008-0000-6100-000043010000}"/>
            </a:ext>
          </a:extLst>
        </xdr:cNvPr>
        <xdr:cNvSpPr txBox="1">
          <a:spLocks noChangeArrowheads="1"/>
        </xdr:cNvSpPr>
      </xdr:nvSpPr>
      <xdr:spPr bwMode="auto">
        <a:xfrm>
          <a:off x="923925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485775</xdr:colOff>
      <xdr:row>17</xdr:row>
      <xdr:rowOff>38100</xdr:rowOff>
    </xdr:to>
    <xdr:sp macro="" textlink="">
      <xdr:nvSpPr>
        <xdr:cNvPr id="324" name="Text Box 15">
          <a:extLst>
            <a:ext uri="{FF2B5EF4-FFF2-40B4-BE49-F238E27FC236}">
              <a16:creationId xmlns:a16="http://schemas.microsoft.com/office/drawing/2014/main" id="{00000000-0008-0000-6100-000044010000}"/>
            </a:ext>
          </a:extLst>
        </xdr:cNvPr>
        <xdr:cNvSpPr txBox="1">
          <a:spLocks noChangeArrowheads="1"/>
        </xdr:cNvSpPr>
      </xdr:nvSpPr>
      <xdr:spPr bwMode="auto">
        <a:xfrm>
          <a:off x="923925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485775</xdr:colOff>
      <xdr:row>17</xdr:row>
      <xdr:rowOff>38100</xdr:rowOff>
    </xdr:to>
    <xdr:sp macro="" textlink="">
      <xdr:nvSpPr>
        <xdr:cNvPr id="325" name="Text Box 16">
          <a:extLst>
            <a:ext uri="{FF2B5EF4-FFF2-40B4-BE49-F238E27FC236}">
              <a16:creationId xmlns:a16="http://schemas.microsoft.com/office/drawing/2014/main" id="{00000000-0008-0000-6100-000045010000}"/>
            </a:ext>
          </a:extLst>
        </xdr:cNvPr>
        <xdr:cNvSpPr txBox="1">
          <a:spLocks noChangeArrowheads="1"/>
        </xdr:cNvSpPr>
      </xdr:nvSpPr>
      <xdr:spPr bwMode="auto">
        <a:xfrm>
          <a:off x="923925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26" name="Text Box 1">
          <a:extLst>
            <a:ext uri="{FF2B5EF4-FFF2-40B4-BE49-F238E27FC236}">
              <a16:creationId xmlns:a16="http://schemas.microsoft.com/office/drawing/2014/main" id="{00000000-0008-0000-6100-000046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27" name="Text Box 3">
          <a:extLst>
            <a:ext uri="{FF2B5EF4-FFF2-40B4-BE49-F238E27FC236}">
              <a16:creationId xmlns:a16="http://schemas.microsoft.com/office/drawing/2014/main" id="{00000000-0008-0000-6100-000047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28" name="Text Box 4">
          <a:extLst>
            <a:ext uri="{FF2B5EF4-FFF2-40B4-BE49-F238E27FC236}">
              <a16:creationId xmlns:a16="http://schemas.microsoft.com/office/drawing/2014/main" id="{00000000-0008-0000-6100-000048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29" name="Text Box 5">
          <a:extLst>
            <a:ext uri="{FF2B5EF4-FFF2-40B4-BE49-F238E27FC236}">
              <a16:creationId xmlns:a16="http://schemas.microsoft.com/office/drawing/2014/main" id="{00000000-0008-0000-6100-000049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30" name="Text Box 6">
          <a:extLst>
            <a:ext uri="{FF2B5EF4-FFF2-40B4-BE49-F238E27FC236}">
              <a16:creationId xmlns:a16="http://schemas.microsoft.com/office/drawing/2014/main" id="{00000000-0008-0000-6100-00004A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31" name="Text Box 7">
          <a:extLst>
            <a:ext uri="{FF2B5EF4-FFF2-40B4-BE49-F238E27FC236}">
              <a16:creationId xmlns:a16="http://schemas.microsoft.com/office/drawing/2014/main" id="{00000000-0008-0000-6100-00004B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571500</xdr:colOff>
      <xdr:row>17</xdr:row>
      <xdr:rowOff>38100</xdr:rowOff>
    </xdr:to>
    <xdr:sp macro="" textlink="">
      <xdr:nvSpPr>
        <xdr:cNvPr id="332" name="Text Box 9">
          <a:extLst>
            <a:ext uri="{FF2B5EF4-FFF2-40B4-BE49-F238E27FC236}">
              <a16:creationId xmlns:a16="http://schemas.microsoft.com/office/drawing/2014/main" id="{00000000-0008-0000-6100-00004C010000}"/>
            </a:ext>
          </a:extLst>
        </xdr:cNvPr>
        <xdr:cNvSpPr txBox="1">
          <a:spLocks noChangeArrowheads="1"/>
        </xdr:cNvSpPr>
      </xdr:nvSpPr>
      <xdr:spPr bwMode="auto">
        <a:xfrm>
          <a:off x="923925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33" name="Text Box 15">
          <a:extLst>
            <a:ext uri="{FF2B5EF4-FFF2-40B4-BE49-F238E27FC236}">
              <a16:creationId xmlns:a16="http://schemas.microsoft.com/office/drawing/2014/main" id="{00000000-0008-0000-6100-00004D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34" name="Text Box 16">
          <a:extLst>
            <a:ext uri="{FF2B5EF4-FFF2-40B4-BE49-F238E27FC236}">
              <a16:creationId xmlns:a16="http://schemas.microsoft.com/office/drawing/2014/main" id="{00000000-0008-0000-6100-00004E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35" name="Text Box 17">
          <a:extLst>
            <a:ext uri="{FF2B5EF4-FFF2-40B4-BE49-F238E27FC236}">
              <a16:creationId xmlns:a16="http://schemas.microsoft.com/office/drawing/2014/main" id="{00000000-0008-0000-6100-00004F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36" name="Text Box 1">
          <a:extLst>
            <a:ext uri="{FF2B5EF4-FFF2-40B4-BE49-F238E27FC236}">
              <a16:creationId xmlns:a16="http://schemas.microsoft.com/office/drawing/2014/main" id="{00000000-0008-0000-6100-000050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37" name="Text Box 3">
          <a:extLst>
            <a:ext uri="{FF2B5EF4-FFF2-40B4-BE49-F238E27FC236}">
              <a16:creationId xmlns:a16="http://schemas.microsoft.com/office/drawing/2014/main" id="{00000000-0008-0000-6100-000051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38" name="Text Box 4">
          <a:extLst>
            <a:ext uri="{FF2B5EF4-FFF2-40B4-BE49-F238E27FC236}">
              <a16:creationId xmlns:a16="http://schemas.microsoft.com/office/drawing/2014/main" id="{00000000-0008-0000-6100-000052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39" name="Text Box 5">
          <a:extLst>
            <a:ext uri="{FF2B5EF4-FFF2-40B4-BE49-F238E27FC236}">
              <a16:creationId xmlns:a16="http://schemas.microsoft.com/office/drawing/2014/main" id="{00000000-0008-0000-6100-000053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40" name="Text Box 6">
          <a:extLst>
            <a:ext uri="{FF2B5EF4-FFF2-40B4-BE49-F238E27FC236}">
              <a16:creationId xmlns:a16="http://schemas.microsoft.com/office/drawing/2014/main" id="{00000000-0008-0000-6100-000054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41" name="Text Box 7">
          <a:extLst>
            <a:ext uri="{FF2B5EF4-FFF2-40B4-BE49-F238E27FC236}">
              <a16:creationId xmlns:a16="http://schemas.microsoft.com/office/drawing/2014/main" id="{00000000-0008-0000-6100-000055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571500</xdr:colOff>
      <xdr:row>17</xdr:row>
      <xdr:rowOff>38100</xdr:rowOff>
    </xdr:to>
    <xdr:sp macro="" textlink="">
      <xdr:nvSpPr>
        <xdr:cNvPr id="342" name="Text Box 9">
          <a:extLst>
            <a:ext uri="{FF2B5EF4-FFF2-40B4-BE49-F238E27FC236}">
              <a16:creationId xmlns:a16="http://schemas.microsoft.com/office/drawing/2014/main" id="{00000000-0008-0000-6100-000056010000}"/>
            </a:ext>
          </a:extLst>
        </xdr:cNvPr>
        <xdr:cNvSpPr txBox="1">
          <a:spLocks noChangeArrowheads="1"/>
        </xdr:cNvSpPr>
      </xdr:nvSpPr>
      <xdr:spPr bwMode="auto">
        <a:xfrm>
          <a:off x="923925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43" name="Text Box 15">
          <a:extLst>
            <a:ext uri="{FF2B5EF4-FFF2-40B4-BE49-F238E27FC236}">
              <a16:creationId xmlns:a16="http://schemas.microsoft.com/office/drawing/2014/main" id="{00000000-0008-0000-6100-000057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44" name="Text Box 16">
          <a:extLst>
            <a:ext uri="{FF2B5EF4-FFF2-40B4-BE49-F238E27FC236}">
              <a16:creationId xmlns:a16="http://schemas.microsoft.com/office/drawing/2014/main" id="{00000000-0008-0000-6100-000058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45" name="Text Box 17">
          <a:extLst>
            <a:ext uri="{FF2B5EF4-FFF2-40B4-BE49-F238E27FC236}">
              <a16:creationId xmlns:a16="http://schemas.microsoft.com/office/drawing/2014/main" id="{00000000-0008-0000-6100-000059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346" name="Text Box 1">
          <a:extLst>
            <a:ext uri="{FF2B5EF4-FFF2-40B4-BE49-F238E27FC236}">
              <a16:creationId xmlns:a16="http://schemas.microsoft.com/office/drawing/2014/main" id="{00000000-0008-0000-6100-00005A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347" name="Text Box 4">
          <a:extLst>
            <a:ext uri="{FF2B5EF4-FFF2-40B4-BE49-F238E27FC236}">
              <a16:creationId xmlns:a16="http://schemas.microsoft.com/office/drawing/2014/main" id="{00000000-0008-0000-6100-00005B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348" name="Text Box 6">
          <a:extLst>
            <a:ext uri="{FF2B5EF4-FFF2-40B4-BE49-F238E27FC236}">
              <a16:creationId xmlns:a16="http://schemas.microsoft.com/office/drawing/2014/main" id="{00000000-0008-0000-6100-00005C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485775</xdr:colOff>
      <xdr:row>17</xdr:row>
      <xdr:rowOff>38100</xdr:rowOff>
    </xdr:to>
    <xdr:sp macro="" textlink="">
      <xdr:nvSpPr>
        <xdr:cNvPr id="349" name="Text Box 7">
          <a:extLst>
            <a:ext uri="{FF2B5EF4-FFF2-40B4-BE49-F238E27FC236}">
              <a16:creationId xmlns:a16="http://schemas.microsoft.com/office/drawing/2014/main" id="{00000000-0008-0000-6100-00005D010000}"/>
            </a:ext>
          </a:extLst>
        </xdr:cNvPr>
        <xdr:cNvSpPr txBox="1">
          <a:spLocks noChangeArrowheads="1"/>
        </xdr:cNvSpPr>
      </xdr:nvSpPr>
      <xdr:spPr bwMode="auto">
        <a:xfrm>
          <a:off x="923925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350" name="Text Box 8">
          <a:extLst>
            <a:ext uri="{FF2B5EF4-FFF2-40B4-BE49-F238E27FC236}">
              <a16:creationId xmlns:a16="http://schemas.microsoft.com/office/drawing/2014/main" id="{00000000-0008-0000-6100-00005E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523875</xdr:colOff>
      <xdr:row>17</xdr:row>
      <xdr:rowOff>38100</xdr:rowOff>
    </xdr:to>
    <xdr:sp macro="" textlink="">
      <xdr:nvSpPr>
        <xdr:cNvPr id="351" name="Text Box 9">
          <a:extLst>
            <a:ext uri="{FF2B5EF4-FFF2-40B4-BE49-F238E27FC236}">
              <a16:creationId xmlns:a16="http://schemas.microsoft.com/office/drawing/2014/main" id="{00000000-0008-0000-6100-00005F010000}"/>
            </a:ext>
          </a:extLst>
        </xdr:cNvPr>
        <xdr:cNvSpPr txBox="1">
          <a:spLocks noChangeArrowheads="1"/>
        </xdr:cNvSpPr>
      </xdr:nvSpPr>
      <xdr:spPr bwMode="auto">
        <a:xfrm>
          <a:off x="923925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523875</xdr:colOff>
      <xdr:row>17</xdr:row>
      <xdr:rowOff>38100</xdr:rowOff>
    </xdr:to>
    <xdr:sp macro="" textlink="">
      <xdr:nvSpPr>
        <xdr:cNvPr id="352" name="Text Box 13">
          <a:extLst>
            <a:ext uri="{FF2B5EF4-FFF2-40B4-BE49-F238E27FC236}">
              <a16:creationId xmlns:a16="http://schemas.microsoft.com/office/drawing/2014/main" id="{00000000-0008-0000-6100-000060010000}"/>
            </a:ext>
          </a:extLst>
        </xdr:cNvPr>
        <xdr:cNvSpPr txBox="1">
          <a:spLocks noChangeArrowheads="1"/>
        </xdr:cNvSpPr>
      </xdr:nvSpPr>
      <xdr:spPr bwMode="auto">
        <a:xfrm>
          <a:off x="923925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485775</xdr:colOff>
      <xdr:row>17</xdr:row>
      <xdr:rowOff>38100</xdr:rowOff>
    </xdr:to>
    <xdr:sp macro="" textlink="">
      <xdr:nvSpPr>
        <xdr:cNvPr id="353" name="Text Box 15">
          <a:extLst>
            <a:ext uri="{FF2B5EF4-FFF2-40B4-BE49-F238E27FC236}">
              <a16:creationId xmlns:a16="http://schemas.microsoft.com/office/drawing/2014/main" id="{00000000-0008-0000-6100-000061010000}"/>
            </a:ext>
          </a:extLst>
        </xdr:cNvPr>
        <xdr:cNvSpPr txBox="1">
          <a:spLocks noChangeArrowheads="1"/>
        </xdr:cNvSpPr>
      </xdr:nvSpPr>
      <xdr:spPr bwMode="auto">
        <a:xfrm>
          <a:off x="923925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485775</xdr:colOff>
      <xdr:row>17</xdr:row>
      <xdr:rowOff>38100</xdr:rowOff>
    </xdr:to>
    <xdr:sp macro="" textlink="">
      <xdr:nvSpPr>
        <xdr:cNvPr id="354" name="Text Box 16">
          <a:extLst>
            <a:ext uri="{FF2B5EF4-FFF2-40B4-BE49-F238E27FC236}">
              <a16:creationId xmlns:a16="http://schemas.microsoft.com/office/drawing/2014/main" id="{00000000-0008-0000-6100-000062010000}"/>
            </a:ext>
          </a:extLst>
        </xdr:cNvPr>
        <xdr:cNvSpPr txBox="1">
          <a:spLocks noChangeArrowheads="1"/>
        </xdr:cNvSpPr>
      </xdr:nvSpPr>
      <xdr:spPr bwMode="auto">
        <a:xfrm>
          <a:off x="923925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55" name="Text Box 1">
          <a:extLst>
            <a:ext uri="{FF2B5EF4-FFF2-40B4-BE49-F238E27FC236}">
              <a16:creationId xmlns:a16="http://schemas.microsoft.com/office/drawing/2014/main" id="{00000000-0008-0000-6100-000063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56" name="Text Box 3">
          <a:extLst>
            <a:ext uri="{FF2B5EF4-FFF2-40B4-BE49-F238E27FC236}">
              <a16:creationId xmlns:a16="http://schemas.microsoft.com/office/drawing/2014/main" id="{00000000-0008-0000-6100-000064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57" name="Text Box 4">
          <a:extLst>
            <a:ext uri="{FF2B5EF4-FFF2-40B4-BE49-F238E27FC236}">
              <a16:creationId xmlns:a16="http://schemas.microsoft.com/office/drawing/2014/main" id="{00000000-0008-0000-6100-000065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58" name="Text Box 5">
          <a:extLst>
            <a:ext uri="{FF2B5EF4-FFF2-40B4-BE49-F238E27FC236}">
              <a16:creationId xmlns:a16="http://schemas.microsoft.com/office/drawing/2014/main" id="{00000000-0008-0000-6100-000066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59" name="Text Box 6">
          <a:extLst>
            <a:ext uri="{FF2B5EF4-FFF2-40B4-BE49-F238E27FC236}">
              <a16:creationId xmlns:a16="http://schemas.microsoft.com/office/drawing/2014/main" id="{00000000-0008-0000-6100-000067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60" name="Text Box 7">
          <a:extLst>
            <a:ext uri="{FF2B5EF4-FFF2-40B4-BE49-F238E27FC236}">
              <a16:creationId xmlns:a16="http://schemas.microsoft.com/office/drawing/2014/main" id="{00000000-0008-0000-6100-000068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571500</xdr:colOff>
      <xdr:row>17</xdr:row>
      <xdr:rowOff>38100</xdr:rowOff>
    </xdr:to>
    <xdr:sp macro="" textlink="">
      <xdr:nvSpPr>
        <xdr:cNvPr id="361" name="Text Box 9">
          <a:extLst>
            <a:ext uri="{FF2B5EF4-FFF2-40B4-BE49-F238E27FC236}">
              <a16:creationId xmlns:a16="http://schemas.microsoft.com/office/drawing/2014/main" id="{00000000-0008-0000-6100-000069010000}"/>
            </a:ext>
          </a:extLst>
        </xdr:cNvPr>
        <xdr:cNvSpPr txBox="1">
          <a:spLocks noChangeArrowheads="1"/>
        </xdr:cNvSpPr>
      </xdr:nvSpPr>
      <xdr:spPr bwMode="auto">
        <a:xfrm>
          <a:off x="923925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62" name="Text Box 15">
          <a:extLst>
            <a:ext uri="{FF2B5EF4-FFF2-40B4-BE49-F238E27FC236}">
              <a16:creationId xmlns:a16="http://schemas.microsoft.com/office/drawing/2014/main" id="{00000000-0008-0000-6100-00006A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63" name="Text Box 16">
          <a:extLst>
            <a:ext uri="{FF2B5EF4-FFF2-40B4-BE49-F238E27FC236}">
              <a16:creationId xmlns:a16="http://schemas.microsoft.com/office/drawing/2014/main" id="{00000000-0008-0000-6100-00006B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64" name="Text Box 17">
          <a:extLst>
            <a:ext uri="{FF2B5EF4-FFF2-40B4-BE49-F238E27FC236}">
              <a16:creationId xmlns:a16="http://schemas.microsoft.com/office/drawing/2014/main" id="{00000000-0008-0000-6100-00006C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65" name="Text Box 1">
          <a:extLst>
            <a:ext uri="{FF2B5EF4-FFF2-40B4-BE49-F238E27FC236}">
              <a16:creationId xmlns:a16="http://schemas.microsoft.com/office/drawing/2014/main" id="{00000000-0008-0000-6100-00006D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66" name="Text Box 3">
          <a:extLst>
            <a:ext uri="{FF2B5EF4-FFF2-40B4-BE49-F238E27FC236}">
              <a16:creationId xmlns:a16="http://schemas.microsoft.com/office/drawing/2014/main" id="{00000000-0008-0000-6100-00006E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67" name="Text Box 4">
          <a:extLst>
            <a:ext uri="{FF2B5EF4-FFF2-40B4-BE49-F238E27FC236}">
              <a16:creationId xmlns:a16="http://schemas.microsoft.com/office/drawing/2014/main" id="{00000000-0008-0000-6100-00006F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68" name="Text Box 5">
          <a:extLst>
            <a:ext uri="{FF2B5EF4-FFF2-40B4-BE49-F238E27FC236}">
              <a16:creationId xmlns:a16="http://schemas.microsoft.com/office/drawing/2014/main" id="{00000000-0008-0000-6100-000070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69" name="Text Box 6">
          <a:extLst>
            <a:ext uri="{FF2B5EF4-FFF2-40B4-BE49-F238E27FC236}">
              <a16:creationId xmlns:a16="http://schemas.microsoft.com/office/drawing/2014/main" id="{00000000-0008-0000-6100-000071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70" name="Text Box 7">
          <a:extLst>
            <a:ext uri="{FF2B5EF4-FFF2-40B4-BE49-F238E27FC236}">
              <a16:creationId xmlns:a16="http://schemas.microsoft.com/office/drawing/2014/main" id="{00000000-0008-0000-6100-000072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571500</xdr:colOff>
      <xdr:row>17</xdr:row>
      <xdr:rowOff>38100</xdr:rowOff>
    </xdr:to>
    <xdr:sp macro="" textlink="">
      <xdr:nvSpPr>
        <xdr:cNvPr id="371" name="Text Box 9">
          <a:extLst>
            <a:ext uri="{FF2B5EF4-FFF2-40B4-BE49-F238E27FC236}">
              <a16:creationId xmlns:a16="http://schemas.microsoft.com/office/drawing/2014/main" id="{00000000-0008-0000-6100-000073010000}"/>
            </a:ext>
          </a:extLst>
        </xdr:cNvPr>
        <xdr:cNvSpPr txBox="1">
          <a:spLocks noChangeArrowheads="1"/>
        </xdr:cNvSpPr>
      </xdr:nvSpPr>
      <xdr:spPr bwMode="auto">
        <a:xfrm>
          <a:off x="923925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72" name="Text Box 15">
          <a:extLst>
            <a:ext uri="{FF2B5EF4-FFF2-40B4-BE49-F238E27FC236}">
              <a16:creationId xmlns:a16="http://schemas.microsoft.com/office/drawing/2014/main" id="{00000000-0008-0000-6100-000074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73" name="Text Box 16">
          <a:extLst>
            <a:ext uri="{FF2B5EF4-FFF2-40B4-BE49-F238E27FC236}">
              <a16:creationId xmlns:a16="http://schemas.microsoft.com/office/drawing/2014/main" id="{00000000-0008-0000-6100-000075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74" name="Text Box 17">
          <a:extLst>
            <a:ext uri="{FF2B5EF4-FFF2-40B4-BE49-F238E27FC236}">
              <a16:creationId xmlns:a16="http://schemas.microsoft.com/office/drawing/2014/main" id="{00000000-0008-0000-6100-000076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375" name="Text Box 1">
          <a:extLst>
            <a:ext uri="{FF2B5EF4-FFF2-40B4-BE49-F238E27FC236}">
              <a16:creationId xmlns:a16="http://schemas.microsoft.com/office/drawing/2014/main" id="{00000000-0008-0000-6100-000077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376" name="Text Box 4">
          <a:extLst>
            <a:ext uri="{FF2B5EF4-FFF2-40B4-BE49-F238E27FC236}">
              <a16:creationId xmlns:a16="http://schemas.microsoft.com/office/drawing/2014/main" id="{00000000-0008-0000-6100-000078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377" name="Text Box 6">
          <a:extLst>
            <a:ext uri="{FF2B5EF4-FFF2-40B4-BE49-F238E27FC236}">
              <a16:creationId xmlns:a16="http://schemas.microsoft.com/office/drawing/2014/main" id="{00000000-0008-0000-6100-000079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485775</xdr:colOff>
      <xdr:row>17</xdr:row>
      <xdr:rowOff>38100</xdr:rowOff>
    </xdr:to>
    <xdr:sp macro="" textlink="">
      <xdr:nvSpPr>
        <xdr:cNvPr id="378" name="Text Box 7">
          <a:extLst>
            <a:ext uri="{FF2B5EF4-FFF2-40B4-BE49-F238E27FC236}">
              <a16:creationId xmlns:a16="http://schemas.microsoft.com/office/drawing/2014/main" id="{00000000-0008-0000-6100-00007A010000}"/>
            </a:ext>
          </a:extLst>
        </xdr:cNvPr>
        <xdr:cNvSpPr txBox="1">
          <a:spLocks noChangeArrowheads="1"/>
        </xdr:cNvSpPr>
      </xdr:nvSpPr>
      <xdr:spPr bwMode="auto">
        <a:xfrm>
          <a:off x="923925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17</xdr:row>
      <xdr:rowOff>28575</xdr:rowOff>
    </xdr:to>
    <xdr:sp macro="" textlink="">
      <xdr:nvSpPr>
        <xdr:cNvPr id="379" name="Text Box 8">
          <a:extLst>
            <a:ext uri="{FF2B5EF4-FFF2-40B4-BE49-F238E27FC236}">
              <a16:creationId xmlns:a16="http://schemas.microsoft.com/office/drawing/2014/main" id="{00000000-0008-0000-6100-00007B010000}"/>
            </a:ext>
          </a:extLst>
        </xdr:cNvPr>
        <xdr:cNvSpPr txBox="1">
          <a:spLocks noChangeArrowheads="1"/>
        </xdr:cNvSpPr>
      </xdr:nvSpPr>
      <xdr:spPr bwMode="auto">
        <a:xfrm>
          <a:off x="923925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523875</xdr:colOff>
      <xdr:row>17</xdr:row>
      <xdr:rowOff>38100</xdr:rowOff>
    </xdr:to>
    <xdr:sp macro="" textlink="">
      <xdr:nvSpPr>
        <xdr:cNvPr id="380" name="Text Box 9">
          <a:extLst>
            <a:ext uri="{FF2B5EF4-FFF2-40B4-BE49-F238E27FC236}">
              <a16:creationId xmlns:a16="http://schemas.microsoft.com/office/drawing/2014/main" id="{00000000-0008-0000-6100-00007C010000}"/>
            </a:ext>
          </a:extLst>
        </xdr:cNvPr>
        <xdr:cNvSpPr txBox="1">
          <a:spLocks noChangeArrowheads="1"/>
        </xdr:cNvSpPr>
      </xdr:nvSpPr>
      <xdr:spPr bwMode="auto">
        <a:xfrm>
          <a:off x="923925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523875</xdr:colOff>
      <xdr:row>17</xdr:row>
      <xdr:rowOff>38100</xdr:rowOff>
    </xdr:to>
    <xdr:sp macro="" textlink="">
      <xdr:nvSpPr>
        <xdr:cNvPr id="381" name="Text Box 13">
          <a:extLst>
            <a:ext uri="{FF2B5EF4-FFF2-40B4-BE49-F238E27FC236}">
              <a16:creationId xmlns:a16="http://schemas.microsoft.com/office/drawing/2014/main" id="{00000000-0008-0000-6100-00007D010000}"/>
            </a:ext>
          </a:extLst>
        </xdr:cNvPr>
        <xdr:cNvSpPr txBox="1">
          <a:spLocks noChangeArrowheads="1"/>
        </xdr:cNvSpPr>
      </xdr:nvSpPr>
      <xdr:spPr bwMode="auto">
        <a:xfrm>
          <a:off x="923925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485775</xdr:colOff>
      <xdr:row>17</xdr:row>
      <xdr:rowOff>38100</xdr:rowOff>
    </xdr:to>
    <xdr:sp macro="" textlink="">
      <xdr:nvSpPr>
        <xdr:cNvPr id="382" name="Text Box 15">
          <a:extLst>
            <a:ext uri="{FF2B5EF4-FFF2-40B4-BE49-F238E27FC236}">
              <a16:creationId xmlns:a16="http://schemas.microsoft.com/office/drawing/2014/main" id="{00000000-0008-0000-6100-00007E010000}"/>
            </a:ext>
          </a:extLst>
        </xdr:cNvPr>
        <xdr:cNvSpPr txBox="1">
          <a:spLocks noChangeArrowheads="1"/>
        </xdr:cNvSpPr>
      </xdr:nvSpPr>
      <xdr:spPr bwMode="auto">
        <a:xfrm>
          <a:off x="923925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485775</xdr:colOff>
      <xdr:row>17</xdr:row>
      <xdr:rowOff>38100</xdr:rowOff>
    </xdr:to>
    <xdr:sp macro="" textlink="">
      <xdr:nvSpPr>
        <xdr:cNvPr id="383" name="Text Box 16">
          <a:extLst>
            <a:ext uri="{FF2B5EF4-FFF2-40B4-BE49-F238E27FC236}">
              <a16:creationId xmlns:a16="http://schemas.microsoft.com/office/drawing/2014/main" id="{00000000-0008-0000-6100-00007F010000}"/>
            </a:ext>
          </a:extLst>
        </xdr:cNvPr>
        <xdr:cNvSpPr txBox="1">
          <a:spLocks noChangeArrowheads="1"/>
        </xdr:cNvSpPr>
      </xdr:nvSpPr>
      <xdr:spPr bwMode="auto">
        <a:xfrm>
          <a:off x="923925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84" name="Text Box 1">
          <a:extLst>
            <a:ext uri="{FF2B5EF4-FFF2-40B4-BE49-F238E27FC236}">
              <a16:creationId xmlns:a16="http://schemas.microsoft.com/office/drawing/2014/main" id="{00000000-0008-0000-6100-000080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85" name="Text Box 3">
          <a:extLst>
            <a:ext uri="{FF2B5EF4-FFF2-40B4-BE49-F238E27FC236}">
              <a16:creationId xmlns:a16="http://schemas.microsoft.com/office/drawing/2014/main" id="{00000000-0008-0000-6100-000081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86" name="Text Box 4">
          <a:extLst>
            <a:ext uri="{FF2B5EF4-FFF2-40B4-BE49-F238E27FC236}">
              <a16:creationId xmlns:a16="http://schemas.microsoft.com/office/drawing/2014/main" id="{00000000-0008-0000-6100-000082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87" name="Text Box 5">
          <a:extLst>
            <a:ext uri="{FF2B5EF4-FFF2-40B4-BE49-F238E27FC236}">
              <a16:creationId xmlns:a16="http://schemas.microsoft.com/office/drawing/2014/main" id="{00000000-0008-0000-6100-000083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88" name="Text Box 6">
          <a:extLst>
            <a:ext uri="{FF2B5EF4-FFF2-40B4-BE49-F238E27FC236}">
              <a16:creationId xmlns:a16="http://schemas.microsoft.com/office/drawing/2014/main" id="{00000000-0008-0000-6100-000084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89" name="Text Box 7">
          <a:extLst>
            <a:ext uri="{FF2B5EF4-FFF2-40B4-BE49-F238E27FC236}">
              <a16:creationId xmlns:a16="http://schemas.microsoft.com/office/drawing/2014/main" id="{00000000-0008-0000-6100-000085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571500</xdr:colOff>
      <xdr:row>17</xdr:row>
      <xdr:rowOff>38100</xdr:rowOff>
    </xdr:to>
    <xdr:sp macro="" textlink="">
      <xdr:nvSpPr>
        <xdr:cNvPr id="390" name="Text Box 9">
          <a:extLst>
            <a:ext uri="{FF2B5EF4-FFF2-40B4-BE49-F238E27FC236}">
              <a16:creationId xmlns:a16="http://schemas.microsoft.com/office/drawing/2014/main" id="{00000000-0008-0000-6100-000086010000}"/>
            </a:ext>
          </a:extLst>
        </xdr:cNvPr>
        <xdr:cNvSpPr txBox="1">
          <a:spLocks noChangeArrowheads="1"/>
        </xdr:cNvSpPr>
      </xdr:nvSpPr>
      <xdr:spPr bwMode="auto">
        <a:xfrm>
          <a:off x="923925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91" name="Text Box 15">
          <a:extLst>
            <a:ext uri="{FF2B5EF4-FFF2-40B4-BE49-F238E27FC236}">
              <a16:creationId xmlns:a16="http://schemas.microsoft.com/office/drawing/2014/main" id="{00000000-0008-0000-6100-000087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92" name="Text Box 16">
          <a:extLst>
            <a:ext uri="{FF2B5EF4-FFF2-40B4-BE49-F238E27FC236}">
              <a16:creationId xmlns:a16="http://schemas.microsoft.com/office/drawing/2014/main" id="{00000000-0008-0000-6100-000088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93" name="Text Box 17">
          <a:extLst>
            <a:ext uri="{FF2B5EF4-FFF2-40B4-BE49-F238E27FC236}">
              <a16:creationId xmlns:a16="http://schemas.microsoft.com/office/drawing/2014/main" id="{00000000-0008-0000-6100-000089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94" name="Text Box 1">
          <a:extLst>
            <a:ext uri="{FF2B5EF4-FFF2-40B4-BE49-F238E27FC236}">
              <a16:creationId xmlns:a16="http://schemas.microsoft.com/office/drawing/2014/main" id="{00000000-0008-0000-6100-00008A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95" name="Text Box 3">
          <a:extLst>
            <a:ext uri="{FF2B5EF4-FFF2-40B4-BE49-F238E27FC236}">
              <a16:creationId xmlns:a16="http://schemas.microsoft.com/office/drawing/2014/main" id="{00000000-0008-0000-6100-00008B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96" name="Text Box 4">
          <a:extLst>
            <a:ext uri="{FF2B5EF4-FFF2-40B4-BE49-F238E27FC236}">
              <a16:creationId xmlns:a16="http://schemas.microsoft.com/office/drawing/2014/main" id="{00000000-0008-0000-6100-00008C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97" name="Text Box 5">
          <a:extLst>
            <a:ext uri="{FF2B5EF4-FFF2-40B4-BE49-F238E27FC236}">
              <a16:creationId xmlns:a16="http://schemas.microsoft.com/office/drawing/2014/main" id="{00000000-0008-0000-6100-00008D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219075</xdr:colOff>
      <xdr:row>17</xdr:row>
      <xdr:rowOff>28575</xdr:rowOff>
    </xdr:to>
    <xdr:sp macro="" textlink="">
      <xdr:nvSpPr>
        <xdr:cNvPr id="398" name="Text Box 6">
          <a:extLst>
            <a:ext uri="{FF2B5EF4-FFF2-40B4-BE49-F238E27FC236}">
              <a16:creationId xmlns:a16="http://schemas.microsoft.com/office/drawing/2014/main" id="{00000000-0008-0000-6100-00008E010000}"/>
            </a:ext>
          </a:extLst>
        </xdr:cNvPr>
        <xdr:cNvSpPr txBox="1">
          <a:spLocks noChangeArrowheads="1"/>
        </xdr:cNvSpPr>
      </xdr:nvSpPr>
      <xdr:spPr bwMode="auto">
        <a:xfrm>
          <a:off x="923925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399" name="Text Box 7">
          <a:extLst>
            <a:ext uri="{FF2B5EF4-FFF2-40B4-BE49-F238E27FC236}">
              <a16:creationId xmlns:a16="http://schemas.microsoft.com/office/drawing/2014/main" id="{00000000-0008-0000-6100-00008F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571500</xdr:colOff>
      <xdr:row>17</xdr:row>
      <xdr:rowOff>38100</xdr:rowOff>
    </xdr:to>
    <xdr:sp macro="" textlink="">
      <xdr:nvSpPr>
        <xdr:cNvPr id="400" name="Text Box 9">
          <a:extLst>
            <a:ext uri="{FF2B5EF4-FFF2-40B4-BE49-F238E27FC236}">
              <a16:creationId xmlns:a16="http://schemas.microsoft.com/office/drawing/2014/main" id="{00000000-0008-0000-6100-000090010000}"/>
            </a:ext>
          </a:extLst>
        </xdr:cNvPr>
        <xdr:cNvSpPr txBox="1">
          <a:spLocks noChangeArrowheads="1"/>
        </xdr:cNvSpPr>
      </xdr:nvSpPr>
      <xdr:spPr bwMode="auto">
        <a:xfrm>
          <a:off x="923925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401" name="Text Box 15">
          <a:extLst>
            <a:ext uri="{FF2B5EF4-FFF2-40B4-BE49-F238E27FC236}">
              <a16:creationId xmlns:a16="http://schemas.microsoft.com/office/drawing/2014/main" id="{00000000-0008-0000-6100-000091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402" name="Text Box 16">
          <a:extLst>
            <a:ext uri="{FF2B5EF4-FFF2-40B4-BE49-F238E27FC236}">
              <a16:creationId xmlns:a16="http://schemas.microsoft.com/office/drawing/2014/main" id="{00000000-0008-0000-6100-000092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533400</xdr:colOff>
      <xdr:row>17</xdr:row>
      <xdr:rowOff>38100</xdr:rowOff>
    </xdr:to>
    <xdr:sp macro="" textlink="">
      <xdr:nvSpPr>
        <xdr:cNvPr id="403" name="Text Box 17">
          <a:extLst>
            <a:ext uri="{FF2B5EF4-FFF2-40B4-BE49-F238E27FC236}">
              <a16:creationId xmlns:a16="http://schemas.microsoft.com/office/drawing/2014/main" id="{00000000-0008-0000-6100-000093010000}"/>
            </a:ext>
          </a:extLst>
        </xdr:cNvPr>
        <xdr:cNvSpPr txBox="1">
          <a:spLocks noChangeArrowheads="1"/>
        </xdr:cNvSpPr>
      </xdr:nvSpPr>
      <xdr:spPr bwMode="auto">
        <a:xfrm>
          <a:off x="923925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133350</xdr:colOff>
      <xdr:row>7</xdr:row>
      <xdr:rowOff>28575</xdr:rowOff>
    </xdr:to>
    <xdr:sp macro="" textlink="">
      <xdr:nvSpPr>
        <xdr:cNvPr id="404" name="Text Box 1">
          <a:extLst>
            <a:ext uri="{FF2B5EF4-FFF2-40B4-BE49-F238E27FC236}">
              <a16:creationId xmlns:a16="http://schemas.microsoft.com/office/drawing/2014/main" id="{00000000-0008-0000-6100-000094010000}"/>
            </a:ext>
          </a:extLst>
        </xdr:cNvPr>
        <xdr:cNvSpPr txBox="1">
          <a:spLocks noChangeArrowheads="1"/>
        </xdr:cNvSpPr>
      </xdr:nvSpPr>
      <xdr:spPr bwMode="auto">
        <a:xfrm>
          <a:off x="9239250" y="35814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133350</xdr:colOff>
      <xdr:row>7</xdr:row>
      <xdr:rowOff>28575</xdr:rowOff>
    </xdr:to>
    <xdr:sp macro="" textlink="">
      <xdr:nvSpPr>
        <xdr:cNvPr id="405" name="Text Box 4">
          <a:extLst>
            <a:ext uri="{FF2B5EF4-FFF2-40B4-BE49-F238E27FC236}">
              <a16:creationId xmlns:a16="http://schemas.microsoft.com/office/drawing/2014/main" id="{00000000-0008-0000-6100-000095010000}"/>
            </a:ext>
          </a:extLst>
        </xdr:cNvPr>
        <xdr:cNvSpPr txBox="1">
          <a:spLocks noChangeArrowheads="1"/>
        </xdr:cNvSpPr>
      </xdr:nvSpPr>
      <xdr:spPr bwMode="auto">
        <a:xfrm>
          <a:off x="9239250" y="35814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133350</xdr:colOff>
      <xdr:row>7</xdr:row>
      <xdr:rowOff>28575</xdr:rowOff>
    </xdr:to>
    <xdr:sp macro="" textlink="">
      <xdr:nvSpPr>
        <xdr:cNvPr id="406" name="Text Box 6">
          <a:extLst>
            <a:ext uri="{FF2B5EF4-FFF2-40B4-BE49-F238E27FC236}">
              <a16:creationId xmlns:a16="http://schemas.microsoft.com/office/drawing/2014/main" id="{00000000-0008-0000-6100-000096010000}"/>
            </a:ext>
          </a:extLst>
        </xdr:cNvPr>
        <xdr:cNvSpPr txBox="1">
          <a:spLocks noChangeArrowheads="1"/>
        </xdr:cNvSpPr>
      </xdr:nvSpPr>
      <xdr:spPr bwMode="auto">
        <a:xfrm>
          <a:off x="9239250" y="35814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485775</xdr:colOff>
      <xdr:row>7</xdr:row>
      <xdr:rowOff>66675</xdr:rowOff>
    </xdr:to>
    <xdr:sp macro="" textlink="">
      <xdr:nvSpPr>
        <xdr:cNvPr id="407" name="Text Box 7">
          <a:extLst>
            <a:ext uri="{FF2B5EF4-FFF2-40B4-BE49-F238E27FC236}">
              <a16:creationId xmlns:a16="http://schemas.microsoft.com/office/drawing/2014/main" id="{00000000-0008-0000-6100-000097010000}"/>
            </a:ext>
          </a:extLst>
        </xdr:cNvPr>
        <xdr:cNvSpPr txBox="1">
          <a:spLocks noChangeArrowheads="1"/>
        </xdr:cNvSpPr>
      </xdr:nvSpPr>
      <xdr:spPr bwMode="auto">
        <a:xfrm>
          <a:off x="9239250" y="35814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133350</xdr:colOff>
      <xdr:row>7</xdr:row>
      <xdr:rowOff>28575</xdr:rowOff>
    </xdr:to>
    <xdr:sp macro="" textlink="">
      <xdr:nvSpPr>
        <xdr:cNvPr id="408" name="Text Box 8">
          <a:extLst>
            <a:ext uri="{FF2B5EF4-FFF2-40B4-BE49-F238E27FC236}">
              <a16:creationId xmlns:a16="http://schemas.microsoft.com/office/drawing/2014/main" id="{00000000-0008-0000-6100-000098010000}"/>
            </a:ext>
          </a:extLst>
        </xdr:cNvPr>
        <xdr:cNvSpPr txBox="1">
          <a:spLocks noChangeArrowheads="1"/>
        </xdr:cNvSpPr>
      </xdr:nvSpPr>
      <xdr:spPr bwMode="auto">
        <a:xfrm>
          <a:off x="9239250" y="35814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523875</xdr:colOff>
      <xdr:row>7</xdr:row>
      <xdr:rowOff>66675</xdr:rowOff>
    </xdr:to>
    <xdr:sp macro="" textlink="">
      <xdr:nvSpPr>
        <xdr:cNvPr id="409" name="Text Box 9">
          <a:extLst>
            <a:ext uri="{FF2B5EF4-FFF2-40B4-BE49-F238E27FC236}">
              <a16:creationId xmlns:a16="http://schemas.microsoft.com/office/drawing/2014/main" id="{00000000-0008-0000-6100-000099010000}"/>
            </a:ext>
          </a:extLst>
        </xdr:cNvPr>
        <xdr:cNvSpPr txBox="1">
          <a:spLocks noChangeArrowheads="1"/>
        </xdr:cNvSpPr>
      </xdr:nvSpPr>
      <xdr:spPr bwMode="auto">
        <a:xfrm>
          <a:off x="9239250" y="35814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523875</xdr:colOff>
      <xdr:row>7</xdr:row>
      <xdr:rowOff>66675</xdr:rowOff>
    </xdr:to>
    <xdr:sp macro="" textlink="">
      <xdr:nvSpPr>
        <xdr:cNvPr id="410" name="Text Box 13">
          <a:extLst>
            <a:ext uri="{FF2B5EF4-FFF2-40B4-BE49-F238E27FC236}">
              <a16:creationId xmlns:a16="http://schemas.microsoft.com/office/drawing/2014/main" id="{00000000-0008-0000-6100-00009A010000}"/>
            </a:ext>
          </a:extLst>
        </xdr:cNvPr>
        <xdr:cNvSpPr txBox="1">
          <a:spLocks noChangeArrowheads="1"/>
        </xdr:cNvSpPr>
      </xdr:nvSpPr>
      <xdr:spPr bwMode="auto">
        <a:xfrm>
          <a:off x="9239250" y="35814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485775</xdr:colOff>
      <xdr:row>7</xdr:row>
      <xdr:rowOff>66675</xdr:rowOff>
    </xdr:to>
    <xdr:sp macro="" textlink="">
      <xdr:nvSpPr>
        <xdr:cNvPr id="411" name="Text Box 15">
          <a:extLst>
            <a:ext uri="{FF2B5EF4-FFF2-40B4-BE49-F238E27FC236}">
              <a16:creationId xmlns:a16="http://schemas.microsoft.com/office/drawing/2014/main" id="{00000000-0008-0000-6100-00009B010000}"/>
            </a:ext>
          </a:extLst>
        </xdr:cNvPr>
        <xdr:cNvSpPr txBox="1">
          <a:spLocks noChangeArrowheads="1"/>
        </xdr:cNvSpPr>
      </xdr:nvSpPr>
      <xdr:spPr bwMode="auto">
        <a:xfrm>
          <a:off x="9239250" y="35814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485775</xdr:colOff>
      <xdr:row>7</xdr:row>
      <xdr:rowOff>66675</xdr:rowOff>
    </xdr:to>
    <xdr:sp macro="" textlink="">
      <xdr:nvSpPr>
        <xdr:cNvPr id="412" name="Text Box 16">
          <a:extLst>
            <a:ext uri="{FF2B5EF4-FFF2-40B4-BE49-F238E27FC236}">
              <a16:creationId xmlns:a16="http://schemas.microsoft.com/office/drawing/2014/main" id="{00000000-0008-0000-6100-00009C010000}"/>
            </a:ext>
          </a:extLst>
        </xdr:cNvPr>
        <xdr:cNvSpPr txBox="1">
          <a:spLocks noChangeArrowheads="1"/>
        </xdr:cNvSpPr>
      </xdr:nvSpPr>
      <xdr:spPr bwMode="auto">
        <a:xfrm>
          <a:off x="9239250" y="35814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219075</xdr:colOff>
      <xdr:row>7</xdr:row>
      <xdr:rowOff>28575</xdr:rowOff>
    </xdr:to>
    <xdr:sp macro="" textlink="">
      <xdr:nvSpPr>
        <xdr:cNvPr id="413" name="Text Box 1">
          <a:extLst>
            <a:ext uri="{FF2B5EF4-FFF2-40B4-BE49-F238E27FC236}">
              <a16:creationId xmlns:a16="http://schemas.microsoft.com/office/drawing/2014/main" id="{00000000-0008-0000-6100-00009D010000}"/>
            </a:ext>
          </a:extLst>
        </xdr:cNvPr>
        <xdr:cNvSpPr txBox="1">
          <a:spLocks noChangeArrowheads="1"/>
        </xdr:cNvSpPr>
      </xdr:nvSpPr>
      <xdr:spPr bwMode="auto">
        <a:xfrm>
          <a:off x="923925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533400</xdr:colOff>
      <xdr:row>7</xdr:row>
      <xdr:rowOff>38100</xdr:rowOff>
    </xdr:to>
    <xdr:sp macro="" textlink="">
      <xdr:nvSpPr>
        <xdr:cNvPr id="414" name="Text Box 3">
          <a:extLst>
            <a:ext uri="{FF2B5EF4-FFF2-40B4-BE49-F238E27FC236}">
              <a16:creationId xmlns:a16="http://schemas.microsoft.com/office/drawing/2014/main" id="{00000000-0008-0000-6100-00009E010000}"/>
            </a:ext>
          </a:extLst>
        </xdr:cNvPr>
        <xdr:cNvSpPr txBox="1">
          <a:spLocks noChangeArrowheads="1"/>
        </xdr:cNvSpPr>
      </xdr:nvSpPr>
      <xdr:spPr bwMode="auto">
        <a:xfrm>
          <a:off x="923925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219075</xdr:colOff>
      <xdr:row>7</xdr:row>
      <xdr:rowOff>28575</xdr:rowOff>
    </xdr:to>
    <xdr:sp macro="" textlink="">
      <xdr:nvSpPr>
        <xdr:cNvPr id="415" name="Text Box 4">
          <a:extLst>
            <a:ext uri="{FF2B5EF4-FFF2-40B4-BE49-F238E27FC236}">
              <a16:creationId xmlns:a16="http://schemas.microsoft.com/office/drawing/2014/main" id="{00000000-0008-0000-6100-00009F010000}"/>
            </a:ext>
          </a:extLst>
        </xdr:cNvPr>
        <xdr:cNvSpPr txBox="1">
          <a:spLocks noChangeArrowheads="1"/>
        </xdr:cNvSpPr>
      </xdr:nvSpPr>
      <xdr:spPr bwMode="auto">
        <a:xfrm>
          <a:off x="923925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533400</xdr:colOff>
      <xdr:row>7</xdr:row>
      <xdr:rowOff>38100</xdr:rowOff>
    </xdr:to>
    <xdr:sp macro="" textlink="">
      <xdr:nvSpPr>
        <xdr:cNvPr id="416" name="Text Box 5">
          <a:extLst>
            <a:ext uri="{FF2B5EF4-FFF2-40B4-BE49-F238E27FC236}">
              <a16:creationId xmlns:a16="http://schemas.microsoft.com/office/drawing/2014/main" id="{00000000-0008-0000-6100-0000A0010000}"/>
            </a:ext>
          </a:extLst>
        </xdr:cNvPr>
        <xdr:cNvSpPr txBox="1">
          <a:spLocks noChangeArrowheads="1"/>
        </xdr:cNvSpPr>
      </xdr:nvSpPr>
      <xdr:spPr bwMode="auto">
        <a:xfrm>
          <a:off x="923925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219075</xdr:colOff>
      <xdr:row>7</xdr:row>
      <xdr:rowOff>28575</xdr:rowOff>
    </xdr:to>
    <xdr:sp macro="" textlink="">
      <xdr:nvSpPr>
        <xdr:cNvPr id="417" name="Text Box 6">
          <a:extLst>
            <a:ext uri="{FF2B5EF4-FFF2-40B4-BE49-F238E27FC236}">
              <a16:creationId xmlns:a16="http://schemas.microsoft.com/office/drawing/2014/main" id="{00000000-0008-0000-6100-0000A1010000}"/>
            </a:ext>
          </a:extLst>
        </xdr:cNvPr>
        <xdr:cNvSpPr txBox="1">
          <a:spLocks noChangeArrowheads="1"/>
        </xdr:cNvSpPr>
      </xdr:nvSpPr>
      <xdr:spPr bwMode="auto">
        <a:xfrm>
          <a:off x="923925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533400</xdr:colOff>
      <xdr:row>7</xdr:row>
      <xdr:rowOff>38100</xdr:rowOff>
    </xdr:to>
    <xdr:sp macro="" textlink="">
      <xdr:nvSpPr>
        <xdr:cNvPr id="418" name="Text Box 7">
          <a:extLst>
            <a:ext uri="{FF2B5EF4-FFF2-40B4-BE49-F238E27FC236}">
              <a16:creationId xmlns:a16="http://schemas.microsoft.com/office/drawing/2014/main" id="{00000000-0008-0000-6100-0000A2010000}"/>
            </a:ext>
          </a:extLst>
        </xdr:cNvPr>
        <xdr:cNvSpPr txBox="1">
          <a:spLocks noChangeArrowheads="1"/>
        </xdr:cNvSpPr>
      </xdr:nvSpPr>
      <xdr:spPr bwMode="auto">
        <a:xfrm>
          <a:off x="923925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571500</xdr:colOff>
      <xdr:row>7</xdr:row>
      <xdr:rowOff>38100</xdr:rowOff>
    </xdr:to>
    <xdr:sp macro="" textlink="">
      <xdr:nvSpPr>
        <xdr:cNvPr id="419" name="Text Box 9">
          <a:extLst>
            <a:ext uri="{FF2B5EF4-FFF2-40B4-BE49-F238E27FC236}">
              <a16:creationId xmlns:a16="http://schemas.microsoft.com/office/drawing/2014/main" id="{00000000-0008-0000-6100-0000A3010000}"/>
            </a:ext>
          </a:extLst>
        </xdr:cNvPr>
        <xdr:cNvSpPr txBox="1">
          <a:spLocks noChangeArrowheads="1"/>
        </xdr:cNvSpPr>
      </xdr:nvSpPr>
      <xdr:spPr bwMode="auto">
        <a:xfrm>
          <a:off x="9239250" y="35814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533400</xdr:colOff>
      <xdr:row>7</xdr:row>
      <xdr:rowOff>38100</xdr:rowOff>
    </xdr:to>
    <xdr:sp macro="" textlink="">
      <xdr:nvSpPr>
        <xdr:cNvPr id="420" name="Text Box 15">
          <a:extLst>
            <a:ext uri="{FF2B5EF4-FFF2-40B4-BE49-F238E27FC236}">
              <a16:creationId xmlns:a16="http://schemas.microsoft.com/office/drawing/2014/main" id="{00000000-0008-0000-6100-0000A4010000}"/>
            </a:ext>
          </a:extLst>
        </xdr:cNvPr>
        <xdr:cNvSpPr txBox="1">
          <a:spLocks noChangeArrowheads="1"/>
        </xdr:cNvSpPr>
      </xdr:nvSpPr>
      <xdr:spPr bwMode="auto">
        <a:xfrm>
          <a:off x="923925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533400</xdr:colOff>
      <xdr:row>7</xdr:row>
      <xdr:rowOff>38100</xdr:rowOff>
    </xdr:to>
    <xdr:sp macro="" textlink="">
      <xdr:nvSpPr>
        <xdr:cNvPr id="421" name="Text Box 16">
          <a:extLst>
            <a:ext uri="{FF2B5EF4-FFF2-40B4-BE49-F238E27FC236}">
              <a16:creationId xmlns:a16="http://schemas.microsoft.com/office/drawing/2014/main" id="{00000000-0008-0000-6100-0000A5010000}"/>
            </a:ext>
          </a:extLst>
        </xdr:cNvPr>
        <xdr:cNvSpPr txBox="1">
          <a:spLocks noChangeArrowheads="1"/>
        </xdr:cNvSpPr>
      </xdr:nvSpPr>
      <xdr:spPr bwMode="auto">
        <a:xfrm>
          <a:off x="923925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533400</xdr:colOff>
      <xdr:row>7</xdr:row>
      <xdr:rowOff>38100</xdr:rowOff>
    </xdr:to>
    <xdr:sp macro="" textlink="">
      <xdr:nvSpPr>
        <xdr:cNvPr id="422" name="Text Box 17">
          <a:extLst>
            <a:ext uri="{FF2B5EF4-FFF2-40B4-BE49-F238E27FC236}">
              <a16:creationId xmlns:a16="http://schemas.microsoft.com/office/drawing/2014/main" id="{00000000-0008-0000-6100-0000A6010000}"/>
            </a:ext>
          </a:extLst>
        </xdr:cNvPr>
        <xdr:cNvSpPr txBox="1">
          <a:spLocks noChangeArrowheads="1"/>
        </xdr:cNvSpPr>
      </xdr:nvSpPr>
      <xdr:spPr bwMode="auto">
        <a:xfrm>
          <a:off x="923925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219075</xdr:colOff>
      <xdr:row>7</xdr:row>
      <xdr:rowOff>28575</xdr:rowOff>
    </xdr:to>
    <xdr:sp macro="" textlink="">
      <xdr:nvSpPr>
        <xdr:cNvPr id="423" name="Text Box 1">
          <a:extLst>
            <a:ext uri="{FF2B5EF4-FFF2-40B4-BE49-F238E27FC236}">
              <a16:creationId xmlns:a16="http://schemas.microsoft.com/office/drawing/2014/main" id="{00000000-0008-0000-6100-0000A7010000}"/>
            </a:ext>
          </a:extLst>
        </xdr:cNvPr>
        <xdr:cNvSpPr txBox="1">
          <a:spLocks noChangeArrowheads="1"/>
        </xdr:cNvSpPr>
      </xdr:nvSpPr>
      <xdr:spPr bwMode="auto">
        <a:xfrm>
          <a:off x="923925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533400</xdr:colOff>
      <xdr:row>7</xdr:row>
      <xdr:rowOff>38100</xdr:rowOff>
    </xdr:to>
    <xdr:sp macro="" textlink="">
      <xdr:nvSpPr>
        <xdr:cNvPr id="424" name="Text Box 3">
          <a:extLst>
            <a:ext uri="{FF2B5EF4-FFF2-40B4-BE49-F238E27FC236}">
              <a16:creationId xmlns:a16="http://schemas.microsoft.com/office/drawing/2014/main" id="{00000000-0008-0000-6100-0000A8010000}"/>
            </a:ext>
          </a:extLst>
        </xdr:cNvPr>
        <xdr:cNvSpPr txBox="1">
          <a:spLocks noChangeArrowheads="1"/>
        </xdr:cNvSpPr>
      </xdr:nvSpPr>
      <xdr:spPr bwMode="auto">
        <a:xfrm>
          <a:off x="923925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219075</xdr:colOff>
      <xdr:row>7</xdr:row>
      <xdr:rowOff>28575</xdr:rowOff>
    </xdr:to>
    <xdr:sp macro="" textlink="">
      <xdr:nvSpPr>
        <xdr:cNvPr id="425" name="Text Box 4">
          <a:extLst>
            <a:ext uri="{FF2B5EF4-FFF2-40B4-BE49-F238E27FC236}">
              <a16:creationId xmlns:a16="http://schemas.microsoft.com/office/drawing/2014/main" id="{00000000-0008-0000-6100-0000A9010000}"/>
            </a:ext>
          </a:extLst>
        </xdr:cNvPr>
        <xdr:cNvSpPr txBox="1">
          <a:spLocks noChangeArrowheads="1"/>
        </xdr:cNvSpPr>
      </xdr:nvSpPr>
      <xdr:spPr bwMode="auto">
        <a:xfrm>
          <a:off x="923925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533400</xdr:colOff>
      <xdr:row>7</xdr:row>
      <xdr:rowOff>38100</xdr:rowOff>
    </xdr:to>
    <xdr:sp macro="" textlink="">
      <xdr:nvSpPr>
        <xdr:cNvPr id="426" name="Text Box 5">
          <a:extLst>
            <a:ext uri="{FF2B5EF4-FFF2-40B4-BE49-F238E27FC236}">
              <a16:creationId xmlns:a16="http://schemas.microsoft.com/office/drawing/2014/main" id="{00000000-0008-0000-6100-0000AA010000}"/>
            </a:ext>
          </a:extLst>
        </xdr:cNvPr>
        <xdr:cNvSpPr txBox="1">
          <a:spLocks noChangeArrowheads="1"/>
        </xdr:cNvSpPr>
      </xdr:nvSpPr>
      <xdr:spPr bwMode="auto">
        <a:xfrm>
          <a:off x="923925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219075</xdr:colOff>
      <xdr:row>7</xdr:row>
      <xdr:rowOff>28575</xdr:rowOff>
    </xdr:to>
    <xdr:sp macro="" textlink="">
      <xdr:nvSpPr>
        <xdr:cNvPr id="427" name="Text Box 6">
          <a:extLst>
            <a:ext uri="{FF2B5EF4-FFF2-40B4-BE49-F238E27FC236}">
              <a16:creationId xmlns:a16="http://schemas.microsoft.com/office/drawing/2014/main" id="{00000000-0008-0000-6100-0000AB010000}"/>
            </a:ext>
          </a:extLst>
        </xdr:cNvPr>
        <xdr:cNvSpPr txBox="1">
          <a:spLocks noChangeArrowheads="1"/>
        </xdr:cNvSpPr>
      </xdr:nvSpPr>
      <xdr:spPr bwMode="auto">
        <a:xfrm>
          <a:off x="923925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533400</xdr:colOff>
      <xdr:row>7</xdr:row>
      <xdr:rowOff>38100</xdr:rowOff>
    </xdr:to>
    <xdr:sp macro="" textlink="">
      <xdr:nvSpPr>
        <xdr:cNvPr id="428" name="Text Box 7">
          <a:extLst>
            <a:ext uri="{FF2B5EF4-FFF2-40B4-BE49-F238E27FC236}">
              <a16:creationId xmlns:a16="http://schemas.microsoft.com/office/drawing/2014/main" id="{00000000-0008-0000-6100-0000AC010000}"/>
            </a:ext>
          </a:extLst>
        </xdr:cNvPr>
        <xdr:cNvSpPr txBox="1">
          <a:spLocks noChangeArrowheads="1"/>
        </xdr:cNvSpPr>
      </xdr:nvSpPr>
      <xdr:spPr bwMode="auto">
        <a:xfrm>
          <a:off x="923925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571500</xdr:colOff>
      <xdr:row>7</xdr:row>
      <xdr:rowOff>38100</xdr:rowOff>
    </xdr:to>
    <xdr:sp macro="" textlink="">
      <xdr:nvSpPr>
        <xdr:cNvPr id="429" name="Text Box 9">
          <a:extLst>
            <a:ext uri="{FF2B5EF4-FFF2-40B4-BE49-F238E27FC236}">
              <a16:creationId xmlns:a16="http://schemas.microsoft.com/office/drawing/2014/main" id="{00000000-0008-0000-6100-0000AD010000}"/>
            </a:ext>
          </a:extLst>
        </xdr:cNvPr>
        <xdr:cNvSpPr txBox="1">
          <a:spLocks noChangeArrowheads="1"/>
        </xdr:cNvSpPr>
      </xdr:nvSpPr>
      <xdr:spPr bwMode="auto">
        <a:xfrm>
          <a:off x="9239250" y="35814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533400</xdr:colOff>
      <xdr:row>7</xdr:row>
      <xdr:rowOff>38100</xdr:rowOff>
    </xdr:to>
    <xdr:sp macro="" textlink="">
      <xdr:nvSpPr>
        <xdr:cNvPr id="430" name="Text Box 15">
          <a:extLst>
            <a:ext uri="{FF2B5EF4-FFF2-40B4-BE49-F238E27FC236}">
              <a16:creationId xmlns:a16="http://schemas.microsoft.com/office/drawing/2014/main" id="{00000000-0008-0000-6100-0000AE010000}"/>
            </a:ext>
          </a:extLst>
        </xdr:cNvPr>
        <xdr:cNvSpPr txBox="1">
          <a:spLocks noChangeArrowheads="1"/>
        </xdr:cNvSpPr>
      </xdr:nvSpPr>
      <xdr:spPr bwMode="auto">
        <a:xfrm>
          <a:off x="923925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533400</xdr:colOff>
      <xdr:row>7</xdr:row>
      <xdr:rowOff>38100</xdr:rowOff>
    </xdr:to>
    <xdr:sp macro="" textlink="">
      <xdr:nvSpPr>
        <xdr:cNvPr id="431" name="Text Box 16">
          <a:extLst>
            <a:ext uri="{FF2B5EF4-FFF2-40B4-BE49-F238E27FC236}">
              <a16:creationId xmlns:a16="http://schemas.microsoft.com/office/drawing/2014/main" id="{00000000-0008-0000-6100-0000AF010000}"/>
            </a:ext>
          </a:extLst>
        </xdr:cNvPr>
        <xdr:cNvSpPr txBox="1">
          <a:spLocks noChangeArrowheads="1"/>
        </xdr:cNvSpPr>
      </xdr:nvSpPr>
      <xdr:spPr bwMode="auto">
        <a:xfrm>
          <a:off x="923925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133350</xdr:colOff>
      <xdr:row>6</xdr:row>
      <xdr:rowOff>28575</xdr:rowOff>
    </xdr:to>
    <xdr:sp macro="" textlink="">
      <xdr:nvSpPr>
        <xdr:cNvPr id="432" name="Text Box 1">
          <a:extLst>
            <a:ext uri="{FF2B5EF4-FFF2-40B4-BE49-F238E27FC236}">
              <a16:creationId xmlns:a16="http://schemas.microsoft.com/office/drawing/2014/main" id="{00000000-0008-0000-6100-0000B0010000}"/>
            </a:ext>
          </a:extLst>
        </xdr:cNvPr>
        <xdr:cNvSpPr txBox="1">
          <a:spLocks noChangeArrowheads="1"/>
        </xdr:cNvSpPr>
      </xdr:nvSpPr>
      <xdr:spPr bwMode="auto">
        <a:xfrm>
          <a:off x="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485775</xdr:colOff>
      <xdr:row>6</xdr:row>
      <xdr:rowOff>66675</xdr:rowOff>
    </xdr:to>
    <xdr:sp macro="" textlink="">
      <xdr:nvSpPr>
        <xdr:cNvPr id="433" name="Text Box 3">
          <a:extLst>
            <a:ext uri="{FF2B5EF4-FFF2-40B4-BE49-F238E27FC236}">
              <a16:creationId xmlns:a16="http://schemas.microsoft.com/office/drawing/2014/main" id="{00000000-0008-0000-6100-0000B1010000}"/>
            </a:ext>
          </a:extLst>
        </xdr:cNvPr>
        <xdr:cNvSpPr txBox="1">
          <a:spLocks noChangeArrowheads="1"/>
        </xdr:cNvSpPr>
      </xdr:nvSpPr>
      <xdr:spPr bwMode="auto">
        <a:xfrm>
          <a:off x="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133350</xdr:colOff>
      <xdr:row>6</xdr:row>
      <xdr:rowOff>28575</xdr:rowOff>
    </xdr:to>
    <xdr:sp macro="" textlink="">
      <xdr:nvSpPr>
        <xdr:cNvPr id="434" name="Text Box 4">
          <a:extLst>
            <a:ext uri="{FF2B5EF4-FFF2-40B4-BE49-F238E27FC236}">
              <a16:creationId xmlns:a16="http://schemas.microsoft.com/office/drawing/2014/main" id="{00000000-0008-0000-6100-0000B2010000}"/>
            </a:ext>
          </a:extLst>
        </xdr:cNvPr>
        <xdr:cNvSpPr txBox="1">
          <a:spLocks noChangeArrowheads="1"/>
        </xdr:cNvSpPr>
      </xdr:nvSpPr>
      <xdr:spPr bwMode="auto">
        <a:xfrm>
          <a:off x="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485775</xdr:colOff>
      <xdr:row>6</xdr:row>
      <xdr:rowOff>66675</xdr:rowOff>
    </xdr:to>
    <xdr:sp macro="" textlink="">
      <xdr:nvSpPr>
        <xdr:cNvPr id="435" name="Text Box 5">
          <a:extLst>
            <a:ext uri="{FF2B5EF4-FFF2-40B4-BE49-F238E27FC236}">
              <a16:creationId xmlns:a16="http://schemas.microsoft.com/office/drawing/2014/main" id="{00000000-0008-0000-6100-0000B3010000}"/>
            </a:ext>
          </a:extLst>
        </xdr:cNvPr>
        <xdr:cNvSpPr txBox="1">
          <a:spLocks noChangeArrowheads="1"/>
        </xdr:cNvSpPr>
      </xdr:nvSpPr>
      <xdr:spPr bwMode="auto">
        <a:xfrm>
          <a:off x="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133350</xdr:colOff>
      <xdr:row>6</xdr:row>
      <xdr:rowOff>28575</xdr:rowOff>
    </xdr:to>
    <xdr:sp macro="" textlink="">
      <xdr:nvSpPr>
        <xdr:cNvPr id="436" name="Text Box 6">
          <a:extLst>
            <a:ext uri="{FF2B5EF4-FFF2-40B4-BE49-F238E27FC236}">
              <a16:creationId xmlns:a16="http://schemas.microsoft.com/office/drawing/2014/main" id="{00000000-0008-0000-6100-0000B4010000}"/>
            </a:ext>
          </a:extLst>
        </xdr:cNvPr>
        <xdr:cNvSpPr txBox="1">
          <a:spLocks noChangeArrowheads="1"/>
        </xdr:cNvSpPr>
      </xdr:nvSpPr>
      <xdr:spPr bwMode="auto">
        <a:xfrm>
          <a:off x="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485775</xdr:colOff>
      <xdr:row>6</xdr:row>
      <xdr:rowOff>66675</xdr:rowOff>
    </xdr:to>
    <xdr:sp macro="" textlink="">
      <xdr:nvSpPr>
        <xdr:cNvPr id="437" name="Text Box 7">
          <a:extLst>
            <a:ext uri="{FF2B5EF4-FFF2-40B4-BE49-F238E27FC236}">
              <a16:creationId xmlns:a16="http://schemas.microsoft.com/office/drawing/2014/main" id="{00000000-0008-0000-6100-0000B5010000}"/>
            </a:ext>
          </a:extLst>
        </xdr:cNvPr>
        <xdr:cNvSpPr txBox="1">
          <a:spLocks noChangeArrowheads="1"/>
        </xdr:cNvSpPr>
      </xdr:nvSpPr>
      <xdr:spPr bwMode="auto">
        <a:xfrm>
          <a:off x="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133350</xdr:colOff>
      <xdr:row>6</xdr:row>
      <xdr:rowOff>28575</xdr:rowOff>
    </xdr:to>
    <xdr:sp macro="" textlink="">
      <xdr:nvSpPr>
        <xdr:cNvPr id="438" name="Text Box 8">
          <a:extLst>
            <a:ext uri="{FF2B5EF4-FFF2-40B4-BE49-F238E27FC236}">
              <a16:creationId xmlns:a16="http://schemas.microsoft.com/office/drawing/2014/main" id="{00000000-0008-0000-6100-0000B6010000}"/>
            </a:ext>
          </a:extLst>
        </xdr:cNvPr>
        <xdr:cNvSpPr txBox="1">
          <a:spLocks noChangeArrowheads="1"/>
        </xdr:cNvSpPr>
      </xdr:nvSpPr>
      <xdr:spPr bwMode="auto">
        <a:xfrm>
          <a:off x="0" y="28956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523875</xdr:colOff>
      <xdr:row>6</xdr:row>
      <xdr:rowOff>66675</xdr:rowOff>
    </xdr:to>
    <xdr:sp macro="" textlink="">
      <xdr:nvSpPr>
        <xdr:cNvPr id="439" name="Text Box 9">
          <a:extLst>
            <a:ext uri="{FF2B5EF4-FFF2-40B4-BE49-F238E27FC236}">
              <a16:creationId xmlns:a16="http://schemas.microsoft.com/office/drawing/2014/main" id="{00000000-0008-0000-6100-0000B7010000}"/>
            </a:ext>
          </a:extLst>
        </xdr:cNvPr>
        <xdr:cNvSpPr txBox="1">
          <a:spLocks noChangeArrowheads="1"/>
        </xdr:cNvSpPr>
      </xdr:nvSpPr>
      <xdr:spPr bwMode="auto">
        <a:xfrm>
          <a:off x="0" y="2895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523875</xdr:colOff>
      <xdr:row>6</xdr:row>
      <xdr:rowOff>66675</xdr:rowOff>
    </xdr:to>
    <xdr:sp macro="" textlink="">
      <xdr:nvSpPr>
        <xdr:cNvPr id="440" name="Text Box 13">
          <a:extLst>
            <a:ext uri="{FF2B5EF4-FFF2-40B4-BE49-F238E27FC236}">
              <a16:creationId xmlns:a16="http://schemas.microsoft.com/office/drawing/2014/main" id="{00000000-0008-0000-6100-0000B8010000}"/>
            </a:ext>
          </a:extLst>
        </xdr:cNvPr>
        <xdr:cNvSpPr txBox="1">
          <a:spLocks noChangeArrowheads="1"/>
        </xdr:cNvSpPr>
      </xdr:nvSpPr>
      <xdr:spPr bwMode="auto">
        <a:xfrm>
          <a:off x="0" y="28956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485775</xdr:colOff>
      <xdr:row>6</xdr:row>
      <xdr:rowOff>66675</xdr:rowOff>
    </xdr:to>
    <xdr:sp macro="" textlink="">
      <xdr:nvSpPr>
        <xdr:cNvPr id="441" name="Text Box 15">
          <a:extLst>
            <a:ext uri="{FF2B5EF4-FFF2-40B4-BE49-F238E27FC236}">
              <a16:creationId xmlns:a16="http://schemas.microsoft.com/office/drawing/2014/main" id="{00000000-0008-0000-6100-0000B9010000}"/>
            </a:ext>
          </a:extLst>
        </xdr:cNvPr>
        <xdr:cNvSpPr txBox="1">
          <a:spLocks noChangeArrowheads="1"/>
        </xdr:cNvSpPr>
      </xdr:nvSpPr>
      <xdr:spPr bwMode="auto">
        <a:xfrm>
          <a:off x="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485775</xdr:colOff>
      <xdr:row>6</xdr:row>
      <xdr:rowOff>66675</xdr:rowOff>
    </xdr:to>
    <xdr:sp macro="" textlink="">
      <xdr:nvSpPr>
        <xdr:cNvPr id="442" name="Text Box 16">
          <a:extLst>
            <a:ext uri="{FF2B5EF4-FFF2-40B4-BE49-F238E27FC236}">
              <a16:creationId xmlns:a16="http://schemas.microsoft.com/office/drawing/2014/main" id="{00000000-0008-0000-6100-0000BA010000}"/>
            </a:ext>
          </a:extLst>
        </xdr:cNvPr>
        <xdr:cNvSpPr txBox="1">
          <a:spLocks noChangeArrowheads="1"/>
        </xdr:cNvSpPr>
      </xdr:nvSpPr>
      <xdr:spPr bwMode="auto">
        <a:xfrm>
          <a:off x="0" y="28956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152400</xdr:colOff>
      <xdr:row>6</xdr:row>
      <xdr:rowOff>28575</xdr:rowOff>
    </xdr:to>
    <xdr:sp macro="" textlink="">
      <xdr:nvSpPr>
        <xdr:cNvPr id="443" name="Text Box 1">
          <a:extLst>
            <a:ext uri="{FF2B5EF4-FFF2-40B4-BE49-F238E27FC236}">
              <a16:creationId xmlns:a16="http://schemas.microsoft.com/office/drawing/2014/main" id="{00000000-0008-0000-6100-0000BB010000}"/>
            </a:ext>
          </a:extLst>
        </xdr:cNvPr>
        <xdr:cNvSpPr txBox="1">
          <a:spLocks noChangeArrowheads="1"/>
        </xdr:cNvSpPr>
      </xdr:nvSpPr>
      <xdr:spPr bwMode="auto">
        <a:xfrm>
          <a:off x="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66675</xdr:rowOff>
    </xdr:to>
    <xdr:sp macro="" textlink="">
      <xdr:nvSpPr>
        <xdr:cNvPr id="444" name="Text Box 3">
          <a:extLst>
            <a:ext uri="{FF2B5EF4-FFF2-40B4-BE49-F238E27FC236}">
              <a16:creationId xmlns:a16="http://schemas.microsoft.com/office/drawing/2014/main" id="{00000000-0008-0000-6100-0000BC01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152400</xdr:colOff>
      <xdr:row>6</xdr:row>
      <xdr:rowOff>28575</xdr:rowOff>
    </xdr:to>
    <xdr:sp macro="" textlink="">
      <xdr:nvSpPr>
        <xdr:cNvPr id="445" name="Text Box 4">
          <a:extLst>
            <a:ext uri="{FF2B5EF4-FFF2-40B4-BE49-F238E27FC236}">
              <a16:creationId xmlns:a16="http://schemas.microsoft.com/office/drawing/2014/main" id="{00000000-0008-0000-6100-0000BD010000}"/>
            </a:ext>
          </a:extLst>
        </xdr:cNvPr>
        <xdr:cNvSpPr txBox="1">
          <a:spLocks noChangeArrowheads="1"/>
        </xdr:cNvSpPr>
      </xdr:nvSpPr>
      <xdr:spPr bwMode="auto">
        <a:xfrm>
          <a:off x="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66675</xdr:rowOff>
    </xdr:to>
    <xdr:sp macro="" textlink="">
      <xdr:nvSpPr>
        <xdr:cNvPr id="446" name="Text Box 5">
          <a:extLst>
            <a:ext uri="{FF2B5EF4-FFF2-40B4-BE49-F238E27FC236}">
              <a16:creationId xmlns:a16="http://schemas.microsoft.com/office/drawing/2014/main" id="{00000000-0008-0000-6100-0000BE01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152400</xdr:colOff>
      <xdr:row>6</xdr:row>
      <xdr:rowOff>28575</xdr:rowOff>
    </xdr:to>
    <xdr:sp macro="" textlink="">
      <xdr:nvSpPr>
        <xdr:cNvPr id="447" name="Text Box 6">
          <a:extLst>
            <a:ext uri="{FF2B5EF4-FFF2-40B4-BE49-F238E27FC236}">
              <a16:creationId xmlns:a16="http://schemas.microsoft.com/office/drawing/2014/main" id="{00000000-0008-0000-6100-0000BF010000}"/>
            </a:ext>
          </a:extLst>
        </xdr:cNvPr>
        <xdr:cNvSpPr txBox="1">
          <a:spLocks noChangeArrowheads="1"/>
        </xdr:cNvSpPr>
      </xdr:nvSpPr>
      <xdr:spPr bwMode="auto">
        <a:xfrm>
          <a:off x="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66675</xdr:rowOff>
    </xdr:to>
    <xdr:sp macro="" textlink="">
      <xdr:nvSpPr>
        <xdr:cNvPr id="448" name="Text Box 7">
          <a:extLst>
            <a:ext uri="{FF2B5EF4-FFF2-40B4-BE49-F238E27FC236}">
              <a16:creationId xmlns:a16="http://schemas.microsoft.com/office/drawing/2014/main" id="{00000000-0008-0000-6100-0000C001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152400</xdr:colOff>
      <xdr:row>6</xdr:row>
      <xdr:rowOff>28575</xdr:rowOff>
    </xdr:to>
    <xdr:sp macro="" textlink="">
      <xdr:nvSpPr>
        <xdr:cNvPr id="449" name="Text Box 8">
          <a:extLst>
            <a:ext uri="{FF2B5EF4-FFF2-40B4-BE49-F238E27FC236}">
              <a16:creationId xmlns:a16="http://schemas.microsoft.com/office/drawing/2014/main" id="{00000000-0008-0000-6100-0000C1010000}"/>
            </a:ext>
          </a:extLst>
        </xdr:cNvPr>
        <xdr:cNvSpPr txBox="1">
          <a:spLocks noChangeArrowheads="1"/>
        </xdr:cNvSpPr>
      </xdr:nvSpPr>
      <xdr:spPr bwMode="auto">
        <a:xfrm>
          <a:off x="0" y="28956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66675</xdr:rowOff>
    </xdr:to>
    <xdr:sp macro="" textlink="">
      <xdr:nvSpPr>
        <xdr:cNvPr id="450" name="Text Box 9">
          <a:extLst>
            <a:ext uri="{FF2B5EF4-FFF2-40B4-BE49-F238E27FC236}">
              <a16:creationId xmlns:a16="http://schemas.microsoft.com/office/drawing/2014/main" id="{00000000-0008-0000-6100-0000C201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66675</xdr:rowOff>
    </xdr:to>
    <xdr:sp macro="" textlink="">
      <xdr:nvSpPr>
        <xdr:cNvPr id="451" name="Text Box 13">
          <a:extLst>
            <a:ext uri="{FF2B5EF4-FFF2-40B4-BE49-F238E27FC236}">
              <a16:creationId xmlns:a16="http://schemas.microsoft.com/office/drawing/2014/main" id="{00000000-0008-0000-6100-0000C301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66675</xdr:rowOff>
    </xdr:to>
    <xdr:sp macro="" textlink="">
      <xdr:nvSpPr>
        <xdr:cNvPr id="452" name="Text Box 15">
          <a:extLst>
            <a:ext uri="{FF2B5EF4-FFF2-40B4-BE49-F238E27FC236}">
              <a16:creationId xmlns:a16="http://schemas.microsoft.com/office/drawing/2014/main" id="{00000000-0008-0000-6100-0000C401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66675</xdr:rowOff>
    </xdr:to>
    <xdr:sp macro="" textlink="">
      <xdr:nvSpPr>
        <xdr:cNvPr id="453" name="Text Box 16">
          <a:extLst>
            <a:ext uri="{FF2B5EF4-FFF2-40B4-BE49-F238E27FC236}">
              <a16:creationId xmlns:a16="http://schemas.microsoft.com/office/drawing/2014/main" id="{00000000-0008-0000-6100-0000C501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66675</xdr:rowOff>
    </xdr:to>
    <xdr:sp macro="" textlink="">
      <xdr:nvSpPr>
        <xdr:cNvPr id="454" name="Text Box 17">
          <a:extLst>
            <a:ext uri="{FF2B5EF4-FFF2-40B4-BE49-F238E27FC236}">
              <a16:creationId xmlns:a16="http://schemas.microsoft.com/office/drawing/2014/main" id="{00000000-0008-0000-6100-0000C601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66675</xdr:rowOff>
    </xdr:to>
    <xdr:sp macro="" textlink="">
      <xdr:nvSpPr>
        <xdr:cNvPr id="455" name="Text Box 19">
          <a:extLst>
            <a:ext uri="{FF2B5EF4-FFF2-40B4-BE49-F238E27FC236}">
              <a16:creationId xmlns:a16="http://schemas.microsoft.com/office/drawing/2014/main" id="{00000000-0008-0000-6100-0000C7010000}"/>
            </a:ext>
          </a:extLst>
        </xdr:cNvPr>
        <xdr:cNvSpPr txBox="1">
          <a:spLocks noChangeArrowheads="1"/>
        </xdr:cNvSpPr>
      </xdr:nvSpPr>
      <xdr:spPr bwMode="auto">
        <a:xfrm>
          <a:off x="0" y="28956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219075</xdr:colOff>
      <xdr:row>6</xdr:row>
      <xdr:rowOff>28575</xdr:rowOff>
    </xdr:to>
    <xdr:sp macro="" textlink="">
      <xdr:nvSpPr>
        <xdr:cNvPr id="456" name="Text Box 1">
          <a:extLst>
            <a:ext uri="{FF2B5EF4-FFF2-40B4-BE49-F238E27FC236}">
              <a16:creationId xmlns:a16="http://schemas.microsoft.com/office/drawing/2014/main" id="{00000000-0008-0000-6100-0000C8010000}"/>
            </a:ext>
          </a:extLst>
        </xdr:cNvPr>
        <xdr:cNvSpPr txBox="1">
          <a:spLocks noChangeArrowheads="1"/>
        </xdr:cNvSpPr>
      </xdr:nvSpPr>
      <xdr:spPr bwMode="auto">
        <a:xfrm>
          <a:off x="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533400</xdr:colOff>
      <xdr:row>6</xdr:row>
      <xdr:rowOff>38100</xdr:rowOff>
    </xdr:to>
    <xdr:sp macro="" textlink="">
      <xdr:nvSpPr>
        <xdr:cNvPr id="457" name="Text Box 3">
          <a:extLst>
            <a:ext uri="{FF2B5EF4-FFF2-40B4-BE49-F238E27FC236}">
              <a16:creationId xmlns:a16="http://schemas.microsoft.com/office/drawing/2014/main" id="{00000000-0008-0000-6100-0000C901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219075</xdr:colOff>
      <xdr:row>6</xdr:row>
      <xdr:rowOff>28575</xdr:rowOff>
    </xdr:to>
    <xdr:sp macro="" textlink="">
      <xdr:nvSpPr>
        <xdr:cNvPr id="458" name="Text Box 4">
          <a:extLst>
            <a:ext uri="{FF2B5EF4-FFF2-40B4-BE49-F238E27FC236}">
              <a16:creationId xmlns:a16="http://schemas.microsoft.com/office/drawing/2014/main" id="{00000000-0008-0000-6100-0000CA010000}"/>
            </a:ext>
          </a:extLst>
        </xdr:cNvPr>
        <xdr:cNvSpPr txBox="1">
          <a:spLocks noChangeArrowheads="1"/>
        </xdr:cNvSpPr>
      </xdr:nvSpPr>
      <xdr:spPr bwMode="auto">
        <a:xfrm>
          <a:off x="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533400</xdr:colOff>
      <xdr:row>6</xdr:row>
      <xdr:rowOff>38100</xdr:rowOff>
    </xdr:to>
    <xdr:sp macro="" textlink="">
      <xdr:nvSpPr>
        <xdr:cNvPr id="459" name="Text Box 5">
          <a:extLst>
            <a:ext uri="{FF2B5EF4-FFF2-40B4-BE49-F238E27FC236}">
              <a16:creationId xmlns:a16="http://schemas.microsoft.com/office/drawing/2014/main" id="{00000000-0008-0000-6100-0000CB01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219075</xdr:colOff>
      <xdr:row>6</xdr:row>
      <xdr:rowOff>28575</xdr:rowOff>
    </xdr:to>
    <xdr:sp macro="" textlink="">
      <xdr:nvSpPr>
        <xdr:cNvPr id="460" name="Text Box 6">
          <a:extLst>
            <a:ext uri="{FF2B5EF4-FFF2-40B4-BE49-F238E27FC236}">
              <a16:creationId xmlns:a16="http://schemas.microsoft.com/office/drawing/2014/main" id="{00000000-0008-0000-6100-0000CC010000}"/>
            </a:ext>
          </a:extLst>
        </xdr:cNvPr>
        <xdr:cNvSpPr txBox="1">
          <a:spLocks noChangeArrowheads="1"/>
        </xdr:cNvSpPr>
      </xdr:nvSpPr>
      <xdr:spPr bwMode="auto">
        <a:xfrm>
          <a:off x="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533400</xdr:colOff>
      <xdr:row>6</xdr:row>
      <xdr:rowOff>38100</xdr:rowOff>
    </xdr:to>
    <xdr:sp macro="" textlink="">
      <xdr:nvSpPr>
        <xdr:cNvPr id="461" name="Text Box 7">
          <a:extLst>
            <a:ext uri="{FF2B5EF4-FFF2-40B4-BE49-F238E27FC236}">
              <a16:creationId xmlns:a16="http://schemas.microsoft.com/office/drawing/2014/main" id="{00000000-0008-0000-6100-0000CD01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571500</xdr:colOff>
      <xdr:row>6</xdr:row>
      <xdr:rowOff>38100</xdr:rowOff>
    </xdr:to>
    <xdr:sp macro="" textlink="">
      <xdr:nvSpPr>
        <xdr:cNvPr id="462" name="Text Box 9">
          <a:extLst>
            <a:ext uri="{FF2B5EF4-FFF2-40B4-BE49-F238E27FC236}">
              <a16:creationId xmlns:a16="http://schemas.microsoft.com/office/drawing/2014/main" id="{00000000-0008-0000-6100-0000CE010000}"/>
            </a:ext>
          </a:extLst>
        </xdr:cNvPr>
        <xdr:cNvSpPr txBox="1">
          <a:spLocks noChangeArrowheads="1"/>
        </xdr:cNvSpPr>
      </xdr:nvSpPr>
      <xdr:spPr bwMode="auto">
        <a:xfrm>
          <a:off x="0" y="2895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533400</xdr:colOff>
      <xdr:row>6</xdr:row>
      <xdr:rowOff>38100</xdr:rowOff>
    </xdr:to>
    <xdr:sp macro="" textlink="">
      <xdr:nvSpPr>
        <xdr:cNvPr id="463" name="Text Box 15">
          <a:extLst>
            <a:ext uri="{FF2B5EF4-FFF2-40B4-BE49-F238E27FC236}">
              <a16:creationId xmlns:a16="http://schemas.microsoft.com/office/drawing/2014/main" id="{00000000-0008-0000-6100-0000CF01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533400</xdr:colOff>
      <xdr:row>6</xdr:row>
      <xdr:rowOff>38100</xdr:rowOff>
    </xdr:to>
    <xdr:sp macro="" textlink="">
      <xdr:nvSpPr>
        <xdr:cNvPr id="464" name="Text Box 16">
          <a:extLst>
            <a:ext uri="{FF2B5EF4-FFF2-40B4-BE49-F238E27FC236}">
              <a16:creationId xmlns:a16="http://schemas.microsoft.com/office/drawing/2014/main" id="{00000000-0008-0000-6100-0000D001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533400</xdr:colOff>
      <xdr:row>6</xdr:row>
      <xdr:rowOff>38100</xdr:rowOff>
    </xdr:to>
    <xdr:sp macro="" textlink="">
      <xdr:nvSpPr>
        <xdr:cNvPr id="465" name="Text Box 17">
          <a:extLst>
            <a:ext uri="{FF2B5EF4-FFF2-40B4-BE49-F238E27FC236}">
              <a16:creationId xmlns:a16="http://schemas.microsoft.com/office/drawing/2014/main" id="{00000000-0008-0000-6100-0000D101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219075</xdr:colOff>
      <xdr:row>6</xdr:row>
      <xdr:rowOff>28575</xdr:rowOff>
    </xdr:to>
    <xdr:sp macro="" textlink="">
      <xdr:nvSpPr>
        <xdr:cNvPr id="466" name="Text Box 1">
          <a:extLst>
            <a:ext uri="{FF2B5EF4-FFF2-40B4-BE49-F238E27FC236}">
              <a16:creationId xmlns:a16="http://schemas.microsoft.com/office/drawing/2014/main" id="{00000000-0008-0000-6100-0000D2010000}"/>
            </a:ext>
          </a:extLst>
        </xdr:cNvPr>
        <xdr:cNvSpPr txBox="1">
          <a:spLocks noChangeArrowheads="1"/>
        </xdr:cNvSpPr>
      </xdr:nvSpPr>
      <xdr:spPr bwMode="auto">
        <a:xfrm>
          <a:off x="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533400</xdr:colOff>
      <xdr:row>6</xdr:row>
      <xdr:rowOff>38100</xdr:rowOff>
    </xdr:to>
    <xdr:sp macro="" textlink="">
      <xdr:nvSpPr>
        <xdr:cNvPr id="467" name="Text Box 3">
          <a:extLst>
            <a:ext uri="{FF2B5EF4-FFF2-40B4-BE49-F238E27FC236}">
              <a16:creationId xmlns:a16="http://schemas.microsoft.com/office/drawing/2014/main" id="{00000000-0008-0000-6100-0000D301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219075</xdr:colOff>
      <xdr:row>6</xdr:row>
      <xdr:rowOff>28575</xdr:rowOff>
    </xdr:to>
    <xdr:sp macro="" textlink="">
      <xdr:nvSpPr>
        <xdr:cNvPr id="468" name="Text Box 4">
          <a:extLst>
            <a:ext uri="{FF2B5EF4-FFF2-40B4-BE49-F238E27FC236}">
              <a16:creationId xmlns:a16="http://schemas.microsoft.com/office/drawing/2014/main" id="{00000000-0008-0000-6100-0000D4010000}"/>
            </a:ext>
          </a:extLst>
        </xdr:cNvPr>
        <xdr:cNvSpPr txBox="1">
          <a:spLocks noChangeArrowheads="1"/>
        </xdr:cNvSpPr>
      </xdr:nvSpPr>
      <xdr:spPr bwMode="auto">
        <a:xfrm>
          <a:off x="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533400</xdr:colOff>
      <xdr:row>6</xdr:row>
      <xdr:rowOff>38100</xdr:rowOff>
    </xdr:to>
    <xdr:sp macro="" textlink="">
      <xdr:nvSpPr>
        <xdr:cNvPr id="469" name="Text Box 5">
          <a:extLst>
            <a:ext uri="{FF2B5EF4-FFF2-40B4-BE49-F238E27FC236}">
              <a16:creationId xmlns:a16="http://schemas.microsoft.com/office/drawing/2014/main" id="{00000000-0008-0000-6100-0000D501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219075</xdr:colOff>
      <xdr:row>6</xdr:row>
      <xdr:rowOff>28575</xdr:rowOff>
    </xdr:to>
    <xdr:sp macro="" textlink="">
      <xdr:nvSpPr>
        <xdr:cNvPr id="470" name="Text Box 6">
          <a:extLst>
            <a:ext uri="{FF2B5EF4-FFF2-40B4-BE49-F238E27FC236}">
              <a16:creationId xmlns:a16="http://schemas.microsoft.com/office/drawing/2014/main" id="{00000000-0008-0000-6100-0000D6010000}"/>
            </a:ext>
          </a:extLst>
        </xdr:cNvPr>
        <xdr:cNvSpPr txBox="1">
          <a:spLocks noChangeArrowheads="1"/>
        </xdr:cNvSpPr>
      </xdr:nvSpPr>
      <xdr:spPr bwMode="auto">
        <a:xfrm>
          <a:off x="0" y="28956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533400</xdr:colOff>
      <xdr:row>6</xdr:row>
      <xdr:rowOff>38100</xdr:rowOff>
    </xdr:to>
    <xdr:sp macro="" textlink="">
      <xdr:nvSpPr>
        <xdr:cNvPr id="471" name="Text Box 7">
          <a:extLst>
            <a:ext uri="{FF2B5EF4-FFF2-40B4-BE49-F238E27FC236}">
              <a16:creationId xmlns:a16="http://schemas.microsoft.com/office/drawing/2014/main" id="{00000000-0008-0000-6100-0000D701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571500</xdr:colOff>
      <xdr:row>6</xdr:row>
      <xdr:rowOff>38100</xdr:rowOff>
    </xdr:to>
    <xdr:sp macro="" textlink="">
      <xdr:nvSpPr>
        <xdr:cNvPr id="472" name="Text Box 9">
          <a:extLst>
            <a:ext uri="{FF2B5EF4-FFF2-40B4-BE49-F238E27FC236}">
              <a16:creationId xmlns:a16="http://schemas.microsoft.com/office/drawing/2014/main" id="{00000000-0008-0000-6100-0000D8010000}"/>
            </a:ext>
          </a:extLst>
        </xdr:cNvPr>
        <xdr:cNvSpPr txBox="1">
          <a:spLocks noChangeArrowheads="1"/>
        </xdr:cNvSpPr>
      </xdr:nvSpPr>
      <xdr:spPr bwMode="auto">
        <a:xfrm>
          <a:off x="0" y="28956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533400</xdr:colOff>
      <xdr:row>6</xdr:row>
      <xdr:rowOff>38100</xdr:rowOff>
    </xdr:to>
    <xdr:sp macro="" textlink="">
      <xdr:nvSpPr>
        <xdr:cNvPr id="473" name="Text Box 15">
          <a:extLst>
            <a:ext uri="{FF2B5EF4-FFF2-40B4-BE49-F238E27FC236}">
              <a16:creationId xmlns:a16="http://schemas.microsoft.com/office/drawing/2014/main" id="{00000000-0008-0000-6100-0000D901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533400</xdr:colOff>
      <xdr:row>6</xdr:row>
      <xdr:rowOff>38100</xdr:rowOff>
    </xdr:to>
    <xdr:sp macro="" textlink="">
      <xdr:nvSpPr>
        <xdr:cNvPr id="474" name="Text Box 16">
          <a:extLst>
            <a:ext uri="{FF2B5EF4-FFF2-40B4-BE49-F238E27FC236}">
              <a16:creationId xmlns:a16="http://schemas.microsoft.com/office/drawing/2014/main" id="{00000000-0008-0000-6100-0000DA01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533400</xdr:colOff>
      <xdr:row>6</xdr:row>
      <xdr:rowOff>38100</xdr:rowOff>
    </xdr:to>
    <xdr:sp macro="" textlink="">
      <xdr:nvSpPr>
        <xdr:cNvPr id="475" name="Text Box 17">
          <a:extLst>
            <a:ext uri="{FF2B5EF4-FFF2-40B4-BE49-F238E27FC236}">
              <a16:creationId xmlns:a16="http://schemas.microsoft.com/office/drawing/2014/main" id="{00000000-0008-0000-6100-0000DB010000}"/>
            </a:ext>
          </a:extLst>
        </xdr:cNvPr>
        <xdr:cNvSpPr txBox="1">
          <a:spLocks noChangeArrowheads="1"/>
        </xdr:cNvSpPr>
      </xdr:nvSpPr>
      <xdr:spPr bwMode="auto">
        <a:xfrm>
          <a:off x="0" y="28956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276225</xdr:colOff>
      <xdr:row>6</xdr:row>
      <xdr:rowOff>28575</xdr:rowOff>
    </xdr:to>
    <xdr:sp macro="" textlink="">
      <xdr:nvSpPr>
        <xdr:cNvPr id="476" name="Text Box 1">
          <a:extLst>
            <a:ext uri="{FF2B5EF4-FFF2-40B4-BE49-F238E27FC236}">
              <a16:creationId xmlns:a16="http://schemas.microsoft.com/office/drawing/2014/main" id="{00000000-0008-0000-6100-0000DC010000}"/>
            </a:ext>
          </a:extLst>
        </xdr:cNvPr>
        <xdr:cNvSpPr txBox="1">
          <a:spLocks noChangeArrowheads="1"/>
        </xdr:cNvSpPr>
      </xdr:nvSpPr>
      <xdr:spPr bwMode="auto">
        <a:xfrm>
          <a:off x="0" y="2895600"/>
          <a:ext cx="2762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57150</xdr:rowOff>
    </xdr:to>
    <xdr:sp macro="" textlink="">
      <xdr:nvSpPr>
        <xdr:cNvPr id="477" name="Text Box 3">
          <a:extLst>
            <a:ext uri="{FF2B5EF4-FFF2-40B4-BE49-F238E27FC236}">
              <a16:creationId xmlns:a16="http://schemas.microsoft.com/office/drawing/2014/main" id="{00000000-0008-0000-6100-0000DD01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285750</xdr:colOff>
      <xdr:row>6</xdr:row>
      <xdr:rowOff>28575</xdr:rowOff>
    </xdr:to>
    <xdr:sp macro="" textlink="">
      <xdr:nvSpPr>
        <xdr:cNvPr id="478" name="Text Box 4">
          <a:extLst>
            <a:ext uri="{FF2B5EF4-FFF2-40B4-BE49-F238E27FC236}">
              <a16:creationId xmlns:a16="http://schemas.microsoft.com/office/drawing/2014/main" id="{00000000-0008-0000-6100-0000DE010000}"/>
            </a:ext>
          </a:extLst>
        </xdr:cNvPr>
        <xdr:cNvSpPr txBox="1">
          <a:spLocks noChangeArrowheads="1"/>
        </xdr:cNvSpPr>
      </xdr:nvSpPr>
      <xdr:spPr bwMode="auto">
        <a:xfrm>
          <a:off x="0" y="28956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57150</xdr:rowOff>
    </xdr:to>
    <xdr:sp macro="" textlink="">
      <xdr:nvSpPr>
        <xdr:cNvPr id="479" name="Text Box 5">
          <a:extLst>
            <a:ext uri="{FF2B5EF4-FFF2-40B4-BE49-F238E27FC236}">
              <a16:creationId xmlns:a16="http://schemas.microsoft.com/office/drawing/2014/main" id="{00000000-0008-0000-6100-0000DF01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285750</xdr:colOff>
      <xdr:row>6</xdr:row>
      <xdr:rowOff>28575</xdr:rowOff>
    </xdr:to>
    <xdr:sp macro="" textlink="">
      <xdr:nvSpPr>
        <xdr:cNvPr id="480" name="Text Box 6">
          <a:extLst>
            <a:ext uri="{FF2B5EF4-FFF2-40B4-BE49-F238E27FC236}">
              <a16:creationId xmlns:a16="http://schemas.microsoft.com/office/drawing/2014/main" id="{00000000-0008-0000-6100-0000E0010000}"/>
            </a:ext>
          </a:extLst>
        </xdr:cNvPr>
        <xdr:cNvSpPr txBox="1">
          <a:spLocks noChangeArrowheads="1"/>
        </xdr:cNvSpPr>
      </xdr:nvSpPr>
      <xdr:spPr bwMode="auto">
        <a:xfrm>
          <a:off x="0" y="28956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57150</xdr:rowOff>
    </xdr:to>
    <xdr:sp macro="" textlink="">
      <xdr:nvSpPr>
        <xdr:cNvPr id="481" name="Text Box 7">
          <a:extLst>
            <a:ext uri="{FF2B5EF4-FFF2-40B4-BE49-F238E27FC236}">
              <a16:creationId xmlns:a16="http://schemas.microsoft.com/office/drawing/2014/main" id="{00000000-0008-0000-6100-0000E101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285750</xdr:colOff>
      <xdr:row>6</xdr:row>
      <xdr:rowOff>28575</xdr:rowOff>
    </xdr:to>
    <xdr:sp macro="" textlink="">
      <xdr:nvSpPr>
        <xdr:cNvPr id="482" name="Text Box 8">
          <a:extLst>
            <a:ext uri="{FF2B5EF4-FFF2-40B4-BE49-F238E27FC236}">
              <a16:creationId xmlns:a16="http://schemas.microsoft.com/office/drawing/2014/main" id="{00000000-0008-0000-6100-0000E2010000}"/>
            </a:ext>
          </a:extLst>
        </xdr:cNvPr>
        <xdr:cNvSpPr txBox="1">
          <a:spLocks noChangeArrowheads="1"/>
        </xdr:cNvSpPr>
      </xdr:nvSpPr>
      <xdr:spPr bwMode="auto">
        <a:xfrm>
          <a:off x="0" y="28956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57150</xdr:rowOff>
    </xdr:to>
    <xdr:sp macro="" textlink="">
      <xdr:nvSpPr>
        <xdr:cNvPr id="483" name="Text Box 9">
          <a:extLst>
            <a:ext uri="{FF2B5EF4-FFF2-40B4-BE49-F238E27FC236}">
              <a16:creationId xmlns:a16="http://schemas.microsoft.com/office/drawing/2014/main" id="{00000000-0008-0000-6100-0000E301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57150</xdr:rowOff>
    </xdr:to>
    <xdr:sp macro="" textlink="">
      <xdr:nvSpPr>
        <xdr:cNvPr id="484" name="Text Box 13">
          <a:extLst>
            <a:ext uri="{FF2B5EF4-FFF2-40B4-BE49-F238E27FC236}">
              <a16:creationId xmlns:a16="http://schemas.microsoft.com/office/drawing/2014/main" id="{00000000-0008-0000-6100-0000E401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57150</xdr:rowOff>
    </xdr:to>
    <xdr:sp macro="" textlink="">
      <xdr:nvSpPr>
        <xdr:cNvPr id="485" name="Text Box 15">
          <a:extLst>
            <a:ext uri="{FF2B5EF4-FFF2-40B4-BE49-F238E27FC236}">
              <a16:creationId xmlns:a16="http://schemas.microsoft.com/office/drawing/2014/main" id="{00000000-0008-0000-6100-0000E501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57150</xdr:rowOff>
    </xdr:to>
    <xdr:sp macro="" textlink="">
      <xdr:nvSpPr>
        <xdr:cNvPr id="486" name="Text Box 16">
          <a:extLst>
            <a:ext uri="{FF2B5EF4-FFF2-40B4-BE49-F238E27FC236}">
              <a16:creationId xmlns:a16="http://schemas.microsoft.com/office/drawing/2014/main" id="{00000000-0008-0000-6100-0000E601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57150</xdr:rowOff>
    </xdr:to>
    <xdr:sp macro="" textlink="">
      <xdr:nvSpPr>
        <xdr:cNvPr id="487" name="Text Box 17">
          <a:extLst>
            <a:ext uri="{FF2B5EF4-FFF2-40B4-BE49-F238E27FC236}">
              <a16:creationId xmlns:a16="http://schemas.microsoft.com/office/drawing/2014/main" id="{00000000-0008-0000-6100-0000E701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609600</xdr:colOff>
      <xdr:row>6</xdr:row>
      <xdr:rowOff>57150</xdr:rowOff>
    </xdr:to>
    <xdr:sp macro="" textlink="">
      <xdr:nvSpPr>
        <xdr:cNvPr id="488" name="Text Box 19">
          <a:extLst>
            <a:ext uri="{FF2B5EF4-FFF2-40B4-BE49-F238E27FC236}">
              <a16:creationId xmlns:a16="http://schemas.microsoft.com/office/drawing/2014/main" id="{00000000-0008-0000-6100-0000E8010000}"/>
            </a:ext>
          </a:extLst>
        </xdr:cNvPr>
        <xdr:cNvSpPr txBox="1">
          <a:spLocks noChangeArrowheads="1"/>
        </xdr:cNvSpPr>
      </xdr:nvSpPr>
      <xdr:spPr bwMode="auto">
        <a:xfrm>
          <a:off x="0" y="28956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133350</xdr:colOff>
      <xdr:row>7</xdr:row>
      <xdr:rowOff>28575</xdr:rowOff>
    </xdr:to>
    <xdr:sp macro="" textlink="">
      <xdr:nvSpPr>
        <xdr:cNvPr id="489" name="Text Box 1">
          <a:extLst>
            <a:ext uri="{FF2B5EF4-FFF2-40B4-BE49-F238E27FC236}">
              <a16:creationId xmlns:a16="http://schemas.microsoft.com/office/drawing/2014/main" id="{00000000-0008-0000-6100-0000E9010000}"/>
            </a:ext>
          </a:extLst>
        </xdr:cNvPr>
        <xdr:cNvSpPr txBox="1">
          <a:spLocks noChangeArrowheads="1"/>
        </xdr:cNvSpPr>
      </xdr:nvSpPr>
      <xdr:spPr bwMode="auto">
        <a:xfrm>
          <a:off x="0" y="35814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485775</xdr:colOff>
      <xdr:row>7</xdr:row>
      <xdr:rowOff>66675</xdr:rowOff>
    </xdr:to>
    <xdr:sp macro="" textlink="">
      <xdr:nvSpPr>
        <xdr:cNvPr id="490" name="Text Box 3">
          <a:extLst>
            <a:ext uri="{FF2B5EF4-FFF2-40B4-BE49-F238E27FC236}">
              <a16:creationId xmlns:a16="http://schemas.microsoft.com/office/drawing/2014/main" id="{00000000-0008-0000-6100-0000EA010000}"/>
            </a:ext>
          </a:extLst>
        </xdr:cNvPr>
        <xdr:cNvSpPr txBox="1">
          <a:spLocks noChangeArrowheads="1"/>
        </xdr:cNvSpPr>
      </xdr:nvSpPr>
      <xdr:spPr bwMode="auto">
        <a:xfrm>
          <a:off x="0" y="35814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133350</xdr:colOff>
      <xdr:row>7</xdr:row>
      <xdr:rowOff>28575</xdr:rowOff>
    </xdr:to>
    <xdr:sp macro="" textlink="">
      <xdr:nvSpPr>
        <xdr:cNvPr id="491" name="Text Box 4">
          <a:extLst>
            <a:ext uri="{FF2B5EF4-FFF2-40B4-BE49-F238E27FC236}">
              <a16:creationId xmlns:a16="http://schemas.microsoft.com/office/drawing/2014/main" id="{00000000-0008-0000-6100-0000EB010000}"/>
            </a:ext>
          </a:extLst>
        </xdr:cNvPr>
        <xdr:cNvSpPr txBox="1">
          <a:spLocks noChangeArrowheads="1"/>
        </xdr:cNvSpPr>
      </xdr:nvSpPr>
      <xdr:spPr bwMode="auto">
        <a:xfrm>
          <a:off x="0" y="35814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9525</xdr:colOff>
      <xdr:row>7</xdr:row>
      <xdr:rowOff>0</xdr:rowOff>
    </xdr:from>
    <xdr:to>
      <xdr:col>0</xdr:col>
      <xdr:colOff>495300</xdr:colOff>
      <xdr:row>7</xdr:row>
      <xdr:rowOff>66675</xdr:rowOff>
    </xdr:to>
    <xdr:sp macro="" textlink="">
      <xdr:nvSpPr>
        <xdr:cNvPr id="492" name="Text Box 5">
          <a:extLst>
            <a:ext uri="{FF2B5EF4-FFF2-40B4-BE49-F238E27FC236}">
              <a16:creationId xmlns:a16="http://schemas.microsoft.com/office/drawing/2014/main" id="{00000000-0008-0000-6100-0000EC010000}"/>
            </a:ext>
          </a:extLst>
        </xdr:cNvPr>
        <xdr:cNvSpPr txBox="1">
          <a:spLocks noChangeArrowheads="1"/>
        </xdr:cNvSpPr>
      </xdr:nvSpPr>
      <xdr:spPr bwMode="auto">
        <a:xfrm>
          <a:off x="9525" y="35814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133350</xdr:colOff>
      <xdr:row>7</xdr:row>
      <xdr:rowOff>28575</xdr:rowOff>
    </xdr:to>
    <xdr:sp macro="" textlink="">
      <xdr:nvSpPr>
        <xdr:cNvPr id="493" name="Text Box 6">
          <a:extLst>
            <a:ext uri="{FF2B5EF4-FFF2-40B4-BE49-F238E27FC236}">
              <a16:creationId xmlns:a16="http://schemas.microsoft.com/office/drawing/2014/main" id="{00000000-0008-0000-6100-0000ED010000}"/>
            </a:ext>
          </a:extLst>
        </xdr:cNvPr>
        <xdr:cNvSpPr txBox="1">
          <a:spLocks noChangeArrowheads="1"/>
        </xdr:cNvSpPr>
      </xdr:nvSpPr>
      <xdr:spPr bwMode="auto">
        <a:xfrm>
          <a:off x="0" y="35814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485775</xdr:colOff>
      <xdr:row>7</xdr:row>
      <xdr:rowOff>66675</xdr:rowOff>
    </xdr:to>
    <xdr:sp macro="" textlink="">
      <xdr:nvSpPr>
        <xdr:cNvPr id="494" name="Text Box 7">
          <a:extLst>
            <a:ext uri="{FF2B5EF4-FFF2-40B4-BE49-F238E27FC236}">
              <a16:creationId xmlns:a16="http://schemas.microsoft.com/office/drawing/2014/main" id="{00000000-0008-0000-6100-0000EE010000}"/>
            </a:ext>
          </a:extLst>
        </xdr:cNvPr>
        <xdr:cNvSpPr txBox="1">
          <a:spLocks noChangeArrowheads="1"/>
        </xdr:cNvSpPr>
      </xdr:nvSpPr>
      <xdr:spPr bwMode="auto">
        <a:xfrm>
          <a:off x="0" y="35814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133350</xdr:colOff>
      <xdr:row>7</xdr:row>
      <xdr:rowOff>28575</xdr:rowOff>
    </xdr:to>
    <xdr:sp macro="" textlink="">
      <xdr:nvSpPr>
        <xdr:cNvPr id="495" name="Text Box 8">
          <a:extLst>
            <a:ext uri="{FF2B5EF4-FFF2-40B4-BE49-F238E27FC236}">
              <a16:creationId xmlns:a16="http://schemas.microsoft.com/office/drawing/2014/main" id="{00000000-0008-0000-6100-0000EF010000}"/>
            </a:ext>
          </a:extLst>
        </xdr:cNvPr>
        <xdr:cNvSpPr txBox="1">
          <a:spLocks noChangeArrowheads="1"/>
        </xdr:cNvSpPr>
      </xdr:nvSpPr>
      <xdr:spPr bwMode="auto">
        <a:xfrm>
          <a:off x="0" y="35814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523875</xdr:colOff>
      <xdr:row>7</xdr:row>
      <xdr:rowOff>66675</xdr:rowOff>
    </xdr:to>
    <xdr:sp macro="" textlink="">
      <xdr:nvSpPr>
        <xdr:cNvPr id="496" name="Text Box 9">
          <a:extLst>
            <a:ext uri="{FF2B5EF4-FFF2-40B4-BE49-F238E27FC236}">
              <a16:creationId xmlns:a16="http://schemas.microsoft.com/office/drawing/2014/main" id="{00000000-0008-0000-6100-0000F0010000}"/>
            </a:ext>
          </a:extLst>
        </xdr:cNvPr>
        <xdr:cNvSpPr txBox="1">
          <a:spLocks noChangeArrowheads="1"/>
        </xdr:cNvSpPr>
      </xdr:nvSpPr>
      <xdr:spPr bwMode="auto">
        <a:xfrm>
          <a:off x="0" y="35814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523875</xdr:colOff>
      <xdr:row>7</xdr:row>
      <xdr:rowOff>66675</xdr:rowOff>
    </xdr:to>
    <xdr:sp macro="" textlink="">
      <xdr:nvSpPr>
        <xdr:cNvPr id="497" name="Text Box 13">
          <a:extLst>
            <a:ext uri="{FF2B5EF4-FFF2-40B4-BE49-F238E27FC236}">
              <a16:creationId xmlns:a16="http://schemas.microsoft.com/office/drawing/2014/main" id="{00000000-0008-0000-6100-0000F1010000}"/>
            </a:ext>
          </a:extLst>
        </xdr:cNvPr>
        <xdr:cNvSpPr txBox="1">
          <a:spLocks noChangeArrowheads="1"/>
        </xdr:cNvSpPr>
      </xdr:nvSpPr>
      <xdr:spPr bwMode="auto">
        <a:xfrm>
          <a:off x="0" y="35814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485775</xdr:colOff>
      <xdr:row>7</xdr:row>
      <xdr:rowOff>66675</xdr:rowOff>
    </xdr:to>
    <xdr:sp macro="" textlink="">
      <xdr:nvSpPr>
        <xdr:cNvPr id="498" name="Text Box 15">
          <a:extLst>
            <a:ext uri="{FF2B5EF4-FFF2-40B4-BE49-F238E27FC236}">
              <a16:creationId xmlns:a16="http://schemas.microsoft.com/office/drawing/2014/main" id="{00000000-0008-0000-6100-0000F2010000}"/>
            </a:ext>
          </a:extLst>
        </xdr:cNvPr>
        <xdr:cNvSpPr txBox="1">
          <a:spLocks noChangeArrowheads="1"/>
        </xdr:cNvSpPr>
      </xdr:nvSpPr>
      <xdr:spPr bwMode="auto">
        <a:xfrm>
          <a:off x="0" y="35814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485775</xdr:colOff>
      <xdr:row>7</xdr:row>
      <xdr:rowOff>66675</xdr:rowOff>
    </xdr:to>
    <xdr:sp macro="" textlink="">
      <xdr:nvSpPr>
        <xdr:cNvPr id="499" name="Text Box 16">
          <a:extLst>
            <a:ext uri="{FF2B5EF4-FFF2-40B4-BE49-F238E27FC236}">
              <a16:creationId xmlns:a16="http://schemas.microsoft.com/office/drawing/2014/main" id="{00000000-0008-0000-6100-0000F3010000}"/>
            </a:ext>
          </a:extLst>
        </xdr:cNvPr>
        <xdr:cNvSpPr txBox="1">
          <a:spLocks noChangeArrowheads="1"/>
        </xdr:cNvSpPr>
      </xdr:nvSpPr>
      <xdr:spPr bwMode="auto">
        <a:xfrm>
          <a:off x="0" y="35814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152400</xdr:colOff>
      <xdr:row>7</xdr:row>
      <xdr:rowOff>28575</xdr:rowOff>
    </xdr:to>
    <xdr:sp macro="" textlink="">
      <xdr:nvSpPr>
        <xdr:cNvPr id="500" name="Text Box 1">
          <a:extLst>
            <a:ext uri="{FF2B5EF4-FFF2-40B4-BE49-F238E27FC236}">
              <a16:creationId xmlns:a16="http://schemas.microsoft.com/office/drawing/2014/main" id="{00000000-0008-0000-6100-0000F4010000}"/>
            </a:ext>
          </a:extLst>
        </xdr:cNvPr>
        <xdr:cNvSpPr txBox="1">
          <a:spLocks noChangeArrowheads="1"/>
        </xdr:cNvSpPr>
      </xdr:nvSpPr>
      <xdr:spPr bwMode="auto">
        <a:xfrm>
          <a:off x="0" y="35814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161925</xdr:colOff>
      <xdr:row>17</xdr:row>
      <xdr:rowOff>0</xdr:rowOff>
    </xdr:from>
    <xdr:to>
      <xdr:col>0</xdr:col>
      <xdr:colOff>647700</xdr:colOff>
      <xdr:row>17</xdr:row>
      <xdr:rowOff>38100</xdr:rowOff>
    </xdr:to>
    <xdr:sp macro="" textlink="">
      <xdr:nvSpPr>
        <xdr:cNvPr id="501" name="Text Box 3">
          <a:extLst>
            <a:ext uri="{FF2B5EF4-FFF2-40B4-BE49-F238E27FC236}">
              <a16:creationId xmlns:a16="http://schemas.microsoft.com/office/drawing/2014/main" id="{00000000-0008-0000-6100-0000F5010000}"/>
            </a:ext>
          </a:extLst>
        </xdr:cNvPr>
        <xdr:cNvSpPr txBox="1">
          <a:spLocks noChangeArrowheads="1"/>
        </xdr:cNvSpPr>
      </xdr:nvSpPr>
      <xdr:spPr bwMode="auto">
        <a:xfrm>
          <a:off x="161925"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152400</xdr:colOff>
      <xdr:row>7</xdr:row>
      <xdr:rowOff>28575</xdr:rowOff>
    </xdr:to>
    <xdr:sp macro="" textlink="">
      <xdr:nvSpPr>
        <xdr:cNvPr id="502" name="Text Box 4">
          <a:extLst>
            <a:ext uri="{FF2B5EF4-FFF2-40B4-BE49-F238E27FC236}">
              <a16:creationId xmlns:a16="http://schemas.microsoft.com/office/drawing/2014/main" id="{00000000-0008-0000-6100-0000F6010000}"/>
            </a:ext>
          </a:extLst>
        </xdr:cNvPr>
        <xdr:cNvSpPr txBox="1">
          <a:spLocks noChangeArrowheads="1"/>
        </xdr:cNvSpPr>
      </xdr:nvSpPr>
      <xdr:spPr bwMode="auto">
        <a:xfrm>
          <a:off x="0" y="35814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485775</xdr:colOff>
      <xdr:row>7</xdr:row>
      <xdr:rowOff>0</xdr:rowOff>
    </xdr:from>
    <xdr:to>
      <xdr:col>0</xdr:col>
      <xdr:colOff>714375</xdr:colOff>
      <xdr:row>7</xdr:row>
      <xdr:rowOff>66675</xdr:rowOff>
    </xdr:to>
    <xdr:sp macro="" textlink="">
      <xdr:nvSpPr>
        <xdr:cNvPr id="503" name="Text Box 5">
          <a:extLst>
            <a:ext uri="{FF2B5EF4-FFF2-40B4-BE49-F238E27FC236}">
              <a16:creationId xmlns:a16="http://schemas.microsoft.com/office/drawing/2014/main" id="{00000000-0008-0000-6100-0000F7010000}"/>
            </a:ext>
          </a:extLst>
        </xdr:cNvPr>
        <xdr:cNvSpPr txBox="1">
          <a:spLocks noChangeArrowheads="1"/>
        </xdr:cNvSpPr>
      </xdr:nvSpPr>
      <xdr:spPr bwMode="auto">
        <a:xfrm>
          <a:off x="485775" y="3581400"/>
          <a:ext cx="228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152400</xdr:colOff>
      <xdr:row>7</xdr:row>
      <xdr:rowOff>28575</xdr:rowOff>
    </xdr:to>
    <xdr:sp macro="" textlink="">
      <xdr:nvSpPr>
        <xdr:cNvPr id="504" name="Text Box 6">
          <a:extLst>
            <a:ext uri="{FF2B5EF4-FFF2-40B4-BE49-F238E27FC236}">
              <a16:creationId xmlns:a16="http://schemas.microsoft.com/office/drawing/2014/main" id="{00000000-0008-0000-6100-0000F8010000}"/>
            </a:ext>
          </a:extLst>
        </xdr:cNvPr>
        <xdr:cNvSpPr txBox="1">
          <a:spLocks noChangeArrowheads="1"/>
        </xdr:cNvSpPr>
      </xdr:nvSpPr>
      <xdr:spPr bwMode="auto">
        <a:xfrm>
          <a:off x="0" y="35814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609600</xdr:colOff>
      <xdr:row>7</xdr:row>
      <xdr:rowOff>66675</xdr:rowOff>
    </xdr:to>
    <xdr:sp macro="" textlink="">
      <xdr:nvSpPr>
        <xdr:cNvPr id="505" name="Text Box 7">
          <a:extLst>
            <a:ext uri="{FF2B5EF4-FFF2-40B4-BE49-F238E27FC236}">
              <a16:creationId xmlns:a16="http://schemas.microsoft.com/office/drawing/2014/main" id="{00000000-0008-0000-6100-0000F9010000}"/>
            </a:ext>
          </a:extLst>
        </xdr:cNvPr>
        <xdr:cNvSpPr txBox="1">
          <a:spLocks noChangeArrowheads="1"/>
        </xdr:cNvSpPr>
      </xdr:nvSpPr>
      <xdr:spPr bwMode="auto">
        <a:xfrm>
          <a:off x="0" y="35814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152400</xdr:colOff>
      <xdr:row>7</xdr:row>
      <xdr:rowOff>28575</xdr:rowOff>
    </xdr:to>
    <xdr:sp macro="" textlink="">
      <xdr:nvSpPr>
        <xdr:cNvPr id="506" name="Text Box 8">
          <a:extLst>
            <a:ext uri="{FF2B5EF4-FFF2-40B4-BE49-F238E27FC236}">
              <a16:creationId xmlns:a16="http://schemas.microsoft.com/office/drawing/2014/main" id="{00000000-0008-0000-6100-0000FA010000}"/>
            </a:ext>
          </a:extLst>
        </xdr:cNvPr>
        <xdr:cNvSpPr txBox="1">
          <a:spLocks noChangeArrowheads="1"/>
        </xdr:cNvSpPr>
      </xdr:nvSpPr>
      <xdr:spPr bwMode="auto">
        <a:xfrm>
          <a:off x="0" y="3581400"/>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609600</xdr:colOff>
      <xdr:row>7</xdr:row>
      <xdr:rowOff>66675</xdr:rowOff>
    </xdr:to>
    <xdr:sp macro="" textlink="">
      <xdr:nvSpPr>
        <xdr:cNvPr id="507" name="Text Box 9">
          <a:extLst>
            <a:ext uri="{FF2B5EF4-FFF2-40B4-BE49-F238E27FC236}">
              <a16:creationId xmlns:a16="http://schemas.microsoft.com/office/drawing/2014/main" id="{00000000-0008-0000-6100-0000FB010000}"/>
            </a:ext>
          </a:extLst>
        </xdr:cNvPr>
        <xdr:cNvSpPr txBox="1">
          <a:spLocks noChangeArrowheads="1"/>
        </xdr:cNvSpPr>
      </xdr:nvSpPr>
      <xdr:spPr bwMode="auto">
        <a:xfrm>
          <a:off x="0" y="35814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609600</xdr:colOff>
      <xdr:row>7</xdr:row>
      <xdr:rowOff>66675</xdr:rowOff>
    </xdr:to>
    <xdr:sp macro="" textlink="">
      <xdr:nvSpPr>
        <xdr:cNvPr id="508" name="Text Box 13">
          <a:extLst>
            <a:ext uri="{FF2B5EF4-FFF2-40B4-BE49-F238E27FC236}">
              <a16:creationId xmlns:a16="http://schemas.microsoft.com/office/drawing/2014/main" id="{00000000-0008-0000-6100-0000FC010000}"/>
            </a:ext>
          </a:extLst>
        </xdr:cNvPr>
        <xdr:cNvSpPr txBox="1">
          <a:spLocks noChangeArrowheads="1"/>
        </xdr:cNvSpPr>
      </xdr:nvSpPr>
      <xdr:spPr bwMode="auto">
        <a:xfrm>
          <a:off x="0" y="35814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609600</xdr:colOff>
      <xdr:row>7</xdr:row>
      <xdr:rowOff>66675</xdr:rowOff>
    </xdr:to>
    <xdr:sp macro="" textlink="">
      <xdr:nvSpPr>
        <xdr:cNvPr id="509" name="Text Box 15">
          <a:extLst>
            <a:ext uri="{FF2B5EF4-FFF2-40B4-BE49-F238E27FC236}">
              <a16:creationId xmlns:a16="http://schemas.microsoft.com/office/drawing/2014/main" id="{00000000-0008-0000-6100-0000FD010000}"/>
            </a:ext>
          </a:extLst>
        </xdr:cNvPr>
        <xdr:cNvSpPr txBox="1">
          <a:spLocks noChangeArrowheads="1"/>
        </xdr:cNvSpPr>
      </xdr:nvSpPr>
      <xdr:spPr bwMode="auto">
        <a:xfrm>
          <a:off x="0" y="35814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609600</xdr:colOff>
      <xdr:row>7</xdr:row>
      <xdr:rowOff>66675</xdr:rowOff>
    </xdr:to>
    <xdr:sp macro="" textlink="">
      <xdr:nvSpPr>
        <xdr:cNvPr id="510" name="Text Box 16">
          <a:extLst>
            <a:ext uri="{FF2B5EF4-FFF2-40B4-BE49-F238E27FC236}">
              <a16:creationId xmlns:a16="http://schemas.microsoft.com/office/drawing/2014/main" id="{00000000-0008-0000-6100-0000FE010000}"/>
            </a:ext>
          </a:extLst>
        </xdr:cNvPr>
        <xdr:cNvSpPr txBox="1">
          <a:spLocks noChangeArrowheads="1"/>
        </xdr:cNvSpPr>
      </xdr:nvSpPr>
      <xdr:spPr bwMode="auto">
        <a:xfrm>
          <a:off x="0" y="35814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609600</xdr:colOff>
      <xdr:row>7</xdr:row>
      <xdr:rowOff>66675</xdr:rowOff>
    </xdr:to>
    <xdr:sp macro="" textlink="">
      <xdr:nvSpPr>
        <xdr:cNvPr id="511" name="Text Box 17">
          <a:extLst>
            <a:ext uri="{FF2B5EF4-FFF2-40B4-BE49-F238E27FC236}">
              <a16:creationId xmlns:a16="http://schemas.microsoft.com/office/drawing/2014/main" id="{00000000-0008-0000-6100-0000FF010000}"/>
            </a:ext>
          </a:extLst>
        </xdr:cNvPr>
        <xdr:cNvSpPr txBox="1">
          <a:spLocks noChangeArrowheads="1"/>
        </xdr:cNvSpPr>
      </xdr:nvSpPr>
      <xdr:spPr bwMode="auto">
        <a:xfrm>
          <a:off x="0" y="35814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609600</xdr:colOff>
      <xdr:row>7</xdr:row>
      <xdr:rowOff>66675</xdr:rowOff>
    </xdr:to>
    <xdr:sp macro="" textlink="">
      <xdr:nvSpPr>
        <xdr:cNvPr id="512" name="Text Box 19">
          <a:extLst>
            <a:ext uri="{FF2B5EF4-FFF2-40B4-BE49-F238E27FC236}">
              <a16:creationId xmlns:a16="http://schemas.microsoft.com/office/drawing/2014/main" id="{00000000-0008-0000-6100-000000020000}"/>
            </a:ext>
          </a:extLst>
        </xdr:cNvPr>
        <xdr:cNvSpPr txBox="1">
          <a:spLocks noChangeArrowheads="1"/>
        </xdr:cNvSpPr>
      </xdr:nvSpPr>
      <xdr:spPr bwMode="auto">
        <a:xfrm>
          <a:off x="0" y="3581400"/>
          <a:ext cx="609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219075</xdr:colOff>
      <xdr:row>7</xdr:row>
      <xdr:rowOff>28575</xdr:rowOff>
    </xdr:to>
    <xdr:sp macro="" textlink="">
      <xdr:nvSpPr>
        <xdr:cNvPr id="513" name="Text Box 1">
          <a:extLst>
            <a:ext uri="{FF2B5EF4-FFF2-40B4-BE49-F238E27FC236}">
              <a16:creationId xmlns:a16="http://schemas.microsoft.com/office/drawing/2014/main" id="{00000000-0008-0000-6100-000001020000}"/>
            </a:ext>
          </a:extLst>
        </xdr:cNvPr>
        <xdr:cNvSpPr txBox="1">
          <a:spLocks noChangeArrowheads="1"/>
        </xdr:cNvSpPr>
      </xdr:nvSpPr>
      <xdr:spPr bwMode="auto">
        <a:xfrm>
          <a:off x="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533400</xdr:colOff>
      <xdr:row>7</xdr:row>
      <xdr:rowOff>38100</xdr:rowOff>
    </xdr:to>
    <xdr:sp macro="" textlink="">
      <xdr:nvSpPr>
        <xdr:cNvPr id="514" name="Text Box 3">
          <a:extLst>
            <a:ext uri="{FF2B5EF4-FFF2-40B4-BE49-F238E27FC236}">
              <a16:creationId xmlns:a16="http://schemas.microsoft.com/office/drawing/2014/main" id="{00000000-0008-0000-6100-00000202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219075</xdr:colOff>
      <xdr:row>7</xdr:row>
      <xdr:rowOff>28575</xdr:rowOff>
    </xdr:to>
    <xdr:sp macro="" textlink="">
      <xdr:nvSpPr>
        <xdr:cNvPr id="515" name="Text Box 4">
          <a:extLst>
            <a:ext uri="{FF2B5EF4-FFF2-40B4-BE49-F238E27FC236}">
              <a16:creationId xmlns:a16="http://schemas.microsoft.com/office/drawing/2014/main" id="{00000000-0008-0000-6100-000003020000}"/>
            </a:ext>
          </a:extLst>
        </xdr:cNvPr>
        <xdr:cNvSpPr txBox="1">
          <a:spLocks noChangeArrowheads="1"/>
        </xdr:cNvSpPr>
      </xdr:nvSpPr>
      <xdr:spPr bwMode="auto">
        <a:xfrm>
          <a:off x="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533400</xdr:colOff>
      <xdr:row>7</xdr:row>
      <xdr:rowOff>38100</xdr:rowOff>
    </xdr:to>
    <xdr:sp macro="" textlink="">
      <xdr:nvSpPr>
        <xdr:cNvPr id="516" name="Text Box 5">
          <a:extLst>
            <a:ext uri="{FF2B5EF4-FFF2-40B4-BE49-F238E27FC236}">
              <a16:creationId xmlns:a16="http://schemas.microsoft.com/office/drawing/2014/main" id="{00000000-0008-0000-6100-00000402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219075</xdr:colOff>
      <xdr:row>7</xdr:row>
      <xdr:rowOff>28575</xdr:rowOff>
    </xdr:to>
    <xdr:sp macro="" textlink="">
      <xdr:nvSpPr>
        <xdr:cNvPr id="517" name="Text Box 6">
          <a:extLst>
            <a:ext uri="{FF2B5EF4-FFF2-40B4-BE49-F238E27FC236}">
              <a16:creationId xmlns:a16="http://schemas.microsoft.com/office/drawing/2014/main" id="{00000000-0008-0000-6100-000005020000}"/>
            </a:ext>
          </a:extLst>
        </xdr:cNvPr>
        <xdr:cNvSpPr txBox="1">
          <a:spLocks noChangeArrowheads="1"/>
        </xdr:cNvSpPr>
      </xdr:nvSpPr>
      <xdr:spPr bwMode="auto">
        <a:xfrm>
          <a:off x="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533400</xdr:colOff>
      <xdr:row>7</xdr:row>
      <xdr:rowOff>38100</xdr:rowOff>
    </xdr:to>
    <xdr:sp macro="" textlink="">
      <xdr:nvSpPr>
        <xdr:cNvPr id="518" name="Text Box 7">
          <a:extLst>
            <a:ext uri="{FF2B5EF4-FFF2-40B4-BE49-F238E27FC236}">
              <a16:creationId xmlns:a16="http://schemas.microsoft.com/office/drawing/2014/main" id="{00000000-0008-0000-6100-00000602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571500</xdr:colOff>
      <xdr:row>7</xdr:row>
      <xdr:rowOff>38100</xdr:rowOff>
    </xdr:to>
    <xdr:sp macro="" textlink="">
      <xdr:nvSpPr>
        <xdr:cNvPr id="519" name="Text Box 9">
          <a:extLst>
            <a:ext uri="{FF2B5EF4-FFF2-40B4-BE49-F238E27FC236}">
              <a16:creationId xmlns:a16="http://schemas.microsoft.com/office/drawing/2014/main" id="{00000000-0008-0000-6100-000007020000}"/>
            </a:ext>
          </a:extLst>
        </xdr:cNvPr>
        <xdr:cNvSpPr txBox="1">
          <a:spLocks noChangeArrowheads="1"/>
        </xdr:cNvSpPr>
      </xdr:nvSpPr>
      <xdr:spPr bwMode="auto">
        <a:xfrm>
          <a:off x="0" y="35814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533400</xdr:colOff>
      <xdr:row>7</xdr:row>
      <xdr:rowOff>38100</xdr:rowOff>
    </xdr:to>
    <xdr:sp macro="" textlink="">
      <xdr:nvSpPr>
        <xdr:cNvPr id="520" name="Text Box 15">
          <a:extLst>
            <a:ext uri="{FF2B5EF4-FFF2-40B4-BE49-F238E27FC236}">
              <a16:creationId xmlns:a16="http://schemas.microsoft.com/office/drawing/2014/main" id="{00000000-0008-0000-6100-00000802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533400</xdr:colOff>
      <xdr:row>7</xdr:row>
      <xdr:rowOff>38100</xdr:rowOff>
    </xdr:to>
    <xdr:sp macro="" textlink="">
      <xdr:nvSpPr>
        <xdr:cNvPr id="521" name="Text Box 16">
          <a:extLst>
            <a:ext uri="{FF2B5EF4-FFF2-40B4-BE49-F238E27FC236}">
              <a16:creationId xmlns:a16="http://schemas.microsoft.com/office/drawing/2014/main" id="{00000000-0008-0000-6100-00000902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533400</xdr:colOff>
      <xdr:row>7</xdr:row>
      <xdr:rowOff>38100</xdr:rowOff>
    </xdr:to>
    <xdr:sp macro="" textlink="">
      <xdr:nvSpPr>
        <xdr:cNvPr id="522" name="Text Box 17">
          <a:extLst>
            <a:ext uri="{FF2B5EF4-FFF2-40B4-BE49-F238E27FC236}">
              <a16:creationId xmlns:a16="http://schemas.microsoft.com/office/drawing/2014/main" id="{00000000-0008-0000-6100-00000A02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219075</xdr:colOff>
      <xdr:row>7</xdr:row>
      <xdr:rowOff>28575</xdr:rowOff>
    </xdr:to>
    <xdr:sp macro="" textlink="">
      <xdr:nvSpPr>
        <xdr:cNvPr id="523" name="Text Box 1">
          <a:extLst>
            <a:ext uri="{FF2B5EF4-FFF2-40B4-BE49-F238E27FC236}">
              <a16:creationId xmlns:a16="http://schemas.microsoft.com/office/drawing/2014/main" id="{00000000-0008-0000-6100-00000B020000}"/>
            </a:ext>
          </a:extLst>
        </xdr:cNvPr>
        <xdr:cNvSpPr txBox="1">
          <a:spLocks noChangeArrowheads="1"/>
        </xdr:cNvSpPr>
      </xdr:nvSpPr>
      <xdr:spPr bwMode="auto">
        <a:xfrm>
          <a:off x="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533400</xdr:colOff>
      <xdr:row>7</xdr:row>
      <xdr:rowOff>38100</xdr:rowOff>
    </xdr:to>
    <xdr:sp macro="" textlink="">
      <xdr:nvSpPr>
        <xdr:cNvPr id="524" name="Text Box 3">
          <a:extLst>
            <a:ext uri="{FF2B5EF4-FFF2-40B4-BE49-F238E27FC236}">
              <a16:creationId xmlns:a16="http://schemas.microsoft.com/office/drawing/2014/main" id="{00000000-0008-0000-6100-00000C02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219075</xdr:colOff>
      <xdr:row>7</xdr:row>
      <xdr:rowOff>28575</xdr:rowOff>
    </xdr:to>
    <xdr:sp macro="" textlink="">
      <xdr:nvSpPr>
        <xdr:cNvPr id="525" name="Text Box 4">
          <a:extLst>
            <a:ext uri="{FF2B5EF4-FFF2-40B4-BE49-F238E27FC236}">
              <a16:creationId xmlns:a16="http://schemas.microsoft.com/office/drawing/2014/main" id="{00000000-0008-0000-6100-00000D020000}"/>
            </a:ext>
          </a:extLst>
        </xdr:cNvPr>
        <xdr:cNvSpPr txBox="1">
          <a:spLocks noChangeArrowheads="1"/>
        </xdr:cNvSpPr>
      </xdr:nvSpPr>
      <xdr:spPr bwMode="auto">
        <a:xfrm>
          <a:off x="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533400</xdr:colOff>
      <xdr:row>7</xdr:row>
      <xdr:rowOff>38100</xdr:rowOff>
    </xdr:to>
    <xdr:sp macro="" textlink="">
      <xdr:nvSpPr>
        <xdr:cNvPr id="526" name="Text Box 5">
          <a:extLst>
            <a:ext uri="{FF2B5EF4-FFF2-40B4-BE49-F238E27FC236}">
              <a16:creationId xmlns:a16="http://schemas.microsoft.com/office/drawing/2014/main" id="{00000000-0008-0000-6100-00000E02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219075</xdr:colOff>
      <xdr:row>7</xdr:row>
      <xdr:rowOff>28575</xdr:rowOff>
    </xdr:to>
    <xdr:sp macro="" textlink="">
      <xdr:nvSpPr>
        <xdr:cNvPr id="527" name="Text Box 6">
          <a:extLst>
            <a:ext uri="{FF2B5EF4-FFF2-40B4-BE49-F238E27FC236}">
              <a16:creationId xmlns:a16="http://schemas.microsoft.com/office/drawing/2014/main" id="{00000000-0008-0000-6100-00000F020000}"/>
            </a:ext>
          </a:extLst>
        </xdr:cNvPr>
        <xdr:cNvSpPr txBox="1">
          <a:spLocks noChangeArrowheads="1"/>
        </xdr:cNvSpPr>
      </xdr:nvSpPr>
      <xdr:spPr bwMode="auto">
        <a:xfrm>
          <a:off x="0" y="35814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533400</xdr:colOff>
      <xdr:row>7</xdr:row>
      <xdr:rowOff>38100</xdr:rowOff>
    </xdr:to>
    <xdr:sp macro="" textlink="">
      <xdr:nvSpPr>
        <xdr:cNvPr id="528" name="Text Box 7">
          <a:extLst>
            <a:ext uri="{FF2B5EF4-FFF2-40B4-BE49-F238E27FC236}">
              <a16:creationId xmlns:a16="http://schemas.microsoft.com/office/drawing/2014/main" id="{00000000-0008-0000-6100-00001002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571500</xdr:colOff>
      <xdr:row>7</xdr:row>
      <xdr:rowOff>38100</xdr:rowOff>
    </xdr:to>
    <xdr:sp macro="" textlink="">
      <xdr:nvSpPr>
        <xdr:cNvPr id="529" name="Text Box 9">
          <a:extLst>
            <a:ext uri="{FF2B5EF4-FFF2-40B4-BE49-F238E27FC236}">
              <a16:creationId xmlns:a16="http://schemas.microsoft.com/office/drawing/2014/main" id="{00000000-0008-0000-6100-000011020000}"/>
            </a:ext>
          </a:extLst>
        </xdr:cNvPr>
        <xdr:cNvSpPr txBox="1">
          <a:spLocks noChangeArrowheads="1"/>
        </xdr:cNvSpPr>
      </xdr:nvSpPr>
      <xdr:spPr bwMode="auto">
        <a:xfrm>
          <a:off x="0" y="35814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533400</xdr:colOff>
      <xdr:row>7</xdr:row>
      <xdr:rowOff>38100</xdr:rowOff>
    </xdr:to>
    <xdr:sp macro="" textlink="">
      <xdr:nvSpPr>
        <xdr:cNvPr id="530" name="Text Box 15">
          <a:extLst>
            <a:ext uri="{FF2B5EF4-FFF2-40B4-BE49-F238E27FC236}">
              <a16:creationId xmlns:a16="http://schemas.microsoft.com/office/drawing/2014/main" id="{00000000-0008-0000-6100-00001202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533400</xdr:colOff>
      <xdr:row>7</xdr:row>
      <xdr:rowOff>38100</xdr:rowOff>
    </xdr:to>
    <xdr:sp macro="" textlink="">
      <xdr:nvSpPr>
        <xdr:cNvPr id="531" name="Text Box 16">
          <a:extLst>
            <a:ext uri="{FF2B5EF4-FFF2-40B4-BE49-F238E27FC236}">
              <a16:creationId xmlns:a16="http://schemas.microsoft.com/office/drawing/2014/main" id="{00000000-0008-0000-6100-00001302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533400</xdr:colOff>
      <xdr:row>7</xdr:row>
      <xdr:rowOff>38100</xdr:rowOff>
    </xdr:to>
    <xdr:sp macro="" textlink="">
      <xdr:nvSpPr>
        <xdr:cNvPr id="532" name="Text Box 17">
          <a:extLst>
            <a:ext uri="{FF2B5EF4-FFF2-40B4-BE49-F238E27FC236}">
              <a16:creationId xmlns:a16="http://schemas.microsoft.com/office/drawing/2014/main" id="{00000000-0008-0000-6100-000014020000}"/>
            </a:ext>
          </a:extLst>
        </xdr:cNvPr>
        <xdr:cNvSpPr txBox="1">
          <a:spLocks noChangeArrowheads="1"/>
        </xdr:cNvSpPr>
      </xdr:nvSpPr>
      <xdr:spPr bwMode="auto">
        <a:xfrm>
          <a:off x="0" y="35814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276225</xdr:colOff>
      <xdr:row>7</xdr:row>
      <xdr:rowOff>28575</xdr:rowOff>
    </xdr:to>
    <xdr:sp macro="" textlink="">
      <xdr:nvSpPr>
        <xdr:cNvPr id="533" name="Text Box 1">
          <a:extLst>
            <a:ext uri="{FF2B5EF4-FFF2-40B4-BE49-F238E27FC236}">
              <a16:creationId xmlns:a16="http://schemas.microsoft.com/office/drawing/2014/main" id="{00000000-0008-0000-6100-000015020000}"/>
            </a:ext>
          </a:extLst>
        </xdr:cNvPr>
        <xdr:cNvSpPr txBox="1">
          <a:spLocks noChangeArrowheads="1"/>
        </xdr:cNvSpPr>
      </xdr:nvSpPr>
      <xdr:spPr bwMode="auto">
        <a:xfrm>
          <a:off x="0" y="3581400"/>
          <a:ext cx="2762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609600</xdr:colOff>
      <xdr:row>7</xdr:row>
      <xdr:rowOff>57150</xdr:rowOff>
    </xdr:to>
    <xdr:sp macro="" textlink="">
      <xdr:nvSpPr>
        <xdr:cNvPr id="534" name="Text Box 3">
          <a:extLst>
            <a:ext uri="{FF2B5EF4-FFF2-40B4-BE49-F238E27FC236}">
              <a16:creationId xmlns:a16="http://schemas.microsoft.com/office/drawing/2014/main" id="{00000000-0008-0000-6100-000016020000}"/>
            </a:ext>
          </a:extLst>
        </xdr:cNvPr>
        <xdr:cNvSpPr txBox="1">
          <a:spLocks noChangeArrowheads="1"/>
        </xdr:cNvSpPr>
      </xdr:nvSpPr>
      <xdr:spPr bwMode="auto">
        <a:xfrm>
          <a:off x="0" y="35814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285750</xdr:colOff>
      <xdr:row>7</xdr:row>
      <xdr:rowOff>28575</xdr:rowOff>
    </xdr:to>
    <xdr:sp macro="" textlink="">
      <xdr:nvSpPr>
        <xdr:cNvPr id="535" name="Text Box 4">
          <a:extLst>
            <a:ext uri="{FF2B5EF4-FFF2-40B4-BE49-F238E27FC236}">
              <a16:creationId xmlns:a16="http://schemas.microsoft.com/office/drawing/2014/main" id="{00000000-0008-0000-6100-000017020000}"/>
            </a:ext>
          </a:extLst>
        </xdr:cNvPr>
        <xdr:cNvSpPr txBox="1">
          <a:spLocks noChangeArrowheads="1"/>
        </xdr:cNvSpPr>
      </xdr:nvSpPr>
      <xdr:spPr bwMode="auto">
        <a:xfrm>
          <a:off x="0" y="35814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609600</xdr:colOff>
      <xdr:row>7</xdr:row>
      <xdr:rowOff>57150</xdr:rowOff>
    </xdr:to>
    <xdr:sp macro="" textlink="">
      <xdr:nvSpPr>
        <xdr:cNvPr id="536" name="Text Box 5">
          <a:extLst>
            <a:ext uri="{FF2B5EF4-FFF2-40B4-BE49-F238E27FC236}">
              <a16:creationId xmlns:a16="http://schemas.microsoft.com/office/drawing/2014/main" id="{00000000-0008-0000-6100-000018020000}"/>
            </a:ext>
          </a:extLst>
        </xdr:cNvPr>
        <xdr:cNvSpPr txBox="1">
          <a:spLocks noChangeArrowheads="1"/>
        </xdr:cNvSpPr>
      </xdr:nvSpPr>
      <xdr:spPr bwMode="auto">
        <a:xfrm>
          <a:off x="0" y="35814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285750</xdr:colOff>
      <xdr:row>7</xdr:row>
      <xdr:rowOff>28575</xdr:rowOff>
    </xdr:to>
    <xdr:sp macro="" textlink="">
      <xdr:nvSpPr>
        <xdr:cNvPr id="537" name="Text Box 6">
          <a:extLst>
            <a:ext uri="{FF2B5EF4-FFF2-40B4-BE49-F238E27FC236}">
              <a16:creationId xmlns:a16="http://schemas.microsoft.com/office/drawing/2014/main" id="{00000000-0008-0000-6100-000019020000}"/>
            </a:ext>
          </a:extLst>
        </xdr:cNvPr>
        <xdr:cNvSpPr txBox="1">
          <a:spLocks noChangeArrowheads="1"/>
        </xdr:cNvSpPr>
      </xdr:nvSpPr>
      <xdr:spPr bwMode="auto">
        <a:xfrm>
          <a:off x="0" y="35814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609600</xdr:colOff>
      <xdr:row>7</xdr:row>
      <xdr:rowOff>57150</xdr:rowOff>
    </xdr:to>
    <xdr:sp macro="" textlink="">
      <xdr:nvSpPr>
        <xdr:cNvPr id="538" name="Text Box 7">
          <a:extLst>
            <a:ext uri="{FF2B5EF4-FFF2-40B4-BE49-F238E27FC236}">
              <a16:creationId xmlns:a16="http://schemas.microsoft.com/office/drawing/2014/main" id="{00000000-0008-0000-6100-00001A020000}"/>
            </a:ext>
          </a:extLst>
        </xdr:cNvPr>
        <xdr:cNvSpPr txBox="1">
          <a:spLocks noChangeArrowheads="1"/>
        </xdr:cNvSpPr>
      </xdr:nvSpPr>
      <xdr:spPr bwMode="auto">
        <a:xfrm>
          <a:off x="0" y="35814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285750</xdr:colOff>
      <xdr:row>7</xdr:row>
      <xdr:rowOff>28575</xdr:rowOff>
    </xdr:to>
    <xdr:sp macro="" textlink="">
      <xdr:nvSpPr>
        <xdr:cNvPr id="539" name="Text Box 8">
          <a:extLst>
            <a:ext uri="{FF2B5EF4-FFF2-40B4-BE49-F238E27FC236}">
              <a16:creationId xmlns:a16="http://schemas.microsoft.com/office/drawing/2014/main" id="{00000000-0008-0000-6100-00001B020000}"/>
            </a:ext>
          </a:extLst>
        </xdr:cNvPr>
        <xdr:cNvSpPr txBox="1">
          <a:spLocks noChangeArrowheads="1"/>
        </xdr:cNvSpPr>
      </xdr:nvSpPr>
      <xdr:spPr bwMode="auto">
        <a:xfrm>
          <a:off x="0" y="3581400"/>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609600</xdr:colOff>
      <xdr:row>7</xdr:row>
      <xdr:rowOff>57150</xdr:rowOff>
    </xdr:to>
    <xdr:sp macro="" textlink="">
      <xdr:nvSpPr>
        <xdr:cNvPr id="540" name="Text Box 9">
          <a:extLst>
            <a:ext uri="{FF2B5EF4-FFF2-40B4-BE49-F238E27FC236}">
              <a16:creationId xmlns:a16="http://schemas.microsoft.com/office/drawing/2014/main" id="{00000000-0008-0000-6100-00001C020000}"/>
            </a:ext>
          </a:extLst>
        </xdr:cNvPr>
        <xdr:cNvSpPr txBox="1">
          <a:spLocks noChangeArrowheads="1"/>
        </xdr:cNvSpPr>
      </xdr:nvSpPr>
      <xdr:spPr bwMode="auto">
        <a:xfrm>
          <a:off x="0" y="35814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609600</xdr:colOff>
      <xdr:row>7</xdr:row>
      <xdr:rowOff>57150</xdr:rowOff>
    </xdr:to>
    <xdr:sp macro="" textlink="">
      <xdr:nvSpPr>
        <xdr:cNvPr id="541" name="Text Box 13">
          <a:extLst>
            <a:ext uri="{FF2B5EF4-FFF2-40B4-BE49-F238E27FC236}">
              <a16:creationId xmlns:a16="http://schemas.microsoft.com/office/drawing/2014/main" id="{00000000-0008-0000-6100-00001D020000}"/>
            </a:ext>
          </a:extLst>
        </xdr:cNvPr>
        <xdr:cNvSpPr txBox="1">
          <a:spLocks noChangeArrowheads="1"/>
        </xdr:cNvSpPr>
      </xdr:nvSpPr>
      <xdr:spPr bwMode="auto">
        <a:xfrm>
          <a:off x="0" y="35814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609600</xdr:colOff>
      <xdr:row>7</xdr:row>
      <xdr:rowOff>57150</xdr:rowOff>
    </xdr:to>
    <xdr:sp macro="" textlink="">
      <xdr:nvSpPr>
        <xdr:cNvPr id="542" name="Text Box 15">
          <a:extLst>
            <a:ext uri="{FF2B5EF4-FFF2-40B4-BE49-F238E27FC236}">
              <a16:creationId xmlns:a16="http://schemas.microsoft.com/office/drawing/2014/main" id="{00000000-0008-0000-6100-00001E020000}"/>
            </a:ext>
          </a:extLst>
        </xdr:cNvPr>
        <xdr:cNvSpPr txBox="1">
          <a:spLocks noChangeArrowheads="1"/>
        </xdr:cNvSpPr>
      </xdr:nvSpPr>
      <xdr:spPr bwMode="auto">
        <a:xfrm>
          <a:off x="0" y="35814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xdr:row>
      <xdr:rowOff>0</xdr:rowOff>
    </xdr:from>
    <xdr:to>
      <xdr:col>0</xdr:col>
      <xdr:colOff>609600</xdr:colOff>
      <xdr:row>7</xdr:row>
      <xdr:rowOff>57150</xdr:rowOff>
    </xdr:to>
    <xdr:sp macro="" textlink="">
      <xdr:nvSpPr>
        <xdr:cNvPr id="543" name="Text Box 16">
          <a:extLst>
            <a:ext uri="{FF2B5EF4-FFF2-40B4-BE49-F238E27FC236}">
              <a16:creationId xmlns:a16="http://schemas.microsoft.com/office/drawing/2014/main" id="{00000000-0008-0000-6100-00001F020000}"/>
            </a:ext>
          </a:extLst>
        </xdr:cNvPr>
        <xdr:cNvSpPr txBox="1">
          <a:spLocks noChangeArrowheads="1"/>
        </xdr:cNvSpPr>
      </xdr:nvSpPr>
      <xdr:spPr bwMode="auto">
        <a:xfrm>
          <a:off x="0" y="3581400"/>
          <a:ext cx="6096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523875</xdr:colOff>
      <xdr:row>7</xdr:row>
      <xdr:rowOff>0</xdr:rowOff>
    </xdr:from>
    <xdr:to>
      <xdr:col>0</xdr:col>
      <xdr:colOff>723900</xdr:colOff>
      <xdr:row>7</xdr:row>
      <xdr:rowOff>57150</xdr:rowOff>
    </xdr:to>
    <xdr:sp macro="" textlink="">
      <xdr:nvSpPr>
        <xdr:cNvPr id="544" name="Text Box 17">
          <a:extLst>
            <a:ext uri="{FF2B5EF4-FFF2-40B4-BE49-F238E27FC236}">
              <a16:creationId xmlns:a16="http://schemas.microsoft.com/office/drawing/2014/main" id="{00000000-0008-0000-6100-000020020000}"/>
            </a:ext>
          </a:extLst>
        </xdr:cNvPr>
        <xdr:cNvSpPr txBox="1">
          <a:spLocks noChangeArrowheads="1"/>
        </xdr:cNvSpPr>
      </xdr:nvSpPr>
      <xdr:spPr bwMode="auto">
        <a:xfrm>
          <a:off x="523875" y="3581400"/>
          <a:ext cx="200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590550</xdr:colOff>
      <xdr:row>7</xdr:row>
      <xdr:rowOff>0</xdr:rowOff>
    </xdr:from>
    <xdr:to>
      <xdr:col>0</xdr:col>
      <xdr:colOff>733425</xdr:colOff>
      <xdr:row>7</xdr:row>
      <xdr:rowOff>57150</xdr:rowOff>
    </xdr:to>
    <xdr:sp macro="" textlink="">
      <xdr:nvSpPr>
        <xdr:cNvPr id="545" name="Text Box 19">
          <a:extLst>
            <a:ext uri="{FF2B5EF4-FFF2-40B4-BE49-F238E27FC236}">
              <a16:creationId xmlns:a16="http://schemas.microsoft.com/office/drawing/2014/main" id="{00000000-0008-0000-6100-000021020000}"/>
            </a:ext>
          </a:extLst>
        </xdr:cNvPr>
        <xdr:cNvSpPr txBox="1">
          <a:spLocks noChangeArrowheads="1"/>
        </xdr:cNvSpPr>
      </xdr:nvSpPr>
      <xdr:spPr bwMode="auto">
        <a:xfrm>
          <a:off x="590550" y="3581400"/>
          <a:ext cx="1428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546" name="Text Box 1">
          <a:extLst>
            <a:ext uri="{FF2B5EF4-FFF2-40B4-BE49-F238E27FC236}">
              <a16:creationId xmlns:a16="http://schemas.microsoft.com/office/drawing/2014/main" id="{00000000-0008-0000-6100-000022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38100</xdr:rowOff>
    </xdr:to>
    <xdr:sp macro="" textlink="">
      <xdr:nvSpPr>
        <xdr:cNvPr id="547" name="Text Box 3">
          <a:extLst>
            <a:ext uri="{FF2B5EF4-FFF2-40B4-BE49-F238E27FC236}">
              <a16:creationId xmlns:a16="http://schemas.microsoft.com/office/drawing/2014/main" id="{00000000-0008-0000-6100-00002302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548" name="Text Box 4">
          <a:extLst>
            <a:ext uri="{FF2B5EF4-FFF2-40B4-BE49-F238E27FC236}">
              <a16:creationId xmlns:a16="http://schemas.microsoft.com/office/drawing/2014/main" id="{00000000-0008-0000-6100-000024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9525</xdr:colOff>
      <xdr:row>17</xdr:row>
      <xdr:rowOff>0</xdr:rowOff>
    </xdr:from>
    <xdr:to>
      <xdr:col>0</xdr:col>
      <xdr:colOff>495300</xdr:colOff>
      <xdr:row>17</xdr:row>
      <xdr:rowOff>9525</xdr:rowOff>
    </xdr:to>
    <xdr:sp macro="" textlink="">
      <xdr:nvSpPr>
        <xdr:cNvPr id="549" name="Text Box 5">
          <a:extLst>
            <a:ext uri="{FF2B5EF4-FFF2-40B4-BE49-F238E27FC236}">
              <a16:creationId xmlns:a16="http://schemas.microsoft.com/office/drawing/2014/main" id="{00000000-0008-0000-6100-000025020000}"/>
            </a:ext>
          </a:extLst>
        </xdr:cNvPr>
        <xdr:cNvSpPr txBox="1">
          <a:spLocks noChangeArrowheads="1"/>
        </xdr:cNvSpPr>
      </xdr:nvSpPr>
      <xdr:spPr bwMode="auto">
        <a:xfrm>
          <a:off x="9525" y="10429875"/>
          <a:ext cx="485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550" name="Text Box 6">
          <a:extLst>
            <a:ext uri="{FF2B5EF4-FFF2-40B4-BE49-F238E27FC236}">
              <a16:creationId xmlns:a16="http://schemas.microsoft.com/office/drawing/2014/main" id="{00000000-0008-0000-6100-000026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38100</xdr:rowOff>
    </xdr:to>
    <xdr:sp macro="" textlink="">
      <xdr:nvSpPr>
        <xdr:cNvPr id="551" name="Text Box 7">
          <a:extLst>
            <a:ext uri="{FF2B5EF4-FFF2-40B4-BE49-F238E27FC236}">
              <a16:creationId xmlns:a16="http://schemas.microsoft.com/office/drawing/2014/main" id="{00000000-0008-0000-6100-00002702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552" name="Text Box 8">
          <a:extLst>
            <a:ext uri="{FF2B5EF4-FFF2-40B4-BE49-F238E27FC236}">
              <a16:creationId xmlns:a16="http://schemas.microsoft.com/office/drawing/2014/main" id="{00000000-0008-0000-6100-000028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523875</xdr:colOff>
      <xdr:row>17</xdr:row>
      <xdr:rowOff>38100</xdr:rowOff>
    </xdr:to>
    <xdr:sp macro="" textlink="">
      <xdr:nvSpPr>
        <xdr:cNvPr id="553" name="Text Box 9">
          <a:extLst>
            <a:ext uri="{FF2B5EF4-FFF2-40B4-BE49-F238E27FC236}">
              <a16:creationId xmlns:a16="http://schemas.microsoft.com/office/drawing/2014/main" id="{00000000-0008-0000-6100-000029020000}"/>
            </a:ext>
          </a:extLst>
        </xdr:cNvPr>
        <xdr:cNvSpPr txBox="1">
          <a:spLocks noChangeArrowheads="1"/>
        </xdr:cNvSpPr>
      </xdr:nvSpPr>
      <xdr:spPr bwMode="auto">
        <a:xfrm>
          <a:off x="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523875</xdr:colOff>
      <xdr:row>17</xdr:row>
      <xdr:rowOff>38100</xdr:rowOff>
    </xdr:to>
    <xdr:sp macro="" textlink="">
      <xdr:nvSpPr>
        <xdr:cNvPr id="554" name="Text Box 13">
          <a:extLst>
            <a:ext uri="{FF2B5EF4-FFF2-40B4-BE49-F238E27FC236}">
              <a16:creationId xmlns:a16="http://schemas.microsoft.com/office/drawing/2014/main" id="{00000000-0008-0000-6100-00002A020000}"/>
            </a:ext>
          </a:extLst>
        </xdr:cNvPr>
        <xdr:cNvSpPr txBox="1">
          <a:spLocks noChangeArrowheads="1"/>
        </xdr:cNvSpPr>
      </xdr:nvSpPr>
      <xdr:spPr bwMode="auto">
        <a:xfrm>
          <a:off x="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38100</xdr:rowOff>
    </xdr:to>
    <xdr:sp macro="" textlink="">
      <xdr:nvSpPr>
        <xdr:cNvPr id="555" name="Text Box 15">
          <a:extLst>
            <a:ext uri="{FF2B5EF4-FFF2-40B4-BE49-F238E27FC236}">
              <a16:creationId xmlns:a16="http://schemas.microsoft.com/office/drawing/2014/main" id="{00000000-0008-0000-6100-00002B02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38100</xdr:rowOff>
    </xdr:to>
    <xdr:sp macro="" textlink="">
      <xdr:nvSpPr>
        <xdr:cNvPr id="556" name="Text Box 16">
          <a:extLst>
            <a:ext uri="{FF2B5EF4-FFF2-40B4-BE49-F238E27FC236}">
              <a16:creationId xmlns:a16="http://schemas.microsoft.com/office/drawing/2014/main" id="{00000000-0008-0000-6100-00002C02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152400</xdr:colOff>
      <xdr:row>17</xdr:row>
      <xdr:rowOff>28575</xdr:rowOff>
    </xdr:to>
    <xdr:sp macro="" textlink="">
      <xdr:nvSpPr>
        <xdr:cNvPr id="557" name="Text Box 1">
          <a:extLst>
            <a:ext uri="{FF2B5EF4-FFF2-40B4-BE49-F238E27FC236}">
              <a16:creationId xmlns:a16="http://schemas.microsoft.com/office/drawing/2014/main" id="{00000000-0008-0000-6100-00002D020000}"/>
            </a:ext>
          </a:extLst>
        </xdr:cNvPr>
        <xdr:cNvSpPr txBox="1">
          <a:spLocks noChangeArrowheads="1"/>
        </xdr:cNvSpPr>
      </xdr:nvSpPr>
      <xdr:spPr bwMode="auto">
        <a:xfrm>
          <a:off x="0" y="10429875"/>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152400</xdr:colOff>
      <xdr:row>17</xdr:row>
      <xdr:rowOff>28575</xdr:rowOff>
    </xdr:to>
    <xdr:sp macro="" textlink="">
      <xdr:nvSpPr>
        <xdr:cNvPr id="558" name="Text Box 4">
          <a:extLst>
            <a:ext uri="{FF2B5EF4-FFF2-40B4-BE49-F238E27FC236}">
              <a16:creationId xmlns:a16="http://schemas.microsoft.com/office/drawing/2014/main" id="{00000000-0008-0000-6100-00002E020000}"/>
            </a:ext>
          </a:extLst>
        </xdr:cNvPr>
        <xdr:cNvSpPr txBox="1">
          <a:spLocks noChangeArrowheads="1"/>
        </xdr:cNvSpPr>
      </xdr:nvSpPr>
      <xdr:spPr bwMode="auto">
        <a:xfrm>
          <a:off x="0" y="10429875"/>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609600</xdr:colOff>
      <xdr:row>17</xdr:row>
      <xdr:rowOff>38100</xdr:rowOff>
    </xdr:to>
    <xdr:sp macro="" textlink="">
      <xdr:nvSpPr>
        <xdr:cNvPr id="559" name="Text Box 5">
          <a:extLst>
            <a:ext uri="{FF2B5EF4-FFF2-40B4-BE49-F238E27FC236}">
              <a16:creationId xmlns:a16="http://schemas.microsoft.com/office/drawing/2014/main" id="{00000000-0008-0000-6100-00002F02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152400</xdr:colOff>
      <xdr:row>17</xdr:row>
      <xdr:rowOff>28575</xdr:rowOff>
    </xdr:to>
    <xdr:sp macro="" textlink="">
      <xdr:nvSpPr>
        <xdr:cNvPr id="560" name="Text Box 6">
          <a:extLst>
            <a:ext uri="{FF2B5EF4-FFF2-40B4-BE49-F238E27FC236}">
              <a16:creationId xmlns:a16="http://schemas.microsoft.com/office/drawing/2014/main" id="{00000000-0008-0000-6100-000030020000}"/>
            </a:ext>
          </a:extLst>
        </xdr:cNvPr>
        <xdr:cNvSpPr txBox="1">
          <a:spLocks noChangeArrowheads="1"/>
        </xdr:cNvSpPr>
      </xdr:nvSpPr>
      <xdr:spPr bwMode="auto">
        <a:xfrm>
          <a:off x="0" y="10429875"/>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609600</xdr:colOff>
      <xdr:row>17</xdr:row>
      <xdr:rowOff>38100</xdr:rowOff>
    </xdr:to>
    <xdr:sp macro="" textlink="">
      <xdr:nvSpPr>
        <xdr:cNvPr id="561" name="Text Box 7">
          <a:extLst>
            <a:ext uri="{FF2B5EF4-FFF2-40B4-BE49-F238E27FC236}">
              <a16:creationId xmlns:a16="http://schemas.microsoft.com/office/drawing/2014/main" id="{00000000-0008-0000-6100-00003102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152400</xdr:colOff>
      <xdr:row>17</xdr:row>
      <xdr:rowOff>28575</xdr:rowOff>
    </xdr:to>
    <xdr:sp macro="" textlink="">
      <xdr:nvSpPr>
        <xdr:cNvPr id="562" name="Text Box 8">
          <a:extLst>
            <a:ext uri="{FF2B5EF4-FFF2-40B4-BE49-F238E27FC236}">
              <a16:creationId xmlns:a16="http://schemas.microsoft.com/office/drawing/2014/main" id="{00000000-0008-0000-6100-000032020000}"/>
            </a:ext>
          </a:extLst>
        </xdr:cNvPr>
        <xdr:cNvSpPr txBox="1">
          <a:spLocks noChangeArrowheads="1"/>
        </xdr:cNvSpPr>
      </xdr:nvSpPr>
      <xdr:spPr bwMode="auto">
        <a:xfrm>
          <a:off x="0" y="10429875"/>
          <a:ext cx="152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609600</xdr:colOff>
      <xdr:row>17</xdr:row>
      <xdr:rowOff>38100</xdr:rowOff>
    </xdr:to>
    <xdr:sp macro="" textlink="">
      <xdr:nvSpPr>
        <xdr:cNvPr id="563" name="Text Box 9">
          <a:extLst>
            <a:ext uri="{FF2B5EF4-FFF2-40B4-BE49-F238E27FC236}">
              <a16:creationId xmlns:a16="http://schemas.microsoft.com/office/drawing/2014/main" id="{00000000-0008-0000-6100-00003302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609600</xdr:colOff>
      <xdr:row>17</xdr:row>
      <xdr:rowOff>38100</xdr:rowOff>
    </xdr:to>
    <xdr:sp macro="" textlink="">
      <xdr:nvSpPr>
        <xdr:cNvPr id="564" name="Text Box 13">
          <a:extLst>
            <a:ext uri="{FF2B5EF4-FFF2-40B4-BE49-F238E27FC236}">
              <a16:creationId xmlns:a16="http://schemas.microsoft.com/office/drawing/2014/main" id="{00000000-0008-0000-6100-00003402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609600</xdr:colOff>
      <xdr:row>17</xdr:row>
      <xdr:rowOff>38100</xdr:rowOff>
    </xdr:to>
    <xdr:sp macro="" textlink="">
      <xdr:nvSpPr>
        <xdr:cNvPr id="565" name="Text Box 15">
          <a:extLst>
            <a:ext uri="{FF2B5EF4-FFF2-40B4-BE49-F238E27FC236}">
              <a16:creationId xmlns:a16="http://schemas.microsoft.com/office/drawing/2014/main" id="{00000000-0008-0000-6100-00003502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609600</xdr:colOff>
      <xdr:row>17</xdr:row>
      <xdr:rowOff>38100</xdr:rowOff>
    </xdr:to>
    <xdr:sp macro="" textlink="">
      <xdr:nvSpPr>
        <xdr:cNvPr id="566" name="Text Box 16">
          <a:extLst>
            <a:ext uri="{FF2B5EF4-FFF2-40B4-BE49-F238E27FC236}">
              <a16:creationId xmlns:a16="http://schemas.microsoft.com/office/drawing/2014/main" id="{00000000-0008-0000-6100-00003602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609600</xdr:colOff>
      <xdr:row>17</xdr:row>
      <xdr:rowOff>38100</xdr:rowOff>
    </xdr:to>
    <xdr:sp macro="" textlink="">
      <xdr:nvSpPr>
        <xdr:cNvPr id="567" name="Text Box 17">
          <a:extLst>
            <a:ext uri="{FF2B5EF4-FFF2-40B4-BE49-F238E27FC236}">
              <a16:creationId xmlns:a16="http://schemas.microsoft.com/office/drawing/2014/main" id="{00000000-0008-0000-6100-00003702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609600</xdr:colOff>
      <xdr:row>17</xdr:row>
      <xdr:rowOff>38100</xdr:rowOff>
    </xdr:to>
    <xdr:sp macro="" textlink="">
      <xdr:nvSpPr>
        <xdr:cNvPr id="568" name="Text Box 19">
          <a:extLst>
            <a:ext uri="{FF2B5EF4-FFF2-40B4-BE49-F238E27FC236}">
              <a16:creationId xmlns:a16="http://schemas.microsoft.com/office/drawing/2014/main" id="{00000000-0008-0000-6100-00003802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569" name="Text Box 1">
          <a:extLst>
            <a:ext uri="{FF2B5EF4-FFF2-40B4-BE49-F238E27FC236}">
              <a16:creationId xmlns:a16="http://schemas.microsoft.com/office/drawing/2014/main" id="{00000000-0008-0000-6100-000039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570" name="Text Box 3">
          <a:extLst>
            <a:ext uri="{FF2B5EF4-FFF2-40B4-BE49-F238E27FC236}">
              <a16:creationId xmlns:a16="http://schemas.microsoft.com/office/drawing/2014/main" id="{00000000-0008-0000-6100-00003A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571" name="Text Box 4">
          <a:extLst>
            <a:ext uri="{FF2B5EF4-FFF2-40B4-BE49-F238E27FC236}">
              <a16:creationId xmlns:a16="http://schemas.microsoft.com/office/drawing/2014/main" id="{00000000-0008-0000-6100-00003B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572" name="Text Box 5">
          <a:extLst>
            <a:ext uri="{FF2B5EF4-FFF2-40B4-BE49-F238E27FC236}">
              <a16:creationId xmlns:a16="http://schemas.microsoft.com/office/drawing/2014/main" id="{00000000-0008-0000-6100-00003C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573" name="Text Box 6">
          <a:extLst>
            <a:ext uri="{FF2B5EF4-FFF2-40B4-BE49-F238E27FC236}">
              <a16:creationId xmlns:a16="http://schemas.microsoft.com/office/drawing/2014/main" id="{00000000-0008-0000-6100-00003D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574" name="Text Box 7">
          <a:extLst>
            <a:ext uri="{FF2B5EF4-FFF2-40B4-BE49-F238E27FC236}">
              <a16:creationId xmlns:a16="http://schemas.microsoft.com/office/drawing/2014/main" id="{00000000-0008-0000-6100-00003E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571500</xdr:colOff>
      <xdr:row>17</xdr:row>
      <xdr:rowOff>38100</xdr:rowOff>
    </xdr:to>
    <xdr:sp macro="" textlink="">
      <xdr:nvSpPr>
        <xdr:cNvPr id="575" name="Text Box 9">
          <a:extLst>
            <a:ext uri="{FF2B5EF4-FFF2-40B4-BE49-F238E27FC236}">
              <a16:creationId xmlns:a16="http://schemas.microsoft.com/office/drawing/2014/main" id="{00000000-0008-0000-6100-00003F02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576" name="Text Box 15">
          <a:extLst>
            <a:ext uri="{FF2B5EF4-FFF2-40B4-BE49-F238E27FC236}">
              <a16:creationId xmlns:a16="http://schemas.microsoft.com/office/drawing/2014/main" id="{00000000-0008-0000-6100-000040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577" name="Text Box 16">
          <a:extLst>
            <a:ext uri="{FF2B5EF4-FFF2-40B4-BE49-F238E27FC236}">
              <a16:creationId xmlns:a16="http://schemas.microsoft.com/office/drawing/2014/main" id="{00000000-0008-0000-6100-000041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578" name="Text Box 17">
          <a:extLst>
            <a:ext uri="{FF2B5EF4-FFF2-40B4-BE49-F238E27FC236}">
              <a16:creationId xmlns:a16="http://schemas.microsoft.com/office/drawing/2014/main" id="{00000000-0008-0000-6100-000042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579" name="Text Box 1">
          <a:extLst>
            <a:ext uri="{FF2B5EF4-FFF2-40B4-BE49-F238E27FC236}">
              <a16:creationId xmlns:a16="http://schemas.microsoft.com/office/drawing/2014/main" id="{00000000-0008-0000-6100-000043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580" name="Text Box 3">
          <a:extLst>
            <a:ext uri="{FF2B5EF4-FFF2-40B4-BE49-F238E27FC236}">
              <a16:creationId xmlns:a16="http://schemas.microsoft.com/office/drawing/2014/main" id="{00000000-0008-0000-6100-000044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581" name="Text Box 4">
          <a:extLst>
            <a:ext uri="{FF2B5EF4-FFF2-40B4-BE49-F238E27FC236}">
              <a16:creationId xmlns:a16="http://schemas.microsoft.com/office/drawing/2014/main" id="{00000000-0008-0000-6100-000045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582" name="Text Box 5">
          <a:extLst>
            <a:ext uri="{FF2B5EF4-FFF2-40B4-BE49-F238E27FC236}">
              <a16:creationId xmlns:a16="http://schemas.microsoft.com/office/drawing/2014/main" id="{00000000-0008-0000-6100-000046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583" name="Text Box 6">
          <a:extLst>
            <a:ext uri="{FF2B5EF4-FFF2-40B4-BE49-F238E27FC236}">
              <a16:creationId xmlns:a16="http://schemas.microsoft.com/office/drawing/2014/main" id="{00000000-0008-0000-6100-000047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584" name="Text Box 7">
          <a:extLst>
            <a:ext uri="{FF2B5EF4-FFF2-40B4-BE49-F238E27FC236}">
              <a16:creationId xmlns:a16="http://schemas.microsoft.com/office/drawing/2014/main" id="{00000000-0008-0000-6100-000048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571500</xdr:colOff>
      <xdr:row>17</xdr:row>
      <xdr:rowOff>38100</xdr:rowOff>
    </xdr:to>
    <xdr:sp macro="" textlink="">
      <xdr:nvSpPr>
        <xdr:cNvPr id="585" name="Text Box 9">
          <a:extLst>
            <a:ext uri="{FF2B5EF4-FFF2-40B4-BE49-F238E27FC236}">
              <a16:creationId xmlns:a16="http://schemas.microsoft.com/office/drawing/2014/main" id="{00000000-0008-0000-6100-00004902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586" name="Text Box 15">
          <a:extLst>
            <a:ext uri="{FF2B5EF4-FFF2-40B4-BE49-F238E27FC236}">
              <a16:creationId xmlns:a16="http://schemas.microsoft.com/office/drawing/2014/main" id="{00000000-0008-0000-6100-00004A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587" name="Text Box 16">
          <a:extLst>
            <a:ext uri="{FF2B5EF4-FFF2-40B4-BE49-F238E27FC236}">
              <a16:creationId xmlns:a16="http://schemas.microsoft.com/office/drawing/2014/main" id="{00000000-0008-0000-6100-00004B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588" name="Text Box 17">
          <a:extLst>
            <a:ext uri="{FF2B5EF4-FFF2-40B4-BE49-F238E27FC236}">
              <a16:creationId xmlns:a16="http://schemas.microsoft.com/office/drawing/2014/main" id="{00000000-0008-0000-6100-00004C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276225</xdr:colOff>
      <xdr:row>17</xdr:row>
      <xdr:rowOff>28575</xdr:rowOff>
    </xdr:to>
    <xdr:sp macro="" textlink="">
      <xdr:nvSpPr>
        <xdr:cNvPr id="589" name="Text Box 1">
          <a:extLst>
            <a:ext uri="{FF2B5EF4-FFF2-40B4-BE49-F238E27FC236}">
              <a16:creationId xmlns:a16="http://schemas.microsoft.com/office/drawing/2014/main" id="{00000000-0008-0000-6100-00004D020000}"/>
            </a:ext>
          </a:extLst>
        </xdr:cNvPr>
        <xdr:cNvSpPr txBox="1">
          <a:spLocks noChangeArrowheads="1"/>
        </xdr:cNvSpPr>
      </xdr:nvSpPr>
      <xdr:spPr bwMode="auto">
        <a:xfrm>
          <a:off x="0" y="10429875"/>
          <a:ext cx="2762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609600</xdr:colOff>
      <xdr:row>17</xdr:row>
      <xdr:rowOff>38100</xdr:rowOff>
    </xdr:to>
    <xdr:sp macro="" textlink="">
      <xdr:nvSpPr>
        <xdr:cNvPr id="590" name="Text Box 3">
          <a:extLst>
            <a:ext uri="{FF2B5EF4-FFF2-40B4-BE49-F238E27FC236}">
              <a16:creationId xmlns:a16="http://schemas.microsoft.com/office/drawing/2014/main" id="{00000000-0008-0000-6100-00004E02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285750</xdr:colOff>
      <xdr:row>17</xdr:row>
      <xdr:rowOff>28575</xdr:rowOff>
    </xdr:to>
    <xdr:sp macro="" textlink="">
      <xdr:nvSpPr>
        <xdr:cNvPr id="591" name="Text Box 4">
          <a:extLst>
            <a:ext uri="{FF2B5EF4-FFF2-40B4-BE49-F238E27FC236}">
              <a16:creationId xmlns:a16="http://schemas.microsoft.com/office/drawing/2014/main" id="{00000000-0008-0000-6100-00004F020000}"/>
            </a:ext>
          </a:extLst>
        </xdr:cNvPr>
        <xdr:cNvSpPr txBox="1">
          <a:spLocks noChangeArrowheads="1"/>
        </xdr:cNvSpPr>
      </xdr:nvSpPr>
      <xdr:spPr bwMode="auto">
        <a:xfrm>
          <a:off x="0" y="10429875"/>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609600</xdr:colOff>
      <xdr:row>17</xdr:row>
      <xdr:rowOff>38100</xdr:rowOff>
    </xdr:to>
    <xdr:sp macro="" textlink="">
      <xdr:nvSpPr>
        <xdr:cNvPr id="592" name="Text Box 5">
          <a:extLst>
            <a:ext uri="{FF2B5EF4-FFF2-40B4-BE49-F238E27FC236}">
              <a16:creationId xmlns:a16="http://schemas.microsoft.com/office/drawing/2014/main" id="{00000000-0008-0000-6100-00005002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285750</xdr:colOff>
      <xdr:row>17</xdr:row>
      <xdr:rowOff>28575</xdr:rowOff>
    </xdr:to>
    <xdr:sp macro="" textlink="">
      <xdr:nvSpPr>
        <xdr:cNvPr id="593" name="Text Box 6">
          <a:extLst>
            <a:ext uri="{FF2B5EF4-FFF2-40B4-BE49-F238E27FC236}">
              <a16:creationId xmlns:a16="http://schemas.microsoft.com/office/drawing/2014/main" id="{00000000-0008-0000-6100-000051020000}"/>
            </a:ext>
          </a:extLst>
        </xdr:cNvPr>
        <xdr:cNvSpPr txBox="1">
          <a:spLocks noChangeArrowheads="1"/>
        </xdr:cNvSpPr>
      </xdr:nvSpPr>
      <xdr:spPr bwMode="auto">
        <a:xfrm>
          <a:off x="0" y="10429875"/>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609600</xdr:colOff>
      <xdr:row>17</xdr:row>
      <xdr:rowOff>38100</xdr:rowOff>
    </xdr:to>
    <xdr:sp macro="" textlink="">
      <xdr:nvSpPr>
        <xdr:cNvPr id="594" name="Text Box 7">
          <a:extLst>
            <a:ext uri="{FF2B5EF4-FFF2-40B4-BE49-F238E27FC236}">
              <a16:creationId xmlns:a16="http://schemas.microsoft.com/office/drawing/2014/main" id="{00000000-0008-0000-6100-00005202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285750</xdr:colOff>
      <xdr:row>17</xdr:row>
      <xdr:rowOff>28575</xdr:rowOff>
    </xdr:to>
    <xdr:sp macro="" textlink="">
      <xdr:nvSpPr>
        <xdr:cNvPr id="595" name="Text Box 8">
          <a:extLst>
            <a:ext uri="{FF2B5EF4-FFF2-40B4-BE49-F238E27FC236}">
              <a16:creationId xmlns:a16="http://schemas.microsoft.com/office/drawing/2014/main" id="{00000000-0008-0000-6100-000053020000}"/>
            </a:ext>
          </a:extLst>
        </xdr:cNvPr>
        <xdr:cNvSpPr txBox="1">
          <a:spLocks noChangeArrowheads="1"/>
        </xdr:cNvSpPr>
      </xdr:nvSpPr>
      <xdr:spPr bwMode="auto">
        <a:xfrm>
          <a:off x="0" y="10429875"/>
          <a:ext cx="2857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609600</xdr:colOff>
      <xdr:row>17</xdr:row>
      <xdr:rowOff>38100</xdr:rowOff>
    </xdr:to>
    <xdr:sp macro="" textlink="">
      <xdr:nvSpPr>
        <xdr:cNvPr id="596" name="Text Box 9">
          <a:extLst>
            <a:ext uri="{FF2B5EF4-FFF2-40B4-BE49-F238E27FC236}">
              <a16:creationId xmlns:a16="http://schemas.microsoft.com/office/drawing/2014/main" id="{00000000-0008-0000-6100-00005402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609600</xdr:colOff>
      <xdr:row>17</xdr:row>
      <xdr:rowOff>38100</xdr:rowOff>
    </xdr:to>
    <xdr:sp macro="" textlink="">
      <xdr:nvSpPr>
        <xdr:cNvPr id="597" name="Text Box 13">
          <a:extLst>
            <a:ext uri="{FF2B5EF4-FFF2-40B4-BE49-F238E27FC236}">
              <a16:creationId xmlns:a16="http://schemas.microsoft.com/office/drawing/2014/main" id="{00000000-0008-0000-6100-00005502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609600</xdr:colOff>
      <xdr:row>17</xdr:row>
      <xdr:rowOff>38100</xdr:rowOff>
    </xdr:to>
    <xdr:sp macro="" textlink="">
      <xdr:nvSpPr>
        <xdr:cNvPr id="598" name="Text Box 15">
          <a:extLst>
            <a:ext uri="{FF2B5EF4-FFF2-40B4-BE49-F238E27FC236}">
              <a16:creationId xmlns:a16="http://schemas.microsoft.com/office/drawing/2014/main" id="{00000000-0008-0000-6100-00005602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609600</xdr:colOff>
      <xdr:row>17</xdr:row>
      <xdr:rowOff>38100</xdr:rowOff>
    </xdr:to>
    <xdr:sp macro="" textlink="">
      <xdr:nvSpPr>
        <xdr:cNvPr id="599" name="Text Box 16">
          <a:extLst>
            <a:ext uri="{FF2B5EF4-FFF2-40B4-BE49-F238E27FC236}">
              <a16:creationId xmlns:a16="http://schemas.microsoft.com/office/drawing/2014/main" id="{00000000-0008-0000-6100-00005702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609600</xdr:colOff>
      <xdr:row>17</xdr:row>
      <xdr:rowOff>38100</xdr:rowOff>
    </xdr:to>
    <xdr:sp macro="" textlink="">
      <xdr:nvSpPr>
        <xdr:cNvPr id="600" name="Text Box 17">
          <a:extLst>
            <a:ext uri="{FF2B5EF4-FFF2-40B4-BE49-F238E27FC236}">
              <a16:creationId xmlns:a16="http://schemas.microsoft.com/office/drawing/2014/main" id="{00000000-0008-0000-6100-00005802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609600</xdr:colOff>
      <xdr:row>17</xdr:row>
      <xdr:rowOff>38100</xdr:rowOff>
    </xdr:to>
    <xdr:sp macro="" textlink="">
      <xdr:nvSpPr>
        <xdr:cNvPr id="601" name="Text Box 19">
          <a:extLst>
            <a:ext uri="{FF2B5EF4-FFF2-40B4-BE49-F238E27FC236}">
              <a16:creationId xmlns:a16="http://schemas.microsoft.com/office/drawing/2014/main" id="{00000000-0008-0000-6100-000059020000}"/>
            </a:ext>
          </a:extLst>
        </xdr:cNvPr>
        <xdr:cNvSpPr txBox="1">
          <a:spLocks noChangeArrowheads="1"/>
        </xdr:cNvSpPr>
      </xdr:nvSpPr>
      <xdr:spPr bwMode="auto">
        <a:xfrm>
          <a:off x="0" y="10429875"/>
          <a:ext cx="60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133350</xdr:colOff>
      <xdr:row>8</xdr:row>
      <xdr:rowOff>28575</xdr:rowOff>
    </xdr:to>
    <xdr:sp macro="" textlink="">
      <xdr:nvSpPr>
        <xdr:cNvPr id="602" name="Text Box 1">
          <a:extLst>
            <a:ext uri="{FF2B5EF4-FFF2-40B4-BE49-F238E27FC236}">
              <a16:creationId xmlns:a16="http://schemas.microsoft.com/office/drawing/2014/main" id="{00000000-0008-0000-6100-00005A020000}"/>
            </a:ext>
          </a:extLst>
        </xdr:cNvPr>
        <xdr:cNvSpPr txBox="1">
          <a:spLocks noChangeArrowheads="1"/>
        </xdr:cNvSpPr>
      </xdr:nvSpPr>
      <xdr:spPr bwMode="auto">
        <a:xfrm>
          <a:off x="0" y="42672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133350</xdr:colOff>
      <xdr:row>8</xdr:row>
      <xdr:rowOff>28575</xdr:rowOff>
    </xdr:to>
    <xdr:sp macro="" textlink="">
      <xdr:nvSpPr>
        <xdr:cNvPr id="603" name="Text Box 4">
          <a:extLst>
            <a:ext uri="{FF2B5EF4-FFF2-40B4-BE49-F238E27FC236}">
              <a16:creationId xmlns:a16="http://schemas.microsoft.com/office/drawing/2014/main" id="{00000000-0008-0000-6100-00005B020000}"/>
            </a:ext>
          </a:extLst>
        </xdr:cNvPr>
        <xdr:cNvSpPr txBox="1">
          <a:spLocks noChangeArrowheads="1"/>
        </xdr:cNvSpPr>
      </xdr:nvSpPr>
      <xdr:spPr bwMode="auto">
        <a:xfrm>
          <a:off x="0" y="42672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133350</xdr:colOff>
      <xdr:row>8</xdr:row>
      <xdr:rowOff>28575</xdr:rowOff>
    </xdr:to>
    <xdr:sp macro="" textlink="">
      <xdr:nvSpPr>
        <xdr:cNvPr id="604" name="Text Box 6">
          <a:extLst>
            <a:ext uri="{FF2B5EF4-FFF2-40B4-BE49-F238E27FC236}">
              <a16:creationId xmlns:a16="http://schemas.microsoft.com/office/drawing/2014/main" id="{00000000-0008-0000-6100-00005C020000}"/>
            </a:ext>
          </a:extLst>
        </xdr:cNvPr>
        <xdr:cNvSpPr txBox="1">
          <a:spLocks noChangeArrowheads="1"/>
        </xdr:cNvSpPr>
      </xdr:nvSpPr>
      <xdr:spPr bwMode="auto">
        <a:xfrm>
          <a:off x="0" y="42672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485775</xdr:colOff>
      <xdr:row>8</xdr:row>
      <xdr:rowOff>66675</xdr:rowOff>
    </xdr:to>
    <xdr:sp macro="" textlink="">
      <xdr:nvSpPr>
        <xdr:cNvPr id="605" name="Text Box 7">
          <a:extLst>
            <a:ext uri="{FF2B5EF4-FFF2-40B4-BE49-F238E27FC236}">
              <a16:creationId xmlns:a16="http://schemas.microsoft.com/office/drawing/2014/main" id="{00000000-0008-0000-6100-00005D020000}"/>
            </a:ext>
          </a:extLst>
        </xdr:cNvPr>
        <xdr:cNvSpPr txBox="1">
          <a:spLocks noChangeArrowheads="1"/>
        </xdr:cNvSpPr>
      </xdr:nvSpPr>
      <xdr:spPr bwMode="auto">
        <a:xfrm>
          <a:off x="0" y="42672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133350</xdr:colOff>
      <xdr:row>8</xdr:row>
      <xdr:rowOff>28575</xdr:rowOff>
    </xdr:to>
    <xdr:sp macro="" textlink="">
      <xdr:nvSpPr>
        <xdr:cNvPr id="606" name="Text Box 8">
          <a:extLst>
            <a:ext uri="{FF2B5EF4-FFF2-40B4-BE49-F238E27FC236}">
              <a16:creationId xmlns:a16="http://schemas.microsoft.com/office/drawing/2014/main" id="{00000000-0008-0000-6100-00005E020000}"/>
            </a:ext>
          </a:extLst>
        </xdr:cNvPr>
        <xdr:cNvSpPr txBox="1">
          <a:spLocks noChangeArrowheads="1"/>
        </xdr:cNvSpPr>
      </xdr:nvSpPr>
      <xdr:spPr bwMode="auto">
        <a:xfrm>
          <a:off x="0" y="42672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523875</xdr:colOff>
      <xdr:row>8</xdr:row>
      <xdr:rowOff>66675</xdr:rowOff>
    </xdr:to>
    <xdr:sp macro="" textlink="">
      <xdr:nvSpPr>
        <xdr:cNvPr id="607" name="Text Box 9">
          <a:extLst>
            <a:ext uri="{FF2B5EF4-FFF2-40B4-BE49-F238E27FC236}">
              <a16:creationId xmlns:a16="http://schemas.microsoft.com/office/drawing/2014/main" id="{00000000-0008-0000-6100-00005F020000}"/>
            </a:ext>
          </a:extLst>
        </xdr:cNvPr>
        <xdr:cNvSpPr txBox="1">
          <a:spLocks noChangeArrowheads="1"/>
        </xdr:cNvSpPr>
      </xdr:nvSpPr>
      <xdr:spPr bwMode="auto">
        <a:xfrm>
          <a:off x="0" y="42672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523875</xdr:colOff>
      <xdr:row>8</xdr:row>
      <xdr:rowOff>66675</xdr:rowOff>
    </xdr:to>
    <xdr:sp macro="" textlink="">
      <xdr:nvSpPr>
        <xdr:cNvPr id="608" name="Text Box 13">
          <a:extLst>
            <a:ext uri="{FF2B5EF4-FFF2-40B4-BE49-F238E27FC236}">
              <a16:creationId xmlns:a16="http://schemas.microsoft.com/office/drawing/2014/main" id="{00000000-0008-0000-6100-000060020000}"/>
            </a:ext>
          </a:extLst>
        </xdr:cNvPr>
        <xdr:cNvSpPr txBox="1">
          <a:spLocks noChangeArrowheads="1"/>
        </xdr:cNvSpPr>
      </xdr:nvSpPr>
      <xdr:spPr bwMode="auto">
        <a:xfrm>
          <a:off x="0" y="42672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485775</xdr:colOff>
      <xdr:row>8</xdr:row>
      <xdr:rowOff>66675</xdr:rowOff>
    </xdr:to>
    <xdr:sp macro="" textlink="">
      <xdr:nvSpPr>
        <xdr:cNvPr id="609" name="Text Box 15">
          <a:extLst>
            <a:ext uri="{FF2B5EF4-FFF2-40B4-BE49-F238E27FC236}">
              <a16:creationId xmlns:a16="http://schemas.microsoft.com/office/drawing/2014/main" id="{00000000-0008-0000-6100-000061020000}"/>
            </a:ext>
          </a:extLst>
        </xdr:cNvPr>
        <xdr:cNvSpPr txBox="1">
          <a:spLocks noChangeArrowheads="1"/>
        </xdr:cNvSpPr>
      </xdr:nvSpPr>
      <xdr:spPr bwMode="auto">
        <a:xfrm>
          <a:off x="0" y="42672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485775</xdr:colOff>
      <xdr:row>8</xdr:row>
      <xdr:rowOff>66675</xdr:rowOff>
    </xdr:to>
    <xdr:sp macro="" textlink="">
      <xdr:nvSpPr>
        <xdr:cNvPr id="610" name="Text Box 16">
          <a:extLst>
            <a:ext uri="{FF2B5EF4-FFF2-40B4-BE49-F238E27FC236}">
              <a16:creationId xmlns:a16="http://schemas.microsoft.com/office/drawing/2014/main" id="{00000000-0008-0000-6100-000062020000}"/>
            </a:ext>
          </a:extLst>
        </xdr:cNvPr>
        <xdr:cNvSpPr txBox="1">
          <a:spLocks noChangeArrowheads="1"/>
        </xdr:cNvSpPr>
      </xdr:nvSpPr>
      <xdr:spPr bwMode="auto">
        <a:xfrm>
          <a:off x="0" y="42672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219075</xdr:colOff>
      <xdr:row>8</xdr:row>
      <xdr:rowOff>28575</xdr:rowOff>
    </xdr:to>
    <xdr:sp macro="" textlink="">
      <xdr:nvSpPr>
        <xdr:cNvPr id="611" name="Text Box 1">
          <a:extLst>
            <a:ext uri="{FF2B5EF4-FFF2-40B4-BE49-F238E27FC236}">
              <a16:creationId xmlns:a16="http://schemas.microsoft.com/office/drawing/2014/main" id="{00000000-0008-0000-6100-000063020000}"/>
            </a:ext>
          </a:extLst>
        </xdr:cNvPr>
        <xdr:cNvSpPr txBox="1">
          <a:spLocks noChangeArrowheads="1"/>
        </xdr:cNvSpPr>
      </xdr:nvSpPr>
      <xdr:spPr bwMode="auto">
        <a:xfrm>
          <a:off x="0" y="42672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533400</xdr:colOff>
      <xdr:row>8</xdr:row>
      <xdr:rowOff>38100</xdr:rowOff>
    </xdr:to>
    <xdr:sp macro="" textlink="">
      <xdr:nvSpPr>
        <xdr:cNvPr id="612" name="Text Box 3">
          <a:extLst>
            <a:ext uri="{FF2B5EF4-FFF2-40B4-BE49-F238E27FC236}">
              <a16:creationId xmlns:a16="http://schemas.microsoft.com/office/drawing/2014/main" id="{00000000-0008-0000-6100-00006402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219075</xdr:colOff>
      <xdr:row>8</xdr:row>
      <xdr:rowOff>28575</xdr:rowOff>
    </xdr:to>
    <xdr:sp macro="" textlink="">
      <xdr:nvSpPr>
        <xdr:cNvPr id="613" name="Text Box 4">
          <a:extLst>
            <a:ext uri="{FF2B5EF4-FFF2-40B4-BE49-F238E27FC236}">
              <a16:creationId xmlns:a16="http://schemas.microsoft.com/office/drawing/2014/main" id="{00000000-0008-0000-6100-000065020000}"/>
            </a:ext>
          </a:extLst>
        </xdr:cNvPr>
        <xdr:cNvSpPr txBox="1">
          <a:spLocks noChangeArrowheads="1"/>
        </xdr:cNvSpPr>
      </xdr:nvSpPr>
      <xdr:spPr bwMode="auto">
        <a:xfrm>
          <a:off x="0" y="42672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533400</xdr:colOff>
      <xdr:row>8</xdr:row>
      <xdr:rowOff>38100</xdr:rowOff>
    </xdr:to>
    <xdr:sp macro="" textlink="">
      <xdr:nvSpPr>
        <xdr:cNvPr id="614" name="Text Box 5">
          <a:extLst>
            <a:ext uri="{FF2B5EF4-FFF2-40B4-BE49-F238E27FC236}">
              <a16:creationId xmlns:a16="http://schemas.microsoft.com/office/drawing/2014/main" id="{00000000-0008-0000-6100-00006602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219075</xdr:colOff>
      <xdr:row>8</xdr:row>
      <xdr:rowOff>28575</xdr:rowOff>
    </xdr:to>
    <xdr:sp macro="" textlink="">
      <xdr:nvSpPr>
        <xdr:cNvPr id="615" name="Text Box 6">
          <a:extLst>
            <a:ext uri="{FF2B5EF4-FFF2-40B4-BE49-F238E27FC236}">
              <a16:creationId xmlns:a16="http://schemas.microsoft.com/office/drawing/2014/main" id="{00000000-0008-0000-6100-000067020000}"/>
            </a:ext>
          </a:extLst>
        </xdr:cNvPr>
        <xdr:cNvSpPr txBox="1">
          <a:spLocks noChangeArrowheads="1"/>
        </xdr:cNvSpPr>
      </xdr:nvSpPr>
      <xdr:spPr bwMode="auto">
        <a:xfrm>
          <a:off x="0" y="42672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533400</xdr:colOff>
      <xdr:row>8</xdr:row>
      <xdr:rowOff>38100</xdr:rowOff>
    </xdr:to>
    <xdr:sp macro="" textlink="">
      <xdr:nvSpPr>
        <xdr:cNvPr id="616" name="Text Box 7">
          <a:extLst>
            <a:ext uri="{FF2B5EF4-FFF2-40B4-BE49-F238E27FC236}">
              <a16:creationId xmlns:a16="http://schemas.microsoft.com/office/drawing/2014/main" id="{00000000-0008-0000-6100-00006802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571500</xdr:colOff>
      <xdr:row>8</xdr:row>
      <xdr:rowOff>38100</xdr:rowOff>
    </xdr:to>
    <xdr:sp macro="" textlink="">
      <xdr:nvSpPr>
        <xdr:cNvPr id="617" name="Text Box 9">
          <a:extLst>
            <a:ext uri="{FF2B5EF4-FFF2-40B4-BE49-F238E27FC236}">
              <a16:creationId xmlns:a16="http://schemas.microsoft.com/office/drawing/2014/main" id="{00000000-0008-0000-6100-000069020000}"/>
            </a:ext>
          </a:extLst>
        </xdr:cNvPr>
        <xdr:cNvSpPr txBox="1">
          <a:spLocks noChangeArrowheads="1"/>
        </xdr:cNvSpPr>
      </xdr:nvSpPr>
      <xdr:spPr bwMode="auto">
        <a:xfrm>
          <a:off x="0" y="42672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533400</xdr:colOff>
      <xdr:row>8</xdr:row>
      <xdr:rowOff>38100</xdr:rowOff>
    </xdr:to>
    <xdr:sp macro="" textlink="">
      <xdr:nvSpPr>
        <xdr:cNvPr id="618" name="Text Box 15">
          <a:extLst>
            <a:ext uri="{FF2B5EF4-FFF2-40B4-BE49-F238E27FC236}">
              <a16:creationId xmlns:a16="http://schemas.microsoft.com/office/drawing/2014/main" id="{00000000-0008-0000-6100-00006A02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533400</xdr:colOff>
      <xdr:row>8</xdr:row>
      <xdr:rowOff>38100</xdr:rowOff>
    </xdr:to>
    <xdr:sp macro="" textlink="">
      <xdr:nvSpPr>
        <xdr:cNvPr id="619" name="Text Box 16">
          <a:extLst>
            <a:ext uri="{FF2B5EF4-FFF2-40B4-BE49-F238E27FC236}">
              <a16:creationId xmlns:a16="http://schemas.microsoft.com/office/drawing/2014/main" id="{00000000-0008-0000-6100-00006B02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533400</xdr:colOff>
      <xdr:row>8</xdr:row>
      <xdr:rowOff>38100</xdr:rowOff>
    </xdr:to>
    <xdr:sp macro="" textlink="">
      <xdr:nvSpPr>
        <xdr:cNvPr id="620" name="Text Box 17">
          <a:extLst>
            <a:ext uri="{FF2B5EF4-FFF2-40B4-BE49-F238E27FC236}">
              <a16:creationId xmlns:a16="http://schemas.microsoft.com/office/drawing/2014/main" id="{00000000-0008-0000-6100-00006C02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219075</xdr:colOff>
      <xdr:row>8</xdr:row>
      <xdr:rowOff>28575</xdr:rowOff>
    </xdr:to>
    <xdr:sp macro="" textlink="">
      <xdr:nvSpPr>
        <xdr:cNvPr id="621" name="Text Box 1">
          <a:extLst>
            <a:ext uri="{FF2B5EF4-FFF2-40B4-BE49-F238E27FC236}">
              <a16:creationId xmlns:a16="http://schemas.microsoft.com/office/drawing/2014/main" id="{00000000-0008-0000-6100-00006D020000}"/>
            </a:ext>
          </a:extLst>
        </xdr:cNvPr>
        <xdr:cNvSpPr txBox="1">
          <a:spLocks noChangeArrowheads="1"/>
        </xdr:cNvSpPr>
      </xdr:nvSpPr>
      <xdr:spPr bwMode="auto">
        <a:xfrm>
          <a:off x="0" y="42672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533400</xdr:colOff>
      <xdr:row>8</xdr:row>
      <xdr:rowOff>38100</xdr:rowOff>
    </xdr:to>
    <xdr:sp macro="" textlink="">
      <xdr:nvSpPr>
        <xdr:cNvPr id="622" name="Text Box 3">
          <a:extLst>
            <a:ext uri="{FF2B5EF4-FFF2-40B4-BE49-F238E27FC236}">
              <a16:creationId xmlns:a16="http://schemas.microsoft.com/office/drawing/2014/main" id="{00000000-0008-0000-6100-00006E02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219075</xdr:colOff>
      <xdr:row>8</xdr:row>
      <xdr:rowOff>28575</xdr:rowOff>
    </xdr:to>
    <xdr:sp macro="" textlink="">
      <xdr:nvSpPr>
        <xdr:cNvPr id="623" name="Text Box 4">
          <a:extLst>
            <a:ext uri="{FF2B5EF4-FFF2-40B4-BE49-F238E27FC236}">
              <a16:creationId xmlns:a16="http://schemas.microsoft.com/office/drawing/2014/main" id="{00000000-0008-0000-6100-00006F020000}"/>
            </a:ext>
          </a:extLst>
        </xdr:cNvPr>
        <xdr:cNvSpPr txBox="1">
          <a:spLocks noChangeArrowheads="1"/>
        </xdr:cNvSpPr>
      </xdr:nvSpPr>
      <xdr:spPr bwMode="auto">
        <a:xfrm>
          <a:off x="0" y="42672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533400</xdr:colOff>
      <xdr:row>8</xdr:row>
      <xdr:rowOff>38100</xdr:rowOff>
    </xdr:to>
    <xdr:sp macro="" textlink="">
      <xdr:nvSpPr>
        <xdr:cNvPr id="624" name="Text Box 5">
          <a:extLst>
            <a:ext uri="{FF2B5EF4-FFF2-40B4-BE49-F238E27FC236}">
              <a16:creationId xmlns:a16="http://schemas.microsoft.com/office/drawing/2014/main" id="{00000000-0008-0000-6100-00007002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219075</xdr:colOff>
      <xdr:row>8</xdr:row>
      <xdr:rowOff>28575</xdr:rowOff>
    </xdr:to>
    <xdr:sp macro="" textlink="">
      <xdr:nvSpPr>
        <xdr:cNvPr id="625" name="Text Box 6">
          <a:extLst>
            <a:ext uri="{FF2B5EF4-FFF2-40B4-BE49-F238E27FC236}">
              <a16:creationId xmlns:a16="http://schemas.microsoft.com/office/drawing/2014/main" id="{00000000-0008-0000-6100-000071020000}"/>
            </a:ext>
          </a:extLst>
        </xdr:cNvPr>
        <xdr:cNvSpPr txBox="1">
          <a:spLocks noChangeArrowheads="1"/>
        </xdr:cNvSpPr>
      </xdr:nvSpPr>
      <xdr:spPr bwMode="auto">
        <a:xfrm>
          <a:off x="0" y="42672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533400</xdr:colOff>
      <xdr:row>8</xdr:row>
      <xdr:rowOff>38100</xdr:rowOff>
    </xdr:to>
    <xdr:sp macro="" textlink="">
      <xdr:nvSpPr>
        <xdr:cNvPr id="626" name="Text Box 7">
          <a:extLst>
            <a:ext uri="{FF2B5EF4-FFF2-40B4-BE49-F238E27FC236}">
              <a16:creationId xmlns:a16="http://schemas.microsoft.com/office/drawing/2014/main" id="{00000000-0008-0000-6100-00007202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571500</xdr:colOff>
      <xdr:row>8</xdr:row>
      <xdr:rowOff>38100</xdr:rowOff>
    </xdr:to>
    <xdr:sp macro="" textlink="">
      <xdr:nvSpPr>
        <xdr:cNvPr id="627" name="Text Box 9">
          <a:extLst>
            <a:ext uri="{FF2B5EF4-FFF2-40B4-BE49-F238E27FC236}">
              <a16:creationId xmlns:a16="http://schemas.microsoft.com/office/drawing/2014/main" id="{00000000-0008-0000-6100-000073020000}"/>
            </a:ext>
          </a:extLst>
        </xdr:cNvPr>
        <xdr:cNvSpPr txBox="1">
          <a:spLocks noChangeArrowheads="1"/>
        </xdr:cNvSpPr>
      </xdr:nvSpPr>
      <xdr:spPr bwMode="auto">
        <a:xfrm>
          <a:off x="0" y="42672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533400</xdr:colOff>
      <xdr:row>8</xdr:row>
      <xdr:rowOff>38100</xdr:rowOff>
    </xdr:to>
    <xdr:sp macro="" textlink="">
      <xdr:nvSpPr>
        <xdr:cNvPr id="628" name="Text Box 15">
          <a:extLst>
            <a:ext uri="{FF2B5EF4-FFF2-40B4-BE49-F238E27FC236}">
              <a16:creationId xmlns:a16="http://schemas.microsoft.com/office/drawing/2014/main" id="{00000000-0008-0000-6100-00007402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533400</xdr:colOff>
      <xdr:row>8</xdr:row>
      <xdr:rowOff>38100</xdr:rowOff>
    </xdr:to>
    <xdr:sp macro="" textlink="">
      <xdr:nvSpPr>
        <xdr:cNvPr id="629" name="Text Box 16">
          <a:extLst>
            <a:ext uri="{FF2B5EF4-FFF2-40B4-BE49-F238E27FC236}">
              <a16:creationId xmlns:a16="http://schemas.microsoft.com/office/drawing/2014/main" id="{00000000-0008-0000-6100-00007502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533400</xdr:colOff>
      <xdr:row>8</xdr:row>
      <xdr:rowOff>38100</xdr:rowOff>
    </xdr:to>
    <xdr:sp macro="" textlink="">
      <xdr:nvSpPr>
        <xdr:cNvPr id="630" name="Text Box 17">
          <a:extLst>
            <a:ext uri="{FF2B5EF4-FFF2-40B4-BE49-F238E27FC236}">
              <a16:creationId xmlns:a16="http://schemas.microsoft.com/office/drawing/2014/main" id="{00000000-0008-0000-6100-000076020000}"/>
            </a:ext>
          </a:extLst>
        </xdr:cNvPr>
        <xdr:cNvSpPr txBox="1">
          <a:spLocks noChangeArrowheads="1"/>
        </xdr:cNvSpPr>
      </xdr:nvSpPr>
      <xdr:spPr bwMode="auto">
        <a:xfrm>
          <a:off x="0" y="42672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133350</xdr:colOff>
      <xdr:row>9</xdr:row>
      <xdr:rowOff>28575</xdr:rowOff>
    </xdr:to>
    <xdr:sp macro="" textlink="">
      <xdr:nvSpPr>
        <xdr:cNvPr id="631" name="Text Box 1">
          <a:extLst>
            <a:ext uri="{FF2B5EF4-FFF2-40B4-BE49-F238E27FC236}">
              <a16:creationId xmlns:a16="http://schemas.microsoft.com/office/drawing/2014/main" id="{00000000-0008-0000-6100-000077020000}"/>
            </a:ext>
          </a:extLst>
        </xdr:cNvPr>
        <xdr:cNvSpPr txBox="1">
          <a:spLocks noChangeArrowheads="1"/>
        </xdr:cNvSpPr>
      </xdr:nvSpPr>
      <xdr:spPr bwMode="auto">
        <a:xfrm>
          <a:off x="0" y="4953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133350</xdr:colOff>
      <xdr:row>9</xdr:row>
      <xdr:rowOff>28575</xdr:rowOff>
    </xdr:to>
    <xdr:sp macro="" textlink="">
      <xdr:nvSpPr>
        <xdr:cNvPr id="632" name="Text Box 4">
          <a:extLst>
            <a:ext uri="{FF2B5EF4-FFF2-40B4-BE49-F238E27FC236}">
              <a16:creationId xmlns:a16="http://schemas.microsoft.com/office/drawing/2014/main" id="{00000000-0008-0000-6100-000078020000}"/>
            </a:ext>
          </a:extLst>
        </xdr:cNvPr>
        <xdr:cNvSpPr txBox="1">
          <a:spLocks noChangeArrowheads="1"/>
        </xdr:cNvSpPr>
      </xdr:nvSpPr>
      <xdr:spPr bwMode="auto">
        <a:xfrm>
          <a:off x="0" y="4953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133350</xdr:colOff>
      <xdr:row>9</xdr:row>
      <xdr:rowOff>28575</xdr:rowOff>
    </xdr:to>
    <xdr:sp macro="" textlink="">
      <xdr:nvSpPr>
        <xdr:cNvPr id="633" name="Text Box 6">
          <a:extLst>
            <a:ext uri="{FF2B5EF4-FFF2-40B4-BE49-F238E27FC236}">
              <a16:creationId xmlns:a16="http://schemas.microsoft.com/office/drawing/2014/main" id="{00000000-0008-0000-6100-000079020000}"/>
            </a:ext>
          </a:extLst>
        </xdr:cNvPr>
        <xdr:cNvSpPr txBox="1">
          <a:spLocks noChangeArrowheads="1"/>
        </xdr:cNvSpPr>
      </xdr:nvSpPr>
      <xdr:spPr bwMode="auto">
        <a:xfrm>
          <a:off x="0" y="4953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485775</xdr:colOff>
      <xdr:row>9</xdr:row>
      <xdr:rowOff>66675</xdr:rowOff>
    </xdr:to>
    <xdr:sp macro="" textlink="">
      <xdr:nvSpPr>
        <xdr:cNvPr id="634" name="Text Box 7">
          <a:extLst>
            <a:ext uri="{FF2B5EF4-FFF2-40B4-BE49-F238E27FC236}">
              <a16:creationId xmlns:a16="http://schemas.microsoft.com/office/drawing/2014/main" id="{00000000-0008-0000-6100-00007A020000}"/>
            </a:ext>
          </a:extLst>
        </xdr:cNvPr>
        <xdr:cNvSpPr txBox="1">
          <a:spLocks noChangeArrowheads="1"/>
        </xdr:cNvSpPr>
      </xdr:nvSpPr>
      <xdr:spPr bwMode="auto">
        <a:xfrm>
          <a:off x="0" y="4953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133350</xdr:colOff>
      <xdr:row>9</xdr:row>
      <xdr:rowOff>28575</xdr:rowOff>
    </xdr:to>
    <xdr:sp macro="" textlink="">
      <xdr:nvSpPr>
        <xdr:cNvPr id="635" name="Text Box 8">
          <a:extLst>
            <a:ext uri="{FF2B5EF4-FFF2-40B4-BE49-F238E27FC236}">
              <a16:creationId xmlns:a16="http://schemas.microsoft.com/office/drawing/2014/main" id="{00000000-0008-0000-6100-00007B020000}"/>
            </a:ext>
          </a:extLst>
        </xdr:cNvPr>
        <xdr:cNvSpPr txBox="1">
          <a:spLocks noChangeArrowheads="1"/>
        </xdr:cNvSpPr>
      </xdr:nvSpPr>
      <xdr:spPr bwMode="auto">
        <a:xfrm>
          <a:off x="0" y="49530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523875</xdr:colOff>
      <xdr:row>9</xdr:row>
      <xdr:rowOff>66675</xdr:rowOff>
    </xdr:to>
    <xdr:sp macro="" textlink="">
      <xdr:nvSpPr>
        <xdr:cNvPr id="636" name="Text Box 9">
          <a:extLst>
            <a:ext uri="{FF2B5EF4-FFF2-40B4-BE49-F238E27FC236}">
              <a16:creationId xmlns:a16="http://schemas.microsoft.com/office/drawing/2014/main" id="{00000000-0008-0000-6100-00007C020000}"/>
            </a:ext>
          </a:extLst>
        </xdr:cNvPr>
        <xdr:cNvSpPr txBox="1">
          <a:spLocks noChangeArrowheads="1"/>
        </xdr:cNvSpPr>
      </xdr:nvSpPr>
      <xdr:spPr bwMode="auto">
        <a:xfrm>
          <a:off x="0" y="49530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523875</xdr:colOff>
      <xdr:row>9</xdr:row>
      <xdr:rowOff>66675</xdr:rowOff>
    </xdr:to>
    <xdr:sp macro="" textlink="">
      <xdr:nvSpPr>
        <xdr:cNvPr id="637" name="Text Box 13">
          <a:extLst>
            <a:ext uri="{FF2B5EF4-FFF2-40B4-BE49-F238E27FC236}">
              <a16:creationId xmlns:a16="http://schemas.microsoft.com/office/drawing/2014/main" id="{00000000-0008-0000-6100-00007D020000}"/>
            </a:ext>
          </a:extLst>
        </xdr:cNvPr>
        <xdr:cNvSpPr txBox="1">
          <a:spLocks noChangeArrowheads="1"/>
        </xdr:cNvSpPr>
      </xdr:nvSpPr>
      <xdr:spPr bwMode="auto">
        <a:xfrm>
          <a:off x="0" y="49530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485775</xdr:colOff>
      <xdr:row>9</xdr:row>
      <xdr:rowOff>66675</xdr:rowOff>
    </xdr:to>
    <xdr:sp macro="" textlink="">
      <xdr:nvSpPr>
        <xdr:cNvPr id="638" name="Text Box 15">
          <a:extLst>
            <a:ext uri="{FF2B5EF4-FFF2-40B4-BE49-F238E27FC236}">
              <a16:creationId xmlns:a16="http://schemas.microsoft.com/office/drawing/2014/main" id="{00000000-0008-0000-6100-00007E020000}"/>
            </a:ext>
          </a:extLst>
        </xdr:cNvPr>
        <xdr:cNvSpPr txBox="1">
          <a:spLocks noChangeArrowheads="1"/>
        </xdr:cNvSpPr>
      </xdr:nvSpPr>
      <xdr:spPr bwMode="auto">
        <a:xfrm>
          <a:off x="0" y="4953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485775</xdr:colOff>
      <xdr:row>9</xdr:row>
      <xdr:rowOff>66675</xdr:rowOff>
    </xdr:to>
    <xdr:sp macro="" textlink="">
      <xdr:nvSpPr>
        <xdr:cNvPr id="639" name="Text Box 16">
          <a:extLst>
            <a:ext uri="{FF2B5EF4-FFF2-40B4-BE49-F238E27FC236}">
              <a16:creationId xmlns:a16="http://schemas.microsoft.com/office/drawing/2014/main" id="{00000000-0008-0000-6100-00007F020000}"/>
            </a:ext>
          </a:extLst>
        </xdr:cNvPr>
        <xdr:cNvSpPr txBox="1">
          <a:spLocks noChangeArrowheads="1"/>
        </xdr:cNvSpPr>
      </xdr:nvSpPr>
      <xdr:spPr bwMode="auto">
        <a:xfrm>
          <a:off x="0" y="49530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219075</xdr:colOff>
      <xdr:row>9</xdr:row>
      <xdr:rowOff>28575</xdr:rowOff>
    </xdr:to>
    <xdr:sp macro="" textlink="">
      <xdr:nvSpPr>
        <xdr:cNvPr id="640" name="Text Box 1">
          <a:extLst>
            <a:ext uri="{FF2B5EF4-FFF2-40B4-BE49-F238E27FC236}">
              <a16:creationId xmlns:a16="http://schemas.microsoft.com/office/drawing/2014/main" id="{00000000-0008-0000-6100-000080020000}"/>
            </a:ext>
          </a:extLst>
        </xdr:cNvPr>
        <xdr:cNvSpPr txBox="1">
          <a:spLocks noChangeArrowheads="1"/>
        </xdr:cNvSpPr>
      </xdr:nvSpPr>
      <xdr:spPr bwMode="auto">
        <a:xfrm>
          <a:off x="0" y="4953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533400</xdr:colOff>
      <xdr:row>9</xdr:row>
      <xdr:rowOff>38100</xdr:rowOff>
    </xdr:to>
    <xdr:sp macro="" textlink="">
      <xdr:nvSpPr>
        <xdr:cNvPr id="641" name="Text Box 3">
          <a:extLst>
            <a:ext uri="{FF2B5EF4-FFF2-40B4-BE49-F238E27FC236}">
              <a16:creationId xmlns:a16="http://schemas.microsoft.com/office/drawing/2014/main" id="{00000000-0008-0000-6100-00008102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219075</xdr:colOff>
      <xdr:row>9</xdr:row>
      <xdr:rowOff>28575</xdr:rowOff>
    </xdr:to>
    <xdr:sp macro="" textlink="">
      <xdr:nvSpPr>
        <xdr:cNvPr id="642" name="Text Box 4">
          <a:extLst>
            <a:ext uri="{FF2B5EF4-FFF2-40B4-BE49-F238E27FC236}">
              <a16:creationId xmlns:a16="http://schemas.microsoft.com/office/drawing/2014/main" id="{00000000-0008-0000-6100-000082020000}"/>
            </a:ext>
          </a:extLst>
        </xdr:cNvPr>
        <xdr:cNvSpPr txBox="1">
          <a:spLocks noChangeArrowheads="1"/>
        </xdr:cNvSpPr>
      </xdr:nvSpPr>
      <xdr:spPr bwMode="auto">
        <a:xfrm>
          <a:off x="0" y="4953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533400</xdr:colOff>
      <xdr:row>9</xdr:row>
      <xdr:rowOff>38100</xdr:rowOff>
    </xdr:to>
    <xdr:sp macro="" textlink="">
      <xdr:nvSpPr>
        <xdr:cNvPr id="643" name="Text Box 5">
          <a:extLst>
            <a:ext uri="{FF2B5EF4-FFF2-40B4-BE49-F238E27FC236}">
              <a16:creationId xmlns:a16="http://schemas.microsoft.com/office/drawing/2014/main" id="{00000000-0008-0000-6100-00008302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219075</xdr:colOff>
      <xdr:row>9</xdr:row>
      <xdr:rowOff>28575</xdr:rowOff>
    </xdr:to>
    <xdr:sp macro="" textlink="">
      <xdr:nvSpPr>
        <xdr:cNvPr id="644" name="Text Box 6">
          <a:extLst>
            <a:ext uri="{FF2B5EF4-FFF2-40B4-BE49-F238E27FC236}">
              <a16:creationId xmlns:a16="http://schemas.microsoft.com/office/drawing/2014/main" id="{00000000-0008-0000-6100-000084020000}"/>
            </a:ext>
          </a:extLst>
        </xdr:cNvPr>
        <xdr:cNvSpPr txBox="1">
          <a:spLocks noChangeArrowheads="1"/>
        </xdr:cNvSpPr>
      </xdr:nvSpPr>
      <xdr:spPr bwMode="auto">
        <a:xfrm>
          <a:off x="0" y="4953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533400</xdr:colOff>
      <xdr:row>9</xdr:row>
      <xdr:rowOff>38100</xdr:rowOff>
    </xdr:to>
    <xdr:sp macro="" textlink="">
      <xdr:nvSpPr>
        <xdr:cNvPr id="645" name="Text Box 7">
          <a:extLst>
            <a:ext uri="{FF2B5EF4-FFF2-40B4-BE49-F238E27FC236}">
              <a16:creationId xmlns:a16="http://schemas.microsoft.com/office/drawing/2014/main" id="{00000000-0008-0000-6100-00008502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571500</xdr:colOff>
      <xdr:row>9</xdr:row>
      <xdr:rowOff>38100</xdr:rowOff>
    </xdr:to>
    <xdr:sp macro="" textlink="">
      <xdr:nvSpPr>
        <xdr:cNvPr id="646" name="Text Box 9">
          <a:extLst>
            <a:ext uri="{FF2B5EF4-FFF2-40B4-BE49-F238E27FC236}">
              <a16:creationId xmlns:a16="http://schemas.microsoft.com/office/drawing/2014/main" id="{00000000-0008-0000-6100-000086020000}"/>
            </a:ext>
          </a:extLst>
        </xdr:cNvPr>
        <xdr:cNvSpPr txBox="1">
          <a:spLocks noChangeArrowheads="1"/>
        </xdr:cNvSpPr>
      </xdr:nvSpPr>
      <xdr:spPr bwMode="auto">
        <a:xfrm>
          <a:off x="0" y="49530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533400</xdr:colOff>
      <xdr:row>9</xdr:row>
      <xdr:rowOff>38100</xdr:rowOff>
    </xdr:to>
    <xdr:sp macro="" textlink="">
      <xdr:nvSpPr>
        <xdr:cNvPr id="647" name="Text Box 15">
          <a:extLst>
            <a:ext uri="{FF2B5EF4-FFF2-40B4-BE49-F238E27FC236}">
              <a16:creationId xmlns:a16="http://schemas.microsoft.com/office/drawing/2014/main" id="{00000000-0008-0000-6100-00008702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533400</xdr:colOff>
      <xdr:row>9</xdr:row>
      <xdr:rowOff>38100</xdr:rowOff>
    </xdr:to>
    <xdr:sp macro="" textlink="">
      <xdr:nvSpPr>
        <xdr:cNvPr id="648" name="Text Box 16">
          <a:extLst>
            <a:ext uri="{FF2B5EF4-FFF2-40B4-BE49-F238E27FC236}">
              <a16:creationId xmlns:a16="http://schemas.microsoft.com/office/drawing/2014/main" id="{00000000-0008-0000-6100-00008802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533400</xdr:colOff>
      <xdr:row>9</xdr:row>
      <xdr:rowOff>38100</xdr:rowOff>
    </xdr:to>
    <xdr:sp macro="" textlink="">
      <xdr:nvSpPr>
        <xdr:cNvPr id="649" name="Text Box 17">
          <a:extLst>
            <a:ext uri="{FF2B5EF4-FFF2-40B4-BE49-F238E27FC236}">
              <a16:creationId xmlns:a16="http://schemas.microsoft.com/office/drawing/2014/main" id="{00000000-0008-0000-6100-00008902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219075</xdr:colOff>
      <xdr:row>9</xdr:row>
      <xdr:rowOff>28575</xdr:rowOff>
    </xdr:to>
    <xdr:sp macro="" textlink="">
      <xdr:nvSpPr>
        <xdr:cNvPr id="650" name="Text Box 1">
          <a:extLst>
            <a:ext uri="{FF2B5EF4-FFF2-40B4-BE49-F238E27FC236}">
              <a16:creationId xmlns:a16="http://schemas.microsoft.com/office/drawing/2014/main" id="{00000000-0008-0000-6100-00008A020000}"/>
            </a:ext>
          </a:extLst>
        </xdr:cNvPr>
        <xdr:cNvSpPr txBox="1">
          <a:spLocks noChangeArrowheads="1"/>
        </xdr:cNvSpPr>
      </xdr:nvSpPr>
      <xdr:spPr bwMode="auto">
        <a:xfrm>
          <a:off x="0" y="4953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533400</xdr:colOff>
      <xdr:row>9</xdr:row>
      <xdr:rowOff>38100</xdr:rowOff>
    </xdr:to>
    <xdr:sp macro="" textlink="">
      <xdr:nvSpPr>
        <xdr:cNvPr id="651" name="Text Box 3">
          <a:extLst>
            <a:ext uri="{FF2B5EF4-FFF2-40B4-BE49-F238E27FC236}">
              <a16:creationId xmlns:a16="http://schemas.microsoft.com/office/drawing/2014/main" id="{00000000-0008-0000-6100-00008B02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219075</xdr:colOff>
      <xdr:row>9</xdr:row>
      <xdr:rowOff>28575</xdr:rowOff>
    </xdr:to>
    <xdr:sp macro="" textlink="">
      <xdr:nvSpPr>
        <xdr:cNvPr id="652" name="Text Box 4">
          <a:extLst>
            <a:ext uri="{FF2B5EF4-FFF2-40B4-BE49-F238E27FC236}">
              <a16:creationId xmlns:a16="http://schemas.microsoft.com/office/drawing/2014/main" id="{00000000-0008-0000-6100-00008C020000}"/>
            </a:ext>
          </a:extLst>
        </xdr:cNvPr>
        <xdr:cNvSpPr txBox="1">
          <a:spLocks noChangeArrowheads="1"/>
        </xdr:cNvSpPr>
      </xdr:nvSpPr>
      <xdr:spPr bwMode="auto">
        <a:xfrm>
          <a:off x="0" y="4953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533400</xdr:colOff>
      <xdr:row>9</xdr:row>
      <xdr:rowOff>38100</xdr:rowOff>
    </xdr:to>
    <xdr:sp macro="" textlink="">
      <xdr:nvSpPr>
        <xdr:cNvPr id="653" name="Text Box 5">
          <a:extLst>
            <a:ext uri="{FF2B5EF4-FFF2-40B4-BE49-F238E27FC236}">
              <a16:creationId xmlns:a16="http://schemas.microsoft.com/office/drawing/2014/main" id="{00000000-0008-0000-6100-00008D02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219075</xdr:colOff>
      <xdr:row>9</xdr:row>
      <xdr:rowOff>28575</xdr:rowOff>
    </xdr:to>
    <xdr:sp macro="" textlink="">
      <xdr:nvSpPr>
        <xdr:cNvPr id="654" name="Text Box 6">
          <a:extLst>
            <a:ext uri="{FF2B5EF4-FFF2-40B4-BE49-F238E27FC236}">
              <a16:creationId xmlns:a16="http://schemas.microsoft.com/office/drawing/2014/main" id="{00000000-0008-0000-6100-00008E020000}"/>
            </a:ext>
          </a:extLst>
        </xdr:cNvPr>
        <xdr:cNvSpPr txBox="1">
          <a:spLocks noChangeArrowheads="1"/>
        </xdr:cNvSpPr>
      </xdr:nvSpPr>
      <xdr:spPr bwMode="auto">
        <a:xfrm>
          <a:off x="0" y="49530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533400</xdr:colOff>
      <xdr:row>9</xdr:row>
      <xdr:rowOff>38100</xdr:rowOff>
    </xdr:to>
    <xdr:sp macro="" textlink="">
      <xdr:nvSpPr>
        <xdr:cNvPr id="655" name="Text Box 7">
          <a:extLst>
            <a:ext uri="{FF2B5EF4-FFF2-40B4-BE49-F238E27FC236}">
              <a16:creationId xmlns:a16="http://schemas.microsoft.com/office/drawing/2014/main" id="{00000000-0008-0000-6100-00008F02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571500</xdr:colOff>
      <xdr:row>9</xdr:row>
      <xdr:rowOff>38100</xdr:rowOff>
    </xdr:to>
    <xdr:sp macro="" textlink="">
      <xdr:nvSpPr>
        <xdr:cNvPr id="656" name="Text Box 9">
          <a:extLst>
            <a:ext uri="{FF2B5EF4-FFF2-40B4-BE49-F238E27FC236}">
              <a16:creationId xmlns:a16="http://schemas.microsoft.com/office/drawing/2014/main" id="{00000000-0008-0000-6100-000090020000}"/>
            </a:ext>
          </a:extLst>
        </xdr:cNvPr>
        <xdr:cNvSpPr txBox="1">
          <a:spLocks noChangeArrowheads="1"/>
        </xdr:cNvSpPr>
      </xdr:nvSpPr>
      <xdr:spPr bwMode="auto">
        <a:xfrm>
          <a:off x="0" y="49530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533400</xdr:colOff>
      <xdr:row>9</xdr:row>
      <xdr:rowOff>38100</xdr:rowOff>
    </xdr:to>
    <xdr:sp macro="" textlink="">
      <xdr:nvSpPr>
        <xdr:cNvPr id="657" name="Text Box 15">
          <a:extLst>
            <a:ext uri="{FF2B5EF4-FFF2-40B4-BE49-F238E27FC236}">
              <a16:creationId xmlns:a16="http://schemas.microsoft.com/office/drawing/2014/main" id="{00000000-0008-0000-6100-00009102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533400</xdr:colOff>
      <xdr:row>9</xdr:row>
      <xdr:rowOff>38100</xdr:rowOff>
    </xdr:to>
    <xdr:sp macro="" textlink="">
      <xdr:nvSpPr>
        <xdr:cNvPr id="658" name="Text Box 16">
          <a:extLst>
            <a:ext uri="{FF2B5EF4-FFF2-40B4-BE49-F238E27FC236}">
              <a16:creationId xmlns:a16="http://schemas.microsoft.com/office/drawing/2014/main" id="{00000000-0008-0000-6100-00009202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533400</xdr:colOff>
      <xdr:row>9</xdr:row>
      <xdr:rowOff>38100</xdr:rowOff>
    </xdr:to>
    <xdr:sp macro="" textlink="">
      <xdr:nvSpPr>
        <xdr:cNvPr id="659" name="Text Box 17">
          <a:extLst>
            <a:ext uri="{FF2B5EF4-FFF2-40B4-BE49-F238E27FC236}">
              <a16:creationId xmlns:a16="http://schemas.microsoft.com/office/drawing/2014/main" id="{00000000-0008-0000-6100-000093020000}"/>
            </a:ext>
          </a:extLst>
        </xdr:cNvPr>
        <xdr:cNvSpPr txBox="1">
          <a:spLocks noChangeArrowheads="1"/>
        </xdr:cNvSpPr>
      </xdr:nvSpPr>
      <xdr:spPr bwMode="auto">
        <a:xfrm>
          <a:off x="0" y="49530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133350</xdr:colOff>
      <xdr:row>10</xdr:row>
      <xdr:rowOff>28575</xdr:rowOff>
    </xdr:to>
    <xdr:sp macro="" textlink="">
      <xdr:nvSpPr>
        <xdr:cNvPr id="660" name="Text Box 1">
          <a:extLst>
            <a:ext uri="{FF2B5EF4-FFF2-40B4-BE49-F238E27FC236}">
              <a16:creationId xmlns:a16="http://schemas.microsoft.com/office/drawing/2014/main" id="{00000000-0008-0000-6100-000094020000}"/>
            </a:ext>
          </a:extLst>
        </xdr:cNvPr>
        <xdr:cNvSpPr txBox="1">
          <a:spLocks noChangeArrowheads="1"/>
        </xdr:cNvSpPr>
      </xdr:nvSpPr>
      <xdr:spPr bwMode="auto">
        <a:xfrm>
          <a:off x="0" y="56388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133350</xdr:colOff>
      <xdr:row>10</xdr:row>
      <xdr:rowOff>28575</xdr:rowOff>
    </xdr:to>
    <xdr:sp macro="" textlink="">
      <xdr:nvSpPr>
        <xdr:cNvPr id="661" name="Text Box 4">
          <a:extLst>
            <a:ext uri="{FF2B5EF4-FFF2-40B4-BE49-F238E27FC236}">
              <a16:creationId xmlns:a16="http://schemas.microsoft.com/office/drawing/2014/main" id="{00000000-0008-0000-6100-000095020000}"/>
            </a:ext>
          </a:extLst>
        </xdr:cNvPr>
        <xdr:cNvSpPr txBox="1">
          <a:spLocks noChangeArrowheads="1"/>
        </xdr:cNvSpPr>
      </xdr:nvSpPr>
      <xdr:spPr bwMode="auto">
        <a:xfrm>
          <a:off x="0" y="56388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133350</xdr:colOff>
      <xdr:row>10</xdr:row>
      <xdr:rowOff>28575</xdr:rowOff>
    </xdr:to>
    <xdr:sp macro="" textlink="">
      <xdr:nvSpPr>
        <xdr:cNvPr id="662" name="Text Box 6">
          <a:extLst>
            <a:ext uri="{FF2B5EF4-FFF2-40B4-BE49-F238E27FC236}">
              <a16:creationId xmlns:a16="http://schemas.microsoft.com/office/drawing/2014/main" id="{00000000-0008-0000-6100-000096020000}"/>
            </a:ext>
          </a:extLst>
        </xdr:cNvPr>
        <xdr:cNvSpPr txBox="1">
          <a:spLocks noChangeArrowheads="1"/>
        </xdr:cNvSpPr>
      </xdr:nvSpPr>
      <xdr:spPr bwMode="auto">
        <a:xfrm>
          <a:off x="0" y="56388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485775</xdr:colOff>
      <xdr:row>10</xdr:row>
      <xdr:rowOff>66675</xdr:rowOff>
    </xdr:to>
    <xdr:sp macro="" textlink="">
      <xdr:nvSpPr>
        <xdr:cNvPr id="663" name="Text Box 7">
          <a:extLst>
            <a:ext uri="{FF2B5EF4-FFF2-40B4-BE49-F238E27FC236}">
              <a16:creationId xmlns:a16="http://schemas.microsoft.com/office/drawing/2014/main" id="{00000000-0008-0000-6100-000097020000}"/>
            </a:ext>
          </a:extLst>
        </xdr:cNvPr>
        <xdr:cNvSpPr txBox="1">
          <a:spLocks noChangeArrowheads="1"/>
        </xdr:cNvSpPr>
      </xdr:nvSpPr>
      <xdr:spPr bwMode="auto">
        <a:xfrm>
          <a:off x="0" y="56388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133350</xdr:colOff>
      <xdr:row>10</xdr:row>
      <xdr:rowOff>28575</xdr:rowOff>
    </xdr:to>
    <xdr:sp macro="" textlink="">
      <xdr:nvSpPr>
        <xdr:cNvPr id="664" name="Text Box 8">
          <a:extLst>
            <a:ext uri="{FF2B5EF4-FFF2-40B4-BE49-F238E27FC236}">
              <a16:creationId xmlns:a16="http://schemas.microsoft.com/office/drawing/2014/main" id="{00000000-0008-0000-6100-000098020000}"/>
            </a:ext>
          </a:extLst>
        </xdr:cNvPr>
        <xdr:cNvSpPr txBox="1">
          <a:spLocks noChangeArrowheads="1"/>
        </xdr:cNvSpPr>
      </xdr:nvSpPr>
      <xdr:spPr bwMode="auto">
        <a:xfrm>
          <a:off x="0" y="5638800"/>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523875</xdr:colOff>
      <xdr:row>10</xdr:row>
      <xdr:rowOff>66675</xdr:rowOff>
    </xdr:to>
    <xdr:sp macro="" textlink="">
      <xdr:nvSpPr>
        <xdr:cNvPr id="665" name="Text Box 9">
          <a:extLst>
            <a:ext uri="{FF2B5EF4-FFF2-40B4-BE49-F238E27FC236}">
              <a16:creationId xmlns:a16="http://schemas.microsoft.com/office/drawing/2014/main" id="{00000000-0008-0000-6100-000099020000}"/>
            </a:ext>
          </a:extLst>
        </xdr:cNvPr>
        <xdr:cNvSpPr txBox="1">
          <a:spLocks noChangeArrowheads="1"/>
        </xdr:cNvSpPr>
      </xdr:nvSpPr>
      <xdr:spPr bwMode="auto">
        <a:xfrm>
          <a:off x="0" y="56388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523875</xdr:colOff>
      <xdr:row>10</xdr:row>
      <xdr:rowOff>66675</xdr:rowOff>
    </xdr:to>
    <xdr:sp macro="" textlink="">
      <xdr:nvSpPr>
        <xdr:cNvPr id="666" name="Text Box 13">
          <a:extLst>
            <a:ext uri="{FF2B5EF4-FFF2-40B4-BE49-F238E27FC236}">
              <a16:creationId xmlns:a16="http://schemas.microsoft.com/office/drawing/2014/main" id="{00000000-0008-0000-6100-00009A020000}"/>
            </a:ext>
          </a:extLst>
        </xdr:cNvPr>
        <xdr:cNvSpPr txBox="1">
          <a:spLocks noChangeArrowheads="1"/>
        </xdr:cNvSpPr>
      </xdr:nvSpPr>
      <xdr:spPr bwMode="auto">
        <a:xfrm>
          <a:off x="0" y="5638800"/>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485775</xdr:colOff>
      <xdr:row>10</xdr:row>
      <xdr:rowOff>66675</xdr:rowOff>
    </xdr:to>
    <xdr:sp macro="" textlink="">
      <xdr:nvSpPr>
        <xdr:cNvPr id="667" name="Text Box 15">
          <a:extLst>
            <a:ext uri="{FF2B5EF4-FFF2-40B4-BE49-F238E27FC236}">
              <a16:creationId xmlns:a16="http://schemas.microsoft.com/office/drawing/2014/main" id="{00000000-0008-0000-6100-00009B020000}"/>
            </a:ext>
          </a:extLst>
        </xdr:cNvPr>
        <xdr:cNvSpPr txBox="1">
          <a:spLocks noChangeArrowheads="1"/>
        </xdr:cNvSpPr>
      </xdr:nvSpPr>
      <xdr:spPr bwMode="auto">
        <a:xfrm>
          <a:off x="0" y="56388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485775</xdr:colOff>
      <xdr:row>10</xdr:row>
      <xdr:rowOff>66675</xdr:rowOff>
    </xdr:to>
    <xdr:sp macro="" textlink="">
      <xdr:nvSpPr>
        <xdr:cNvPr id="668" name="Text Box 16">
          <a:extLst>
            <a:ext uri="{FF2B5EF4-FFF2-40B4-BE49-F238E27FC236}">
              <a16:creationId xmlns:a16="http://schemas.microsoft.com/office/drawing/2014/main" id="{00000000-0008-0000-6100-00009C020000}"/>
            </a:ext>
          </a:extLst>
        </xdr:cNvPr>
        <xdr:cNvSpPr txBox="1">
          <a:spLocks noChangeArrowheads="1"/>
        </xdr:cNvSpPr>
      </xdr:nvSpPr>
      <xdr:spPr bwMode="auto">
        <a:xfrm>
          <a:off x="0" y="5638800"/>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219075</xdr:colOff>
      <xdr:row>10</xdr:row>
      <xdr:rowOff>28575</xdr:rowOff>
    </xdr:to>
    <xdr:sp macro="" textlink="">
      <xdr:nvSpPr>
        <xdr:cNvPr id="669" name="Text Box 1">
          <a:extLst>
            <a:ext uri="{FF2B5EF4-FFF2-40B4-BE49-F238E27FC236}">
              <a16:creationId xmlns:a16="http://schemas.microsoft.com/office/drawing/2014/main" id="{00000000-0008-0000-6100-00009D020000}"/>
            </a:ext>
          </a:extLst>
        </xdr:cNvPr>
        <xdr:cNvSpPr txBox="1">
          <a:spLocks noChangeArrowheads="1"/>
        </xdr:cNvSpPr>
      </xdr:nvSpPr>
      <xdr:spPr bwMode="auto">
        <a:xfrm>
          <a:off x="0" y="56388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533400</xdr:colOff>
      <xdr:row>10</xdr:row>
      <xdr:rowOff>38100</xdr:rowOff>
    </xdr:to>
    <xdr:sp macro="" textlink="">
      <xdr:nvSpPr>
        <xdr:cNvPr id="670" name="Text Box 3">
          <a:extLst>
            <a:ext uri="{FF2B5EF4-FFF2-40B4-BE49-F238E27FC236}">
              <a16:creationId xmlns:a16="http://schemas.microsoft.com/office/drawing/2014/main" id="{00000000-0008-0000-6100-00009E02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219075</xdr:colOff>
      <xdr:row>10</xdr:row>
      <xdr:rowOff>28575</xdr:rowOff>
    </xdr:to>
    <xdr:sp macro="" textlink="">
      <xdr:nvSpPr>
        <xdr:cNvPr id="671" name="Text Box 4">
          <a:extLst>
            <a:ext uri="{FF2B5EF4-FFF2-40B4-BE49-F238E27FC236}">
              <a16:creationId xmlns:a16="http://schemas.microsoft.com/office/drawing/2014/main" id="{00000000-0008-0000-6100-00009F020000}"/>
            </a:ext>
          </a:extLst>
        </xdr:cNvPr>
        <xdr:cNvSpPr txBox="1">
          <a:spLocks noChangeArrowheads="1"/>
        </xdr:cNvSpPr>
      </xdr:nvSpPr>
      <xdr:spPr bwMode="auto">
        <a:xfrm>
          <a:off x="0" y="56388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533400</xdr:colOff>
      <xdr:row>10</xdr:row>
      <xdr:rowOff>38100</xdr:rowOff>
    </xdr:to>
    <xdr:sp macro="" textlink="">
      <xdr:nvSpPr>
        <xdr:cNvPr id="672" name="Text Box 5">
          <a:extLst>
            <a:ext uri="{FF2B5EF4-FFF2-40B4-BE49-F238E27FC236}">
              <a16:creationId xmlns:a16="http://schemas.microsoft.com/office/drawing/2014/main" id="{00000000-0008-0000-6100-0000A002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219075</xdr:colOff>
      <xdr:row>10</xdr:row>
      <xdr:rowOff>28575</xdr:rowOff>
    </xdr:to>
    <xdr:sp macro="" textlink="">
      <xdr:nvSpPr>
        <xdr:cNvPr id="673" name="Text Box 6">
          <a:extLst>
            <a:ext uri="{FF2B5EF4-FFF2-40B4-BE49-F238E27FC236}">
              <a16:creationId xmlns:a16="http://schemas.microsoft.com/office/drawing/2014/main" id="{00000000-0008-0000-6100-0000A1020000}"/>
            </a:ext>
          </a:extLst>
        </xdr:cNvPr>
        <xdr:cNvSpPr txBox="1">
          <a:spLocks noChangeArrowheads="1"/>
        </xdr:cNvSpPr>
      </xdr:nvSpPr>
      <xdr:spPr bwMode="auto">
        <a:xfrm>
          <a:off x="0" y="56388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533400</xdr:colOff>
      <xdr:row>10</xdr:row>
      <xdr:rowOff>38100</xdr:rowOff>
    </xdr:to>
    <xdr:sp macro="" textlink="">
      <xdr:nvSpPr>
        <xdr:cNvPr id="674" name="Text Box 7">
          <a:extLst>
            <a:ext uri="{FF2B5EF4-FFF2-40B4-BE49-F238E27FC236}">
              <a16:creationId xmlns:a16="http://schemas.microsoft.com/office/drawing/2014/main" id="{00000000-0008-0000-6100-0000A202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571500</xdr:colOff>
      <xdr:row>10</xdr:row>
      <xdr:rowOff>38100</xdr:rowOff>
    </xdr:to>
    <xdr:sp macro="" textlink="">
      <xdr:nvSpPr>
        <xdr:cNvPr id="675" name="Text Box 9">
          <a:extLst>
            <a:ext uri="{FF2B5EF4-FFF2-40B4-BE49-F238E27FC236}">
              <a16:creationId xmlns:a16="http://schemas.microsoft.com/office/drawing/2014/main" id="{00000000-0008-0000-6100-0000A3020000}"/>
            </a:ext>
          </a:extLst>
        </xdr:cNvPr>
        <xdr:cNvSpPr txBox="1">
          <a:spLocks noChangeArrowheads="1"/>
        </xdr:cNvSpPr>
      </xdr:nvSpPr>
      <xdr:spPr bwMode="auto">
        <a:xfrm>
          <a:off x="0" y="56388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533400</xdr:colOff>
      <xdr:row>10</xdr:row>
      <xdr:rowOff>38100</xdr:rowOff>
    </xdr:to>
    <xdr:sp macro="" textlink="">
      <xdr:nvSpPr>
        <xdr:cNvPr id="676" name="Text Box 15">
          <a:extLst>
            <a:ext uri="{FF2B5EF4-FFF2-40B4-BE49-F238E27FC236}">
              <a16:creationId xmlns:a16="http://schemas.microsoft.com/office/drawing/2014/main" id="{00000000-0008-0000-6100-0000A402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533400</xdr:colOff>
      <xdr:row>10</xdr:row>
      <xdr:rowOff>38100</xdr:rowOff>
    </xdr:to>
    <xdr:sp macro="" textlink="">
      <xdr:nvSpPr>
        <xdr:cNvPr id="677" name="Text Box 16">
          <a:extLst>
            <a:ext uri="{FF2B5EF4-FFF2-40B4-BE49-F238E27FC236}">
              <a16:creationId xmlns:a16="http://schemas.microsoft.com/office/drawing/2014/main" id="{00000000-0008-0000-6100-0000A502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533400</xdr:colOff>
      <xdr:row>10</xdr:row>
      <xdr:rowOff>38100</xdr:rowOff>
    </xdr:to>
    <xdr:sp macro="" textlink="">
      <xdr:nvSpPr>
        <xdr:cNvPr id="678" name="Text Box 17">
          <a:extLst>
            <a:ext uri="{FF2B5EF4-FFF2-40B4-BE49-F238E27FC236}">
              <a16:creationId xmlns:a16="http://schemas.microsoft.com/office/drawing/2014/main" id="{00000000-0008-0000-6100-0000A602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219075</xdr:colOff>
      <xdr:row>10</xdr:row>
      <xdr:rowOff>28575</xdr:rowOff>
    </xdr:to>
    <xdr:sp macro="" textlink="">
      <xdr:nvSpPr>
        <xdr:cNvPr id="679" name="Text Box 1">
          <a:extLst>
            <a:ext uri="{FF2B5EF4-FFF2-40B4-BE49-F238E27FC236}">
              <a16:creationId xmlns:a16="http://schemas.microsoft.com/office/drawing/2014/main" id="{00000000-0008-0000-6100-0000A7020000}"/>
            </a:ext>
          </a:extLst>
        </xdr:cNvPr>
        <xdr:cNvSpPr txBox="1">
          <a:spLocks noChangeArrowheads="1"/>
        </xdr:cNvSpPr>
      </xdr:nvSpPr>
      <xdr:spPr bwMode="auto">
        <a:xfrm>
          <a:off x="0" y="56388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533400</xdr:colOff>
      <xdr:row>10</xdr:row>
      <xdr:rowOff>38100</xdr:rowOff>
    </xdr:to>
    <xdr:sp macro="" textlink="">
      <xdr:nvSpPr>
        <xdr:cNvPr id="680" name="Text Box 3">
          <a:extLst>
            <a:ext uri="{FF2B5EF4-FFF2-40B4-BE49-F238E27FC236}">
              <a16:creationId xmlns:a16="http://schemas.microsoft.com/office/drawing/2014/main" id="{00000000-0008-0000-6100-0000A802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219075</xdr:colOff>
      <xdr:row>10</xdr:row>
      <xdr:rowOff>28575</xdr:rowOff>
    </xdr:to>
    <xdr:sp macro="" textlink="">
      <xdr:nvSpPr>
        <xdr:cNvPr id="681" name="Text Box 4">
          <a:extLst>
            <a:ext uri="{FF2B5EF4-FFF2-40B4-BE49-F238E27FC236}">
              <a16:creationId xmlns:a16="http://schemas.microsoft.com/office/drawing/2014/main" id="{00000000-0008-0000-6100-0000A9020000}"/>
            </a:ext>
          </a:extLst>
        </xdr:cNvPr>
        <xdr:cNvSpPr txBox="1">
          <a:spLocks noChangeArrowheads="1"/>
        </xdr:cNvSpPr>
      </xdr:nvSpPr>
      <xdr:spPr bwMode="auto">
        <a:xfrm>
          <a:off x="0" y="56388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533400</xdr:colOff>
      <xdr:row>10</xdr:row>
      <xdr:rowOff>38100</xdr:rowOff>
    </xdr:to>
    <xdr:sp macro="" textlink="">
      <xdr:nvSpPr>
        <xdr:cNvPr id="682" name="Text Box 5">
          <a:extLst>
            <a:ext uri="{FF2B5EF4-FFF2-40B4-BE49-F238E27FC236}">
              <a16:creationId xmlns:a16="http://schemas.microsoft.com/office/drawing/2014/main" id="{00000000-0008-0000-6100-0000AA02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219075</xdr:colOff>
      <xdr:row>10</xdr:row>
      <xdr:rowOff>28575</xdr:rowOff>
    </xdr:to>
    <xdr:sp macro="" textlink="">
      <xdr:nvSpPr>
        <xdr:cNvPr id="683" name="Text Box 6">
          <a:extLst>
            <a:ext uri="{FF2B5EF4-FFF2-40B4-BE49-F238E27FC236}">
              <a16:creationId xmlns:a16="http://schemas.microsoft.com/office/drawing/2014/main" id="{00000000-0008-0000-6100-0000AB020000}"/>
            </a:ext>
          </a:extLst>
        </xdr:cNvPr>
        <xdr:cNvSpPr txBox="1">
          <a:spLocks noChangeArrowheads="1"/>
        </xdr:cNvSpPr>
      </xdr:nvSpPr>
      <xdr:spPr bwMode="auto">
        <a:xfrm>
          <a:off x="0" y="5638800"/>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533400</xdr:colOff>
      <xdr:row>10</xdr:row>
      <xdr:rowOff>38100</xdr:rowOff>
    </xdr:to>
    <xdr:sp macro="" textlink="">
      <xdr:nvSpPr>
        <xdr:cNvPr id="684" name="Text Box 7">
          <a:extLst>
            <a:ext uri="{FF2B5EF4-FFF2-40B4-BE49-F238E27FC236}">
              <a16:creationId xmlns:a16="http://schemas.microsoft.com/office/drawing/2014/main" id="{00000000-0008-0000-6100-0000AC02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571500</xdr:colOff>
      <xdr:row>10</xdr:row>
      <xdr:rowOff>38100</xdr:rowOff>
    </xdr:to>
    <xdr:sp macro="" textlink="">
      <xdr:nvSpPr>
        <xdr:cNvPr id="685" name="Text Box 9">
          <a:extLst>
            <a:ext uri="{FF2B5EF4-FFF2-40B4-BE49-F238E27FC236}">
              <a16:creationId xmlns:a16="http://schemas.microsoft.com/office/drawing/2014/main" id="{00000000-0008-0000-6100-0000AD020000}"/>
            </a:ext>
          </a:extLst>
        </xdr:cNvPr>
        <xdr:cNvSpPr txBox="1">
          <a:spLocks noChangeArrowheads="1"/>
        </xdr:cNvSpPr>
      </xdr:nvSpPr>
      <xdr:spPr bwMode="auto">
        <a:xfrm>
          <a:off x="0" y="5638800"/>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533400</xdr:colOff>
      <xdr:row>10</xdr:row>
      <xdr:rowOff>38100</xdr:rowOff>
    </xdr:to>
    <xdr:sp macro="" textlink="">
      <xdr:nvSpPr>
        <xdr:cNvPr id="686" name="Text Box 15">
          <a:extLst>
            <a:ext uri="{FF2B5EF4-FFF2-40B4-BE49-F238E27FC236}">
              <a16:creationId xmlns:a16="http://schemas.microsoft.com/office/drawing/2014/main" id="{00000000-0008-0000-6100-0000AE02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533400</xdr:colOff>
      <xdr:row>10</xdr:row>
      <xdr:rowOff>38100</xdr:rowOff>
    </xdr:to>
    <xdr:sp macro="" textlink="">
      <xdr:nvSpPr>
        <xdr:cNvPr id="687" name="Text Box 16">
          <a:extLst>
            <a:ext uri="{FF2B5EF4-FFF2-40B4-BE49-F238E27FC236}">
              <a16:creationId xmlns:a16="http://schemas.microsoft.com/office/drawing/2014/main" id="{00000000-0008-0000-6100-0000AF02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533400</xdr:colOff>
      <xdr:row>10</xdr:row>
      <xdr:rowOff>38100</xdr:rowOff>
    </xdr:to>
    <xdr:sp macro="" textlink="">
      <xdr:nvSpPr>
        <xdr:cNvPr id="688" name="Text Box 17">
          <a:extLst>
            <a:ext uri="{FF2B5EF4-FFF2-40B4-BE49-F238E27FC236}">
              <a16:creationId xmlns:a16="http://schemas.microsoft.com/office/drawing/2014/main" id="{00000000-0008-0000-6100-0000B0020000}"/>
            </a:ext>
          </a:extLst>
        </xdr:cNvPr>
        <xdr:cNvSpPr txBox="1">
          <a:spLocks noChangeArrowheads="1"/>
        </xdr:cNvSpPr>
      </xdr:nvSpPr>
      <xdr:spPr bwMode="auto">
        <a:xfrm>
          <a:off x="0" y="5638800"/>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133350</xdr:colOff>
      <xdr:row>12</xdr:row>
      <xdr:rowOff>28575</xdr:rowOff>
    </xdr:to>
    <xdr:sp macro="" textlink="">
      <xdr:nvSpPr>
        <xdr:cNvPr id="689" name="Text Box 1">
          <a:extLst>
            <a:ext uri="{FF2B5EF4-FFF2-40B4-BE49-F238E27FC236}">
              <a16:creationId xmlns:a16="http://schemas.microsoft.com/office/drawing/2014/main" id="{00000000-0008-0000-6100-0000B1020000}"/>
            </a:ext>
          </a:extLst>
        </xdr:cNvPr>
        <xdr:cNvSpPr txBox="1">
          <a:spLocks noChangeArrowheads="1"/>
        </xdr:cNvSpPr>
      </xdr:nvSpPr>
      <xdr:spPr bwMode="auto">
        <a:xfrm>
          <a:off x="0" y="7000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133350</xdr:colOff>
      <xdr:row>12</xdr:row>
      <xdr:rowOff>28575</xdr:rowOff>
    </xdr:to>
    <xdr:sp macro="" textlink="">
      <xdr:nvSpPr>
        <xdr:cNvPr id="690" name="Text Box 4">
          <a:extLst>
            <a:ext uri="{FF2B5EF4-FFF2-40B4-BE49-F238E27FC236}">
              <a16:creationId xmlns:a16="http://schemas.microsoft.com/office/drawing/2014/main" id="{00000000-0008-0000-6100-0000B2020000}"/>
            </a:ext>
          </a:extLst>
        </xdr:cNvPr>
        <xdr:cNvSpPr txBox="1">
          <a:spLocks noChangeArrowheads="1"/>
        </xdr:cNvSpPr>
      </xdr:nvSpPr>
      <xdr:spPr bwMode="auto">
        <a:xfrm>
          <a:off x="0" y="7000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133350</xdr:colOff>
      <xdr:row>12</xdr:row>
      <xdr:rowOff>28575</xdr:rowOff>
    </xdr:to>
    <xdr:sp macro="" textlink="">
      <xdr:nvSpPr>
        <xdr:cNvPr id="691" name="Text Box 6">
          <a:extLst>
            <a:ext uri="{FF2B5EF4-FFF2-40B4-BE49-F238E27FC236}">
              <a16:creationId xmlns:a16="http://schemas.microsoft.com/office/drawing/2014/main" id="{00000000-0008-0000-6100-0000B3020000}"/>
            </a:ext>
          </a:extLst>
        </xdr:cNvPr>
        <xdr:cNvSpPr txBox="1">
          <a:spLocks noChangeArrowheads="1"/>
        </xdr:cNvSpPr>
      </xdr:nvSpPr>
      <xdr:spPr bwMode="auto">
        <a:xfrm>
          <a:off x="0" y="7000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180975</xdr:colOff>
      <xdr:row>12</xdr:row>
      <xdr:rowOff>0</xdr:rowOff>
    </xdr:from>
    <xdr:to>
      <xdr:col>0</xdr:col>
      <xdr:colOff>647700</xdr:colOff>
      <xdr:row>12</xdr:row>
      <xdr:rowOff>66675</xdr:rowOff>
    </xdr:to>
    <xdr:sp macro="" textlink="">
      <xdr:nvSpPr>
        <xdr:cNvPr id="692" name="Text Box 7">
          <a:extLst>
            <a:ext uri="{FF2B5EF4-FFF2-40B4-BE49-F238E27FC236}">
              <a16:creationId xmlns:a16="http://schemas.microsoft.com/office/drawing/2014/main" id="{00000000-0008-0000-6100-0000B4020000}"/>
            </a:ext>
          </a:extLst>
        </xdr:cNvPr>
        <xdr:cNvSpPr txBox="1">
          <a:spLocks noChangeArrowheads="1"/>
        </xdr:cNvSpPr>
      </xdr:nvSpPr>
      <xdr:spPr bwMode="auto">
        <a:xfrm>
          <a:off x="180975" y="7000875"/>
          <a:ext cx="4667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133350</xdr:colOff>
      <xdr:row>12</xdr:row>
      <xdr:rowOff>28575</xdr:rowOff>
    </xdr:to>
    <xdr:sp macro="" textlink="">
      <xdr:nvSpPr>
        <xdr:cNvPr id="693" name="Text Box 8">
          <a:extLst>
            <a:ext uri="{FF2B5EF4-FFF2-40B4-BE49-F238E27FC236}">
              <a16:creationId xmlns:a16="http://schemas.microsoft.com/office/drawing/2014/main" id="{00000000-0008-0000-6100-0000B5020000}"/>
            </a:ext>
          </a:extLst>
        </xdr:cNvPr>
        <xdr:cNvSpPr txBox="1">
          <a:spLocks noChangeArrowheads="1"/>
        </xdr:cNvSpPr>
      </xdr:nvSpPr>
      <xdr:spPr bwMode="auto">
        <a:xfrm>
          <a:off x="0" y="7000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523875</xdr:colOff>
      <xdr:row>12</xdr:row>
      <xdr:rowOff>66675</xdr:rowOff>
    </xdr:to>
    <xdr:sp macro="" textlink="">
      <xdr:nvSpPr>
        <xdr:cNvPr id="694" name="Text Box 9">
          <a:extLst>
            <a:ext uri="{FF2B5EF4-FFF2-40B4-BE49-F238E27FC236}">
              <a16:creationId xmlns:a16="http://schemas.microsoft.com/office/drawing/2014/main" id="{00000000-0008-0000-6100-0000B6020000}"/>
            </a:ext>
          </a:extLst>
        </xdr:cNvPr>
        <xdr:cNvSpPr txBox="1">
          <a:spLocks noChangeArrowheads="1"/>
        </xdr:cNvSpPr>
      </xdr:nvSpPr>
      <xdr:spPr bwMode="auto">
        <a:xfrm>
          <a:off x="0" y="70008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12</xdr:row>
      <xdr:rowOff>0</xdr:rowOff>
    </xdr:from>
    <xdr:to>
      <xdr:col>0</xdr:col>
      <xdr:colOff>552450</xdr:colOff>
      <xdr:row>12</xdr:row>
      <xdr:rowOff>19050</xdr:rowOff>
    </xdr:to>
    <xdr:sp macro="" textlink="">
      <xdr:nvSpPr>
        <xdr:cNvPr id="695" name="Text Box 13">
          <a:extLst>
            <a:ext uri="{FF2B5EF4-FFF2-40B4-BE49-F238E27FC236}">
              <a16:creationId xmlns:a16="http://schemas.microsoft.com/office/drawing/2014/main" id="{00000000-0008-0000-6100-0000B7020000}"/>
            </a:ext>
          </a:extLst>
        </xdr:cNvPr>
        <xdr:cNvSpPr txBox="1">
          <a:spLocks noChangeArrowheads="1"/>
        </xdr:cNvSpPr>
      </xdr:nvSpPr>
      <xdr:spPr bwMode="auto">
        <a:xfrm>
          <a:off x="28575" y="7000875"/>
          <a:ext cx="5238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485775</xdr:colOff>
      <xdr:row>12</xdr:row>
      <xdr:rowOff>66675</xdr:rowOff>
    </xdr:to>
    <xdr:sp macro="" textlink="">
      <xdr:nvSpPr>
        <xdr:cNvPr id="696" name="Text Box 15">
          <a:extLst>
            <a:ext uri="{FF2B5EF4-FFF2-40B4-BE49-F238E27FC236}">
              <a16:creationId xmlns:a16="http://schemas.microsoft.com/office/drawing/2014/main" id="{00000000-0008-0000-6100-0000B8020000}"/>
            </a:ext>
          </a:extLst>
        </xdr:cNvPr>
        <xdr:cNvSpPr txBox="1">
          <a:spLocks noChangeArrowheads="1"/>
        </xdr:cNvSpPr>
      </xdr:nvSpPr>
      <xdr:spPr bwMode="auto">
        <a:xfrm>
          <a:off x="0" y="70008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485775</xdr:colOff>
      <xdr:row>12</xdr:row>
      <xdr:rowOff>66675</xdr:rowOff>
    </xdr:to>
    <xdr:sp macro="" textlink="">
      <xdr:nvSpPr>
        <xdr:cNvPr id="697" name="Text Box 16">
          <a:extLst>
            <a:ext uri="{FF2B5EF4-FFF2-40B4-BE49-F238E27FC236}">
              <a16:creationId xmlns:a16="http://schemas.microsoft.com/office/drawing/2014/main" id="{00000000-0008-0000-6100-0000B9020000}"/>
            </a:ext>
          </a:extLst>
        </xdr:cNvPr>
        <xdr:cNvSpPr txBox="1">
          <a:spLocks noChangeArrowheads="1"/>
        </xdr:cNvSpPr>
      </xdr:nvSpPr>
      <xdr:spPr bwMode="auto">
        <a:xfrm>
          <a:off x="0" y="70008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219075</xdr:colOff>
      <xdr:row>12</xdr:row>
      <xdr:rowOff>28575</xdr:rowOff>
    </xdr:to>
    <xdr:sp macro="" textlink="">
      <xdr:nvSpPr>
        <xdr:cNvPr id="698" name="Text Box 1">
          <a:extLst>
            <a:ext uri="{FF2B5EF4-FFF2-40B4-BE49-F238E27FC236}">
              <a16:creationId xmlns:a16="http://schemas.microsoft.com/office/drawing/2014/main" id="{00000000-0008-0000-6100-0000BA020000}"/>
            </a:ext>
          </a:extLst>
        </xdr:cNvPr>
        <xdr:cNvSpPr txBox="1">
          <a:spLocks noChangeArrowheads="1"/>
        </xdr:cNvSpPr>
      </xdr:nvSpPr>
      <xdr:spPr bwMode="auto">
        <a:xfrm>
          <a:off x="0" y="7000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699" name="Text Box 3">
          <a:extLst>
            <a:ext uri="{FF2B5EF4-FFF2-40B4-BE49-F238E27FC236}">
              <a16:creationId xmlns:a16="http://schemas.microsoft.com/office/drawing/2014/main" id="{00000000-0008-0000-6100-0000BB02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219075</xdr:colOff>
      <xdr:row>12</xdr:row>
      <xdr:rowOff>28575</xdr:rowOff>
    </xdr:to>
    <xdr:sp macro="" textlink="">
      <xdr:nvSpPr>
        <xdr:cNvPr id="700" name="Text Box 4">
          <a:extLst>
            <a:ext uri="{FF2B5EF4-FFF2-40B4-BE49-F238E27FC236}">
              <a16:creationId xmlns:a16="http://schemas.microsoft.com/office/drawing/2014/main" id="{00000000-0008-0000-6100-0000BC020000}"/>
            </a:ext>
          </a:extLst>
        </xdr:cNvPr>
        <xdr:cNvSpPr txBox="1">
          <a:spLocks noChangeArrowheads="1"/>
        </xdr:cNvSpPr>
      </xdr:nvSpPr>
      <xdr:spPr bwMode="auto">
        <a:xfrm>
          <a:off x="0" y="7000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701" name="Text Box 5">
          <a:extLst>
            <a:ext uri="{FF2B5EF4-FFF2-40B4-BE49-F238E27FC236}">
              <a16:creationId xmlns:a16="http://schemas.microsoft.com/office/drawing/2014/main" id="{00000000-0008-0000-6100-0000BD02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219075</xdr:colOff>
      <xdr:row>12</xdr:row>
      <xdr:rowOff>28575</xdr:rowOff>
    </xdr:to>
    <xdr:sp macro="" textlink="">
      <xdr:nvSpPr>
        <xdr:cNvPr id="702" name="Text Box 6">
          <a:extLst>
            <a:ext uri="{FF2B5EF4-FFF2-40B4-BE49-F238E27FC236}">
              <a16:creationId xmlns:a16="http://schemas.microsoft.com/office/drawing/2014/main" id="{00000000-0008-0000-6100-0000BE020000}"/>
            </a:ext>
          </a:extLst>
        </xdr:cNvPr>
        <xdr:cNvSpPr txBox="1">
          <a:spLocks noChangeArrowheads="1"/>
        </xdr:cNvSpPr>
      </xdr:nvSpPr>
      <xdr:spPr bwMode="auto">
        <a:xfrm>
          <a:off x="0" y="7000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703" name="Text Box 7">
          <a:extLst>
            <a:ext uri="{FF2B5EF4-FFF2-40B4-BE49-F238E27FC236}">
              <a16:creationId xmlns:a16="http://schemas.microsoft.com/office/drawing/2014/main" id="{00000000-0008-0000-6100-0000BF02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571500</xdr:colOff>
      <xdr:row>12</xdr:row>
      <xdr:rowOff>38100</xdr:rowOff>
    </xdr:to>
    <xdr:sp macro="" textlink="">
      <xdr:nvSpPr>
        <xdr:cNvPr id="704" name="Text Box 9">
          <a:extLst>
            <a:ext uri="{FF2B5EF4-FFF2-40B4-BE49-F238E27FC236}">
              <a16:creationId xmlns:a16="http://schemas.microsoft.com/office/drawing/2014/main" id="{00000000-0008-0000-6100-0000C0020000}"/>
            </a:ext>
          </a:extLst>
        </xdr:cNvPr>
        <xdr:cNvSpPr txBox="1">
          <a:spLocks noChangeArrowheads="1"/>
        </xdr:cNvSpPr>
      </xdr:nvSpPr>
      <xdr:spPr bwMode="auto">
        <a:xfrm>
          <a:off x="0" y="7000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705" name="Text Box 15">
          <a:extLst>
            <a:ext uri="{FF2B5EF4-FFF2-40B4-BE49-F238E27FC236}">
              <a16:creationId xmlns:a16="http://schemas.microsoft.com/office/drawing/2014/main" id="{00000000-0008-0000-6100-0000C102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706" name="Text Box 16">
          <a:extLst>
            <a:ext uri="{FF2B5EF4-FFF2-40B4-BE49-F238E27FC236}">
              <a16:creationId xmlns:a16="http://schemas.microsoft.com/office/drawing/2014/main" id="{00000000-0008-0000-6100-0000C202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707" name="Text Box 17">
          <a:extLst>
            <a:ext uri="{FF2B5EF4-FFF2-40B4-BE49-F238E27FC236}">
              <a16:creationId xmlns:a16="http://schemas.microsoft.com/office/drawing/2014/main" id="{00000000-0008-0000-6100-0000C302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219075</xdr:colOff>
      <xdr:row>12</xdr:row>
      <xdr:rowOff>28575</xdr:rowOff>
    </xdr:to>
    <xdr:sp macro="" textlink="">
      <xdr:nvSpPr>
        <xdr:cNvPr id="708" name="Text Box 1">
          <a:extLst>
            <a:ext uri="{FF2B5EF4-FFF2-40B4-BE49-F238E27FC236}">
              <a16:creationId xmlns:a16="http://schemas.microsoft.com/office/drawing/2014/main" id="{00000000-0008-0000-6100-0000C4020000}"/>
            </a:ext>
          </a:extLst>
        </xdr:cNvPr>
        <xdr:cNvSpPr txBox="1">
          <a:spLocks noChangeArrowheads="1"/>
        </xdr:cNvSpPr>
      </xdr:nvSpPr>
      <xdr:spPr bwMode="auto">
        <a:xfrm>
          <a:off x="0" y="7000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709" name="Text Box 3">
          <a:extLst>
            <a:ext uri="{FF2B5EF4-FFF2-40B4-BE49-F238E27FC236}">
              <a16:creationId xmlns:a16="http://schemas.microsoft.com/office/drawing/2014/main" id="{00000000-0008-0000-6100-0000C502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219075</xdr:colOff>
      <xdr:row>12</xdr:row>
      <xdr:rowOff>28575</xdr:rowOff>
    </xdr:to>
    <xdr:sp macro="" textlink="">
      <xdr:nvSpPr>
        <xdr:cNvPr id="710" name="Text Box 4">
          <a:extLst>
            <a:ext uri="{FF2B5EF4-FFF2-40B4-BE49-F238E27FC236}">
              <a16:creationId xmlns:a16="http://schemas.microsoft.com/office/drawing/2014/main" id="{00000000-0008-0000-6100-0000C6020000}"/>
            </a:ext>
          </a:extLst>
        </xdr:cNvPr>
        <xdr:cNvSpPr txBox="1">
          <a:spLocks noChangeArrowheads="1"/>
        </xdr:cNvSpPr>
      </xdr:nvSpPr>
      <xdr:spPr bwMode="auto">
        <a:xfrm>
          <a:off x="0" y="7000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711" name="Text Box 5">
          <a:extLst>
            <a:ext uri="{FF2B5EF4-FFF2-40B4-BE49-F238E27FC236}">
              <a16:creationId xmlns:a16="http://schemas.microsoft.com/office/drawing/2014/main" id="{00000000-0008-0000-6100-0000C702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219075</xdr:colOff>
      <xdr:row>12</xdr:row>
      <xdr:rowOff>28575</xdr:rowOff>
    </xdr:to>
    <xdr:sp macro="" textlink="">
      <xdr:nvSpPr>
        <xdr:cNvPr id="712" name="Text Box 6">
          <a:extLst>
            <a:ext uri="{FF2B5EF4-FFF2-40B4-BE49-F238E27FC236}">
              <a16:creationId xmlns:a16="http://schemas.microsoft.com/office/drawing/2014/main" id="{00000000-0008-0000-6100-0000C8020000}"/>
            </a:ext>
          </a:extLst>
        </xdr:cNvPr>
        <xdr:cNvSpPr txBox="1">
          <a:spLocks noChangeArrowheads="1"/>
        </xdr:cNvSpPr>
      </xdr:nvSpPr>
      <xdr:spPr bwMode="auto">
        <a:xfrm>
          <a:off x="0" y="7000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713" name="Text Box 7">
          <a:extLst>
            <a:ext uri="{FF2B5EF4-FFF2-40B4-BE49-F238E27FC236}">
              <a16:creationId xmlns:a16="http://schemas.microsoft.com/office/drawing/2014/main" id="{00000000-0008-0000-6100-0000C902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571500</xdr:colOff>
      <xdr:row>12</xdr:row>
      <xdr:rowOff>38100</xdr:rowOff>
    </xdr:to>
    <xdr:sp macro="" textlink="">
      <xdr:nvSpPr>
        <xdr:cNvPr id="714" name="Text Box 9">
          <a:extLst>
            <a:ext uri="{FF2B5EF4-FFF2-40B4-BE49-F238E27FC236}">
              <a16:creationId xmlns:a16="http://schemas.microsoft.com/office/drawing/2014/main" id="{00000000-0008-0000-6100-0000CA020000}"/>
            </a:ext>
          </a:extLst>
        </xdr:cNvPr>
        <xdr:cNvSpPr txBox="1">
          <a:spLocks noChangeArrowheads="1"/>
        </xdr:cNvSpPr>
      </xdr:nvSpPr>
      <xdr:spPr bwMode="auto">
        <a:xfrm>
          <a:off x="0" y="7000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715" name="Text Box 15">
          <a:extLst>
            <a:ext uri="{FF2B5EF4-FFF2-40B4-BE49-F238E27FC236}">
              <a16:creationId xmlns:a16="http://schemas.microsoft.com/office/drawing/2014/main" id="{00000000-0008-0000-6100-0000CB02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716" name="Text Box 16">
          <a:extLst>
            <a:ext uri="{FF2B5EF4-FFF2-40B4-BE49-F238E27FC236}">
              <a16:creationId xmlns:a16="http://schemas.microsoft.com/office/drawing/2014/main" id="{00000000-0008-0000-6100-0000CC02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533400</xdr:colOff>
      <xdr:row>12</xdr:row>
      <xdr:rowOff>38100</xdr:rowOff>
    </xdr:to>
    <xdr:sp macro="" textlink="">
      <xdr:nvSpPr>
        <xdr:cNvPr id="717" name="Text Box 17">
          <a:extLst>
            <a:ext uri="{FF2B5EF4-FFF2-40B4-BE49-F238E27FC236}">
              <a16:creationId xmlns:a16="http://schemas.microsoft.com/office/drawing/2014/main" id="{00000000-0008-0000-6100-0000CD020000}"/>
            </a:ext>
          </a:extLst>
        </xdr:cNvPr>
        <xdr:cNvSpPr txBox="1">
          <a:spLocks noChangeArrowheads="1"/>
        </xdr:cNvSpPr>
      </xdr:nvSpPr>
      <xdr:spPr bwMode="auto">
        <a:xfrm>
          <a:off x="0" y="7000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718" name="Text Box 1">
          <a:extLst>
            <a:ext uri="{FF2B5EF4-FFF2-40B4-BE49-F238E27FC236}">
              <a16:creationId xmlns:a16="http://schemas.microsoft.com/office/drawing/2014/main" id="{00000000-0008-0000-6100-0000CE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719" name="Text Box 4">
          <a:extLst>
            <a:ext uri="{FF2B5EF4-FFF2-40B4-BE49-F238E27FC236}">
              <a16:creationId xmlns:a16="http://schemas.microsoft.com/office/drawing/2014/main" id="{00000000-0008-0000-6100-0000CF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720" name="Text Box 6">
          <a:extLst>
            <a:ext uri="{FF2B5EF4-FFF2-40B4-BE49-F238E27FC236}">
              <a16:creationId xmlns:a16="http://schemas.microsoft.com/office/drawing/2014/main" id="{00000000-0008-0000-6100-0000D0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47625</xdr:rowOff>
    </xdr:to>
    <xdr:sp macro="" textlink="">
      <xdr:nvSpPr>
        <xdr:cNvPr id="721" name="Text Box 7">
          <a:extLst>
            <a:ext uri="{FF2B5EF4-FFF2-40B4-BE49-F238E27FC236}">
              <a16:creationId xmlns:a16="http://schemas.microsoft.com/office/drawing/2014/main" id="{00000000-0008-0000-6100-0000D102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722" name="Text Box 8">
          <a:extLst>
            <a:ext uri="{FF2B5EF4-FFF2-40B4-BE49-F238E27FC236}">
              <a16:creationId xmlns:a16="http://schemas.microsoft.com/office/drawing/2014/main" id="{00000000-0008-0000-6100-0000D2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523875</xdr:colOff>
      <xdr:row>17</xdr:row>
      <xdr:rowOff>47625</xdr:rowOff>
    </xdr:to>
    <xdr:sp macro="" textlink="">
      <xdr:nvSpPr>
        <xdr:cNvPr id="723" name="Text Box 9">
          <a:extLst>
            <a:ext uri="{FF2B5EF4-FFF2-40B4-BE49-F238E27FC236}">
              <a16:creationId xmlns:a16="http://schemas.microsoft.com/office/drawing/2014/main" id="{00000000-0008-0000-6100-0000D3020000}"/>
            </a:ext>
          </a:extLst>
        </xdr:cNvPr>
        <xdr:cNvSpPr txBox="1">
          <a:spLocks noChangeArrowheads="1"/>
        </xdr:cNvSpPr>
      </xdr:nvSpPr>
      <xdr:spPr bwMode="auto">
        <a:xfrm>
          <a:off x="0" y="10429875"/>
          <a:ext cx="5238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523875</xdr:colOff>
      <xdr:row>17</xdr:row>
      <xdr:rowOff>47625</xdr:rowOff>
    </xdr:to>
    <xdr:sp macro="" textlink="">
      <xdr:nvSpPr>
        <xdr:cNvPr id="724" name="Text Box 13">
          <a:extLst>
            <a:ext uri="{FF2B5EF4-FFF2-40B4-BE49-F238E27FC236}">
              <a16:creationId xmlns:a16="http://schemas.microsoft.com/office/drawing/2014/main" id="{00000000-0008-0000-6100-0000D4020000}"/>
            </a:ext>
          </a:extLst>
        </xdr:cNvPr>
        <xdr:cNvSpPr txBox="1">
          <a:spLocks noChangeArrowheads="1"/>
        </xdr:cNvSpPr>
      </xdr:nvSpPr>
      <xdr:spPr bwMode="auto">
        <a:xfrm>
          <a:off x="0" y="10429875"/>
          <a:ext cx="5238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47625</xdr:rowOff>
    </xdr:to>
    <xdr:sp macro="" textlink="">
      <xdr:nvSpPr>
        <xdr:cNvPr id="725" name="Text Box 15">
          <a:extLst>
            <a:ext uri="{FF2B5EF4-FFF2-40B4-BE49-F238E27FC236}">
              <a16:creationId xmlns:a16="http://schemas.microsoft.com/office/drawing/2014/main" id="{00000000-0008-0000-6100-0000D502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47625</xdr:rowOff>
    </xdr:to>
    <xdr:sp macro="" textlink="">
      <xdr:nvSpPr>
        <xdr:cNvPr id="726" name="Text Box 16">
          <a:extLst>
            <a:ext uri="{FF2B5EF4-FFF2-40B4-BE49-F238E27FC236}">
              <a16:creationId xmlns:a16="http://schemas.microsoft.com/office/drawing/2014/main" id="{00000000-0008-0000-6100-0000D602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27" name="Text Box 1">
          <a:extLst>
            <a:ext uri="{FF2B5EF4-FFF2-40B4-BE49-F238E27FC236}">
              <a16:creationId xmlns:a16="http://schemas.microsoft.com/office/drawing/2014/main" id="{00000000-0008-0000-6100-0000D7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28" name="Text Box 3">
          <a:extLst>
            <a:ext uri="{FF2B5EF4-FFF2-40B4-BE49-F238E27FC236}">
              <a16:creationId xmlns:a16="http://schemas.microsoft.com/office/drawing/2014/main" id="{00000000-0008-0000-6100-0000D8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29" name="Text Box 4">
          <a:extLst>
            <a:ext uri="{FF2B5EF4-FFF2-40B4-BE49-F238E27FC236}">
              <a16:creationId xmlns:a16="http://schemas.microsoft.com/office/drawing/2014/main" id="{00000000-0008-0000-6100-0000D9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30" name="Text Box 5">
          <a:extLst>
            <a:ext uri="{FF2B5EF4-FFF2-40B4-BE49-F238E27FC236}">
              <a16:creationId xmlns:a16="http://schemas.microsoft.com/office/drawing/2014/main" id="{00000000-0008-0000-6100-0000DA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31" name="Text Box 6">
          <a:extLst>
            <a:ext uri="{FF2B5EF4-FFF2-40B4-BE49-F238E27FC236}">
              <a16:creationId xmlns:a16="http://schemas.microsoft.com/office/drawing/2014/main" id="{00000000-0008-0000-6100-0000DB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32" name="Text Box 7">
          <a:extLst>
            <a:ext uri="{FF2B5EF4-FFF2-40B4-BE49-F238E27FC236}">
              <a16:creationId xmlns:a16="http://schemas.microsoft.com/office/drawing/2014/main" id="{00000000-0008-0000-6100-0000DC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571500</xdr:colOff>
      <xdr:row>17</xdr:row>
      <xdr:rowOff>38100</xdr:rowOff>
    </xdr:to>
    <xdr:sp macro="" textlink="">
      <xdr:nvSpPr>
        <xdr:cNvPr id="733" name="Text Box 9">
          <a:extLst>
            <a:ext uri="{FF2B5EF4-FFF2-40B4-BE49-F238E27FC236}">
              <a16:creationId xmlns:a16="http://schemas.microsoft.com/office/drawing/2014/main" id="{00000000-0008-0000-6100-0000DD02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34" name="Text Box 15">
          <a:extLst>
            <a:ext uri="{FF2B5EF4-FFF2-40B4-BE49-F238E27FC236}">
              <a16:creationId xmlns:a16="http://schemas.microsoft.com/office/drawing/2014/main" id="{00000000-0008-0000-6100-0000DE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35" name="Text Box 16">
          <a:extLst>
            <a:ext uri="{FF2B5EF4-FFF2-40B4-BE49-F238E27FC236}">
              <a16:creationId xmlns:a16="http://schemas.microsoft.com/office/drawing/2014/main" id="{00000000-0008-0000-6100-0000DF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36" name="Text Box 17">
          <a:extLst>
            <a:ext uri="{FF2B5EF4-FFF2-40B4-BE49-F238E27FC236}">
              <a16:creationId xmlns:a16="http://schemas.microsoft.com/office/drawing/2014/main" id="{00000000-0008-0000-6100-0000E0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37" name="Text Box 1">
          <a:extLst>
            <a:ext uri="{FF2B5EF4-FFF2-40B4-BE49-F238E27FC236}">
              <a16:creationId xmlns:a16="http://schemas.microsoft.com/office/drawing/2014/main" id="{00000000-0008-0000-6100-0000E1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38" name="Text Box 3">
          <a:extLst>
            <a:ext uri="{FF2B5EF4-FFF2-40B4-BE49-F238E27FC236}">
              <a16:creationId xmlns:a16="http://schemas.microsoft.com/office/drawing/2014/main" id="{00000000-0008-0000-6100-0000E2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39" name="Text Box 4">
          <a:extLst>
            <a:ext uri="{FF2B5EF4-FFF2-40B4-BE49-F238E27FC236}">
              <a16:creationId xmlns:a16="http://schemas.microsoft.com/office/drawing/2014/main" id="{00000000-0008-0000-6100-0000E3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40" name="Text Box 5">
          <a:extLst>
            <a:ext uri="{FF2B5EF4-FFF2-40B4-BE49-F238E27FC236}">
              <a16:creationId xmlns:a16="http://schemas.microsoft.com/office/drawing/2014/main" id="{00000000-0008-0000-6100-0000E4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41" name="Text Box 6">
          <a:extLst>
            <a:ext uri="{FF2B5EF4-FFF2-40B4-BE49-F238E27FC236}">
              <a16:creationId xmlns:a16="http://schemas.microsoft.com/office/drawing/2014/main" id="{00000000-0008-0000-6100-0000E5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42" name="Text Box 7">
          <a:extLst>
            <a:ext uri="{FF2B5EF4-FFF2-40B4-BE49-F238E27FC236}">
              <a16:creationId xmlns:a16="http://schemas.microsoft.com/office/drawing/2014/main" id="{00000000-0008-0000-6100-0000E6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571500</xdr:colOff>
      <xdr:row>17</xdr:row>
      <xdr:rowOff>38100</xdr:rowOff>
    </xdr:to>
    <xdr:sp macro="" textlink="">
      <xdr:nvSpPr>
        <xdr:cNvPr id="743" name="Text Box 9">
          <a:extLst>
            <a:ext uri="{FF2B5EF4-FFF2-40B4-BE49-F238E27FC236}">
              <a16:creationId xmlns:a16="http://schemas.microsoft.com/office/drawing/2014/main" id="{00000000-0008-0000-6100-0000E702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44" name="Text Box 15">
          <a:extLst>
            <a:ext uri="{FF2B5EF4-FFF2-40B4-BE49-F238E27FC236}">
              <a16:creationId xmlns:a16="http://schemas.microsoft.com/office/drawing/2014/main" id="{00000000-0008-0000-6100-0000E8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45" name="Text Box 16">
          <a:extLst>
            <a:ext uri="{FF2B5EF4-FFF2-40B4-BE49-F238E27FC236}">
              <a16:creationId xmlns:a16="http://schemas.microsoft.com/office/drawing/2014/main" id="{00000000-0008-0000-6100-0000E9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46" name="Text Box 17">
          <a:extLst>
            <a:ext uri="{FF2B5EF4-FFF2-40B4-BE49-F238E27FC236}">
              <a16:creationId xmlns:a16="http://schemas.microsoft.com/office/drawing/2014/main" id="{00000000-0008-0000-6100-0000EA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747" name="Text Box 1">
          <a:extLst>
            <a:ext uri="{FF2B5EF4-FFF2-40B4-BE49-F238E27FC236}">
              <a16:creationId xmlns:a16="http://schemas.microsoft.com/office/drawing/2014/main" id="{00000000-0008-0000-6100-0000EB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748" name="Text Box 4">
          <a:extLst>
            <a:ext uri="{FF2B5EF4-FFF2-40B4-BE49-F238E27FC236}">
              <a16:creationId xmlns:a16="http://schemas.microsoft.com/office/drawing/2014/main" id="{00000000-0008-0000-6100-0000EC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749" name="Text Box 6">
          <a:extLst>
            <a:ext uri="{FF2B5EF4-FFF2-40B4-BE49-F238E27FC236}">
              <a16:creationId xmlns:a16="http://schemas.microsoft.com/office/drawing/2014/main" id="{00000000-0008-0000-6100-0000ED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47625</xdr:rowOff>
    </xdr:to>
    <xdr:sp macro="" textlink="">
      <xdr:nvSpPr>
        <xdr:cNvPr id="750" name="Text Box 7">
          <a:extLst>
            <a:ext uri="{FF2B5EF4-FFF2-40B4-BE49-F238E27FC236}">
              <a16:creationId xmlns:a16="http://schemas.microsoft.com/office/drawing/2014/main" id="{00000000-0008-0000-6100-0000EE02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751" name="Text Box 8">
          <a:extLst>
            <a:ext uri="{FF2B5EF4-FFF2-40B4-BE49-F238E27FC236}">
              <a16:creationId xmlns:a16="http://schemas.microsoft.com/office/drawing/2014/main" id="{00000000-0008-0000-6100-0000EF02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523875</xdr:colOff>
      <xdr:row>17</xdr:row>
      <xdr:rowOff>47625</xdr:rowOff>
    </xdr:to>
    <xdr:sp macro="" textlink="">
      <xdr:nvSpPr>
        <xdr:cNvPr id="752" name="Text Box 9">
          <a:extLst>
            <a:ext uri="{FF2B5EF4-FFF2-40B4-BE49-F238E27FC236}">
              <a16:creationId xmlns:a16="http://schemas.microsoft.com/office/drawing/2014/main" id="{00000000-0008-0000-6100-0000F0020000}"/>
            </a:ext>
          </a:extLst>
        </xdr:cNvPr>
        <xdr:cNvSpPr txBox="1">
          <a:spLocks noChangeArrowheads="1"/>
        </xdr:cNvSpPr>
      </xdr:nvSpPr>
      <xdr:spPr bwMode="auto">
        <a:xfrm>
          <a:off x="0" y="10429875"/>
          <a:ext cx="5238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523875</xdr:colOff>
      <xdr:row>17</xdr:row>
      <xdr:rowOff>47625</xdr:rowOff>
    </xdr:to>
    <xdr:sp macro="" textlink="">
      <xdr:nvSpPr>
        <xdr:cNvPr id="753" name="Text Box 13">
          <a:extLst>
            <a:ext uri="{FF2B5EF4-FFF2-40B4-BE49-F238E27FC236}">
              <a16:creationId xmlns:a16="http://schemas.microsoft.com/office/drawing/2014/main" id="{00000000-0008-0000-6100-0000F1020000}"/>
            </a:ext>
          </a:extLst>
        </xdr:cNvPr>
        <xdr:cNvSpPr txBox="1">
          <a:spLocks noChangeArrowheads="1"/>
        </xdr:cNvSpPr>
      </xdr:nvSpPr>
      <xdr:spPr bwMode="auto">
        <a:xfrm>
          <a:off x="0" y="10429875"/>
          <a:ext cx="5238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47625</xdr:rowOff>
    </xdr:to>
    <xdr:sp macro="" textlink="">
      <xdr:nvSpPr>
        <xdr:cNvPr id="754" name="Text Box 15">
          <a:extLst>
            <a:ext uri="{FF2B5EF4-FFF2-40B4-BE49-F238E27FC236}">
              <a16:creationId xmlns:a16="http://schemas.microsoft.com/office/drawing/2014/main" id="{00000000-0008-0000-6100-0000F202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47625</xdr:rowOff>
    </xdr:to>
    <xdr:sp macro="" textlink="">
      <xdr:nvSpPr>
        <xdr:cNvPr id="755" name="Text Box 16">
          <a:extLst>
            <a:ext uri="{FF2B5EF4-FFF2-40B4-BE49-F238E27FC236}">
              <a16:creationId xmlns:a16="http://schemas.microsoft.com/office/drawing/2014/main" id="{00000000-0008-0000-6100-0000F302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56" name="Text Box 1">
          <a:extLst>
            <a:ext uri="{FF2B5EF4-FFF2-40B4-BE49-F238E27FC236}">
              <a16:creationId xmlns:a16="http://schemas.microsoft.com/office/drawing/2014/main" id="{00000000-0008-0000-6100-0000F4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57" name="Text Box 3">
          <a:extLst>
            <a:ext uri="{FF2B5EF4-FFF2-40B4-BE49-F238E27FC236}">
              <a16:creationId xmlns:a16="http://schemas.microsoft.com/office/drawing/2014/main" id="{00000000-0008-0000-6100-0000F5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58" name="Text Box 4">
          <a:extLst>
            <a:ext uri="{FF2B5EF4-FFF2-40B4-BE49-F238E27FC236}">
              <a16:creationId xmlns:a16="http://schemas.microsoft.com/office/drawing/2014/main" id="{00000000-0008-0000-6100-0000F6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59" name="Text Box 5">
          <a:extLst>
            <a:ext uri="{FF2B5EF4-FFF2-40B4-BE49-F238E27FC236}">
              <a16:creationId xmlns:a16="http://schemas.microsoft.com/office/drawing/2014/main" id="{00000000-0008-0000-6100-0000F7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60" name="Text Box 6">
          <a:extLst>
            <a:ext uri="{FF2B5EF4-FFF2-40B4-BE49-F238E27FC236}">
              <a16:creationId xmlns:a16="http://schemas.microsoft.com/office/drawing/2014/main" id="{00000000-0008-0000-6100-0000F8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61" name="Text Box 7">
          <a:extLst>
            <a:ext uri="{FF2B5EF4-FFF2-40B4-BE49-F238E27FC236}">
              <a16:creationId xmlns:a16="http://schemas.microsoft.com/office/drawing/2014/main" id="{00000000-0008-0000-6100-0000F9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571500</xdr:colOff>
      <xdr:row>17</xdr:row>
      <xdr:rowOff>38100</xdr:rowOff>
    </xdr:to>
    <xdr:sp macro="" textlink="">
      <xdr:nvSpPr>
        <xdr:cNvPr id="762" name="Text Box 9">
          <a:extLst>
            <a:ext uri="{FF2B5EF4-FFF2-40B4-BE49-F238E27FC236}">
              <a16:creationId xmlns:a16="http://schemas.microsoft.com/office/drawing/2014/main" id="{00000000-0008-0000-6100-0000FA02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63" name="Text Box 15">
          <a:extLst>
            <a:ext uri="{FF2B5EF4-FFF2-40B4-BE49-F238E27FC236}">
              <a16:creationId xmlns:a16="http://schemas.microsoft.com/office/drawing/2014/main" id="{00000000-0008-0000-6100-0000FB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64" name="Text Box 16">
          <a:extLst>
            <a:ext uri="{FF2B5EF4-FFF2-40B4-BE49-F238E27FC236}">
              <a16:creationId xmlns:a16="http://schemas.microsoft.com/office/drawing/2014/main" id="{00000000-0008-0000-6100-0000FC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65" name="Text Box 17">
          <a:extLst>
            <a:ext uri="{FF2B5EF4-FFF2-40B4-BE49-F238E27FC236}">
              <a16:creationId xmlns:a16="http://schemas.microsoft.com/office/drawing/2014/main" id="{00000000-0008-0000-6100-0000FD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66" name="Text Box 1">
          <a:extLst>
            <a:ext uri="{FF2B5EF4-FFF2-40B4-BE49-F238E27FC236}">
              <a16:creationId xmlns:a16="http://schemas.microsoft.com/office/drawing/2014/main" id="{00000000-0008-0000-6100-0000FE02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67" name="Text Box 3">
          <a:extLst>
            <a:ext uri="{FF2B5EF4-FFF2-40B4-BE49-F238E27FC236}">
              <a16:creationId xmlns:a16="http://schemas.microsoft.com/office/drawing/2014/main" id="{00000000-0008-0000-6100-0000FF02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68" name="Text Box 4">
          <a:extLst>
            <a:ext uri="{FF2B5EF4-FFF2-40B4-BE49-F238E27FC236}">
              <a16:creationId xmlns:a16="http://schemas.microsoft.com/office/drawing/2014/main" id="{00000000-0008-0000-6100-000000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69" name="Text Box 5">
          <a:extLst>
            <a:ext uri="{FF2B5EF4-FFF2-40B4-BE49-F238E27FC236}">
              <a16:creationId xmlns:a16="http://schemas.microsoft.com/office/drawing/2014/main" id="{00000000-0008-0000-6100-000001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70" name="Text Box 6">
          <a:extLst>
            <a:ext uri="{FF2B5EF4-FFF2-40B4-BE49-F238E27FC236}">
              <a16:creationId xmlns:a16="http://schemas.microsoft.com/office/drawing/2014/main" id="{00000000-0008-0000-6100-000002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71" name="Text Box 7">
          <a:extLst>
            <a:ext uri="{FF2B5EF4-FFF2-40B4-BE49-F238E27FC236}">
              <a16:creationId xmlns:a16="http://schemas.microsoft.com/office/drawing/2014/main" id="{00000000-0008-0000-6100-000003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571500</xdr:colOff>
      <xdr:row>17</xdr:row>
      <xdr:rowOff>38100</xdr:rowOff>
    </xdr:to>
    <xdr:sp macro="" textlink="">
      <xdr:nvSpPr>
        <xdr:cNvPr id="772" name="Text Box 9">
          <a:extLst>
            <a:ext uri="{FF2B5EF4-FFF2-40B4-BE49-F238E27FC236}">
              <a16:creationId xmlns:a16="http://schemas.microsoft.com/office/drawing/2014/main" id="{00000000-0008-0000-6100-00000403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73" name="Text Box 15">
          <a:extLst>
            <a:ext uri="{FF2B5EF4-FFF2-40B4-BE49-F238E27FC236}">
              <a16:creationId xmlns:a16="http://schemas.microsoft.com/office/drawing/2014/main" id="{00000000-0008-0000-6100-000005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74" name="Text Box 16">
          <a:extLst>
            <a:ext uri="{FF2B5EF4-FFF2-40B4-BE49-F238E27FC236}">
              <a16:creationId xmlns:a16="http://schemas.microsoft.com/office/drawing/2014/main" id="{00000000-0008-0000-6100-000006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75" name="Text Box 17">
          <a:extLst>
            <a:ext uri="{FF2B5EF4-FFF2-40B4-BE49-F238E27FC236}">
              <a16:creationId xmlns:a16="http://schemas.microsoft.com/office/drawing/2014/main" id="{00000000-0008-0000-6100-000007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776" name="Text Box 1">
          <a:extLst>
            <a:ext uri="{FF2B5EF4-FFF2-40B4-BE49-F238E27FC236}">
              <a16:creationId xmlns:a16="http://schemas.microsoft.com/office/drawing/2014/main" id="{00000000-0008-0000-6100-00000803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777" name="Text Box 4">
          <a:extLst>
            <a:ext uri="{FF2B5EF4-FFF2-40B4-BE49-F238E27FC236}">
              <a16:creationId xmlns:a16="http://schemas.microsoft.com/office/drawing/2014/main" id="{00000000-0008-0000-6100-00000903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778" name="Text Box 6">
          <a:extLst>
            <a:ext uri="{FF2B5EF4-FFF2-40B4-BE49-F238E27FC236}">
              <a16:creationId xmlns:a16="http://schemas.microsoft.com/office/drawing/2014/main" id="{00000000-0008-0000-6100-00000A03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47625</xdr:rowOff>
    </xdr:to>
    <xdr:sp macro="" textlink="">
      <xdr:nvSpPr>
        <xdr:cNvPr id="779" name="Text Box 7">
          <a:extLst>
            <a:ext uri="{FF2B5EF4-FFF2-40B4-BE49-F238E27FC236}">
              <a16:creationId xmlns:a16="http://schemas.microsoft.com/office/drawing/2014/main" id="{00000000-0008-0000-6100-00000B03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780" name="Text Box 8">
          <a:extLst>
            <a:ext uri="{FF2B5EF4-FFF2-40B4-BE49-F238E27FC236}">
              <a16:creationId xmlns:a16="http://schemas.microsoft.com/office/drawing/2014/main" id="{00000000-0008-0000-6100-00000C03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523875</xdr:colOff>
      <xdr:row>17</xdr:row>
      <xdr:rowOff>47625</xdr:rowOff>
    </xdr:to>
    <xdr:sp macro="" textlink="">
      <xdr:nvSpPr>
        <xdr:cNvPr id="781" name="Text Box 9">
          <a:extLst>
            <a:ext uri="{FF2B5EF4-FFF2-40B4-BE49-F238E27FC236}">
              <a16:creationId xmlns:a16="http://schemas.microsoft.com/office/drawing/2014/main" id="{00000000-0008-0000-6100-00000D030000}"/>
            </a:ext>
          </a:extLst>
        </xdr:cNvPr>
        <xdr:cNvSpPr txBox="1">
          <a:spLocks noChangeArrowheads="1"/>
        </xdr:cNvSpPr>
      </xdr:nvSpPr>
      <xdr:spPr bwMode="auto">
        <a:xfrm>
          <a:off x="0" y="10429875"/>
          <a:ext cx="5238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523875</xdr:colOff>
      <xdr:row>17</xdr:row>
      <xdr:rowOff>47625</xdr:rowOff>
    </xdr:to>
    <xdr:sp macro="" textlink="">
      <xdr:nvSpPr>
        <xdr:cNvPr id="782" name="Text Box 13">
          <a:extLst>
            <a:ext uri="{FF2B5EF4-FFF2-40B4-BE49-F238E27FC236}">
              <a16:creationId xmlns:a16="http://schemas.microsoft.com/office/drawing/2014/main" id="{00000000-0008-0000-6100-00000E030000}"/>
            </a:ext>
          </a:extLst>
        </xdr:cNvPr>
        <xdr:cNvSpPr txBox="1">
          <a:spLocks noChangeArrowheads="1"/>
        </xdr:cNvSpPr>
      </xdr:nvSpPr>
      <xdr:spPr bwMode="auto">
        <a:xfrm>
          <a:off x="0" y="10429875"/>
          <a:ext cx="5238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47625</xdr:rowOff>
    </xdr:to>
    <xdr:sp macro="" textlink="">
      <xdr:nvSpPr>
        <xdr:cNvPr id="783" name="Text Box 15">
          <a:extLst>
            <a:ext uri="{FF2B5EF4-FFF2-40B4-BE49-F238E27FC236}">
              <a16:creationId xmlns:a16="http://schemas.microsoft.com/office/drawing/2014/main" id="{00000000-0008-0000-6100-00000F03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47625</xdr:rowOff>
    </xdr:to>
    <xdr:sp macro="" textlink="">
      <xdr:nvSpPr>
        <xdr:cNvPr id="784" name="Text Box 16">
          <a:extLst>
            <a:ext uri="{FF2B5EF4-FFF2-40B4-BE49-F238E27FC236}">
              <a16:creationId xmlns:a16="http://schemas.microsoft.com/office/drawing/2014/main" id="{00000000-0008-0000-6100-000010030000}"/>
            </a:ext>
          </a:extLst>
        </xdr:cNvPr>
        <xdr:cNvSpPr txBox="1">
          <a:spLocks noChangeArrowheads="1"/>
        </xdr:cNvSpPr>
      </xdr:nvSpPr>
      <xdr:spPr bwMode="auto">
        <a:xfrm>
          <a:off x="0" y="10429875"/>
          <a:ext cx="485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85" name="Text Box 1">
          <a:extLst>
            <a:ext uri="{FF2B5EF4-FFF2-40B4-BE49-F238E27FC236}">
              <a16:creationId xmlns:a16="http://schemas.microsoft.com/office/drawing/2014/main" id="{00000000-0008-0000-6100-000011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86" name="Text Box 3">
          <a:extLst>
            <a:ext uri="{FF2B5EF4-FFF2-40B4-BE49-F238E27FC236}">
              <a16:creationId xmlns:a16="http://schemas.microsoft.com/office/drawing/2014/main" id="{00000000-0008-0000-6100-000012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87" name="Text Box 4">
          <a:extLst>
            <a:ext uri="{FF2B5EF4-FFF2-40B4-BE49-F238E27FC236}">
              <a16:creationId xmlns:a16="http://schemas.microsoft.com/office/drawing/2014/main" id="{00000000-0008-0000-6100-000013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88" name="Text Box 5">
          <a:extLst>
            <a:ext uri="{FF2B5EF4-FFF2-40B4-BE49-F238E27FC236}">
              <a16:creationId xmlns:a16="http://schemas.microsoft.com/office/drawing/2014/main" id="{00000000-0008-0000-6100-000014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89" name="Text Box 6">
          <a:extLst>
            <a:ext uri="{FF2B5EF4-FFF2-40B4-BE49-F238E27FC236}">
              <a16:creationId xmlns:a16="http://schemas.microsoft.com/office/drawing/2014/main" id="{00000000-0008-0000-6100-000015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90" name="Text Box 7">
          <a:extLst>
            <a:ext uri="{FF2B5EF4-FFF2-40B4-BE49-F238E27FC236}">
              <a16:creationId xmlns:a16="http://schemas.microsoft.com/office/drawing/2014/main" id="{00000000-0008-0000-6100-000016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571500</xdr:colOff>
      <xdr:row>17</xdr:row>
      <xdr:rowOff>38100</xdr:rowOff>
    </xdr:to>
    <xdr:sp macro="" textlink="">
      <xdr:nvSpPr>
        <xdr:cNvPr id="791" name="Text Box 9">
          <a:extLst>
            <a:ext uri="{FF2B5EF4-FFF2-40B4-BE49-F238E27FC236}">
              <a16:creationId xmlns:a16="http://schemas.microsoft.com/office/drawing/2014/main" id="{00000000-0008-0000-6100-00001703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92" name="Text Box 15">
          <a:extLst>
            <a:ext uri="{FF2B5EF4-FFF2-40B4-BE49-F238E27FC236}">
              <a16:creationId xmlns:a16="http://schemas.microsoft.com/office/drawing/2014/main" id="{00000000-0008-0000-6100-000018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93" name="Text Box 16">
          <a:extLst>
            <a:ext uri="{FF2B5EF4-FFF2-40B4-BE49-F238E27FC236}">
              <a16:creationId xmlns:a16="http://schemas.microsoft.com/office/drawing/2014/main" id="{00000000-0008-0000-6100-000019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94" name="Text Box 17">
          <a:extLst>
            <a:ext uri="{FF2B5EF4-FFF2-40B4-BE49-F238E27FC236}">
              <a16:creationId xmlns:a16="http://schemas.microsoft.com/office/drawing/2014/main" id="{00000000-0008-0000-6100-00001A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95" name="Text Box 1">
          <a:extLst>
            <a:ext uri="{FF2B5EF4-FFF2-40B4-BE49-F238E27FC236}">
              <a16:creationId xmlns:a16="http://schemas.microsoft.com/office/drawing/2014/main" id="{00000000-0008-0000-6100-00001B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96" name="Text Box 3">
          <a:extLst>
            <a:ext uri="{FF2B5EF4-FFF2-40B4-BE49-F238E27FC236}">
              <a16:creationId xmlns:a16="http://schemas.microsoft.com/office/drawing/2014/main" id="{00000000-0008-0000-6100-00001C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97" name="Text Box 4">
          <a:extLst>
            <a:ext uri="{FF2B5EF4-FFF2-40B4-BE49-F238E27FC236}">
              <a16:creationId xmlns:a16="http://schemas.microsoft.com/office/drawing/2014/main" id="{00000000-0008-0000-6100-00001D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798" name="Text Box 5">
          <a:extLst>
            <a:ext uri="{FF2B5EF4-FFF2-40B4-BE49-F238E27FC236}">
              <a16:creationId xmlns:a16="http://schemas.microsoft.com/office/drawing/2014/main" id="{00000000-0008-0000-6100-00001E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799" name="Text Box 6">
          <a:extLst>
            <a:ext uri="{FF2B5EF4-FFF2-40B4-BE49-F238E27FC236}">
              <a16:creationId xmlns:a16="http://schemas.microsoft.com/office/drawing/2014/main" id="{00000000-0008-0000-6100-00001F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00" name="Text Box 7">
          <a:extLst>
            <a:ext uri="{FF2B5EF4-FFF2-40B4-BE49-F238E27FC236}">
              <a16:creationId xmlns:a16="http://schemas.microsoft.com/office/drawing/2014/main" id="{00000000-0008-0000-6100-000020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571500</xdr:colOff>
      <xdr:row>17</xdr:row>
      <xdr:rowOff>38100</xdr:rowOff>
    </xdr:to>
    <xdr:sp macro="" textlink="">
      <xdr:nvSpPr>
        <xdr:cNvPr id="801" name="Text Box 9">
          <a:extLst>
            <a:ext uri="{FF2B5EF4-FFF2-40B4-BE49-F238E27FC236}">
              <a16:creationId xmlns:a16="http://schemas.microsoft.com/office/drawing/2014/main" id="{00000000-0008-0000-6100-00002103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02" name="Text Box 15">
          <a:extLst>
            <a:ext uri="{FF2B5EF4-FFF2-40B4-BE49-F238E27FC236}">
              <a16:creationId xmlns:a16="http://schemas.microsoft.com/office/drawing/2014/main" id="{00000000-0008-0000-6100-000022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03" name="Text Box 16">
          <a:extLst>
            <a:ext uri="{FF2B5EF4-FFF2-40B4-BE49-F238E27FC236}">
              <a16:creationId xmlns:a16="http://schemas.microsoft.com/office/drawing/2014/main" id="{00000000-0008-0000-6100-000023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04" name="Text Box 17">
          <a:extLst>
            <a:ext uri="{FF2B5EF4-FFF2-40B4-BE49-F238E27FC236}">
              <a16:creationId xmlns:a16="http://schemas.microsoft.com/office/drawing/2014/main" id="{00000000-0008-0000-6100-000024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805" name="Text Box 1">
          <a:extLst>
            <a:ext uri="{FF2B5EF4-FFF2-40B4-BE49-F238E27FC236}">
              <a16:creationId xmlns:a16="http://schemas.microsoft.com/office/drawing/2014/main" id="{00000000-0008-0000-6100-00002503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806" name="Text Box 4">
          <a:extLst>
            <a:ext uri="{FF2B5EF4-FFF2-40B4-BE49-F238E27FC236}">
              <a16:creationId xmlns:a16="http://schemas.microsoft.com/office/drawing/2014/main" id="{00000000-0008-0000-6100-00002603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807" name="Text Box 6">
          <a:extLst>
            <a:ext uri="{FF2B5EF4-FFF2-40B4-BE49-F238E27FC236}">
              <a16:creationId xmlns:a16="http://schemas.microsoft.com/office/drawing/2014/main" id="{00000000-0008-0000-6100-00002703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38100</xdr:rowOff>
    </xdr:to>
    <xdr:sp macro="" textlink="">
      <xdr:nvSpPr>
        <xdr:cNvPr id="808" name="Text Box 7">
          <a:extLst>
            <a:ext uri="{FF2B5EF4-FFF2-40B4-BE49-F238E27FC236}">
              <a16:creationId xmlns:a16="http://schemas.microsoft.com/office/drawing/2014/main" id="{00000000-0008-0000-6100-00002803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809" name="Text Box 8">
          <a:extLst>
            <a:ext uri="{FF2B5EF4-FFF2-40B4-BE49-F238E27FC236}">
              <a16:creationId xmlns:a16="http://schemas.microsoft.com/office/drawing/2014/main" id="{00000000-0008-0000-6100-00002903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523875</xdr:colOff>
      <xdr:row>17</xdr:row>
      <xdr:rowOff>38100</xdr:rowOff>
    </xdr:to>
    <xdr:sp macro="" textlink="">
      <xdr:nvSpPr>
        <xdr:cNvPr id="810" name="Text Box 9">
          <a:extLst>
            <a:ext uri="{FF2B5EF4-FFF2-40B4-BE49-F238E27FC236}">
              <a16:creationId xmlns:a16="http://schemas.microsoft.com/office/drawing/2014/main" id="{00000000-0008-0000-6100-00002A030000}"/>
            </a:ext>
          </a:extLst>
        </xdr:cNvPr>
        <xdr:cNvSpPr txBox="1">
          <a:spLocks noChangeArrowheads="1"/>
        </xdr:cNvSpPr>
      </xdr:nvSpPr>
      <xdr:spPr bwMode="auto">
        <a:xfrm>
          <a:off x="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523875</xdr:colOff>
      <xdr:row>17</xdr:row>
      <xdr:rowOff>38100</xdr:rowOff>
    </xdr:to>
    <xdr:sp macro="" textlink="">
      <xdr:nvSpPr>
        <xdr:cNvPr id="811" name="Text Box 13">
          <a:extLst>
            <a:ext uri="{FF2B5EF4-FFF2-40B4-BE49-F238E27FC236}">
              <a16:creationId xmlns:a16="http://schemas.microsoft.com/office/drawing/2014/main" id="{00000000-0008-0000-6100-00002B030000}"/>
            </a:ext>
          </a:extLst>
        </xdr:cNvPr>
        <xdr:cNvSpPr txBox="1">
          <a:spLocks noChangeArrowheads="1"/>
        </xdr:cNvSpPr>
      </xdr:nvSpPr>
      <xdr:spPr bwMode="auto">
        <a:xfrm>
          <a:off x="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38100</xdr:rowOff>
    </xdr:to>
    <xdr:sp macro="" textlink="">
      <xdr:nvSpPr>
        <xdr:cNvPr id="812" name="Text Box 15">
          <a:extLst>
            <a:ext uri="{FF2B5EF4-FFF2-40B4-BE49-F238E27FC236}">
              <a16:creationId xmlns:a16="http://schemas.microsoft.com/office/drawing/2014/main" id="{00000000-0008-0000-6100-00002C03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38100</xdr:rowOff>
    </xdr:to>
    <xdr:sp macro="" textlink="">
      <xdr:nvSpPr>
        <xdr:cNvPr id="813" name="Text Box 16">
          <a:extLst>
            <a:ext uri="{FF2B5EF4-FFF2-40B4-BE49-F238E27FC236}">
              <a16:creationId xmlns:a16="http://schemas.microsoft.com/office/drawing/2014/main" id="{00000000-0008-0000-6100-00002D03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814" name="Text Box 1">
          <a:extLst>
            <a:ext uri="{FF2B5EF4-FFF2-40B4-BE49-F238E27FC236}">
              <a16:creationId xmlns:a16="http://schemas.microsoft.com/office/drawing/2014/main" id="{00000000-0008-0000-6100-00002E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15" name="Text Box 3">
          <a:extLst>
            <a:ext uri="{FF2B5EF4-FFF2-40B4-BE49-F238E27FC236}">
              <a16:creationId xmlns:a16="http://schemas.microsoft.com/office/drawing/2014/main" id="{00000000-0008-0000-6100-00002F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816" name="Text Box 4">
          <a:extLst>
            <a:ext uri="{FF2B5EF4-FFF2-40B4-BE49-F238E27FC236}">
              <a16:creationId xmlns:a16="http://schemas.microsoft.com/office/drawing/2014/main" id="{00000000-0008-0000-6100-000030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17" name="Text Box 5">
          <a:extLst>
            <a:ext uri="{FF2B5EF4-FFF2-40B4-BE49-F238E27FC236}">
              <a16:creationId xmlns:a16="http://schemas.microsoft.com/office/drawing/2014/main" id="{00000000-0008-0000-6100-000031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818" name="Text Box 6">
          <a:extLst>
            <a:ext uri="{FF2B5EF4-FFF2-40B4-BE49-F238E27FC236}">
              <a16:creationId xmlns:a16="http://schemas.microsoft.com/office/drawing/2014/main" id="{00000000-0008-0000-6100-000032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19" name="Text Box 7">
          <a:extLst>
            <a:ext uri="{FF2B5EF4-FFF2-40B4-BE49-F238E27FC236}">
              <a16:creationId xmlns:a16="http://schemas.microsoft.com/office/drawing/2014/main" id="{00000000-0008-0000-6100-000033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571500</xdr:colOff>
      <xdr:row>17</xdr:row>
      <xdr:rowOff>38100</xdr:rowOff>
    </xdr:to>
    <xdr:sp macro="" textlink="">
      <xdr:nvSpPr>
        <xdr:cNvPr id="820" name="Text Box 9">
          <a:extLst>
            <a:ext uri="{FF2B5EF4-FFF2-40B4-BE49-F238E27FC236}">
              <a16:creationId xmlns:a16="http://schemas.microsoft.com/office/drawing/2014/main" id="{00000000-0008-0000-6100-00003403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21" name="Text Box 15">
          <a:extLst>
            <a:ext uri="{FF2B5EF4-FFF2-40B4-BE49-F238E27FC236}">
              <a16:creationId xmlns:a16="http://schemas.microsoft.com/office/drawing/2014/main" id="{00000000-0008-0000-6100-000035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22" name="Text Box 16">
          <a:extLst>
            <a:ext uri="{FF2B5EF4-FFF2-40B4-BE49-F238E27FC236}">
              <a16:creationId xmlns:a16="http://schemas.microsoft.com/office/drawing/2014/main" id="{00000000-0008-0000-6100-000036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23" name="Text Box 17">
          <a:extLst>
            <a:ext uri="{FF2B5EF4-FFF2-40B4-BE49-F238E27FC236}">
              <a16:creationId xmlns:a16="http://schemas.microsoft.com/office/drawing/2014/main" id="{00000000-0008-0000-6100-000037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824" name="Text Box 1">
          <a:extLst>
            <a:ext uri="{FF2B5EF4-FFF2-40B4-BE49-F238E27FC236}">
              <a16:creationId xmlns:a16="http://schemas.microsoft.com/office/drawing/2014/main" id="{00000000-0008-0000-6100-000038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25" name="Text Box 3">
          <a:extLst>
            <a:ext uri="{FF2B5EF4-FFF2-40B4-BE49-F238E27FC236}">
              <a16:creationId xmlns:a16="http://schemas.microsoft.com/office/drawing/2014/main" id="{00000000-0008-0000-6100-000039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826" name="Text Box 4">
          <a:extLst>
            <a:ext uri="{FF2B5EF4-FFF2-40B4-BE49-F238E27FC236}">
              <a16:creationId xmlns:a16="http://schemas.microsoft.com/office/drawing/2014/main" id="{00000000-0008-0000-6100-00003A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27" name="Text Box 5">
          <a:extLst>
            <a:ext uri="{FF2B5EF4-FFF2-40B4-BE49-F238E27FC236}">
              <a16:creationId xmlns:a16="http://schemas.microsoft.com/office/drawing/2014/main" id="{00000000-0008-0000-6100-00003B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828" name="Text Box 6">
          <a:extLst>
            <a:ext uri="{FF2B5EF4-FFF2-40B4-BE49-F238E27FC236}">
              <a16:creationId xmlns:a16="http://schemas.microsoft.com/office/drawing/2014/main" id="{00000000-0008-0000-6100-00003C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29" name="Text Box 7">
          <a:extLst>
            <a:ext uri="{FF2B5EF4-FFF2-40B4-BE49-F238E27FC236}">
              <a16:creationId xmlns:a16="http://schemas.microsoft.com/office/drawing/2014/main" id="{00000000-0008-0000-6100-00003D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571500</xdr:colOff>
      <xdr:row>17</xdr:row>
      <xdr:rowOff>38100</xdr:rowOff>
    </xdr:to>
    <xdr:sp macro="" textlink="">
      <xdr:nvSpPr>
        <xdr:cNvPr id="830" name="Text Box 9">
          <a:extLst>
            <a:ext uri="{FF2B5EF4-FFF2-40B4-BE49-F238E27FC236}">
              <a16:creationId xmlns:a16="http://schemas.microsoft.com/office/drawing/2014/main" id="{00000000-0008-0000-6100-00003E03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31" name="Text Box 15">
          <a:extLst>
            <a:ext uri="{FF2B5EF4-FFF2-40B4-BE49-F238E27FC236}">
              <a16:creationId xmlns:a16="http://schemas.microsoft.com/office/drawing/2014/main" id="{00000000-0008-0000-6100-00003F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32" name="Text Box 16">
          <a:extLst>
            <a:ext uri="{FF2B5EF4-FFF2-40B4-BE49-F238E27FC236}">
              <a16:creationId xmlns:a16="http://schemas.microsoft.com/office/drawing/2014/main" id="{00000000-0008-0000-6100-000040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33" name="Text Box 17">
          <a:extLst>
            <a:ext uri="{FF2B5EF4-FFF2-40B4-BE49-F238E27FC236}">
              <a16:creationId xmlns:a16="http://schemas.microsoft.com/office/drawing/2014/main" id="{00000000-0008-0000-6100-000041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834" name="Text Box 1">
          <a:extLst>
            <a:ext uri="{FF2B5EF4-FFF2-40B4-BE49-F238E27FC236}">
              <a16:creationId xmlns:a16="http://schemas.microsoft.com/office/drawing/2014/main" id="{00000000-0008-0000-6100-00004203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835" name="Text Box 4">
          <a:extLst>
            <a:ext uri="{FF2B5EF4-FFF2-40B4-BE49-F238E27FC236}">
              <a16:creationId xmlns:a16="http://schemas.microsoft.com/office/drawing/2014/main" id="{00000000-0008-0000-6100-00004303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836" name="Text Box 6">
          <a:extLst>
            <a:ext uri="{FF2B5EF4-FFF2-40B4-BE49-F238E27FC236}">
              <a16:creationId xmlns:a16="http://schemas.microsoft.com/office/drawing/2014/main" id="{00000000-0008-0000-6100-00004403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38100</xdr:rowOff>
    </xdr:to>
    <xdr:sp macro="" textlink="">
      <xdr:nvSpPr>
        <xdr:cNvPr id="837" name="Text Box 7">
          <a:extLst>
            <a:ext uri="{FF2B5EF4-FFF2-40B4-BE49-F238E27FC236}">
              <a16:creationId xmlns:a16="http://schemas.microsoft.com/office/drawing/2014/main" id="{00000000-0008-0000-6100-00004503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133350</xdr:colOff>
      <xdr:row>17</xdr:row>
      <xdr:rowOff>28575</xdr:rowOff>
    </xdr:to>
    <xdr:sp macro="" textlink="">
      <xdr:nvSpPr>
        <xdr:cNvPr id="838" name="Text Box 8">
          <a:extLst>
            <a:ext uri="{FF2B5EF4-FFF2-40B4-BE49-F238E27FC236}">
              <a16:creationId xmlns:a16="http://schemas.microsoft.com/office/drawing/2014/main" id="{00000000-0008-0000-6100-000046030000}"/>
            </a:ext>
          </a:extLst>
        </xdr:cNvPr>
        <xdr:cNvSpPr txBox="1">
          <a:spLocks noChangeArrowheads="1"/>
        </xdr:cNvSpPr>
      </xdr:nvSpPr>
      <xdr:spPr bwMode="auto">
        <a:xfrm>
          <a:off x="0" y="104298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523875</xdr:colOff>
      <xdr:row>17</xdr:row>
      <xdr:rowOff>38100</xdr:rowOff>
    </xdr:to>
    <xdr:sp macro="" textlink="">
      <xdr:nvSpPr>
        <xdr:cNvPr id="839" name="Text Box 9">
          <a:extLst>
            <a:ext uri="{FF2B5EF4-FFF2-40B4-BE49-F238E27FC236}">
              <a16:creationId xmlns:a16="http://schemas.microsoft.com/office/drawing/2014/main" id="{00000000-0008-0000-6100-000047030000}"/>
            </a:ext>
          </a:extLst>
        </xdr:cNvPr>
        <xdr:cNvSpPr txBox="1">
          <a:spLocks noChangeArrowheads="1"/>
        </xdr:cNvSpPr>
      </xdr:nvSpPr>
      <xdr:spPr bwMode="auto">
        <a:xfrm>
          <a:off x="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523875</xdr:colOff>
      <xdr:row>17</xdr:row>
      <xdr:rowOff>38100</xdr:rowOff>
    </xdr:to>
    <xdr:sp macro="" textlink="">
      <xdr:nvSpPr>
        <xdr:cNvPr id="840" name="Text Box 13">
          <a:extLst>
            <a:ext uri="{FF2B5EF4-FFF2-40B4-BE49-F238E27FC236}">
              <a16:creationId xmlns:a16="http://schemas.microsoft.com/office/drawing/2014/main" id="{00000000-0008-0000-6100-000048030000}"/>
            </a:ext>
          </a:extLst>
        </xdr:cNvPr>
        <xdr:cNvSpPr txBox="1">
          <a:spLocks noChangeArrowheads="1"/>
        </xdr:cNvSpPr>
      </xdr:nvSpPr>
      <xdr:spPr bwMode="auto">
        <a:xfrm>
          <a:off x="0" y="10429875"/>
          <a:ext cx="5238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38100</xdr:rowOff>
    </xdr:to>
    <xdr:sp macro="" textlink="">
      <xdr:nvSpPr>
        <xdr:cNvPr id="841" name="Text Box 15">
          <a:extLst>
            <a:ext uri="{FF2B5EF4-FFF2-40B4-BE49-F238E27FC236}">
              <a16:creationId xmlns:a16="http://schemas.microsoft.com/office/drawing/2014/main" id="{00000000-0008-0000-6100-00004903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485775</xdr:colOff>
      <xdr:row>17</xdr:row>
      <xdr:rowOff>38100</xdr:rowOff>
    </xdr:to>
    <xdr:sp macro="" textlink="">
      <xdr:nvSpPr>
        <xdr:cNvPr id="842" name="Text Box 16">
          <a:extLst>
            <a:ext uri="{FF2B5EF4-FFF2-40B4-BE49-F238E27FC236}">
              <a16:creationId xmlns:a16="http://schemas.microsoft.com/office/drawing/2014/main" id="{00000000-0008-0000-6100-00004A030000}"/>
            </a:ext>
          </a:extLst>
        </xdr:cNvPr>
        <xdr:cNvSpPr txBox="1">
          <a:spLocks noChangeArrowheads="1"/>
        </xdr:cNvSpPr>
      </xdr:nvSpPr>
      <xdr:spPr bwMode="auto">
        <a:xfrm>
          <a:off x="0" y="10429875"/>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843" name="Text Box 1">
          <a:extLst>
            <a:ext uri="{FF2B5EF4-FFF2-40B4-BE49-F238E27FC236}">
              <a16:creationId xmlns:a16="http://schemas.microsoft.com/office/drawing/2014/main" id="{00000000-0008-0000-6100-00004B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44" name="Text Box 3">
          <a:extLst>
            <a:ext uri="{FF2B5EF4-FFF2-40B4-BE49-F238E27FC236}">
              <a16:creationId xmlns:a16="http://schemas.microsoft.com/office/drawing/2014/main" id="{00000000-0008-0000-6100-00004C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845" name="Text Box 4">
          <a:extLst>
            <a:ext uri="{FF2B5EF4-FFF2-40B4-BE49-F238E27FC236}">
              <a16:creationId xmlns:a16="http://schemas.microsoft.com/office/drawing/2014/main" id="{00000000-0008-0000-6100-00004D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46" name="Text Box 5">
          <a:extLst>
            <a:ext uri="{FF2B5EF4-FFF2-40B4-BE49-F238E27FC236}">
              <a16:creationId xmlns:a16="http://schemas.microsoft.com/office/drawing/2014/main" id="{00000000-0008-0000-6100-00004E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847" name="Text Box 6">
          <a:extLst>
            <a:ext uri="{FF2B5EF4-FFF2-40B4-BE49-F238E27FC236}">
              <a16:creationId xmlns:a16="http://schemas.microsoft.com/office/drawing/2014/main" id="{00000000-0008-0000-6100-00004F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48" name="Text Box 7">
          <a:extLst>
            <a:ext uri="{FF2B5EF4-FFF2-40B4-BE49-F238E27FC236}">
              <a16:creationId xmlns:a16="http://schemas.microsoft.com/office/drawing/2014/main" id="{00000000-0008-0000-6100-000050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571500</xdr:colOff>
      <xdr:row>17</xdr:row>
      <xdr:rowOff>38100</xdr:rowOff>
    </xdr:to>
    <xdr:sp macro="" textlink="">
      <xdr:nvSpPr>
        <xdr:cNvPr id="849" name="Text Box 9">
          <a:extLst>
            <a:ext uri="{FF2B5EF4-FFF2-40B4-BE49-F238E27FC236}">
              <a16:creationId xmlns:a16="http://schemas.microsoft.com/office/drawing/2014/main" id="{00000000-0008-0000-6100-00005103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50" name="Text Box 15">
          <a:extLst>
            <a:ext uri="{FF2B5EF4-FFF2-40B4-BE49-F238E27FC236}">
              <a16:creationId xmlns:a16="http://schemas.microsoft.com/office/drawing/2014/main" id="{00000000-0008-0000-6100-000052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51" name="Text Box 16">
          <a:extLst>
            <a:ext uri="{FF2B5EF4-FFF2-40B4-BE49-F238E27FC236}">
              <a16:creationId xmlns:a16="http://schemas.microsoft.com/office/drawing/2014/main" id="{00000000-0008-0000-6100-000053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52" name="Text Box 17">
          <a:extLst>
            <a:ext uri="{FF2B5EF4-FFF2-40B4-BE49-F238E27FC236}">
              <a16:creationId xmlns:a16="http://schemas.microsoft.com/office/drawing/2014/main" id="{00000000-0008-0000-6100-000054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853" name="Text Box 1">
          <a:extLst>
            <a:ext uri="{FF2B5EF4-FFF2-40B4-BE49-F238E27FC236}">
              <a16:creationId xmlns:a16="http://schemas.microsoft.com/office/drawing/2014/main" id="{00000000-0008-0000-6100-000055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54" name="Text Box 3">
          <a:extLst>
            <a:ext uri="{FF2B5EF4-FFF2-40B4-BE49-F238E27FC236}">
              <a16:creationId xmlns:a16="http://schemas.microsoft.com/office/drawing/2014/main" id="{00000000-0008-0000-6100-000056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855" name="Text Box 4">
          <a:extLst>
            <a:ext uri="{FF2B5EF4-FFF2-40B4-BE49-F238E27FC236}">
              <a16:creationId xmlns:a16="http://schemas.microsoft.com/office/drawing/2014/main" id="{00000000-0008-0000-6100-000057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56" name="Text Box 5">
          <a:extLst>
            <a:ext uri="{FF2B5EF4-FFF2-40B4-BE49-F238E27FC236}">
              <a16:creationId xmlns:a16="http://schemas.microsoft.com/office/drawing/2014/main" id="{00000000-0008-0000-6100-000058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219075</xdr:colOff>
      <xdr:row>17</xdr:row>
      <xdr:rowOff>28575</xdr:rowOff>
    </xdr:to>
    <xdr:sp macro="" textlink="">
      <xdr:nvSpPr>
        <xdr:cNvPr id="857" name="Text Box 6">
          <a:extLst>
            <a:ext uri="{FF2B5EF4-FFF2-40B4-BE49-F238E27FC236}">
              <a16:creationId xmlns:a16="http://schemas.microsoft.com/office/drawing/2014/main" id="{00000000-0008-0000-6100-000059030000}"/>
            </a:ext>
          </a:extLst>
        </xdr:cNvPr>
        <xdr:cNvSpPr txBox="1">
          <a:spLocks noChangeArrowheads="1"/>
        </xdr:cNvSpPr>
      </xdr:nvSpPr>
      <xdr:spPr bwMode="auto">
        <a:xfrm>
          <a:off x="0" y="104298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58" name="Text Box 7">
          <a:extLst>
            <a:ext uri="{FF2B5EF4-FFF2-40B4-BE49-F238E27FC236}">
              <a16:creationId xmlns:a16="http://schemas.microsoft.com/office/drawing/2014/main" id="{00000000-0008-0000-6100-00005A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571500</xdr:colOff>
      <xdr:row>17</xdr:row>
      <xdr:rowOff>38100</xdr:rowOff>
    </xdr:to>
    <xdr:sp macro="" textlink="">
      <xdr:nvSpPr>
        <xdr:cNvPr id="859" name="Text Box 9">
          <a:extLst>
            <a:ext uri="{FF2B5EF4-FFF2-40B4-BE49-F238E27FC236}">
              <a16:creationId xmlns:a16="http://schemas.microsoft.com/office/drawing/2014/main" id="{00000000-0008-0000-6100-00005B030000}"/>
            </a:ext>
          </a:extLst>
        </xdr:cNvPr>
        <xdr:cNvSpPr txBox="1">
          <a:spLocks noChangeArrowheads="1"/>
        </xdr:cNvSpPr>
      </xdr:nvSpPr>
      <xdr:spPr bwMode="auto">
        <a:xfrm>
          <a:off x="0" y="104298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60" name="Text Box 15">
          <a:extLst>
            <a:ext uri="{FF2B5EF4-FFF2-40B4-BE49-F238E27FC236}">
              <a16:creationId xmlns:a16="http://schemas.microsoft.com/office/drawing/2014/main" id="{00000000-0008-0000-6100-00005C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61" name="Text Box 16">
          <a:extLst>
            <a:ext uri="{FF2B5EF4-FFF2-40B4-BE49-F238E27FC236}">
              <a16:creationId xmlns:a16="http://schemas.microsoft.com/office/drawing/2014/main" id="{00000000-0008-0000-6100-00005D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17</xdr:row>
      <xdr:rowOff>0</xdr:rowOff>
    </xdr:from>
    <xdr:to>
      <xdr:col>0</xdr:col>
      <xdr:colOff>533400</xdr:colOff>
      <xdr:row>17</xdr:row>
      <xdr:rowOff>38100</xdr:rowOff>
    </xdr:to>
    <xdr:sp macro="" textlink="">
      <xdr:nvSpPr>
        <xdr:cNvPr id="862" name="Text Box 17">
          <a:extLst>
            <a:ext uri="{FF2B5EF4-FFF2-40B4-BE49-F238E27FC236}">
              <a16:creationId xmlns:a16="http://schemas.microsoft.com/office/drawing/2014/main" id="{00000000-0008-0000-6100-00005E030000}"/>
            </a:ext>
          </a:extLst>
        </xdr:cNvPr>
        <xdr:cNvSpPr txBox="1">
          <a:spLocks noChangeArrowheads="1"/>
        </xdr:cNvSpPr>
      </xdr:nvSpPr>
      <xdr:spPr bwMode="auto">
        <a:xfrm>
          <a:off x="0" y="104298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863" name="Text Box 1">
          <a:extLst>
            <a:ext uri="{FF2B5EF4-FFF2-40B4-BE49-F238E27FC236}">
              <a16:creationId xmlns:a16="http://schemas.microsoft.com/office/drawing/2014/main" id="{00000000-0008-0000-6100-00005F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864" name="Text Box 4">
          <a:extLst>
            <a:ext uri="{FF2B5EF4-FFF2-40B4-BE49-F238E27FC236}">
              <a16:creationId xmlns:a16="http://schemas.microsoft.com/office/drawing/2014/main" id="{00000000-0008-0000-6100-000060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865" name="Text Box 6">
          <a:extLst>
            <a:ext uri="{FF2B5EF4-FFF2-40B4-BE49-F238E27FC236}">
              <a16:creationId xmlns:a16="http://schemas.microsoft.com/office/drawing/2014/main" id="{00000000-0008-0000-6100-000061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866" name="Text Box 7">
          <a:extLst>
            <a:ext uri="{FF2B5EF4-FFF2-40B4-BE49-F238E27FC236}">
              <a16:creationId xmlns:a16="http://schemas.microsoft.com/office/drawing/2014/main" id="{00000000-0008-0000-6100-000062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867" name="Text Box 8">
          <a:extLst>
            <a:ext uri="{FF2B5EF4-FFF2-40B4-BE49-F238E27FC236}">
              <a16:creationId xmlns:a16="http://schemas.microsoft.com/office/drawing/2014/main" id="{00000000-0008-0000-6100-000063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523875</xdr:colOff>
      <xdr:row>16</xdr:row>
      <xdr:rowOff>66675</xdr:rowOff>
    </xdr:to>
    <xdr:sp macro="" textlink="">
      <xdr:nvSpPr>
        <xdr:cNvPr id="868" name="Text Box 9">
          <a:extLst>
            <a:ext uri="{FF2B5EF4-FFF2-40B4-BE49-F238E27FC236}">
              <a16:creationId xmlns:a16="http://schemas.microsoft.com/office/drawing/2014/main" id="{00000000-0008-0000-6100-00006403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523875</xdr:colOff>
      <xdr:row>16</xdr:row>
      <xdr:rowOff>66675</xdr:rowOff>
    </xdr:to>
    <xdr:sp macro="" textlink="">
      <xdr:nvSpPr>
        <xdr:cNvPr id="869" name="Text Box 13">
          <a:extLst>
            <a:ext uri="{FF2B5EF4-FFF2-40B4-BE49-F238E27FC236}">
              <a16:creationId xmlns:a16="http://schemas.microsoft.com/office/drawing/2014/main" id="{00000000-0008-0000-6100-00006503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870" name="Text Box 15">
          <a:extLst>
            <a:ext uri="{FF2B5EF4-FFF2-40B4-BE49-F238E27FC236}">
              <a16:creationId xmlns:a16="http://schemas.microsoft.com/office/drawing/2014/main" id="{00000000-0008-0000-6100-000066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871" name="Text Box 16">
          <a:extLst>
            <a:ext uri="{FF2B5EF4-FFF2-40B4-BE49-F238E27FC236}">
              <a16:creationId xmlns:a16="http://schemas.microsoft.com/office/drawing/2014/main" id="{00000000-0008-0000-6100-000067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872" name="Text Box 1">
          <a:extLst>
            <a:ext uri="{FF2B5EF4-FFF2-40B4-BE49-F238E27FC236}">
              <a16:creationId xmlns:a16="http://schemas.microsoft.com/office/drawing/2014/main" id="{00000000-0008-0000-6100-000068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873" name="Text Box 3">
          <a:extLst>
            <a:ext uri="{FF2B5EF4-FFF2-40B4-BE49-F238E27FC236}">
              <a16:creationId xmlns:a16="http://schemas.microsoft.com/office/drawing/2014/main" id="{00000000-0008-0000-6100-000069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874" name="Text Box 4">
          <a:extLst>
            <a:ext uri="{FF2B5EF4-FFF2-40B4-BE49-F238E27FC236}">
              <a16:creationId xmlns:a16="http://schemas.microsoft.com/office/drawing/2014/main" id="{00000000-0008-0000-6100-00006A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875" name="Text Box 5">
          <a:extLst>
            <a:ext uri="{FF2B5EF4-FFF2-40B4-BE49-F238E27FC236}">
              <a16:creationId xmlns:a16="http://schemas.microsoft.com/office/drawing/2014/main" id="{00000000-0008-0000-6100-00006B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876" name="Text Box 6">
          <a:extLst>
            <a:ext uri="{FF2B5EF4-FFF2-40B4-BE49-F238E27FC236}">
              <a16:creationId xmlns:a16="http://schemas.microsoft.com/office/drawing/2014/main" id="{00000000-0008-0000-6100-00006C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877" name="Text Box 7">
          <a:extLst>
            <a:ext uri="{FF2B5EF4-FFF2-40B4-BE49-F238E27FC236}">
              <a16:creationId xmlns:a16="http://schemas.microsoft.com/office/drawing/2014/main" id="{00000000-0008-0000-6100-00006D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571500</xdr:colOff>
      <xdr:row>16</xdr:row>
      <xdr:rowOff>38100</xdr:rowOff>
    </xdr:to>
    <xdr:sp macro="" textlink="">
      <xdr:nvSpPr>
        <xdr:cNvPr id="878" name="Text Box 9">
          <a:extLst>
            <a:ext uri="{FF2B5EF4-FFF2-40B4-BE49-F238E27FC236}">
              <a16:creationId xmlns:a16="http://schemas.microsoft.com/office/drawing/2014/main" id="{00000000-0008-0000-6100-00006E03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879" name="Text Box 15">
          <a:extLst>
            <a:ext uri="{FF2B5EF4-FFF2-40B4-BE49-F238E27FC236}">
              <a16:creationId xmlns:a16="http://schemas.microsoft.com/office/drawing/2014/main" id="{00000000-0008-0000-6100-00006F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880" name="Text Box 16">
          <a:extLst>
            <a:ext uri="{FF2B5EF4-FFF2-40B4-BE49-F238E27FC236}">
              <a16:creationId xmlns:a16="http://schemas.microsoft.com/office/drawing/2014/main" id="{00000000-0008-0000-6100-000070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881" name="Text Box 17">
          <a:extLst>
            <a:ext uri="{FF2B5EF4-FFF2-40B4-BE49-F238E27FC236}">
              <a16:creationId xmlns:a16="http://schemas.microsoft.com/office/drawing/2014/main" id="{00000000-0008-0000-6100-000071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882" name="Text Box 1">
          <a:extLst>
            <a:ext uri="{FF2B5EF4-FFF2-40B4-BE49-F238E27FC236}">
              <a16:creationId xmlns:a16="http://schemas.microsoft.com/office/drawing/2014/main" id="{00000000-0008-0000-6100-000072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883" name="Text Box 3">
          <a:extLst>
            <a:ext uri="{FF2B5EF4-FFF2-40B4-BE49-F238E27FC236}">
              <a16:creationId xmlns:a16="http://schemas.microsoft.com/office/drawing/2014/main" id="{00000000-0008-0000-6100-000073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884" name="Text Box 4">
          <a:extLst>
            <a:ext uri="{FF2B5EF4-FFF2-40B4-BE49-F238E27FC236}">
              <a16:creationId xmlns:a16="http://schemas.microsoft.com/office/drawing/2014/main" id="{00000000-0008-0000-6100-000074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885" name="Text Box 5">
          <a:extLst>
            <a:ext uri="{FF2B5EF4-FFF2-40B4-BE49-F238E27FC236}">
              <a16:creationId xmlns:a16="http://schemas.microsoft.com/office/drawing/2014/main" id="{00000000-0008-0000-6100-000075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886" name="Text Box 6">
          <a:extLst>
            <a:ext uri="{FF2B5EF4-FFF2-40B4-BE49-F238E27FC236}">
              <a16:creationId xmlns:a16="http://schemas.microsoft.com/office/drawing/2014/main" id="{00000000-0008-0000-6100-000076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887" name="Text Box 7">
          <a:extLst>
            <a:ext uri="{FF2B5EF4-FFF2-40B4-BE49-F238E27FC236}">
              <a16:creationId xmlns:a16="http://schemas.microsoft.com/office/drawing/2014/main" id="{00000000-0008-0000-6100-000077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571500</xdr:colOff>
      <xdr:row>16</xdr:row>
      <xdr:rowOff>38100</xdr:rowOff>
    </xdr:to>
    <xdr:sp macro="" textlink="">
      <xdr:nvSpPr>
        <xdr:cNvPr id="888" name="Text Box 9">
          <a:extLst>
            <a:ext uri="{FF2B5EF4-FFF2-40B4-BE49-F238E27FC236}">
              <a16:creationId xmlns:a16="http://schemas.microsoft.com/office/drawing/2014/main" id="{00000000-0008-0000-6100-00007803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889" name="Text Box 15">
          <a:extLst>
            <a:ext uri="{FF2B5EF4-FFF2-40B4-BE49-F238E27FC236}">
              <a16:creationId xmlns:a16="http://schemas.microsoft.com/office/drawing/2014/main" id="{00000000-0008-0000-6100-000079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890" name="Text Box 16">
          <a:extLst>
            <a:ext uri="{FF2B5EF4-FFF2-40B4-BE49-F238E27FC236}">
              <a16:creationId xmlns:a16="http://schemas.microsoft.com/office/drawing/2014/main" id="{00000000-0008-0000-6100-00007A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891" name="Text Box 17">
          <a:extLst>
            <a:ext uri="{FF2B5EF4-FFF2-40B4-BE49-F238E27FC236}">
              <a16:creationId xmlns:a16="http://schemas.microsoft.com/office/drawing/2014/main" id="{00000000-0008-0000-6100-00007B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892" name="Text Box 1">
          <a:extLst>
            <a:ext uri="{FF2B5EF4-FFF2-40B4-BE49-F238E27FC236}">
              <a16:creationId xmlns:a16="http://schemas.microsoft.com/office/drawing/2014/main" id="{00000000-0008-0000-6100-00007C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893" name="Text Box 4">
          <a:extLst>
            <a:ext uri="{FF2B5EF4-FFF2-40B4-BE49-F238E27FC236}">
              <a16:creationId xmlns:a16="http://schemas.microsoft.com/office/drawing/2014/main" id="{00000000-0008-0000-6100-00007D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894" name="Text Box 6">
          <a:extLst>
            <a:ext uri="{FF2B5EF4-FFF2-40B4-BE49-F238E27FC236}">
              <a16:creationId xmlns:a16="http://schemas.microsoft.com/office/drawing/2014/main" id="{00000000-0008-0000-6100-00007E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895" name="Text Box 7">
          <a:extLst>
            <a:ext uri="{FF2B5EF4-FFF2-40B4-BE49-F238E27FC236}">
              <a16:creationId xmlns:a16="http://schemas.microsoft.com/office/drawing/2014/main" id="{00000000-0008-0000-6100-00007F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896" name="Text Box 8">
          <a:extLst>
            <a:ext uri="{FF2B5EF4-FFF2-40B4-BE49-F238E27FC236}">
              <a16:creationId xmlns:a16="http://schemas.microsoft.com/office/drawing/2014/main" id="{00000000-0008-0000-6100-000080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523875</xdr:colOff>
      <xdr:row>16</xdr:row>
      <xdr:rowOff>66675</xdr:rowOff>
    </xdr:to>
    <xdr:sp macro="" textlink="">
      <xdr:nvSpPr>
        <xdr:cNvPr id="897" name="Text Box 9">
          <a:extLst>
            <a:ext uri="{FF2B5EF4-FFF2-40B4-BE49-F238E27FC236}">
              <a16:creationId xmlns:a16="http://schemas.microsoft.com/office/drawing/2014/main" id="{00000000-0008-0000-6100-00008103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523875</xdr:colOff>
      <xdr:row>16</xdr:row>
      <xdr:rowOff>66675</xdr:rowOff>
    </xdr:to>
    <xdr:sp macro="" textlink="">
      <xdr:nvSpPr>
        <xdr:cNvPr id="898" name="Text Box 13">
          <a:extLst>
            <a:ext uri="{FF2B5EF4-FFF2-40B4-BE49-F238E27FC236}">
              <a16:creationId xmlns:a16="http://schemas.microsoft.com/office/drawing/2014/main" id="{00000000-0008-0000-6100-00008203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899" name="Text Box 15">
          <a:extLst>
            <a:ext uri="{FF2B5EF4-FFF2-40B4-BE49-F238E27FC236}">
              <a16:creationId xmlns:a16="http://schemas.microsoft.com/office/drawing/2014/main" id="{00000000-0008-0000-6100-000083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900" name="Text Box 16">
          <a:extLst>
            <a:ext uri="{FF2B5EF4-FFF2-40B4-BE49-F238E27FC236}">
              <a16:creationId xmlns:a16="http://schemas.microsoft.com/office/drawing/2014/main" id="{00000000-0008-0000-6100-000084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901" name="Text Box 1">
          <a:extLst>
            <a:ext uri="{FF2B5EF4-FFF2-40B4-BE49-F238E27FC236}">
              <a16:creationId xmlns:a16="http://schemas.microsoft.com/office/drawing/2014/main" id="{00000000-0008-0000-6100-000085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02" name="Text Box 3">
          <a:extLst>
            <a:ext uri="{FF2B5EF4-FFF2-40B4-BE49-F238E27FC236}">
              <a16:creationId xmlns:a16="http://schemas.microsoft.com/office/drawing/2014/main" id="{00000000-0008-0000-6100-000086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903" name="Text Box 4">
          <a:extLst>
            <a:ext uri="{FF2B5EF4-FFF2-40B4-BE49-F238E27FC236}">
              <a16:creationId xmlns:a16="http://schemas.microsoft.com/office/drawing/2014/main" id="{00000000-0008-0000-6100-000087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04" name="Text Box 5">
          <a:extLst>
            <a:ext uri="{FF2B5EF4-FFF2-40B4-BE49-F238E27FC236}">
              <a16:creationId xmlns:a16="http://schemas.microsoft.com/office/drawing/2014/main" id="{00000000-0008-0000-6100-000088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905" name="Text Box 6">
          <a:extLst>
            <a:ext uri="{FF2B5EF4-FFF2-40B4-BE49-F238E27FC236}">
              <a16:creationId xmlns:a16="http://schemas.microsoft.com/office/drawing/2014/main" id="{00000000-0008-0000-6100-000089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06" name="Text Box 7">
          <a:extLst>
            <a:ext uri="{FF2B5EF4-FFF2-40B4-BE49-F238E27FC236}">
              <a16:creationId xmlns:a16="http://schemas.microsoft.com/office/drawing/2014/main" id="{00000000-0008-0000-6100-00008A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571500</xdr:colOff>
      <xdr:row>16</xdr:row>
      <xdr:rowOff>38100</xdr:rowOff>
    </xdr:to>
    <xdr:sp macro="" textlink="">
      <xdr:nvSpPr>
        <xdr:cNvPr id="907" name="Text Box 9">
          <a:extLst>
            <a:ext uri="{FF2B5EF4-FFF2-40B4-BE49-F238E27FC236}">
              <a16:creationId xmlns:a16="http://schemas.microsoft.com/office/drawing/2014/main" id="{00000000-0008-0000-6100-00008B03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08" name="Text Box 15">
          <a:extLst>
            <a:ext uri="{FF2B5EF4-FFF2-40B4-BE49-F238E27FC236}">
              <a16:creationId xmlns:a16="http://schemas.microsoft.com/office/drawing/2014/main" id="{00000000-0008-0000-6100-00008C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09" name="Text Box 16">
          <a:extLst>
            <a:ext uri="{FF2B5EF4-FFF2-40B4-BE49-F238E27FC236}">
              <a16:creationId xmlns:a16="http://schemas.microsoft.com/office/drawing/2014/main" id="{00000000-0008-0000-6100-00008D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10" name="Text Box 17">
          <a:extLst>
            <a:ext uri="{FF2B5EF4-FFF2-40B4-BE49-F238E27FC236}">
              <a16:creationId xmlns:a16="http://schemas.microsoft.com/office/drawing/2014/main" id="{00000000-0008-0000-6100-00008E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911" name="Text Box 1">
          <a:extLst>
            <a:ext uri="{FF2B5EF4-FFF2-40B4-BE49-F238E27FC236}">
              <a16:creationId xmlns:a16="http://schemas.microsoft.com/office/drawing/2014/main" id="{00000000-0008-0000-6100-00008F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12" name="Text Box 3">
          <a:extLst>
            <a:ext uri="{FF2B5EF4-FFF2-40B4-BE49-F238E27FC236}">
              <a16:creationId xmlns:a16="http://schemas.microsoft.com/office/drawing/2014/main" id="{00000000-0008-0000-6100-000090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913" name="Text Box 4">
          <a:extLst>
            <a:ext uri="{FF2B5EF4-FFF2-40B4-BE49-F238E27FC236}">
              <a16:creationId xmlns:a16="http://schemas.microsoft.com/office/drawing/2014/main" id="{00000000-0008-0000-6100-000091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14" name="Text Box 5">
          <a:extLst>
            <a:ext uri="{FF2B5EF4-FFF2-40B4-BE49-F238E27FC236}">
              <a16:creationId xmlns:a16="http://schemas.microsoft.com/office/drawing/2014/main" id="{00000000-0008-0000-6100-000092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915" name="Text Box 6">
          <a:extLst>
            <a:ext uri="{FF2B5EF4-FFF2-40B4-BE49-F238E27FC236}">
              <a16:creationId xmlns:a16="http://schemas.microsoft.com/office/drawing/2014/main" id="{00000000-0008-0000-6100-000093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16" name="Text Box 7">
          <a:extLst>
            <a:ext uri="{FF2B5EF4-FFF2-40B4-BE49-F238E27FC236}">
              <a16:creationId xmlns:a16="http://schemas.microsoft.com/office/drawing/2014/main" id="{00000000-0008-0000-6100-000094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571500</xdr:colOff>
      <xdr:row>16</xdr:row>
      <xdr:rowOff>38100</xdr:rowOff>
    </xdr:to>
    <xdr:sp macro="" textlink="">
      <xdr:nvSpPr>
        <xdr:cNvPr id="917" name="Text Box 9">
          <a:extLst>
            <a:ext uri="{FF2B5EF4-FFF2-40B4-BE49-F238E27FC236}">
              <a16:creationId xmlns:a16="http://schemas.microsoft.com/office/drawing/2014/main" id="{00000000-0008-0000-6100-00009503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18" name="Text Box 15">
          <a:extLst>
            <a:ext uri="{FF2B5EF4-FFF2-40B4-BE49-F238E27FC236}">
              <a16:creationId xmlns:a16="http://schemas.microsoft.com/office/drawing/2014/main" id="{00000000-0008-0000-6100-000096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19" name="Text Box 16">
          <a:extLst>
            <a:ext uri="{FF2B5EF4-FFF2-40B4-BE49-F238E27FC236}">
              <a16:creationId xmlns:a16="http://schemas.microsoft.com/office/drawing/2014/main" id="{00000000-0008-0000-6100-000097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20" name="Text Box 17">
          <a:extLst>
            <a:ext uri="{FF2B5EF4-FFF2-40B4-BE49-F238E27FC236}">
              <a16:creationId xmlns:a16="http://schemas.microsoft.com/office/drawing/2014/main" id="{00000000-0008-0000-6100-000098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921" name="Text Box 1">
          <a:extLst>
            <a:ext uri="{FF2B5EF4-FFF2-40B4-BE49-F238E27FC236}">
              <a16:creationId xmlns:a16="http://schemas.microsoft.com/office/drawing/2014/main" id="{00000000-0008-0000-6100-000099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922" name="Text Box 4">
          <a:extLst>
            <a:ext uri="{FF2B5EF4-FFF2-40B4-BE49-F238E27FC236}">
              <a16:creationId xmlns:a16="http://schemas.microsoft.com/office/drawing/2014/main" id="{00000000-0008-0000-6100-00009A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923" name="Text Box 6">
          <a:extLst>
            <a:ext uri="{FF2B5EF4-FFF2-40B4-BE49-F238E27FC236}">
              <a16:creationId xmlns:a16="http://schemas.microsoft.com/office/drawing/2014/main" id="{00000000-0008-0000-6100-00009B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924" name="Text Box 7">
          <a:extLst>
            <a:ext uri="{FF2B5EF4-FFF2-40B4-BE49-F238E27FC236}">
              <a16:creationId xmlns:a16="http://schemas.microsoft.com/office/drawing/2014/main" id="{00000000-0008-0000-6100-00009C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133350</xdr:colOff>
      <xdr:row>16</xdr:row>
      <xdr:rowOff>28575</xdr:rowOff>
    </xdr:to>
    <xdr:sp macro="" textlink="">
      <xdr:nvSpPr>
        <xdr:cNvPr id="925" name="Text Box 8">
          <a:extLst>
            <a:ext uri="{FF2B5EF4-FFF2-40B4-BE49-F238E27FC236}">
              <a16:creationId xmlns:a16="http://schemas.microsoft.com/office/drawing/2014/main" id="{00000000-0008-0000-6100-00009D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523875</xdr:colOff>
      <xdr:row>16</xdr:row>
      <xdr:rowOff>66675</xdr:rowOff>
    </xdr:to>
    <xdr:sp macro="" textlink="">
      <xdr:nvSpPr>
        <xdr:cNvPr id="926" name="Text Box 9">
          <a:extLst>
            <a:ext uri="{FF2B5EF4-FFF2-40B4-BE49-F238E27FC236}">
              <a16:creationId xmlns:a16="http://schemas.microsoft.com/office/drawing/2014/main" id="{00000000-0008-0000-6100-00009E03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523875</xdr:colOff>
      <xdr:row>16</xdr:row>
      <xdr:rowOff>66675</xdr:rowOff>
    </xdr:to>
    <xdr:sp macro="" textlink="">
      <xdr:nvSpPr>
        <xdr:cNvPr id="927" name="Text Box 13">
          <a:extLst>
            <a:ext uri="{FF2B5EF4-FFF2-40B4-BE49-F238E27FC236}">
              <a16:creationId xmlns:a16="http://schemas.microsoft.com/office/drawing/2014/main" id="{00000000-0008-0000-6100-00009F03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928" name="Text Box 15">
          <a:extLst>
            <a:ext uri="{FF2B5EF4-FFF2-40B4-BE49-F238E27FC236}">
              <a16:creationId xmlns:a16="http://schemas.microsoft.com/office/drawing/2014/main" id="{00000000-0008-0000-6100-0000A0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485775</xdr:colOff>
      <xdr:row>16</xdr:row>
      <xdr:rowOff>66675</xdr:rowOff>
    </xdr:to>
    <xdr:sp macro="" textlink="">
      <xdr:nvSpPr>
        <xdr:cNvPr id="929" name="Text Box 16">
          <a:extLst>
            <a:ext uri="{FF2B5EF4-FFF2-40B4-BE49-F238E27FC236}">
              <a16:creationId xmlns:a16="http://schemas.microsoft.com/office/drawing/2014/main" id="{00000000-0008-0000-6100-0000A1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930" name="Text Box 1">
          <a:extLst>
            <a:ext uri="{FF2B5EF4-FFF2-40B4-BE49-F238E27FC236}">
              <a16:creationId xmlns:a16="http://schemas.microsoft.com/office/drawing/2014/main" id="{00000000-0008-0000-6100-0000A2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31" name="Text Box 3">
          <a:extLst>
            <a:ext uri="{FF2B5EF4-FFF2-40B4-BE49-F238E27FC236}">
              <a16:creationId xmlns:a16="http://schemas.microsoft.com/office/drawing/2014/main" id="{00000000-0008-0000-6100-0000A3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932" name="Text Box 4">
          <a:extLst>
            <a:ext uri="{FF2B5EF4-FFF2-40B4-BE49-F238E27FC236}">
              <a16:creationId xmlns:a16="http://schemas.microsoft.com/office/drawing/2014/main" id="{00000000-0008-0000-6100-0000A4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33" name="Text Box 5">
          <a:extLst>
            <a:ext uri="{FF2B5EF4-FFF2-40B4-BE49-F238E27FC236}">
              <a16:creationId xmlns:a16="http://schemas.microsoft.com/office/drawing/2014/main" id="{00000000-0008-0000-6100-0000A5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934" name="Text Box 6">
          <a:extLst>
            <a:ext uri="{FF2B5EF4-FFF2-40B4-BE49-F238E27FC236}">
              <a16:creationId xmlns:a16="http://schemas.microsoft.com/office/drawing/2014/main" id="{00000000-0008-0000-6100-0000A6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35" name="Text Box 7">
          <a:extLst>
            <a:ext uri="{FF2B5EF4-FFF2-40B4-BE49-F238E27FC236}">
              <a16:creationId xmlns:a16="http://schemas.microsoft.com/office/drawing/2014/main" id="{00000000-0008-0000-6100-0000A7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571500</xdr:colOff>
      <xdr:row>16</xdr:row>
      <xdr:rowOff>38100</xdr:rowOff>
    </xdr:to>
    <xdr:sp macro="" textlink="">
      <xdr:nvSpPr>
        <xdr:cNvPr id="936" name="Text Box 9">
          <a:extLst>
            <a:ext uri="{FF2B5EF4-FFF2-40B4-BE49-F238E27FC236}">
              <a16:creationId xmlns:a16="http://schemas.microsoft.com/office/drawing/2014/main" id="{00000000-0008-0000-6100-0000A803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37" name="Text Box 15">
          <a:extLst>
            <a:ext uri="{FF2B5EF4-FFF2-40B4-BE49-F238E27FC236}">
              <a16:creationId xmlns:a16="http://schemas.microsoft.com/office/drawing/2014/main" id="{00000000-0008-0000-6100-0000A9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38" name="Text Box 16">
          <a:extLst>
            <a:ext uri="{FF2B5EF4-FFF2-40B4-BE49-F238E27FC236}">
              <a16:creationId xmlns:a16="http://schemas.microsoft.com/office/drawing/2014/main" id="{00000000-0008-0000-6100-0000AA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39" name="Text Box 17">
          <a:extLst>
            <a:ext uri="{FF2B5EF4-FFF2-40B4-BE49-F238E27FC236}">
              <a16:creationId xmlns:a16="http://schemas.microsoft.com/office/drawing/2014/main" id="{00000000-0008-0000-6100-0000AB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940" name="Text Box 1">
          <a:extLst>
            <a:ext uri="{FF2B5EF4-FFF2-40B4-BE49-F238E27FC236}">
              <a16:creationId xmlns:a16="http://schemas.microsoft.com/office/drawing/2014/main" id="{00000000-0008-0000-6100-0000AC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41" name="Text Box 3">
          <a:extLst>
            <a:ext uri="{FF2B5EF4-FFF2-40B4-BE49-F238E27FC236}">
              <a16:creationId xmlns:a16="http://schemas.microsoft.com/office/drawing/2014/main" id="{00000000-0008-0000-6100-0000AD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942" name="Text Box 4">
          <a:extLst>
            <a:ext uri="{FF2B5EF4-FFF2-40B4-BE49-F238E27FC236}">
              <a16:creationId xmlns:a16="http://schemas.microsoft.com/office/drawing/2014/main" id="{00000000-0008-0000-6100-0000AE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43" name="Text Box 5">
          <a:extLst>
            <a:ext uri="{FF2B5EF4-FFF2-40B4-BE49-F238E27FC236}">
              <a16:creationId xmlns:a16="http://schemas.microsoft.com/office/drawing/2014/main" id="{00000000-0008-0000-6100-0000AF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219075</xdr:colOff>
      <xdr:row>16</xdr:row>
      <xdr:rowOff>28575</xdr:rowOff>
    </xdr:to>
    <xdr:sp macro="" textlink="">
      <xdr:nvSpPr>
        <xdr:cNvPr id="944" name="Text Box 6">
          <a:extLst>
            <a:ext uri="{FF2B5EF4-FFF2-40B4-BE49-F238E27FC236}">
              <a16:creationId xmlns:a16="http://schemas.microsoft.com/office/drawing/2014/main" id="{00000000-0008-0000-6100-0000B0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45" name="Text Box 7">
          <a:extLst>
            <a:ext uri="{FF2B5EF4-FFF2-40B4-BE49-F238E27FC236}">
              <a16:creationId xmlns:a16="http://schemas.microsoft.com/office/drawing/2014/main" id="{00000000-0008-0000-6100-0000B1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571500</xdr:colOff>
      <xdr:row>16</xdr:row>
      <xdr:rowOff>38100</xdr:rowOff>
    </xdr:to>
    <xdr:sp macro="" textlink="">
      <xdr:nvSpPr>
        <xdr:cNvPr id="946" name="Text Box 9">
          <a:extLst>
            <a:ext uri="{FF2B5EF4-FFF2-40B4-BE49-F238E27FC236}">
              <a16:creationId xmlns:a16="http://schemas.microsoft.com/office/drawing/2014/main" id="{00000000-0008-0000-6100-0000B203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47" name="Text Box 15">
          <a:extLst>
            <a:ext uri="{FF2B5EF4-FFF2-40B4-BE49-F238E27FC236}">
              <a16:creationId xmlns:a16="http://schemas.microsoft.com/office/drawing/2014/main" id="{00000000-0008-0000-6100-0000B3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48" name="Text Box 16">
          <a:extLst>
            <a:ext uri="{FF2B5EF4-FFF2-40B4-BE49-F238E27FC236}">
              <a16:creationId xmlns:a16="http://schemas.microsoft.com/office/drawing/2014/main" id="{00000000-0008-0000-6100-0000B4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533400</xdr:colOff>
      <xdr:row>16</xdr:row>
      <xdr:rowOff>38100</xdr:rowOff>
    </xdr:to>
    <xdr:sp macro="" textlink="">
      <xdr:nvSpPr>
        <xdr:cNvPr id="949" name="Text Box 17">
          <a:extLst>
            <a:ext uri="{FF2B5EF4-FFF2-40B4-BE49-F238E27FC236}">
              <a16:creationId xmlns:a16="http://schemas.microsoft.com/office/drawing/2014/main" id="{00000000-0008-0000-6100-0000B5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17</xdr:row>
      <xdr:rowOff>0</xdr:rowOff>
    </xdr:from>
    <xdr:ext cx="133350" cy="28575"/>
    <xdr:sp macro="" textlink="">
      <xdr:nvSpPr>
        <xdr:cNvPr id="950" name="Text Box 1">
          <a:extLst>
            <a:ext uri="{FF2B5EF4-FFF2-40B4-BE49-F238E27FC236}">
              <a16:creationId xmlns:a16="http://schemas.microsoft.com/office/drawing/2014/main" id="{00000000-0008-0000-6100-0000B6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951" name="Text Box 4">
          <a:extLst>
            <a:ext uri="{FF2B5EF4-FFF2-40B4-BE49-F238E27FC236}">
              <a16:creationId xmlns:a16="http://schemas.microsoft.com/office/drawing/2014/main" id="{00000000-0008-0000-6100-0000B7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952" name="Text Box 6">
          <a:extLst>
            <a:ext uri="{FF2B5EF4-FFF2-40B4-BE49-F238E27FC236}">
              <a16:creationId xmlns:a16="http://schemas.microsoft.com/office/drawing/2014/main" id="{00000000-0008-0000-6100-0000B8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953" name="Text Box 7">
          <a:extLst>
            <a:ext uri="{FF2B5EF4-FFF2-40B4-BE49-F238E27FC236}">
              <a16:creationId xmlns:a16="http://schemas.microsoft.com/office/drawing/2014/main" id="{00000000-0008-0000-6100-0000B9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954" name="Text Box 8">
          <a:extLst>
            <a:ext uri="{FF2B5EF4-FFF2-40B4-BE49-F238E27FC236}">
              <a16:creationId xmlns:a16="http://schemas.microsoft.com/office/drawing/2014/main" id="{00000000-0008-0000-6100-0000BA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23875" cy="66675"/>
    <xdr:sp macro="" textlink="">
      <xdr:nvSpPr>
        <xdr:cNvPr id="955" name="Text Box 9">
          <a:extLst>
            <a:ext uri="{FF2B5EF4-FFF2-40B4-BE49-F238E27FC236}">
              <a16:creationId xmlns:a16="http://schemas.microsoft.com/office/drawing/2014/main" id="{00000000-0008-0000-6100-0000BB03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23875" cy="66675"/>
    <xdr:sp macro="" textlink="">
      <xdr:nvSpPr>
        <xdr:cNvPr id="956" name="Text Box 13">
          <a:extLst>
            <a:ext uri="{FF2B5EF4-FFF2-40B4-BE49-F238E27FC236}">
              <a16:creationId xmlns:a16="http://schemas.microsoft.com/office/drawing/2014/main" id="{00000000-0008-0000-6100-0000BC03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957" name="Text Box 15">
          <a:extLst>
            <a:ext uri="{FF2B5EF4-FFF2-40B4-BE49-F238E27FC236}">
              <a16:creationId xmlns:a16="http://schemas.microsoft.com/office/drawing/2014/main" id="{00000000-0008-0000-6100-0000BD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958" name="Text Box 16">
          <a:extLst>
            <a:ext uri="{FF2B5EF4-FFF2-40B4-BE49-F238E27FC236}">
              <a16:creationId xmlns:a16="http://schemas.microsoft.com/office/drawing/2014/main" id="{00000000-0008-0000-6100-0000BE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959" name="Text Box 1">
          <a:extLst>
            <a:ext uri="{FF2B5EF4-FFF2-40B4-BE49-F238E27FC236}">
              <a16:creationId xmlns:a16="http://schemas.microsoft.com/office/drawing/2014/main" id="{00000000-0008-0000-6100-0000BF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60" name="Text Box 3">
          <a:extLst>
            <a:ext uri="{FF2B5EF4-FFF2-40B4-BE49-F238E27FC236}">
              <a16:creationId xmlns:a16="http://schemas.microsoft.com/office/drawing/2014/main" id="{00000000-0008-0000-6100-0000C0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961" name="Text Box 4">
          <a:extLst>
            <a:ext uri="{FF2B5EF4-FFF2-40B4-BE49-F238E27FC236}">
              <a16:creationId xmlns:a16="http://schemas.microsoft.com/office/drawing/2014/main" id="{00000000-0008-0000-6100-0000C1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62" name="Text Box 5">
          <a:extLst>
            <a:ext uri="{FF2B5EF4-FFF2-40B4-BE49-F238E27FC236}">
              <a16:creationId xmlns:a16="http://schemas.microsoft.com/office/drawing/2014/main" id="{00000000-0008-0000-6100-0000C2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963" name="Text Box 6">
          <a:extLst>
            <a:ext uri="{FF2B5EF4-FFF2-40B4-BE49-F238E27FC236}">
              <a16:creationId xmlns:a16="http://schemas.microsoft.com/office/drawing/2014/main" id="{00000000-0008-0000-6100-0000C3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64" name="Text Box 7">
          <a:extLst>
            <a:ext uri="{FF2B5EF4-FFF2-40B4-BE49-F238E27FC236}">
              <a16:creationId xmlns:a16="http://schemas.microsoft.com/office/drawing/2014/main" id="{00000000-0008-0000-6100-0000C4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71500" cy="38100"/>
    <xdr:sp macro="" textlink="">
      <xdr:nvSpPr>
        <xdr:cNvPr id="965" name="Text Box 9">
          <a:extLst>
            <a:ext uri="{FF2B5EF4-FFF2-40B4-BE49-F238E27FC236}">
              <a16:creationId xmlns:a16="http://schemas.microsoft.com/office/drawing/2014/main" id="{00000000-0008-0000-6100-0000C503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66" name="Text Box 15">
          <a:extLst>
            <a:ext uri="{FF2B5EF4-FFF2-40B4-BE49-F238E27FC236}">
              <a16:creationId xmlns:a16="http://schemas.microsoft.com/office/drawing/2014/main" id="{00000000-0008-0000-6100-0000C6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67" name="Text Box 16">
          <a:extLst>
            <a:ext uri="{FF2B5EF4-FFF2-40B4-BE49-F238E27FC236}">
              <a16:creationId xmlns:a16="http://schemas.microsoft.com/office/drawing/2014/main" id="{00000000-0008-0000-6100-0000C7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68" name="Text Box 17">
          <a:extLst>
            <a:ext uri="{FF2B5EF4-FFF2-40B4-BE49-F238E27FC236}">
              <a16:creationId xmlns:a16="http://schemas.microsoft.com/office/drawing/2014/main" id="{00000000-0008-0000-6100-0000C8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969" name="Text Box 1">
          <a:extLst>
            <a:ext uri="{FF2B5EF4-FFF2-40B4-BE49-F238E27FC236}">
              <a16:creationId xmlns:a16="http://schemas.microsoft.com/office/drawing/2014/main" id="{00000000-0008-0000-6100-0000C9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70" name="Text Box 3">
          <a:extLst>
            <a:ext uri="{FF2B5EF4-FFF2-40B4-BE49-F238E27FC236}">
              <a16:creationId xmlns:a16="http://schemas.microsoft.com/office/drawing/2014/main" id="{00000000-0008-0000-6100-0000CA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971" name="Text Box 4">
          <a:extLst>
            <a:ext uri="{FF2B5EF4-FFF2-40B4-BE49-F238E27FC236}">
              <a16:creationId xmlns:a16="http://schemas.microsoft.com/office/drawing/2014/main" id="{00000000-0008-0000-6100-0000CB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72" name="Text Box 5">
          <a:extLst>
            <a:ext uri="{FF2B5EF4-FFF2-40B4-BE49-F238E27FC236}">
              <a16:creationId xmlns:a16="http://schemas.microsoft.com/office/drawing/2014/main" id="{00000000-0008-0000-6100-0000CC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973" name="Text Box 6">
          <a:extLst>
            <a:ext uri="{FF2B5EF4-FFF2-40B4-BE49-F238E27FC236}">
              <a16:creationId xmlns:a16="http://schemas.microsoft.com/office/drawing/2014/main" id="{00000000-0008-0000-6100-0000CD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74" name="Text Box 7">
          <a:extLst>
            <a:ext uri="{FF2B5EF4-FFF2-40B4-BE49-F238E27FC236}">
              <a16:creationId xmlns:a16="http://schemas.microsoft.com/office/drawing/2014/main" id="{00000000-0008-0000-6100-0000CE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71500" cy="38100"/>
    <xdr:sp macro="" textlink="">
      <xdr:nvSpPr>
        <xdr:cNvPr id="975" name="Text Box 9">
          <a:extLst>
            <a:ext uri="{FF2B5EF4-FFF2-40B4-BE49-F238E27FC236}">
              <a16:creationId xmlns:a16="http://schemas.microsoft.com/office/drawing/2014/main" id="{00000000-0008-0000-6100-0000CF03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76" name="Text Box 15">
          <a:extLst>
            <a:ext uri="{FF2B5EF4-FFF2-40B4-BE49-F238E27FC236}">
              <a16:creationId xmlns:a16="http://schemas.microsoft.com/office/drawing/2014/main" id="{00000000-0008-0000-6100-0000D0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77" name="Text Box 16">
          <a:extLst>
            <a:ext uri="{FF2B5EF4-FFF2-40B4-BE49-F238E27FC236}">
              <a16:creationId xmlns:a16="http://schemas.microsoft.com/office/drawing/2014/main" id="{00000000-0008-0000-6100-0000D1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78" name="Text Box 17">
          <a:extLst>
            <a:ext uri="{FF2B5EF4-FFF2-40B4-BE49-F238E27FC236}">
              <a16:creationId xmlns:a16="http://schemas.microsoft.com/office/drawing/2014/main" id="{00000000-0008-0000-6100-0000D2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979" name="Text Box 1">
          <a:extLst>
            <a:ext uri="{FF2B5EF4-FFF2-40B4-BE49-F238E27FC236}">
              <a16:creationId xmlns:a16="http://schemas.microsoft.com/office/drawing/2014/main" id="{00000000-0008-0000-6100-0000D3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980" name="Text Box 4">
          <a:extLst>
            <a:ext uri="{FF2B5EF4-FFF2-40B4-BE49-F238E27FC236}">
              <a16:creationId xmlns:a16="http://schemas.microsoft.com/office/drawing/2014/main" id="{00000000-0008-0000-6100-0000D4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981" name="Text Box 6">
          <a:extLst>
            <a:ext uri="{FF2B5EF4-FFF2-40B4-BE49-F238E27FC236}">
              <a16:creationId xmlns:a16="http://schemas.microsoft.com/office/drawing/2014/main" id="{00000000-0008-0000-6100-0000D5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982" name="Text Box 7">
          <a:extLst>
            <a:ext uri="{FF2B5EF4-FFF2-40B4-BE49-F238E27FC236}">
              <a16:creationId xmlns:a16="http://schemas.microsoft.com/office/drawing/2014/main" id="{00000000-0008-0000-6100-0000D6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983" name="Text Box 8">
          <a:extLst>
            <a:ext uri="{FF2B5EF4-FFF2-40B4-BE49-F238E27FC236}">
              <a16:creationId xmlns:a16="http://schemas.microsoft.com/office/drawing/2014/main" id="{00000000-0008-0000-6100-0000D7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23875" cy="66675"/>
    <xdr:sp macro="" textlink="">
      <xdr:nvSpPr>
        <xdr:cNvPr id="984" name="Text Box 9">
          <a:extLst>
            <a:ext uri="{FF2B5EF4-FFF2-40B4-BE49-F238E27FC236}">
              <a16:creationId xmlns:a16="http://schemas.microsoft.com/office/drawing/2014/main" id="{00000000-0008-0000-6100-0000D803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23875" cy="66675"/>
    <xdr:sp macro="" textlink="">
      <xdr:nvSpPr>
        <xdr:cNvPr id="985" name="Text Box 13">
          <a:extLst>
            <a:ext uri="{FF2B5EF4-FFF2-40B4-BE49-F238E27FC236}">
              <a16:creationId xmlns:a16="http://schemas.microsoft.com/office/drawing/2014/main" id="{00000000-0008-0000-6100-0000D903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986" name="Text Box 15">
          <a:extLst>
            <a:ext uri="{FF2B5EF4-FFF2-40B4-BE49-F238E27FC236}">
              <a16:creationId xmlns:a16="http://schemas.microsoft.com/office/drawing/2014/main" id="{00000000-0008-0000-6100-0000DA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987" name="Text Box 16">
          <a:extLst>
            <a:ext uri="{FF2B5EF4-FFF2-40B4-BE49-F238E27FC236}">
              <a16:creationId xmlns:a16="http://schemas.microsoft.com/office/drawing/2014/main" id="{00000000-0008-0000-6100-0000DB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988" name="Text Box 1">
          <a:extLst>
            <a:ext uri="{FF2B5EF4-FFF2-40B4-BE49-F238E27FC236}">
              <a16:creationId xmlns:a16="http://schemas.microsoft.com/office/drawing/2014/main" id="{00000000-0008-0000-6100-0000DC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89" name="Text Box 3">
          <a:extLst>
            <a:ext uri="{FF2B5EF4-FFF2-40B4-BE49-F238E27FC236}">
              <a16:creationId xmlns:a16="http://schemas.microsoft.com/office/drawing/2014/main" id="{00000000-0008-0000-6100-0000DD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990" name="Text Box 4">
          <a:extLst>
            <a:ext uri="{FF2B5EF4-FFF2-40B4-BE49-F238E27FC236}">
              <a16:creationId xmlns:a16="http://schemas.microsoft.com/office/drawing/2014/main" id="{00000000-0008-0000-6100-0000DE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91" name="Text Box 5">
          <a:extLst>
            <a:ext uri="{FF2B5EF4-FFF2-40B4-BE49-F238E27FC236}">
              <a16:creationId xmlns:a16="http://schemas.microsoft.com/office/drawing/2014/main" id="{00000000-0008-0000-6100-0000DF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992" name="Text Box 6">
          <a:extLst>
            <a:ext uri="{FF2B5EF4-FFF2-40B4-BE49-F238E27FC236}">
              <a16:creationId xmlns:a16="http://schemas.microsoft.com/office/drawing/2014/main" id="{00000000-0008-0000-6100-0000E0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93" name="Text Box 7">
          <a:extLst>
            <a:ext uri="{FF2B5EF4-FFF2-40B4-BE49-F238E27FC236}">
              <a16:creationId xmlns:a16="http://schemas.microsoft.com/office/drawing/2014/main" id="{00000000-0008-0000-6100-0000E1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71500" cy="38100"/>
    <xdr:sp macro="" textlink="">
      <xdr:nvSpPr>
        <xdr:cNvPr id="994" name="Text Box 9">
          <a:extLst>
            <a:ext uri="{FF2B5EF4-FFF2-40B4-BE49-F238E27FC236}">
              <a16:creationId xmlns:a16="http://schemas.microsoft.com/office/drawing/2014/main" id="{00000000-0008-0000-6100-0000E203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95" name="Text Box 15">
          <a:extLst>
            <a:ext uri="{FF2B5EF4-FFF2-40B4-BE49-F238E27FC236}">
              <a16:creationId xmlns:a16="http://schemas.microsoft.com/office/drawing/2014/main" id="{00000000-0008-0000-6100-0000E3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96" name="Text Box 16">
          <a:extLst>
            <a:ext uri="{FF2B5EF4-FFF2-40B4-BE49-F238E27FC236}">
              <a16:creationId xmlns:a16="http://schemas.microsoft.com/office/drawing/2014/main" id="{00000000-0008-0000-6100-0000E4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97" name="Text Box 17">
          <a:extLst>
            <a:ext uri="{FF2B5EF4-FFF2-40B4-BE49-F238E27FC236}">
              <a16:creationId xmlns:a16="http://schemas.microsoft.com/office/drawing/2014/main" id="{00000000-0008-0000-6100-0000E5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998" name="Text Box 1">
          <a:extLst>
            <a:ext uri="{FF2B5EF4-FFF2-40B4-BE49-F238E27FC236}">
              <a16:creationId xmlns:a16="http://schemas.microsoft.com/office/drawing/2014/main" id="{00000000-0008-0000-6100-0000E6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999" name="Text Box 3">
          <a:extLst>
            <a:ext uri="{FF2B5EF4-FFF2-40B4-BE49-F238E27FC236}">
              <a16:creationId xmlns:a16="http://schemas.microsoft.com/office/drawing/2014/main" id="{00000000-0008-0000-6100-0000E7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000" name="Text Box 4">
          <a:extLst>
            <a:ext uri="{FF2B5EF4-FFF2-40B4-BE49-F238E27FC236}">
              <a16:creationId xmlns:a16="http://schemas.microsoft.com/office/drawing/2014/main" id="{00000000-0008-0000-6100-0000E8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001" name="Text Box 5">
          <a:extLst>
            <a:ext uri="{FF2B5EF4-FFF2-40B4-BE49-F238E27FC236}">
              <a16:creationId xmlns:a16="http://schemas.microsoft.com/office/drawing/2014/main" id="{00000000-0008-0000-6100-0000E9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002" name="Text Box 6">
          <a:extLst>
            <a:ext uri="{FF2B5EF4-FFF2-40B4-BE49-F238E27FC236}">
              <a16:creationId xmlns:a16="http://schemas.microsoft.com/office/drawing/2014/main" id="{00000000-0008-0000-6100-0000EA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003" name="Text Box 7">
          <a:extLst>
            <a:ext uri="{FF2B5EF4-FFF2-40B4-BE49-F238E27FC236}">
              <a16:creationId xmlns:a16="http://schemas.microsoft.com/office/drawing/2014/main" id="{00000000-0008-0000-6100-0000EB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71500" cy="38100"/>
    <xdr:sp macro="" textlink="">
      <xdr:nvSpPr>
        <xdr:cNvPr id="1004" name="Text Box 9">
          <a:extLst>
            <a:ext uri="{FF2B5EF4-FFF2-40B4-BE49-F238E27FC236}">
              <a16:creationId xmlns:a16="http://schemas.microsoft.com/office/drawing/2014/main" id="{00000000-0008-0000-6100-0000EC03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005" name="Text Box 15">
          <a:extLst>
            <a:ext uri="{FF2B5EF4-FFF2-40B4-BE49-F238E27FC236}">
              <a16:creationId xmlns:a16="http://schemas.microsoft.com/office/drawing/2014/main" id="{00000000-0008-0000-6100-0000ED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006" name="Text Box 16">
          <a:extLst>
            <a:ext uri="{FF2B5EF4-FFF2-40B4-BE49-F238E27FC236}">
              <a16:creationId xmlns:a16="http://schemas.microsoft.com/office/drawing/2014/main" id="{00000000-0008-0000-6100-0000EE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007" name="Text Box 17">
          <a:extLst>
            <a:ext uri="{FF2B5EF4-FFF2-40B4-BE49-F238E27FC236}">
              <a16:creationId xmlns:a16="http://schemas.microsoft.com/office/drawing/2014/main" id="{00000000-0008-0000-6100-0000EF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1008" name="Text Box 1">
          <a:extLst>
            <a:ext uri="{FF2B5EF4-FFF2-40B4-BE49-F238E27FC236}">
              <a16:creationId xmlns:a16="http://schemas.microsoft.com/office/drawing/2014/main" id="{00000000-0008-0000-6100-0000F0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1009" name="Text Box 4">
          <a:extLst>
            <a:ext uri="{FF2B5EF4-FFF2-40B4-BE49-F238E27FC236}">
              <a16:creationId xmlns:a16="http://schemas.microsoft.com/office/drawing/2014/main" id="{00000000-0008-0000-6100-0000F1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1010" name="Text Box 6">
          <a:extLst>
            <a:ext uri="{FF2B5EF4-FFF2-40B4-BE49-F238E27FC236}">
              <a16:creationId xmlns:a16="http://schemas.microsoft.com/office/drawing/2014/main" id="{00000000-0008-0000-6100-0000F2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1011" name="Text Box 7">
          <a:extLst>
            <a:ext uri="{FF2B5EF4-FFF2-40B4-BE49-F238E27FC236}">
              <a16:creationId xmlns:a16="http://schemas.microsoft.com/office/drawing/2014/main" id="{00000000-0008-0000-6100-0000F3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133350" cy="28575"/>
    <xdr:sp macro="" textlink="">
      <xdr:nvSpPr>
        <xdr:cNvPr id="1012" name="Text Box 8">
          <a:extLst>
            <a:ext uri="{FF2B5EF4-FFF2-40B4-BE49-F238E27FC236}">
              <a16:creationId xmlns:a16="http://schemas.microsoft.com/office/drawing/2014/main" id="{00000000-0008-0000-6100-0000F4030000}"/>
            </a:ext>
          </a:extLst>
        </xdr:cNvPr>
        <xdr:cNvSpPr txBox="1">
          <a:spLocks noChangeArrowheads="1"/>
        </xdr:cNvSpPr>
      </xdr:nvSpPr>
      <xdr:spPr bwMode="auto">
        <a:xfrm>
          <a:off x="0" y="9744075"/>
          <a:ext cx="1333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23875" cy="66675"/>
    <xdr:sp macro="" textlink="">
      <xdr:nvSpPr>
        <xdr:cNvPr id="1013" name="Text Box 9">
          <a:extLst>
            <a:ext uri="{FF2B5EF4-FFF2-40B4-BE49-F238E27FC236}">
              <a16:creationId xmlns:a16="http://schemas.microsoft.com/office/drawing/2014/main" id="{00000000-0008-0000-6100-0000F503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23875" cy="66675"/>
    <xdr:sp macro="" textlink="">
      <xdr:nvSpPr>
        <xdr:cNvPr id="1014" name="Text Box 13">
          <a:extLst>
            <a:ext uri="{FF2B5EF4-FFF2-40B4-BE49-F238E27FC236}">
              <a16:creationId xmlns:a16="http://schemas.microsoft.com/office/drawing/2014/main" id="{00000000-0008-0000-6100-0000F6030000}"/>
            </a:ext>
          </a:extLst>
        </xdr:cNvPr>
        <xdr:cNvSpPr txBox="1">
          <a:spLocks noChangeArrowheads="1"/>
        </xdr:cNvSpPr>
      </xdr:nvSpPr>
      <xdr:spPr bwMode="auto">
        <a:xfrm>
          <a:off x="0" y="9744075"/>
          <a:ext cx="5238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1015" name="Text Box 15">
          <a:extLst>
            <a:ext uri="{FF2B5EF4-FFF2-40B4-BE49-F238E27FC236}">
              <a16:creationId xmlns:a16="http://schemas.microsoft.com/office/drawing/2014/main" id="{00000000-0008-0000-6100-0000F7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485775" cy="66675"/>
    <xdr:sp macro="" textlink="">
      <xdr:nvSpPr>
        <xdr:cNvPr id="1016" name="Text Box 16">
          <a:extLst>
            <a:ext uri="{FF2B5EF4-FFF2-40B4-BE49-F238E27FC236}">
              <a16:creationId xmlns:a16="http://schemas.microsoft.com/office/drawing/2014/main" id="{00000000-0008-0000-6100-0000F8030000}"/>
            </a:ext>
          </a:extLst>
        </xdr:cNvPr>
        <xdr:cNvSpPr txBox="1">
          <a:spLocks noChangeArrowheads="1"/>
        </xdr:cNvSpPr>
      </xdr:nvSpPr>
      <xdr:spPr bwMode="auto">
        <a:xfrm>
          <a:off x="0" y="9744075"/>
          <a:ext cx="4857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017" name="Text Box 1">
          <a:extLst>
            <a:ext uri="{FF2B5EF4-FFF2-40B4-BE49-F238E27FC236}">
              <a16:creationId xmlns:a16="http://schemas.microsoft.com/office/drawing/2014/main" id="{00000000-0008-0000-6100-0000F9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018" name="Text Box 3">
          <a:extLst>
            <a:ext uri="{FF2B5EF4-FFF2-40B4-BE49-F238E27FC236}">
              <a16:creationId xmlns:a16="http://schemas.microsoft.com/office/drawing/2014/main" id="{00000000-0008-0000-6100-0000FA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019" name="Text Box 4">
          <a:extLst>
            <a:ext uri="{FF2B5EF4-FFF2-40B4-BE49-F238E27FC236}">
              <a16:creationId xmlns:a16="http://schemas.microsoft.com/office/drawing/2014/main" id="{00000000-0008-0000-6100-0000FB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020" name="Text Box 5">
          <a:extLst>
            <a:ext uri="{FF2B5EF4-FFF2-40B4-BE49-F238E27FC236}">
              <a16:creationId xmlns:a16="http://schemas.microsoft.com/office/drawing/2014/main" id="{00000000-0008-0000-6100-0000FC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021" name="Text Box 6">
          <a:extLst>
            <a:ext uri="{FF2B5EF4-FFF2-40B4-BE49-F238E27FC236}">
              <a16:creationId xmlns:a16="http://schemas.microsoft.com/office/drawing/2014/main" id="{00000000-0008-0000-6100-0000FD03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022" name="Text Box 7">
          <a:extLst>
            <a:ext uri="{FF2B5EF4-FFF2-40B4-BE49-F238E27FC236}">
              <a16:creationId xmlns:a16="http://schemas.microsoft.com/office/drawing/2014/main" id="{00000000-0008-0000-6100-0000FE03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71500" cy="38100"/>
    <xdr:sp macro="" textlink="">
      <xdr:nvSpPr>
        <xdr:cNvPr id="1023" name="Text Box 9">
          <a:extLst>
            <a:ext uri="{FF2B5EF4-FFF2-40B4-BE49-F238E27FC236}">
              <a16:creationId xmlns:a16="http://schemas.microsoft.com/office/drawing/2014/main" id="{00000000-0008-0000-6100-0000FF03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024" name="Text Box 15">
          <a:extLst>
            <a:ext uri="{FF2B5EF4-FFF2-40B4-BE49-F238E27FC236}">
              <a16:creationId xmlns:a16="http://schemas.microsoft.com/office/drawing/2014/main" id="{00000000-0008-0000-6100-00000004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025" name="Text Box 16">
          <a:extLst>
            <a:ext uri="{FF2B5EF4-FFF2-40B4-BE49-F238E27FC236}">
              <a16:creationId xmlns:a16="http://schemas.microsoft.com/office/drawing/2014/main" id="{00000000-0008-0000-6100-00000104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026" name="Text Box 17">
          <a:extLst>
            <a:ext uri="{FF2B5EF4-FFF2-40B4-BE49-F238E27FC236}">
              <a16:creationId xmlns:a16="http://schemas.microsoft.com/office/drawing/2014/main" id="{00000000-0008-0000-6100-00000204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027" name="Text Box 1">
          <a:extLst>
            <a:ext uri="{FF2B5EF4-FFF2-40B4-BE49-F238E27FC236}">
              <a16:creationId xmlns:a16="http://schemas.microsoft.com/office/drawing/2014/main" id="{00000000-0008-0000-6100-00000304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028" name="Text Box 3">
          <a:extLst>
            <a:ext uri="{FF2B5EF4-FFF2-40B4-BE49-F238E27FC236}">
              <a16:creationId xmlns:a16="http://schemas.microsoft.com/office/drawing/2014/main" id="{00000000-0008-0000-6100-00000404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029" name="Text Box 4">
          <a:extLst>
            <a:ext uri="{FF2B5EF4-FFF2-40B4-BE49-F238E27FC236}">
              <a16:creationId xmlns:a16="http://schemas.microsoft.com/office/drawing/2014/main" id="{00000000-0008-0000-6100-00000504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030" name="Text Box 5">
          <a:extLst>
            <a:ext uri="{FF2B5EF4-FFF2-40B4-BE49-F238E27FC236}">
              <a16:creationId xmlns:a16="http://schemas.microsoft.com/office/drawing/2014/main" id="{00000000-0008-0000-6100-00000604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219075" cy="28575"/>
    <xdr:sp macro="" textlink="">
      <xdr:nvSpPr>
        <xdr:cNvPr id="1031" name="Text Box 6">
          <a:extLst>
            <a:ext uri="{FF2B5EF4-FFF2-40B4-BE49-F238E27FC236}">
              <a16:creationId xmlns:a16="http://schemas.microsoft.com/office/drawing/2014/main" id="{00000000-0008-0000-6100-000007040000}"/>
            </a:ext>
          </a:extLst>
        </xdr:cNvPr>
        <xdr:cNvSpPr txBox="1">
          <a:spLocks noChangeArrowheads="1"/>
        </xdr:cNvSpPr>
      </xdr:nvSpPr>
      <xdr:spPr bwMode="auto">
        <a:xfrm>
          <a:off x="0" y="9744075"/>
          <a:ext cx="2190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032" name="Text Box 7">
          <a:extLst>
            <a:ext uri="{FF2B5EF4-FFF2-40B4-BE49-F238E27FC236}">
              <a16:creationId xmlns:a16="http://schemas.microsoft.com/office/drawing/2014/main" id="{00000000-0008-0000-6100-00000804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71500" cy="38100"/>
    <xdr:sp macro="" textlink="">
      <xdr:nvSpPr>
        <xdr:cNvPr id="1033" name="Text Box 9">
          <a:extLst>
            <a:ext uri="{FF2B5EF4-FFF2-40B4-BE49-F238E27FC236}">
              <a16:creationId xmlns:a16="http://schemas.microsoft.com/office/drawing/2014/main" id="{00000000-0008-0000-6100-000009040000}"/>
            </a:ext>
          </a:extLst>
        </xdr:cNvPr>
        <xdr:cNvSpPr txBox="1">
          <a:spLocks noChangeArrowheads="1"/>
        </xdr:cNvSpPr>
      </xdr:nvSpPr>
      <xdr:spPr bwMode="auto">
        <a:xfrm>
          <a:off x="0" y="9744075"/>
          <a:ext cx="571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034" name="Text Box 15">
          <a:extLst>
            <a:ext uri="{FF2B5EF4-FFF2-40B4-BE49-F238E27FC236}">
              <a16:creationId xmlns:a16="http://schemas.microsoft.com/office/drawing/2014/main" id="{00000000-0008-0000-6100-00000A04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035" name="Text Box 16">
          <a:extLst>
            <a:ext uri="{FF2B5EF4-FFF2-40B4-BE49-F238E27FC236}">
              <a16:creationId xmlns:a16="http://schemas.microsoft.com/office/drawing/2014/main" id="{00000000-0008-0000-6100-00000B04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xdr:row>
      <xdr:rowOff>0</xdr:rowOff>
    </xdr:from>
    <xdr:ext cx="533400" cy="38100"/>
    <xdr:sp macro="" textlink="">
      <xdr:nvSpPr>
        <xdr:cNvPr id="1036" name="Text Box 17">
          <a:extLst>
            <a:ext uri="{FF2B5EF4-FFF2-40B4-BE49-F238E27FC236}">
              <a16:creationId xmlns:a16="http://schemas.microsoft.com/office/drawing/2014/main" id="{00000000-0008-0000-6100-00000C040000}"/>
            </a:ext>
          </a:extLst>
        </xdr:cNvPr>
        <xdr:cNvSpPr txBox="1">
          <a:spLocks noChangeArrowheads="1"/>
        </xdr:cNvSpPr>
      </xdr:nvSpPr>
      <xdr:spPr bwMode="auto">
        <a:xfrm>
          <a:off x="0" y="9744075"/>
          <a:ext cx="5334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xdr:row>
      <xdr:rowOff>138356</xdr:rowOff>
    </xdr:from>
    <xdr:to>
      <xdr:col>8</xdr:col>
      <xdr:colOff>438150</xdr:colOff>
      <xdr:row>44</xdr:row>
      <xdr:rowOff>66835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338381"/>
          <a:ext cx="5314949" cy="8386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13</xdr:row>
      <xdr:rowOff>19050</xdr:rowOff>
    </xdr:from>
    <xdr:to>
      <xdr:col>1</xdr:col>
      <xdr:colOff>0</xdr:colOff>
      <xdr:row>17</xdr:row>
      <xdr:rowOff>190500</xdr:rowOff>
    </xdr:to>
    <xdr:cxnSp macro="">
      <xdr:nvCxnSpPr>
        <xdr:cNvPr id="2" name="Straight Connector 1">
          <a:extLst>
            <a:ext uri="{FF2B5EF4-FFF2-40B4-BE49-F238E27FC236}">
              <a16:creationId xmlns:a16="http://schemas.microsoft.com/office/drawing/2014/main" id="{00000000-0008-0000-6C00-000002000000}"/>
            </a:ext>
          </a:extLst>
        </xdr:cNvPr>
        <xdr:cNvCxnSpPr/>
      </xdr:nvCxnSpPr>
      <xdr:spPr>
        <a:xfrm>
          <a:off x="0" y="6124575"/>
          <a:ext cx="1276350" cy="9334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161925</xdr:rowOff>
    </xdr:from>
    <xdr:to>
      <xdr:col>9</xdr:col>
      <xdr:colOff>428625</xdr:colOff>
      <xdr:row>42</xdr:row>
      <xdr:rowOff>165675</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2450"/>
          <a:ext cx="5915025" cy="789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76200</xdr:rowOff>
    </xdr:from>
    <xdr:to>
      <xdr:col>8</xdr:col>
      <xdr:colOff>438150</xdr:colOff>
      <xdr:row>42</xdr:row>
      <xdr:rowOff>180976</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6225"/>
          <a:ext cx="5314950" cy="818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9</xdr:col>
      <xdr:colOff>285750</xdr:colOff>
      <xdr:row>29</xdr:row>
      <xdr:rowOff>19050</xdr:rowOff>
    </xdr:to>
    <xdr:pic>
      <xdr:nvPicPr>
        <xdr:cNvPr id="3" name="Pictur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6105525" cy="542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38100</xdr:rowOff>
    </xdr:from>
    <xdr:to>
      <xdr:col>13</xdr:col>
      <xdr:colOff>485775</xdr:colOff>
      <xdr:row>29</xdr:row>
      <xdr:rowOff>161925</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8600"/>
          <a:ext cx="8410575" cy="572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8</xdr:col>
      <xdr:colOff>600075</xdr:colOff>
      <xdr:row>31</xdr:row>
      <xdr:rowOff>19049</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0"/>
          <a:ext cx="5476875" cy="5724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28576</xdr:colOff>
      <xdr:row>1</xdr:row>
      <xdr:rowOff>47626</xdr:rowOff>
    </xdr:from>
    <xdr:to>
      <xdr:col>9</xdr:col>
      <xdr:colOff>585521</xdr:colOff>
      <xdr:row>26</xdr:row>
      <xdr:rowOff>95250</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247651"/>
          <a:ext cx="6043345" cy="507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7.188.78\Register%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7.188.78\Users\user\AppData\Roaming\Microsoft\Excel\Component%202%20Environmental%20Resources%20and%20their%20use%20version%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7.188.78\Users\User\AppData\Local\Microsoft\Windows\Temporary%20Internet%20Files\Content.Outlook\SXRJDX4H\Bumma%2002.05.2016\2017\Pivot\3.%20Pivot\3.%20March\Register%20March%202017-020617%20Pivo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NV%20Admin/Downloads/Digest_Env_Yr24%20draft%20sh%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F.CALL"/>
      <sheetName val="S.SERV"/>
      <sheetName val="Sheet1"/>
      <sheetName val="Sheet2"/>
    </sheetNames>
    <sheetDataSet>
      <sheetData sheetId="0">
        <row r="1">
          <cell r="B1" t="str">
            <v>CUREPIPE</v>
          </cell>
          <cell r="C1" t="str">
            <v>A</v>
          </cell>
          <cell r="D1" t="str">
            <v>A1</v>
          </cell>
          <cell r="E1" t="str">
            <v>B1</v>
          </cell>
          <cell r="F1" t="str">
            <v>IN</v>
          </cell>
        </row>
        <row r="2">
          <cell r="B2" t="str">
            <v>QUATRE BORNES</v>
          </cell>
          <cell r="C2" t="str">
            <v>B</v>
          </cell>
          <cell r="D2" t="str">
            <v>A2</v>
          </cell>
          <cell r="E2" t="str">
            <v>B2</v>
          </cell>
          <cell r="F2" t="str">
            <v>OUT</v>
          </cell>
        </row>
        <row r="3">
          <cell r="B3" t="str">
            <v>SAINT AUBIN</v>
          </cell>
          <cell r="C3" t="str">
            <v>C</v>
          </cell>
          <cell r="D3" t="str">
            <v>A3</v>
          </cell>
          <cell r="E3" t="str">
            <v>B3</v>
          </cell>
        </row>
        <row r="4">
          <cell r="B4" t="str">
            <v>MAHEBOURG</v>
          </cell>
          <cell r="C4" t="str">
            <v>D</v>
          </cell>
          <cell r="D4" t="str">
            <v>A4</v>
          </cell>
          <cell r="E4" t="str">
            <v>B4</v>
          </cell>
        </row>
        <row r="5">
          <cell r="B5" t="str">
            <v>FLACQ</v>
          </cell>
          <cell r="D5" t="str">
            <v>A5</v>
          </cell>
          <cell r="E5" t="str">
            <v>B5</v>
          </cell>
        </row>
        <row r="6">
          <cell r="B6" t="str">
            <v>PITON</v>
          </cell>
          <cell r="D6" t="str">
            <v>A6</v>
          </cell>
          <cell r="E6" t="str">
            <v>B6</v>
          </cell>
        </row>
        <row r="7">
          <cell r="B7" t="str">
            <v>PORT LOUIS</v>
          </cell>
          <cell r="D7" t="str">
            <v>A7</v>
          </cell>
          <cell r="E7" t="str">
            <v>B7</v>
          </cell>
        </row>
        <row r="8">
          <cell r="B8" t="str">
            <v>COROMANDEL</v>
          </cell>
          <cell r="D8" t="str">
            <v>A8</v>
          </cell>
          <cell r="E8" t="str">
            <v>B8</v>
          </cell>
        </row>
        <row r="9">
          <cell r="B9" t="str">
            <v>TRIOLET</v>
          </cell>
          <cell r="D9" t="str">
            <v>A9</v>
          </cell>
          <cell r="E9" t="str">
            <v>B9</v>
          </cell>
        </row>
        <row r="10">
          <cell r="B10" t="str">
            <v>TAMARIN</v>
          </cell>
          <cell r="D10" t="str">
            <v>A10</v>
          </cell>
          <cell r="E10" t="str">
            <v>B10</v>
          </cell>
        </row>
        <row r="11">
          <cell r="D11" t="str">
            <v>A11</v>
          </cell>
        </row>
        <row r="12">
          <cell r="D12" t="str">
            <v>A12</v>
          </cell>
        </row>
        <row r="13">
          <cell r="D13" t="str">
            <v>A13</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erator"/>
      <sheetName val="t2.1 Topic 2.2.2"/>
      <sheetName val="t2.2 + t 2.3 Topic 2.2.2"/>
      <sheetName val="t2.4 + fig 4"/>
      <sheetName val="Fig 5+ T2.5 &amp; t2.6 Topic 222"/>
      <sheetName val="t2.7 Topic 2.2.2"/>
      <sheetName val="t2.8 &amp; 2.9 Topic 2.2.2"/>
      <sheetName val="t2.10+ t2.11+fig 6 Topic 2.2.2"/>
      <sheetName val="T2.12 + 2.13 Topic 2.2.2"/>
      <sheetName val="t2.14 &amp;fig 7 Topic 2.31"/>
      <sheetName val="t2.16 Topic 2.5.1 "/>
      <sheetName val="t2.17 Topic 2.5.1"/>
      <sheetName val="Fig 8 +t2.18 Topic 2.5.1"/>
      <sheetName val="t2.19 &amp; 2.20 &amp; 2.21 Topic 2.5.2"/>
      <sheetName val="t2.22 &amp; t2.23 Topic 2.5.2"/>
      <sheetName val="t2.24 &amp; t2.25 Topic 2.5.2"/>
      <sheetName val="t2.26 &amp; fig9 Topic 2.5.3"/>
      <sheetName val="t2.27 &amp; t2.28 Topic 2.5.4"/>
      <sheetName val="t 2.28 ctd1"/>
      <sheetName val="t2.29 Topic 2.5.4"/>
      <sheetName val="t2.30 &amp; fig 10 Topic 2.61"/>
      <sheetName val="t2.31n Topic 2.61"/>
      <sheetName val="T2.32 Topic 2.61"/>
      <sheetName val="T233 waterresources Topic 2.6.1"/>
      <sheetName val="t2.34 Topic 2.6.1"/>
      <sheetName val="t 2.35 Topic 2.6.2"/>
      <sheetName val="t2.36 &amp;fig 11 Topic 2.6.2"/>
      <sheetName val="t2.37 Topic 2.6.2"/>
      <sheetName val="t2.38 Topic 2.62"/>
      <sheetName val="t2.39+ fig12+ t2.40 Topic 2.6.2"/>
      <sheetName val="t2.15+ t2.16 Topic 2.6.2"/>
      <sheetName val="t2.17 Topic 2.6.1"/>
      <sheetName val="t2.18 Topic 2.6.1"/>
      <sheetName val="Sheet1"/>
      <sheetName val="Sheet2"/>
      <sheetName val="Sheet3"/>
      <sheetName val="t6.15&amp;fig20"/>
      <sheetName val="fish trade"/>
      <sheetName val="t4.4&amp;fig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Sheet3"/>
      <sheetName val="Register March"/>
      <sheetName val="Pivot"/>
      <sheetName val="P2"/>
      <sheetName val="Fire "/>
      <sheetName val="False alarm"/>
      <sheetName val="S Cane"/>
      <sheetName val="SP Assist"/>
      <sheetName val="Sheet1"/>
      <sheetName val="Sheet2"/>
    </sheetNames>
    <sheetDataSet>
      <sheetData sheetId="0">
        <row r="1">
          <cell r="A1" t="str">
            <v>BLACK RIVER</v>
          </cell>
        </row>
        <row r="2">
          <cell r="A2" t="str">
            <v>FLACQ</v>
          </cell>
        </row>
        <row r="3">
          <cell r="A3" t="str">
            <v>GRAND PORT</v>
          </cell>
        </row>
        <row r="4">
          <cell r="A4" t="str">
            <v>MOKA</v>
          </cell>
        </row>
        <row r="5">
          <cell r="A5" t="str">
            <v>PAMPLEMOUSSES</v>
          </cell>
        </row>
        <row r="6">
          <cell r="A6" t="str">
            <v>PLAINE WILHEMS</v>
          </cell>
        </row>
        <row r="7">
          <cell r="A7" t="str">
            <v>PORT LOUIS</v>
          </cell>
        </row>
        <row r="8">
          <cell r="A8" t="str">
            <v>RIVIERE DU REMPART</v>
          </cell>
        </row>
        <row r="9">
          <cell r="A9" t="str">
            <v>SAVANNE</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able of content"/>
      <sheetName val="Symbols and abbreviations"/>
      <sheetName val="Concepts and definition"/>
      <sheetName val="Table 58"/>
      <sheetName val="Table 59"/>
      <sheetName val="Table 60 "/>
      <sheetName val="Table 61"/>
      <sheetName val="Table 62, Table 63"/>
    </sheetNames>
    <sheetDataSet>
      <sheetData sheetId="0"/>
      <sheetData sheetId="1"/>
      <sheetData sheetId="2"/>
      <sheetData sheetId="3"/>
      <sheetData sheetId="4"/>
      <sheetData sheetId="5"/>
      <sheetData sheetId="6"/>
      <sheetData sheetId="7">
        <row r="6">
          <cell r="H6">
            <v>2212.2580340927043</v>
          </cell>
          <cell r="I6">
            <v>2431.2683959639862</v>
          </cell>
          <cell r="J6">
            <v>2343.4162569253899</v>
          </cell>
          <cell r="K6">
            <v>2546.3027581285669</v>
          </cell>
          <cell r="L6">
            <v>2755.1537509816303</v>
          </cell>
        </row>
        <row r="7">
          <cell r="H7">
            <v>325.00207733964749</v>
          </cell>
          <cell r="I7">
            <v>319.52048950388502</v>
          </cell>
          <cell r="J7">
            <v>337.28939920011118</v>
          </cell>
          <cell r="K7">
            <v>358.55641124505928</v>
          </cell>
          <cell r="L7">
            <v>375.74253417542189</v>
          </cell>
        </row>
        <row r="8">
          <cell r="H8">
            <v>1476.3558510370963</v>
          </cell>
          <cell r="I8">
            <v>1402.1432236420776</v>
          </cell>
          <cell r="J8">
            <v>1523.1990504671187</v>
          </cell>
          <cell r="K8">
            <v>1519.859282041657</v>
          </cell>
          <cell r="L8">
            <v>1593.3186978617568</v>
          </cell>
        </row>
        <row r="9">
          <cell r="H9">
            <v>251.28493606814999</v>
          </cell>
          <cell r="I9">
            <v>262.69004194395001</v>
          </cell>
          <cell r="J9">
            <v>281.70725027860004</v>
          </cell>
          <cell r="K9">
            <v>278.4167928151</v>
          </cell>
          <cell r="L9">
            <v>292.07533916237065</v>
          </cell>
        </row>
      </sheetData>
      <sheetData sheetId="8"/>
    </sheetDataSet>
  </externalBook>
</externalLink>
</file>

<file path=xl/tables/table1.xml><?xml version="1.0" encoding="utf-8"?>
<table xmlns="http://schemas.openxmlformats.org/spreadsheetml/2006/main" id="7" name="Table13" displayName="Table13" ref="A22:K29" totalsRowShown="0" headerRowDxfId="228" dataDxfId="226" headerRowBorderDxfId="227" tableBorderDxfId="225">
  <tableColumns count="11">
    <tableColumn id="1" name="Type of plant" dataDxfId="224"/>
    <tableColumn id="6" name="2015" dataDxfId="223" dataCellStyle="Comma 2"/>
    <tableColumn id="7" name="2016" dataDxfId="222" dataCellStyle="Comma 2"/>
    <tableColumn id="8" name="2017" dataDxfId="221" dataCellStyle="Comma 2"/>
    <tableColumn id="9" name="2018" dataDxfId="220" dataCellStyle="Comma 2"/>
    <tableColumn id="10" name="2019" dataDxfId="219" dataCellStyle="Comma 2"/>
    <tableColumn id="11" name="2020" dataDxfId="218" dataCellStyle="Comma 2"/>
    <tableColumn id="12" name="2021" dataDxfId="217" dataCellStyle="Comma 2"/>
    <tableColumn id="13" name="2022" dataDxfId="216" dataCellStyle="Comma 2"/>
    <tableColumn id="2" name="2023" dataDxfId="215" dataCellStyle="Comma 2"/>
    <tableColumn id="3" name="2024" dataDxfId="214" dataCellStyle="Comma 2"/>
  </tableColumns>
  <tableStyleInfo name="Table Style 1" showFirstColumn="0" showLastColumn="0" showRowStripes="1" showColumnStripes="0"/>
</table>
</file>

<file path=xl/tables/table10.xml><?xml version="1.0" encoding="utf-8"?>
<table xmlns="http://schemas.openxmlformats.org/spreadsheetml/2006/main" id="82" name="Table4351" displayName="Table4351" ref="A4:K8" totalsRowShown="0" headerRowDxfId="59" dataDxfId="57" headerRowBorderDxfId="58" tableBorderDxfId="56">
  <tableColumns count="11">
    <tableColumn id="1" name="Year" dataDxfId="55"/>
    <tableColumn id="2" name="2015" dataDxfId="54" dataCellStyle="Normal 2"/>
    <tableColumn id="3" name="2016" dataDxfId="53" dataCellStyle="Normal 2"/>
    <tableColumn id="4" name="2017" dataDxfId="52" dataCellStyle="Normal 2"/>
    <tableColumn id="5" name="2018" dataDxfId="51" dataCellStyle="Normal 2"/>
    <tableColumn id="6" name="2019" dataDxfId="50" dataCellStyle="Normal 2"/>
    <tableColumn id="7" name="2020" dataDxfId="49" dataCellStyle="Normal 2"/>
    <tableColumn id="8" name="2021" dataDxfId="48" dataCellStyle="Normal 2"/>
    <tableColumn id="9" name="2022" dataDxfId="47" dataCellStyle="Normal 2"/>
    <tableColumn id="10" name="2023" dataDxfId="46" dataCellStyle="Normal 2"/>
    <tableColumn id="11" name="2024" dataDxfId="45"/>
  </tableColumns>
  <tableStyleInfo name="Table Style 1" showFirstColumn="0" showLastColumn="0" showRowStripes="1" showColumnStripes="0"/>
</table>
</file>

<file path=xl/tables/table11.xml><?xml version="1.0" encoding="utf-8"?>
<table xmlns="http://schemas.openxmlformats.org/spreadsheetml/2006/main" id="83" name="Table5352" displayName="Table5352" ref="A15:K16" totalsRowShown="0" headerRowDxfId="44" dataDxfId="42" headerRowBorderDxfId="43" tableBorderDxfId="41">
  <tableColumns count="11">
    <tableColumn id="1" name="Sector" dataDxfId="40"/>
    <tableColumn id="3" name="2015" dataDxfId="39" dataCellStyle="Normal 2"/>
    <tableColumn id="4" name="2016" dataDxfId="38" dataCellStyle="Normal 2"/>
    <tableColumn id="5" name="2017" dataDxfId="37" dataCellStyle="Normal 2"/>
    <tableColumn id="6" name="2018" dataDxfId="36" dataCellStyle="Normal 2"/>
    <tableColumn id="7" name="2019" dataDxfId="35" dataCellStyle="Normal 2"/>
    <tableColumn id="8" name="2020" dataDxfId="34" dataCellStyle="Normal 2"/>
    <tableColumn id="9" name="2021" dataDxfId="33" dataCellStyle="Normal 2"/>
    <tableColumn id="10" name="2022" dataDxfId="32" dataCellStyle="Normal 2"/>
    <tableColumn id="11" name="2023" dataDxfId="31" dataCellStyle="Normal 2"/>
    <tableColumn id="2" name="2024" dataDxfId="30" dataCellStyle="Normal 2"/>
  </tableColumns>
  <tableStyleInfo name="Table Style 1" showFirstColumn="0" showLastColumn="0" showRowStripes="1" showColumnStripes="0"/>
</table>
</file>

<file path=xl/tables/table12.xml><?xml version="1.0" encoding="utf-8"?>
<table xmlns="http://schemas.openxmlformats.org/spreadsheetml/2006/main" id="84" name="Table6353" displayName="Table6353" ref="A4:K5" totalsRowShown="0" headerRowDxfId="29" dataDxfId="27" headerRowBorderDxfId="28" tableBorderDxfId="26">
  <tableColumns count="11">
    <tableColumn id="1" name=" Type of substances" dataDxfId="25"/>
    <tableColumn id="2" name="2015" dataDxfId="24" dataCellStyle="Normal 2"/>
    <tableColumn id="3" name="2016" dataDxfId="23" dataCellStyle="Normal 2"/>
    <tableColumn id="4" name="2017" dataDxfId="22" dataCellStyle="Normal 2"/>
    <tableColumn id="5" name="2018" dataDxfId="21" dataCellStyle="Normal 2"/>
    <tableColumn id="6" name="2019" dataDxfId="20" dataCellStyle="Normal 2"/>
    <tableColumn id="7" name="2020" dataDxfId="19" dataCellStyle="Normal 2"/>
    <tableColumn id="8" name="2021" dataDxfId="18" dataCellStyle="Normal 2"/>
    <tableColumn id="9" name="2022" dataDxfId="17" dataCellStyle="Normal 2"/>
    <tableColumn id="10" name="2023" dataDxfId="16" dataCellStyle="Normal 2"/>
    <tableColumn id="11" name="2024" dataDxfId="15"/>
  </tableColumns>
  <tableStyleInfo name="Table Style 1" showFirstColumn="0" showLastColumn="0" showRowStripes="1" showColumnStripes="0"/>
</table>
</file>

<file path=xl/tables/table13.xml><?xml version="1.0" encoding="utf-8"?>
<table xmlns="http://schemas.openxmlformats.org/spreadsheetml/2006/main" id="4" name="Table12584" displayName="Table12584" ref="A4:K11" totalsRowShown="0" headerRowDxfId="14" dataDxfId="12" headerRowBorderDxfId="13" tableBorderDxfId="11">
  <tableColumns count="11">
    <tableColumn id="1" name="Category" dataDxfId="10"/>
    <tableColumn id="5" name="2015" dataDxfId="9" dataCellStyle="Normal 2"/>
    <tableColumn id="6" name="2016" dataDxfId="8" dataCellStyle="Normal 2"/>
    <tableColumn id="7" name="2017" dataDxfId="7" dataCellStyle="Normal 2"/>
    <tableColumn id="8" name="2018" dataDxfId="6" dataCellStyle="Normal 2"/>
    <tableColumn id="9" name="2019" dataDxfId="5" dataCellStyle="Normal 2"/>
    <tableColumn id="10" name="2020" dataDxfId="4" dataCellStyle="Normal 2"/>
    <tableColumn id="11" name="2021" dataDxfId="3" dataCellStyle="Normal 2"/>
    <tableColumn id="12" name="2022" dataDxfId="2" dataCellStyle="Normal 2"/>
    <tableColumn id="13" name="2023" dataDxfId="1" dataCellStyle="Normal 2"/>
    <tableColumn id="2" name="2024" dataDxfId="0" dataCellStyle="Normal 2"/>
  </tableColumns>
  <tableStyleInfo name="Table Style 1 2" showFirstColumn="0" showLastColumn="0" showRowStripes="1" showColumnStripes="0"/>
</table>
</file>

<file path=xl/tables/table2.xml><?xml version="1.0" encoding="utf-8"?>
<table xmlns="http://schemas.openxmlformats.org/spreadsheetml/2006/main" id="3" name="Table6" displayName="Table6" ref="A4:K10" totalsRowShown="0" headerRowDxfId="213" dataDxfId="211" headerRowBorderDxfId="212" tableBorderDxfId="210">
  <tableColumns count="11">
    <tableColumn id="1" name="Year" dataDxfId="209"/>
    <tableColumn id="4" name="2015" dataDxfId="208" dataCellStyle="Normal 2"/>
    <tableColumn id="5" name="2016" dataDxfId="207" dataCellStyle="Normal 2"/>
    <tableColumn id="6" name="2017" dataDxfId="206" dataCellStyle="Normal 2"/>
    <tableColumn id="7" name="2018" dataDxfId="205" dataCellStyle="Normal 2"/>
    <tableColumn id="8" name="2019" dataDxfId="204" dataCellStyle="Normal 2"/>
    <tableColumn id="9" name="2020" dataDxfId="203" dataCellStyle="Normal 2"/>
    <tableColumn id="10" name="2021" dataDxfId="202" dataCellStyle="Normal 2"/>
    <tableColumn id="11" name="2022" dataDxfId="201" dataCellStyle="Normal 2"/>
    <tableColumn id="2" name="2023" dataDxfId="200" dataCellStyle="Normal 2"/>
    <tableColumn id="12" name="2024" dataDxfId="199" dataCellStyle="Normal 2"/>
  </tableColumns>
  <tableStyleInfo name="Table Style 1" showFirstColumn="0" showLastColumn="0" showRowStripes="1" showColumnStripes="0"/>
</table>
</file>

<file path=xl/tables/table3.xml><?xml version="1.0" encoding="utf-8"?>
<table xmlns="http://schemas.openxmlformats.org/spreadsheetml/2006/main" id="242" name="Table153301" displayName="Table153301" ref="A4:L7" totalsRowShown="0" headerRowDxfId="198" dataDxfId="196" headerRowBorderDxfId="197" tableBorderDxfId="195">
  <tableColumns count="12">
    <tableColumn id="1" name="Variable" dataDxfId="194"/>
    <tableColumn id="2" name="Unit" dataDxfId="193" dataCellStyle="Normal_q2001water972000"/>
    <tableColumn id="4" name="2015" dataDxfId="192"/>
    <tableColumn id="5" name="2016" dataDxfId="191"/>
    <tableColumn id="6" name="2017" dataDxfId="190"/>
    <tableColumn id="7" name="2018" dataDxfId="189"/>
    <tableColumn id="8" name="2019" dataDxfId="188"/>
    <tableColumn id="9" name="2020" dataDxfId="187"/>
    <tableColumn id="10" name="2021" dataDxfId="186"/>
    <tableColumn id="11" name="2022" dataDxfId="185"/>
    <tableColumn id="12" name="2023" dataDxfId="184"/>
    <tableColumn id="3" name="2024" dataDxfId="183"/>
  </tableColumns>
  <tableStyleInfo name="Table Style 1 5" showFirstColumn="0" showLastColumn="0" showRowStripes="1" showColumnStripes="0"/>
</table>
</file>

<file path=xl/tables/table4.xml><?xml version="1.0" encoding="utf-8"?>
<table xmlns="http://schemas.openxmlformats.org/spreadsheetml/2006/main" id="243" name="Table132302" displayName="Table132302" ref="A4:C38" totalsRowShown="0" headerRowDxfId="182" dataDxfId="180" headerRowBorderDxfId="181" tableBorderDxfId="179">
  <tableColumns count="3">
    <tableColumn id="1" name="Parameters" dataDxfId="178"/>
    <tableColumn id="2" name="Unit" dataDxfId="177"/>
    <tableColumn id="3" name="Maximum Limits" dataDxfId="176"/>
  </tableColumns>
  <tableStyleInfo name="Table Style 1 6" showFirstColumn="0" showLastColumn="0" showRowStripes="1" showColumnStripes="0"/>
</table>
</file>

<file path=xl/tables/table5.xml><?xml version="1.0" encoding="utf-8"?>
<table xmlns="http://schemas.openxmlformats.org/spreadsheetml/2006/main" id="244" name="Table410303" displayName="Table410303" ref="A4:K8" totalsRowShown="0" headerRowDxfId="175" dataDxfId="173" headerRowBorderDxfId="174">
  <tableColumns count="11">
    <tableColumn id="1" name="Description " dataDxfId="172"/>
    <tableColumn id="2" name="2015" dataDxfId="171"/>
    <tableColumn id="3" name="2016" dataDxfId="170"/>
    <tableColumn id="4" name="2017" dataDxfId="169"/>
    <tableColumn id="5" name="2018" dataDxfId="168"/>
    <tableColumn id="6" name="2019" dataDxfId="167"/>
    <tableColumn id="7" name="2020" dataDxfId="166"/>
    <tableColumn id="8" name="2021" dataDxfId="165"/>
    <tableColumn id="9" name="2022" dataDxfId="164"/>
    <tableColumn id="10" name="2023" dataDxfId="163"/>
    <tableColumn id="11" name="2024" dataDxfId="162"/>
  </tableColumns>
  <tableStyleInfo name="Table Style 1 2" showFirstColumn="0" showLastColumn="0" showRowStripes="1" showColumnStripes="0"/>
</table>
</file>

<file path=xl/tables/table6.xml><?xml version="1.0" encoding="utf-8"?>
<table xmlns="http://schemas.openxmlformats.org/spreadsheetml/2006/main" id="715" name="Table310396" displayName="Table310396" ref="A4:E20" totalsRowShown="0" headerRowDxfId="161" dataDxfId="159" headerRowBorderDxfId="160" tableBorderDxfId="158">
  <tableColumns count="5">
    <tableColumn id="1" name="Year" dataDxfId="157"/>
    <tableColumn id="2" name="Overhead" dataDxfId="156"/>
    <tableColumn id="3" name="Surface" dataDxfId="155"/>
    <tableColumn id="4" name="Drip" dataDxfId="154"/>
    <tableColumn id="5" name="Total" dataDxfId="153"/>
  </tableColumns>
  <tableStyleInfo name="Table Style 1 6" showFirstColumn="0" showLastColumn="0" showRowStripes="1" showColumnStripes="0"/>
</table>
</file>

<file path=xl/tables/table7.xml><?xml version="1.0" encoding="utf-8"?>
<table xmlns="http://schemas.openxmlformats.org/spreadsheetml/2006/main" id="716" name="Table5397" displayName="Table5397" ref="A11:K21" totalsRowShown="0" headerRowDxfId="152" dataDxfId="150" headerRowBorderDxfId="151" tableBorderDxfId="149">
  <tableColumns count="11">
    <tableColumn id="1" name="Year" dataDxfId="148"/>
    <tableColumn id="3" name="2015" dataDxfId="147" dataCellStyle="Normal 2"/>
    <tableColumn id="4" name="2016" dataDxfId="146" dataCellStyle="Normal 2"/>
    <tableColumn id="5" name="2017" dataDxfId="145" dataCellStyle="Normal 2"/>
    <tableColumn id="6" name="2018" dataDxfId="144" dataCellStyle="Normal 2"/>
    <tableColumn id="7" name="2019" dataDxfId="143" dataCellStyle="Normal 2"/>
    <tableColumn id="8" name="2020" dataDxfId="142" dataCellStyle="Normal 2"/>
    <tableColumn id="9" name="2021" dataDxfId="141" dataCellStyle="Normal 2"/>
    <tableColumn id="10" name="2022" dataDxfId="140" dataCellStyle="Normal 2"/>
    <tableColumn id="11" name="2023" dataDxfId="139" dataCellStyle="Normal 2"/>
    <tableColumn id="12" name="2024" dataDxfId="138" dataCellStyle="Normal 2"/>
  </tableColumns>
  <tableStyleInfo name="Table Style 1" showFirstColumn="0" showLastColumn="0" showRowStripes="1" showColumnStripes="0"/>
</table>
</file>

<file path=xl/tables/table8.xml><?xml version="1.0" encoding="utf-8"?>
<table xmlns="http://schemas.openxmlformats.org/spreadsheetml/2006/main" id="5" name="Table9399" displayName="Table9399" ref="A4:K11" totalsRowShown="0" headerRowDxfId="137" dataDxfId="135" headerRowBorderDxfId="136" tableBorderDxfId="134">
  <tableColumns count="11">
    <tableColumn id="1" name="Year" dataDxfId="133"/>
    <tableColumn id="4" name="2015" dataDxfId="132" dataCellStyle="Comma 8"/>
    <tableColumn id="5" name="2016" dataDxfId="131" dataCellStyle="Comma 8"/>
    <tableColumn id="6" name="2017" dataDxfId="130" dataCellStyle="Comma 8"/>
    <tableColumn id="7" name="2018" dataDxfId="129" dataCellStyle="Comma 8"/>
    <tableColumn id="8" name="2019" dataDxfId="128" dataCellStyle="Comma 8"/>
    <tableColumn id="9" name="2020" dataDxfId="127" dataCellStyle="Comma 8"/>
    <tableColumn id="10" name="2021" dataDxfId="126" dataCellStyle="Comma 8"/>
    <tableColumn id="11" name="2022" dataDxfId="125" dataCellStyle="Comma 8"/>
    <tableColumn id="2" name="2023 1" dataDxfId="124" dataCellStyle="Comma 8"/>
    <tableColumn id="12" name="2024 2" dataDxfId="123" dataCellStyle="Comma 8"/>
  </tableColumns>
  <tableStyleInfo name="Table Style 1 4" showFirstColumn="0" showLastColumn="0" showRowStripes="1" showColumnStripes="0"/>
</table>
</file>

<file path=xl/tables/table9.xml><?xml version="1.0" encoding="utf-8"?>
<table xmlns="http://schemas.openxmlformats.org/spreadsheetml/2006/main" id="722" name="Table11403" displayName="Table11403" ref="A20:K29" totalsRowShown="0" headerRowDxfId="122" dataDxfId="120" headerRowBorderDxfId="121" tableBorderDxfId="119">
  <tableColumns count="11">
    <tableColumn id="1" name="Power station" dataDxfId="118"/>
    <tableColumn id="2" name="2015" dataDxfId="117" dataCellStyle="Normal 2"/>
    <tableColumn id="3" name="2016" dataDxfId="116" dataCellStyle="Normal 2"/>
    <tableColumn id="4" name="2017" dataDxfId="115" dataCellStyle="Normal 2"/>
    <tableColumn id="5" name="2018" dataDxfId="114" dataCellStyle="Normal 2"/>
    <tableColumn id="6" name="2019" dataDxfId="113" dataCellStyle="Normal 2"/>
    <tableColumn id="7" name="2020" dataDxfId="112" dataCellStyle="Normal 2"/>
    <tableColumn id="8" name="2021" dataDxfId="111" dataCellStyle="Normal 2"/>
    <tableColumn id="9" name="2022" dataDxfId="110" dataCellStyle="Normal 2"/>
    <tableColumn id="10" name="2023" dataDxfId="109" dataCellStyle="Normal 2"/>
    <tableColumn id="11" name="2024" dataDxfId="108" dataCellStyle="Normal 2"/>
  </tableColumns>
  <tableStyleInfo name="Table Style 1 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printerSettings" Target="../printerSettings/printerSettings101.bin"/><Relationship Id="rId1" Type="http://schemas.openxmlformats.org/officeDocument/2006/relationships/hyperlink" Target="https://localgovernment.govmu.org/MyDocument/Legislations/NDS%20EDITION%202015.PDF" TargetMode="External"/></Relationships>
</file>

<file path=xl/worksheets/_rels/sheet102.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hyperlink" Target="https://localgovernment.govmu.org/MyDocument/Legislations/NDS%20EDITION%202015.PDF" TargetMode="External"/></Relationships>
</file>

<file path=xl/worksheets/_rels/sheet103.xml.rels><?xml version="1.0" encoding="UTF-8" standalone="yes"?>
<Relationships xmlns="http://schemas.openxmlformats.org/package/2006/relationships"><Relationship Id="rId3" Type="http://schemas.openxmlformats.org/officeDocument/2006/relationships/hyperlink" Target="http://environment.govmu.org/English/Pages/default.aspx" TargetMode="External"/><Relationship Id="rId2" Type="http://schemas.openxmlformats.org/officeDocument/2006/relationships/hyperlink" Target="http://statsmauritius.govmu.org/English/Pages/default.aspx" TargetMode="External"/><Relationship Id="rId1" Type="http://schemas.openxmlformats.org/officeDocument/2006/relationships/hyperlink" Target="https://unstats.un.org/unsd/environment/FDES/FDES-2015-supporting-tools/FDES.pdf" TargetMode="External"/><Relationship Id="rId4"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printerSettings" Target="../printerSettings/printerSettings95.bin"/><Relationship Id="rId1" Type="http://schemas.openxmlformats.org/officeDocument/2006/relationships/hyperlink" Target="http://environment.govmu.org/English/Documents/EPA%20as%20amended%20in%202017.pdf" TargetMode="External"/></Relationships>
</file>

<file path=xl/worksheets/_rels/sheet96.xml.rels><?xml version="1.0" encoding="UTF-8" standalone="yes"?>
<Relationships xmlns="http://schemas.openxmlformats.org/package/2006/relationships"><Relationship Id="rId8" Type="http://schemas.openxmlformats.org/officeDocument/2006/relationships/hyperlink" Target="http://environment.govmu.org/English/Documents/regulations/standards%20for%20effluent%20discharge.pdf" TargetMode="External"/><Relationship Id="rId13" Type="http://schemas.openxmlformats.org/officeDocument/2006/relationships/hyperlink" Target="http://environment.govmu.org/English/Documents/regulations/EP(Control%20of%20Noise)%20Regulations%202008%20%20(114%20of%202008).pdf" TargetMode="External"/><Relationship Id="rId18" Type="http://schemas.openxmlformats.org/officeDocument/2006/relationships/hyperlink" Target="http://environment.govmu.org/Documents/Gazetted%20Environment%20Protection%20(Control%20of%20single%20use%20plastic%20products)%20Regulations%202020.pdf" TargetMode="External"/><Relationship Id="rId3" Type="http://schemas.openxmlformats.org/officeDocument/2006/relationships/hyperlink" Target="http://environment.govmu.org/English/Documents/regulations/effluent%20sugar%20cane%201999.pdf" TargetMode="External"/><Relationship Id="rId7" Type="http://schemas.openxmlformats.org/officeDocument/2006/relationships/hyperlink" Target="http://environment.govmu.org/English/Documents/regulations/Effluent%20discharge%20permit%20consolidated%20version.pdf" TargetMode="External"/><Relationship Id="rId12" Type="http://schemas.openxmlformats.org/officeDocument/2006/relationships/hyperlink" Target="http://environment.govmu.org/English/Documents/regulations/Environment%20Protection%20(Waste%20Oil)%20Regulations%202006%20(208%20of%202006).pdf" TargetMode="External"/><Relationship Id="rId17" Type="http://schemas.openxmlformats.org/officeDocument/2006/relationships/hyperlink" Target="http://environment.govmu.org/Documents/The%20Environment%20Protection%20(Display%20of%20Fuel%20Consumption%20and%20CO2%20Emission%20Label)%20Regulations%202019.pdf" TargetMode="External"/><Relationship Id="rId2" Type="http://schemas.openxmlformats.org/officeDocument/2006/relationships/hyperlink" Target="http://environment.govmu.org/English/Documents/regulations/Environmental%20standards%20for%20noise%20(GN%20No.%2017%20of%201997).pdf" TargetMode="External"/><Relationship Id="rId16" Type="http://schemas.openxmlformats.org/officeDocument/2006/relationships/hyperlink" Target="http://environment.govmu.org/English/Documents/EPA%20as%20amended%20in%202017.pdf" TargetMode="External"/><Relationship Id="rId1" Type="http://schemas.openxmlformats.org/officeDocument/2006/relationships/hyperlink" Target="http://environment.govmu.org/English/Documents/regulations/Drinking%20water%20standards%20(GN%20No.%2055%20of%201996).pdf" TargetMode="External"/><Relationship Id="rId6" Type="http://schemas.openxmlformats.org/officeDocument/2006/relationships/hyperlink" Target="http://environment.govmu.org/English/Documents/regulations/effluent%20for%20use%20in%20irrigation%20Regs%20(GN%20No.%2046%20of%202003).pdf" TargetMode="External"/><Relationship Id="rId11" Type="http://schemas.openxmlformats.org/officeDocument/2006/relationships/hyperlink" Target="http://environment.govmu.org/English/Documents/regulations/effluents%20to%20ocean%202003.pdf" TargetMode="External"/><Relationship Id="rId5" Type="http://schemas.openxmlformats.org/officeDocument/2006/relationships/hyperlink" Target="http://environment.govmu.org/English/Documents/regulations/Hazardous%20wastes%20regs%20(GN%20No157%20of%202001)(2).pdf" TargetMode="External"/><Relationship Id="rId15" Type="http://schemas.openxmlformats.org/officeDocument/2006/relationships/hyperlink" Target="http://environment.govmu.org/English/Documents/regulations/Environment%20Protection%20(Banning%20of%20Plastic%20Bags)%20Regulations%202015.pdf" TargetMode="External"/><Relationship Id="rId10" Type="http://schemas.openxmlformats.org/officeDocument/2006/relationships/hyperlink" Target="http://environment.govmu.org/English/Documents/regulations/Effluent%20discharge%20permit%20consolidated%20version.pdf" TargetMode="External"/><Relationship Id="rId19" Type="http://schemas.openxmlformats.org/officeDocument/2006/relationships/printerSettings" Target="../printerSettings/printerSettings96.bin"/><Relationship Id="rId4" Type="http://schemas.openxmlformats.org/officeDocument/2006/relationships/hyperlink" Target="http://environment.govmu.org/English/Documents/regulations/standards%20for%20Air(GN%20No.%20105%20of%201998).doc" TargetMode="External"/><Relationship Id="rId9" Type="http://schemas.openxmlformats.org/officeDocument/2006/relationships/hyperlink" Target="http://environment.govmu.org/English/Documents/regulations/Environment%20Protection%20(Polyethelene%20Terephthalate%20(PET)%20Bottle%20Permit)%20Regulations%202001.pdf" TargetMode="External"/><Relationship Id="rId14" Type="http://schemas.openxmlformats.org/officeDocument/2006/relationships/hyperlink" Target="http://environment.govmu.org/English/Documents/regulations/Industrial%20waste%20audit%202008%20(182%20of%202008).pdf" TargetMode="External"/></Relationships>
</file>

<file path=xl/worksheets/_rels/sheet97.xml.rels><?xml version="1.0" encoding="UTF-8" standalone="yes"?>
<Relationships xmlns="http://schemas.openxmlformats.org/package/2006/relationships"><Relationship Id="rId2" Type="http://schemas.openxmlformats.org/officeDocument/2006/relationships/printerSettings" Target="../printerSettings/printerSettings97.bin"/><Relationship Id="rId1" Type="http://schemas.openxmlformats.org/officeDocument/2006/relationships/hyperlink" Target="http://environment.govmu.org/English/eia/Pages/Environmental-Impact-Assessment.aspx" TargetMode="External"/></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B45"/>
  <sheetViews>
    <sheetView tabSelected="1" workbookViewId="0">
      <selection activeCell="E7" sqref="E7"/>
    </sheetView>
  </sheetViews>
  <sheetFormatPr defaultRowHeight="15" x14ac:dyDescent="0.25"/>
  <cols>
    <col min="1" max="1" width="77.85546875" customWidth="1"/>
  </cols>
  <sheetData>
    <row r="1" spans="1:2" ht="15.75" x14ac:dyDescent="0.25">
      <c r="A1" s="344" t="s">
        <v>1946</v>
      </c>
      <c r="B1" s="171"/>
    </row>
    <row r="2" spans="1:2" ht="15.75" x14ac:dyDescent="0.25">
      <c r="A2" s="345" t="s">
        <v>2933</v>
      </c>
      <c r="B2" s="171"/>
    </row>
    <row r="3" spans="1:2" ht="15.75" x14ac:dyDescent="0.25">
      <c r="A3" s="346"/>
      <c r="B3" s="171"/>
    </row>
    <row r="4" spans="1:2" ht="15.75" x14ac:dyDescent="0.25">
      <c r="A4" s="345" t="s">
        <v>1916</v>
      </c>
      <c r="B4" s="171"/>
    </row>
    <row r="5" spans="1:2" ht="36" customHeight="1" x14ac:dyDescent="0.25">
      <c r="A5" s="325" t="s">
        <v>3193</v>
      </c>
      <c r="B5" s="171"/>
    </row>
    <row r="6" spans="1:2" ht="95.25" customHeight="1" x14ac:dyDescent="0.25">
      <c r="A6" s="347" t="s">
        <v>2670</v>
      </c>
      <c r="B6" s="171"/>
    </row>
    <row r="7" spans="1:2" ht="31.5" x14ac:dyDescent="0.25">
      <c r="A7" s="873" t="s">
        <v>2934</v>
      </c>
      <c r="B7" s="171"/>
    </row>
    <row r="8" spans="1:2" ht="15.75" x14ac:dyDescent="0.25">
      <c r="A8" s="873"/>
      <c r="B8" s="171"/>
    </row>
    <row r="9" spans="1:2" ht="34.5" customHeight="1" x14ac:dyDescent="0.25">
      <c r="A9" s="321" t="s">
        <v>1957</v>
      </c>
      <c r="B9" s="321"/>
    </row>
    <row r="10" spans="1:2" ht="15.75" x14ac:dyDescent="0.25">
      <c r="A10" s="322" t="s">
        <v>1947</v>
      </c>
      <c r="B10" s="171"/>
    </row>
    <row r="11" spans="1:2" ht="15.75" x14ac:dyDescent="0.25">
      <c r="A11" s="323" t="s">
        <v>1473</v>
      </c>
      <c r="B11" s="171"/>
    </row>
    <row r="12" spans="1:2" ht="15.75" x14ac:dyDescent="0.25">
      <c r="A12" s="323" t="s">
        <v>1474</v>
      </c>
      <c r="B12" s="171"/>
    </row>
    <row r="13" spans="1:2" ht="31.5" x14ac:dyDescent="0.25">
      <c r="A13" s="323" t="s">
        <v>2931</v>
      </c>
      <c r="B13" s="171"/>
    </row>
    <row r="14" spans="1:2" ht="15.75" x14ac:dyDescent="0.25">
      <c r="A14" s="323" t="s">
        <v>1476</v>
      </c>
      <c r="B14" s="171"/>
    </row>
    <row r="15" spans="1:2" ht="31.5" x14ac:dyDescent="0.25">
      <c r="A15" s="323" t="s">
        <v>2932</v>
      </c>
      <c r="B15" s="171"/>
    </row>
    <row r="16" spans="1:2" ht="31.5" x14ac:dyDescent="0.25">
      <c r="A16" s="323" t="s">
        <v>2921</v>
      </c>
      <c r="B16" s="171"/>
    </row>
    <row r="17" spans="1:2" ht="15.75" x14ac:dyDescent="0.25">
      <c r="A17" s="323" t="s">
        <v>1478</v>
      </c>
      <c r="B17" s="171"/>
    </row>
    <row r="18" spans="1:2" ht="15.75" x14ac:dyDescent="0.25">
      <c r="A18" s="324" t="s">
        <v>1479</v>
      </c>
      <c r="B18" s="171"/>
    </row>
    <row r="19" spans="1:2" ht="15.75" x14ac:dyDescent="0.25">
      <c r="A19" s="323" t="s">
        <v>1480</v>
      </c>
      <c r="B19" s="171"/>
    </row>
    <row r="20" spans="1:2" ht="15.75" x14ac:dyDescent="0.25">
      <c r="A20" s="323" t="s">
        <v>1481</v>
      </c>
      <c r="B20" s="171"/>
    </row>
    <row r="21" spans="1:2" ht="15.75" x14ac:dyDescent="0.25">
      <c r="A21" s="323" t="s">
        <v>1482</v>
      </c>
      <c r="B21" s="171"/>
    </row>
    <row r="22" spans="1:2" ht="15.75" x14ac:dyDescent="0.25">
      <c r="A22" s="323" t="s">
        <v>1483</v>
      </c>
      <c r="B22" s="171"/>
    </row>
    <row r="23" spans="1:2" ht="15.75" x14ac:dyDescent="0.25">
      <c r="A23" s="323" t="s">
        <v>1484</v>
      </c>
      <c r="B23" s="171"/>
    </row>
    <row r="24" spans="1:2" ht="15.75" x14ac:dyDescent="0.25">
      <c r="A24" s="323" t="s">
        <v>1896</v>
      </c>
      <c r="B24" s="171"/>
    </row>
    <row r="25" spans="1:2" ht="15.75" x14ac:dyDescent="0.25">
      <c r="A25" s="171"/>
      <c r="B25" s="171"/>
    </row>
    <row r="26" spans="1:2" ht="15.75" x14ac:dyDescent="0.25">
      <c r="A26" s="2006" t="s">
        <v>1955</v>
      </c>
      <c r="B26" s="2006"/>
    </row>
    <row r="27" spans="1:2" ht="15.75" customHeight="1" x14ac:dyDescent="0.25">
      <c r="A27" s="325" t="s">
        <v>1956</v>
      </c>
      <c r="B27" s="325"/>
    </row>
    <row r="28" spans="1:2" ht="15.75" x14ac:dyDescent="0.25">
      <c r="A28" s="344" t="s">
        <v>1917</v>
      </c>
      <c r="B28" s="171"/>
    </row>
    <row r="29" spans="1:2" ht="15.75" x14ac:dyDescent="0.25">
      <c r="A29" s="171"/>
      <c r="B29" s="171"/>
    </row>
    <row r="30" spans="1:2" ht="15.75" x14ac:dyDescent="0.25">
      <c r="A30" s="1046" t="s">
        <v>2935</v>
      </c>
      <c r="B30" s="171"/>
    </row>
    <row r="31" spans="1:2" ht="15.75" x14ac:dyDescent="0.25">
      <c r="B31" s="171"/>
    </row>
    <row r="45" ht="63" customHeight="1" x14ac:dyDescent="0.25"/>
  </sheetData>
  <mergeCells count="1">
    <mergeCell ref="A26:B26"/>
  </mergeCells>
  <hyperlinks>
    <hyperlink ref="A28" location="'Concepts and definition'!A1" display="Concepts and definitions"/>
    <hyperlink ref="A1" location="'Table of content'!A1" display="Back to Table of Content"/>
  </hyperlinks>
  <pageMargins left="0.56999999999999995" right="0.26"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47"/>
  <sheetViews>
    <sheetView workbookViewId="0">
      <selection sqref="A1:C1"/>
    </sheetView>
  </sheetViews>
  <sheetFormatPr defaultColWidth="9.140625" defaultRowHeight="15" x14ac:dyDescent="0.25"/>
  <sheetData>
    <row r="1" spans="1:3" ht="15.75" x14ac:dyDescent="0.25">
      <c r="A1" s="2014" t="s">
        <v>1946</v>
      </c>
      <c r="B1" s="2014"/>
      <c r="C1" s="2014"/>
    </row>
    <row r="5" spans="1:3" ht="36" customHeight="1" x14ac:dyDescent="0.25">
      <c r="A5" s="325" t="s">
        <v>2243</v>
      </c>
    </row>
    <row r="34" spans="1:10" ht="34.5" customHeight="1" x14ac:dyDescent="0.25">
      <c r="A34" s="2015" t="s">
        <v>1884</v>
      </c>
      <c r="B34" s="2015"/>
      <c r="C34" s="2015"/>
      <c r="D34" s="2015"/>
      <c r="E34" s="2015"/>
      <c r="F34" s="2015"/>
      <c r="G34" s="2015"/>
      <c r="H34" s="2015"/>
      <c r="I34" s="2015"/>
      <c r="J34" s="2015"/>
    </row>
    <row r="35" spans="1:10" ht="41.25" customHeight="1" x14ac:dyDescent="0.25">
      <c r="A35" s="2015" t="s">
        <v>1885</v>
      </c>
      <c r="B35" s="2015"/>
      <c r="C35" s="2015"/>
      <c r="D35" s="2015"/>
      <c r="E35" s="2015"/>
      <c r="F35" s="2015"/>
      <c r="G35" s="2015"/>
      <c r="H35" s="2015"/>
      <c r="I35" s="2015"/>
      <c r="J35" s="2015"/>
    </row>
    <row r="47" spans="1:10" ht="63" customHeight="1" x14ac:dyDescent="0.25"/>
  </sheetData>
  <mergeCells count="3">
    <mergeCell ref="A1:C1"/>
    <mergeCell ref="A34:J34"/>
    <mergeCell ref="A35:J35"/>
  </mergeCells>
  <hyperlinks>
    <hyperlink ref="A1" location="'Table of content'!A1" display="Back to Table of Content"/>
  </hyperlinks>
  <pageMargins left="0.7" right="0.21" top="0.75" bottom="0.75" header="0.3" footer="0.3"/>
  <pageSetup orientation="portrait"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C49"/>
  <sheetViews>
    <sheetView workbookViewId="0">
      <selection activeCell="F5" sqref="F5"/>
    </sheetView>
  </sheetViews>
  <sheetFormatPr defaultColWidth="9.140625" defaultRowHeight="15.75" x14ac:dyDescent="0.25"/>
  <cols>
    <col min="1" max="1" width="70.42578125" style="171" customWidth="1"/>
    <col min="2" max="2" width="29.7109375" style="207" customWidth="1"/>
    <col min="3" max="3" width="24.5703125" style="207" customWidth="1"/>
    <col min="4" max="16384" width="9.140625" style="171"/>
  </cols>
  <sheetData>
    <row r="1" spans="1:3" x14ac:dyDescent="0.25">
      <c r="A1" s="594" t="s">
        <v>1946</v>
      </c>
    </row>
    <row r="2" spans="1:3" ht="48" customHeight="1" x14ac:dyDescent="0.25">
      <c r="A2" s="2647" t="s">
        <v>3084</v>
      </c>
      <c r="B2" s="2647"/>
      <c r="C2" s="2647"/>
    </row>
    <row r="3" spans="1:3" customFormat="1" ht="22.5" customHeight="1" x14ac:dyDescent="0.25">
      <c r="A3" s="2645" t="s">
        <v>1311</v>
      </c>
      <c r="B3" s="2586" t="s">
        <v>1312</v>
      </c>
      <c r="C3" s="2588"/>
    </row>
    <row r="4" spans="1:3" customFormat="1" ht="36" customHeight="1" x14ac:dyDescent="0.25">
      <c r="A4" s="2646"/>
      <c r="B4" s="628" t="s">
        <v>1313</v>
      </c>
      <c r="C4" s="173" t="s">
        <v>1314</v>
      </c>
    </row>
    <row r="5" spans="1:3" customFormat="1" ht="44.25" customHeight="1" x14ac:dyDescent="0.25">
      <c r="A5" s="2586" t="s">
        <v>1315</v>
      </c>
      <c r="B5" s="2587"/>
      <c r="C5" s="2588"/>
    </row>
    <row r="6" spans="1:3" customFormat="1" ht="44.25" customHeight="1" x14ac:dyDescent="0.25">
      <c r="A6" s="189" t="s">
        <v>1316</v>
      </c>
      <c r="B6" s="190" t="s">
        <v>1317</v>
      </c>
      <c r="C6" s="191" t="s">
        <v>1318</v>
      </c>
    </row>
    <row r="7" spans="1:3" customFormat="1" ht="44.25" customHeight="1" x14ac:dyDescent="0.25">
      <c r="A7" s="192" t="s">
        <v>1319</v>
      </c>
      <c r="B7" s="193" t="s">
        <v>1320</v>
      </c>
      <c r="C7" s="194" t="s">
        <v>1321</v>
      </c>
    </row>
    <row r="8" spans="1:3" customFormat="1" ht="44.25" customHeight="1" x14ac:dyDescent="0.25">
      <c r="A8" s="195" t="s">
        <v>1322</v>
      </c>
      <c r="B8" s="196" t="s">
        <v>1323</v>
      </c>
      <c r="C8" s="197" t="s">
        <v>1324</v>
      </c>
    </row>
    <row r="9" spans="1:3" customFormat="1" ht="63" x14ac:dyDescent="0.25">
      <c r="A9" s="198" t="s">
        <v>1325</v>
      </c>
      <c r="B9" s="196" t="s">
        <v>1326</v>
      </c>
      <c r="C9" s="199" t="s">
        <v>1327</v>
      </c>
    </row>
    <row r="10" spans="1:3" customFormat="1" ht="44.25" customHeight="1" x14ac:dyDescent="0.25">
      <c r="A10" s="200" t="s">
        <v>1328</v>
      </c>
      <c r="B10" s="201" t="s">
        <v>1329</v>
      </c>
      <c r="C10" s="202" t="s">
        <v>1330</v>
      </c>
    </row>
    <row r="11" spans="1:3" customFormat="1" ht="44.25" customHeight="1" x14ac:dyDescent="0.25">
      <c r="A11" s="347"/>
      <c r="B11" s="946"/>
      <c r="C11" s="947"/>
    </row>
    <row r="12" spans="1:3" customFormat="1" ht="44.25" customHeight="1" x14ac:dyDescent="0.25">
      <c r="A12" s="2589" t="s">
        <v>1331</v>
      </c>
      <c r="B12" s="2589"/>
      <c r="C12" s="2589"/>
    </row>
    <row r="13" spans="1:3" customFormat="1" ht="44.25" customHeight="1" x14ac:dyDescent="0.25">
      <c r="A13" s="189" t="s">
        <v>1332</v>
      </c>
      <c r="B13" s="203" t="s">
        <v>1333</v>
      </c>
      <c r="C13" s="191" t="s">
        <v>1334</v>
      </c>
    </row>
    <row r="14" spans="1:3" customFormat="1" ht="44.25" customHeight="1" x14ac:dyDescent="0.25">
      <c r="A14" s="195" t="s">
        <v>1335</v>
      </c>
      <c r="B14" s="196" t="s">
        <v>1336</v>
      </c>
      <c r="C14" s="197" t="s">
        <v>1337</v>
      </c>
    </row>
    <row r="15" spans="1:3" customFormat="1" ht="44.25" customHeight="1" x14ac:dyDescent="0.25">
      <c r="A15" s="195" t="s">
        <v>1338</v>
      </c>
      <c r="B15" s="204" t="s">
        <v>1339</v>
      </c>
      <c r="C15" s="197" t="s">
        <v>1340</v>
      </c>
    </row>
    <row r="16" spans="1:3" customFormat="1" ht="44.25" customHeight="1" x14ac:dyDescent="0.25">
      <c r="A16" s="195" t="s">
        <v>1341</v>
      </c>
      <c r="B16" s="196" t="s">
        <v>1342</v>
      </c>
      <c r="C16" s="197" t="s">
        <v>1343</v>
      </c>
    </row>
    <row r="17" spans="1:3" customFormat="1" ht="44.25" customHeight="1" x14ac:dyDescent="0.25">
      <c r="A17" s="200" t="s">
        <v>1344</v>
      </c>
      <c r="B17" s="205" t="s">
        <v>1345</v>
      </c>
      <c r="C17" s="206" t="s">
        <v>1346</v>
      </c>
    </row>
    <row r="18" spans="1:3" customFormat="1" ht="44.25" customHeight="1" x14ac:dyDescent="0.25">
      <c r="A18" s="195" t="s">
        <v>1347</v>
      </c>
      <c r="B18" s="196" t="s">
        <v>1348</v>
      </c>
      <c r="C18" s="197" t="s">
        <v>1349</v>
      </c>
    </row>
    <row r="19" spans="1:3" customFormat="1" ht="44.25" customHeight="1" x14ac:dyDescent="0.25">
      <c r="A19" s="192" t="s">
        <v>1350</v>
      </c>
      <c r="B19" s="196" t="s">
        <v>1351</v>
      </c>
      <c r="C19" s="197" t="s">
        <v>1352</v>
      </c>
    </row>
    <row r="20" spans="1:3" customFormat="1" ht="44.25" customHeight="1" x14ac:dyDescent="0.25">
      <c r="A20" s="208" t="s">
        <v>1353</v>
      </c>
      <c r="B20" s="209" t="s">
        <v>1354</v>
      </c>
      <c r="C20" s="210" t="s">
        <v>1355</v>
      </c>
    </row>
    <row r="21" spans="1:3" customFormat="1" ht="44.25" customHeight="1" x14ac:dyDescent="0.25">
      <c r="A21" s="189" t="s">
        <v>1356</v>
      </c>
      <c r="B21" s="211" t="s">
        <v>1357</v>
      </c>
      <c r="C21" s="212" t="s">
        <v>1349</v>
      </c>
    </row>
    <row r="22" spans="1:3" customFormat="1" ht="44.25" customHeight="1" x14ac:dyDescent="0.25">
      <c r="A22" s="949"/>
      <c r="B22" s="943"/>
      <c r="C22" s="948"/>
    </row>
    <row r="23" spans="1:3" customFormat="1" ht="44.25" customHeight="1" x14ac:dyDescent="0.25">
      <c r="A23" s="2648" t="s">
        <v>1358</v>
      </c>
      <c r="B23" s="2648"/>
      <c r="C23" s="2648"/>
    </row>
    <row r="24" spans="1:3" customFormat="1" ht="52.5" customHeight="1" x14ac:dyDescent="0.25">
      <c r="A24" s="213" t="s">
        <v>1359</v>
      </c>
      <c r="B24" s="214" t="s">
        <v>1360</v>
      </c>
      <c r="C24" s="212" t="s">
        <v>1361</v>
      </c>
    </row>
    <row r="25" spans="1:3" customFormat="1" ht="44.25" customHeight="1" x14ac:dyDescent="0.25">
      <c r="A25" s="215" t="s">
        <v>2416</v>
      </c>
      <c r="B25" s="216" t="s">
        <v>1362</v>
      </c>
      <c r="C25" s="204" t="s">
        <v>1363</v>
      </c>
    </row>
    <row r="26" spans="1:3" customFormat="1" ht="44.25" customHeight="1" x14ac:dyDescent="0.25">
      <c r="A26" s="215" t="s">
        <v>1364</v>
      </c>
      <c r="B26" s="216" t="s">
        <v>1365</v>
      </c>
      <c r="C26" s="204" t="s">
        <v>1366</v>
      </c>
    </row>
    <row r="27" spans="1:3" customFormat="1" ht="44.25" customHeight="1" x14ac:dyDescent="0.25">
      <c r="A27" s="215" t="s">
        <v>1367</v>
      </c>
      <c r="B27" s="216" t="s">
        <v>1368</v>
      </c>
      <c r="C27" s="204" t="s">
        <v>1369</v>
      </c>
    </row>
    <row r="28" spans="1:3" customFormat="1" ht="44.25" customHeight="1" x14ac:dyDescent="0.25">
      <c r="A28" s="215" t="s">
        <v>1370</v>
      </c>
      <c r="B28" s="216" t="s">
        <v>1371</v>
      </c>
      <c r="C28" s="204" t="s">
        <v>1372</v>
      </c>
    </row>
    <row r="29" spans="1:3" customFormat="1" ht="44.25" customHeight="1" x14ac:dyDescent="0.25">
      <c r="A29" s="215" t="s">
        <v>1373</v>
      </c>
      <c r="B29" s="216" t="s">
        <v>1374</v>
      </c>
      <c r="C29" s="204" t="s">
        <v>1375</v>
      </c>
    </row>
    <row r="30" spans="1:3" customFormat="1" ht="44.25" customHeight="1" x14ac:dyDescent="0.25">
      <c r="A30" s="217" t="s">
        <v>1376</v>
      </c>
      <c r="B30" s="218" t="s">
        <v>1377</v>
      </c>
      <c r="C30" s="219" t="s">
        <v>1378</v>
      </c>
    </row>
    <row r="31" spans="1:3" customFormat="1" ht="44.25" customHeight="1" x14ac:dyDescent="0.25">
      <c r="A31" s="950"/>
      <c r="B31" s="944"/>
      <c r="C31" s="945"/>
    </row>
    <row r="32" spans="1:3" customFormat="1" ht="44.25" customHeight="1" x14ac:dyDescent="0.25">
      <c r="A32" s="2648" t="s">
        <v>1379</v>
      </c>
      <c r="B32" s="2648"/>
      <c r="C32" s="2648"/>
    </row>
    <row r="33" spans="1:3" customFormat="1" ht="44.25" customHeight="1" x14ac:dyDescent="0.25">
      <c r="A33" s="195" t="s">
        <v>1380</v>
      </c>
      <c r="B33" s="216" t="s">
        <v>1381</v>
      </c>
      <c r="C33" s="204" t="s">
        <v>1382</v>
      </c>
    </row>
    <row r="34" spans="1:3" customFormat="1" ht="44.25" customHeight="1" x14ac:dyDescent="0.25">
      <c r="A34" s="189" t="s">
        <v>1383</v>
      </c>
      <c r="B34" s="214" t="s">
        <v>1384</v>
      </c>
      <c r="C34" s="212" t="s">
        <v>1385</v>
      </c>
    </row>
    <row r="35" spans="1:3" customFormat="1" ht="44.25" customHeight="1" x14ac:dyDescent="0.25">
      <c r="A35" s="195" t="s">
        <v>1386</v>
      </c>
      <c r="B35" s="216" t="s">
        <v>1381</v>
      </c>
      <c r="C35" s="204" t="s">
        <v>1387</v>
      </c>
    </row>
    <row r="36" spans="1:3" ht="44.25" customHeight="1" x14ac:dyDescent="0.25">
      <c r="A36" s="195" t="s">
        <v>1388</v>
      </c>
      <c r="B36" s="216" t="s">
        <v>1389</v>
      </c>
      <c r="C36" s="204" t="s">
        <v>1390</v>
      </c>
    </row>
    <row r="37" spans="1:3" ht="44.25" customHeight="1" x14ac:dyDescent="0.25">
      <c r="A37" s="195" t="s">
        <v>1391</v>
      </c>
      <c r="B37" s="216" t="s">
        <v>1392</v>
      </c>
      <c r="C37" s="204" t="s">
        <v>1393</v>
      </c>
    </row>
    <row r="38" spans="1:3" ht="44.25" customHeight="1" x14ac:dyDescent="0.25">
      <c r="A38" s="195" t="s">
        <v>1394</v>
      </c>
      <c r="B38" s="216" t="s">
        <v>1395</v>
      </c>
      <c r="C38" s="196" t="s">
        <v>1396</v>
      </c>
    </row>
    <row r="39" spans="1:3" ht="44.25" customHeight="1" x14ac:dyDescent="0.25">
      <c r="A39" s="192" t="s">
        <v>1397</v>
      </c>
      <c r="B39" s="216" t="s">
        <v>1398</v>
      </c>
      <c r="C39" s="220">
        <v>1998</v>
      </c>
    </row>
    <row r="40" spans="1:3" ht="48.75" customHeight="1" x14ac:dyDescent="0.25">
      <c r="A40" s="195" t="s">
        <v>1399</v>
      </c>
      <c r="B40" s="221" t="s">
        <v>1400</v>
      </c>
      <c r="C40" s="204" t="s">
        <v>1401</v>
      </c>
    </row>
    <row r="41" spans="1:3" ht="48" customHeight="1" x14ac:dyDescent="0.25">
      <c r="A41" s="192" t="s">
        <v>1402</v>
      </c>
      <c r="B41" s="221" t="s">
        <v>1403</v>
      </c>
      <c r="C41" s="204" t="s">
        <v>1404</v>
      </c>
    </row>
    <row r="42" spans="1:3" ht="44.25" customHeight="1" x14ac:dyDescent="0.25">
      <c r="A42" s="192" t="s">
        <v>1405</v>
      </c>
      <c r="B42" s="221" t="s">
        <v>1406</v>
      </c>
      <c r="C42" s="204" t="s">
        <v>1407</v>
      </c>
    </row>
    <row r="43" spans="1:3" ht="48.75" customHeight="1" x14ac:dyDescent="0.25">
      <c r="A43" s="192" t="s">
        <v>1408</v>
      </c>
      <c r="B43" s="221" t="s">
        <v>1409</v>
      </c>
      <c r="C43" s="204" t="s">
        <v>1410</v>
      </c>
    </row>
    <row r="44" spans="1:3" ht="44.25" customHeight="1" x14ac:dyDescent="0.25">
      <c r="A44" s="200" t="s">
        <v>1411</v>
      </c>
      <c r="B44" s="222" t="s">
        <v>1412</v>
      </c>
      <c r="C44" s="210" t="s">
        <v>1413</v>
      </c>
    </row>
    <row r="45" spans="1:3" ht="44.25" customHeight="1" x14ac:dyDescent="0.25">
      <c r="A45" s="2648" t="s">
        <v>1414</v>
      </c>
      <c r="B45" s="2648"/>
      <c r="C45" s="2648"/>
    </row>
    <row r="46" spans="1:3" ht="44.25" customHeight="1" x14ac:dyDescent="0.25">
      <c r="A46" s="223" t="s">
        <v>1415</v>
      </c>
      <c r="B46" s="224" t="s">
        <v>1416</v>
      </c>
      <c r="C46" s="225" t="s">
        <v>1417</v>
      </c>
    </row>
    <row r="47" spans="1:3" ht="44.25" customHeight="1" x14ac:dyDescent="0.25">
      <c r="A47" s="217" t="s">
        <v>1418</v>
      </c>
      <c r="B47" s="226" t="s">
        <v>1419</v>
      </c>
      <c r="C47" s="209" t="s">
        <v>1420</v>
      </c>
    </row>
    <row r="48" spans="1:3" x14ac:dyDescent="0.25">
      <c r="A48" s="2541" t="s">
        <v>688</v>
      </c>
      <c r="B48" s="2541"/>
      <c r="C48" s="2541"/>
    </row>
    <row r="49" spans="1:3" ht="105" customHeight="1" x14ac:dyDescent="0.25">
      <c r="A49" s="2636" t="s">
        <v>2157</v>
      </c>
      <c r="B49" s="2636"/>
      <c r="C49" s="2636"/>
    </row>
  </sheetData>
  <mergeCells count="10">
    <mergeCell ref="A49:C49"/>
    <mergeCell ref="A2:C2"/>
    <mergeCell ref="A3:A4"/>
    <mergeCell ref="B3:C3"/>
    <mergeCell ref="A5:C5"/>
    <mergeCell ref="A12:C12"/>
    <mergeCell ref="A23:C23"/>
    <mergeCell ref="A32:C32"/>
    <mergeCell ref="A48:C48"/>
    <mergeCell ref="A45:C45"/>
  </mergeCells>
  <hyperlinks>
    <hyperlink ref="A1" location="'Table of content'!A1" display="Back to Table of Content"/>
  </hyperlinks>
  <pageMargins left="0.45" right="0.32" top="0.49" bottom="0.16" header="0.28999999999999998" footer="0.22"/>
  <pageSetup paperSize="9"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D13"/>
  <sheetViews>
    <sheetView zoomScaleNormal="100" workbookViewId="0"/>
  </sheetViews>
  <sheetFormatPr defaultColWidth="9.140625" defaultRowHeight="12.75" x14ac:dyDescent="0.2"/>
  <cols>
    <col min="1" max="1" width="55.42578125" style="176" customWidth="1"/>
    <col min="2" max="3" width="9.140625" style="22"/>
    <col min="4" max="4" width="10.28515625" style="22" customWidth="1"/>
    <col min="5" max="16384" width="9.140625" style="176"/>
  </cols>
  <sheetData>
    <row r="1" spans="1:4" ht="15.75" x14ac:dyDescent="0.25">
      <c r="A1" s="594" t="s">
        <v>1946</v>
      </c>
      <c r="B1" s="117"/>
      <c r="C1" s="117"/>
      <c r="D1" s="117"/>
    </row>
    <row r="2" spans="1:4" ht="18.75" customHeight="1" x14ac:dyDescent="0.25">
      <c r="A2" s="21" t="s">
        <v>2575</v>
      </c>
      <c r="B2" s="117"/>
      <c r="C2" s="117"/>
      <c r="D2" s="117"/>
    </row>
    <row r="3" spans="1:4" ht="15.75" x14ac:dyDescent="0.25">
      <c r="A3" s="338"/>
      <c r="B3" s="117"/>
      <c r="C3" s="117"/>
      <c r="D3" s="117"/>
    </row>
    <row r="4" spans="1:4" ht="30.75" customHeight="1" x14ac:dyDescent="0.2">
      <c r="A4" s="320" t="s">
        <v>1421</v>
      </c>
      <c r="B4" s="2649" t="s">
        <v>1287</v>
      </c>
      <c r="C4" s="2650"/>
      <c r="D4" s="2651"/>
    </row>
    <row r="5" spans="1:4" ht="38.25" customHeight="1" x14ac:dyDescent="0.25">
      <c r="A5" s="632" t="s">
        <v>1422</v>
      </c>
      <c r="B5" s="2652" t="s">
        <v>2912</v>
      </c>
      <c r="C5" s="2653"/>
      <c r="D5" s="2654"/>
    </row>
    <row r="6" spans="1:4" ht="38.25" customHeight="1" x14ac:dyDescent="0.25">
      <c r="A6" s="174" t="s">
        <v>1423</v>
      </c>
      <c r="B6" s="2655"/>
      <c r="C6" s="2656"/>
      <c r="D6" s="2657"/>
    </row>
    <row r="7" spans="1:4" ht="38.25" customHeight="1" x14ac:dyDescent="0.25">
      <c r="A7" s="633" t="s">
        <v>1424</v>
      </c>
      <c r="B7" s="2655"/>
      <c r="C7" s="2656"/>
      <c r="D7" s="2657"/>
    </row>
    <row r="8" spans="1:4" ht="38.25" customHeight="1" x14ac:dyDescent="0.25">
      <c r="A8" s="633" t="s">
        <v>1425</v>
      </c>
      <c r="B8" s="2655"/>
      <c r="C8" s="2656"/>
      <c r="D8" s="2657"/>
    </row>
    <row r="9" spans="1:4" ht="38.25" customHeight="1" x14ac:dyDescent="0.25">
      <c r="A9" s="633" t="s">
        <v>1426</v>
      </c>
      <c r="B9" s="2655"/>
      <c r="C9" s="2656"/>
      <c r="D9" s="2657"/>
    </row>
    <row r="10" spans="1:4" ht="38.25" customHeight="1" x14ac:dyDescent="0.25">
      <c r="A10" s="633" t="s">
        <v>1427</v>
      </c>
      <c r="B10" s="2655"/>
      <c r="C10" s="2656"/>
      <c r="D10" s="2657"/>
    </row>
    <row r="11" spans="1:4" ht="38.25" customHeight="1" x14ac:dyDescent="0.25">
      <c r="A11" s="633" t="s">
        <v>1428</v>
      </c>
      <c r="B11" s="2655"/>
      <c r="C11" s="2656"/>
      <c r="D11" s="2657"/>
    </row>
    <row r="12" spans="1:4" ht="38.25" customHeight="1" x14ac:dyDescent="0.25">
      <c r="A12" s="633" t="s">
        <v>1429</v>
      </c>
      <c r="B12" s="2655"/>
      <c r="C12" s="2656"/>
      <c r="D12" s="2657"/>
    </row>
    <row r="13" spans="1:4" s="227" customFormat="1" ht="37.5" customHeight="1" x14ac:dyDescent="0.25">
      <c r="A13" s="2541" t="s">
        <v>688</v>
      </c>
      <c r="B13" s="2541"/>
      <c r="C13" s="2541"/>
      <c r="D13" s="2541"/>
    </row>
  </sheetData>
  <mergeCells count="3">
    <mergeCell ref="B4:D4"/>
    <mergeCell ref="B5:D12"/>
    <mergeCell ref="A13:D13"/>
  </mergeCells>
  <hyperlinks>
    <hyperlink ref="B5" r:id="rId1"/>
    <hyperlink ref="A1" location="'Table of content'!A1" display="Back to Table of Content"/>
  </hyperlinks>
  <printOptions horizontalCentered="1"/>
  <pageMargins left="0.69" right="0.39" top="0.71" bottom="0.75" header="0.3" footer="0.3"/>
  <pageSetup paperSize="9" orientation="portrait"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E25"/>
  <sheetViews>
    <sheetView workbookViewId="0">
      <selection activeCell="E5" sqref="E5:E24"/>
    </sheetView>
  </sheetViews>
  <sheetFormatPr defaultColWidth="9.140625" defaultRowHeight="16.5" x14ac:dyDescent="0.25"/>
  <cols>
    <col min="1" max="1" width="38.42578125" style="228" customWidth="1"/>
    <col min="2" max="2" width="10.5703125" style="228" customWidth="1"/>
    <col min="3" max="3" width="9.42578125" style="228" customWidth="1"/>
    <col min="4" max="4" width="16.140625" style="228" customWidth="1"/>
    <col min="5" max="5" width="21.140625" style="167" customWidth="1"/>
    <col min="6" max="16384" width="9.140625" style="228"/>
  </cols>
  <sheetData>
    <row r="1" spans="1:5" x14ac:dyDescent="0.25">
      <c r="A1" s="594" t="s">
        <v>1946</v>
      </c>
      <c r="B1" s="171"/>
      <c r="C1" s="171"/>
      <c r="D1" s="171"/>
      <c r="E1" s="117"/>
    </row>
    <row r="2" spans="1:5" x14ac:dyDescent="0.25">
      <c r="A2" s="21" t="s">
        <v>2576</v>
      </c>
      <c r="B2" s="171"/>
      <c r="C2" s="171"/>
      <c r="D2" s="171"/>
      <c r="E2" s="117"/>
    </row>
    <row r="3" spans="1:5" ht="12.75" customHeight="1" x14ac:dyDescent="0.25">
      <c r="A3" s="171"/>
      <c r="B3" s="171"/>
      <c r="C3" s="171"/>
      <c r="D3" s="171"/>
      <c r="E3" s="117"/>
    </row>
    <row r="4" spans="1:5" ht="39.75" customHeight="1" x14ac:dyDescent="0.25">
      <c r="A4" s="320" t="s">
        <v>46</v>
      </c>
      <c r="B4" s="173" t="s">
        <v>1430</v>
      </c>
      <c r="C4" s="173" t="s">
        <v>1431</v>
      </c>
      <c r="D4" s="173" t="s">
        <v>1432</v>
      </c>
      <c r="E4" s="334" t="s">
        <v>1287</v>
      </c>
    </row>
    <row r="5" spans="1:5" ht="30.75" customHeight="1" x14ac:dyDescent="0.25">
      <c r="A5" s="632" t="s">
        <v>763</v>
      </c>
      <c r="B5" s="760">
        <v>1</v>
      </c>
      <c r="C5" s="760">
        <v>7</v>
      </c>
      <c r="D5" s="761">
        <v>525</v>
      </c>
      <c r="E5" s="2658" t="s">
        <v>2912</v>
      </c>
    </row>
    <row r="6" spans="1:5" ht="30.75" customHeight="1" x14ac:dyDescent="0.25">
      <c r="A6" s="633" t="s">
        <v>763</v>
      </c>
      <c r="B6" s="762" t="s">
        <v>1433</v>
      </c>
      <c r="C6" s="762">
        <v>4</v>
      </c>
      <c r="D6" s="763">
        <v>105</v>
      </c>
      <c r="E6" s="2659"/>
    </row>
    <row r="7" spans="1:5" ht="30.75" customHeight="1" x14ac:dyDescent="0.25">
      <c r="A7" s="633" t="s">
        <v>1434</v>
      </c>
      <c r="B7" s="762">
        <v>2</v>
      </c>
      <c r="C7" s="762">
        <v>3</v>
      </c>
      <c r="D7" s="763">
        <v>280</v>
      </c>
      <c r="E7" s="2659"/>
    </row>
    <row r="8" spans="1:5" ht="30.75" customHeight="1" x14ac:dyDescent="0.25">
      <c r="A8" s="633" t="s">
        <v>1435</v>
      </c>
      <c r="B8" s="762">
        <v>3</v>
      </c>
      <c r="C8" s="762">
        <v>2</v>
      </c>
      <c r="D8" s="763">
        <v>1730</v>
      </c>
      <c r="E8" s="2659"/>
    </row>
    <row r="9" spans="1:5" ht="30.75" customHeight="1" x14ac:dyDescent="0.25">
      <c r="A9" s="633" t="s">
        <v>1003</v>
      </c>
      <c r="B9" s="762">
        <v>4</v>
      </c>
      <c r="C9" s="762">
        <v>3</v>
      </c>
      <c r="D9" s="763">
        <v>225</v>
      </c>
      <c r="E9" s="2659"/>
    </row>
    <row r="10" spans="1:5" ht="30.75" customHeight="1" x14ac:dyDescent="0.25">
      <c r="A10" s="633" t="s">
        <v>279</v>
      </c>
      <c r="B10" s="762">
        <v>5</v>
      </c>
      <c r="C10" s="762">
        <v>6</v>
      </c>
      <c r="D10" s="763">
        <v>120</v>
      </c>
      <c r="E10" s="2659"/>
    </row>
    <row r="11" spans="1:5" ht="30.75" customHeight="1" x14ac:dyDescent="0.25">
      <c r="A11" s="633" t="s">
        <v>1004</v>
      </c>
      <c r="B11" s="762" t="s">
        <v>1436</v>
      </c>
      <c r="C11" s="762">
        <v>8</v>
      </c>
      <c r="D11" s="763">
        <v>395</v>
      </c>
      <c r="E11" s="2659"/>
    </row>
    <row r="12" spans="1:5" ht="30.75" customHeight="1" x14ac:dyDescent="0.25">
      <c r="A12" s="633" t="s">
        <v>1437</v>
      </c>
      <c r="B12" s="762">
        <v>5</v>
      </c>
      <c r="C12" s="762">
        <v>4</v>
      </c>
      <c r="D12" s="763">
        <v>355</v>
      </c>
      <c r="E12" s="2659"/>
    </row>
    <row r="13" spans="1:5" ht="30.75" customHeight="1" x14ac:dyDescent="0.25">
      <c r="A13" s="633" t="s">
        <v>147</v>
      </c>
      <c r="B13" s="762">
        <v>6</v>
      </c>
      <c r="C13" s="762">
        <v>13</v>
      </c>
      <c r="D13" s="763">
        <v>835</v>
      </c>
      <c r="E13" s="2659"/>
    </row>
    <row r="14" spans="1:5" ht="30.75" customHeight="1" x14ac:dyDescent="0.25">
      <c r="A14" s="633" t="s">
        <v>1438</v>
      </c>
      <c r="B14" s="762">
        <v>6</v>
      </c>
      <c r="C14" s="762">
        <v>15</v>
      </c>
      <c r="D14" s="763">
        <f>25+50+60+100+80+100+100+40+80+80+80+20+20+20+60</f>
        <v>915</v>
      </c>
      <c r="E14" s="2659"/>
    </row>
    <row r="15" spans="1:5" ht="30.75" customHeight="1" x14ac:dyDescent="0.25">
      <c r="A15" s="633" t="s">
        <v>148</v>
      </c>
      <c r="B15" s="762" t="s">
        <v>1439</v>
      </c>
      <c r="C15" s="762">
        <v>21</v>
      </c>
      <c r="D15" s="763">
        <f>75+75+75+50+60+80+100+50+80+100+100+40+30+60+65+70+60+50+100+60+60</f>
        <v>1440</v>
      </c>
      <c r="E15" s="2659"/>
    </row>
    <row r="16" spans="1:5" ht="30.75" customHeight="1" x14ac:dyDescent="0.25">
      <c r="A16" s="633" t="s">
        <v>762</v>
      </c>
      <c r="B16" s="762">
        <v>7</v>
      </c>
      <c r="C16" s="762">
        <v>12</v>
      </c>
      <c r="D16" s="763">
        <f>50+50+50+50+80+150+50+75+100+50+100+100</f>
        <v>905</v>
      </c>
      <c r="E16" s="2659"/>
    </row>
    <row r="17" spans="1:5" ht="30.75" customHeight="1" x14ac:dyDescent="0.25">
      <c r="A17" s="633" t="s">
        <v>145</v>
      </c>
      <c r="B17" s="762" t="s">
        <v>1440</v>
      </c>
      <c r="C17" s="762">
        <v>15</v>
      </c>
      <c r="D17" s="763">
        <f>100+20+60+100+60+30+75+75+50+100+75+50</f>
        <v>795</v>
      </c>
      <c r="E17" s="2659"/>
    </row>
    <row r="18" spans="1:5" ht="30.75" customHeight="1" x14ac:dyDescent="0.25">
      <c r="A18" s="174" t="s">
        <v>1441</v>
      </c>
      <c r="B18" s="762" t="s">
        <v>1442</v>
      </c>
      <c r="C18" s="762">
        <v>12</v>
      </c>
      <c r="D18" s="763">
        <f>50+20+15+15+40+15+40+60+75+25+75+50</f>
        <v>480</v>
      </c>
      <c r="E18" s="2659"/>
    </row>
    <row r="19" spans="1:5" ht="30.75" customHeight="1" x14ac:dyDescent="0.25">
      <c r="A19" s="633" t="s">
        <v>1443</v>
      </c>
      <c r="B19" s="762" t="s">
        <v>1442</v>
      </c>
      <c r="C19" s="762">
        <v>6</v>
      </c>
      <c r="D19" s="763">
        <f>100+75+75+50+45</f>
        <v>345</v>
      </c>
      <c r="E19" s="2659"/>
    </row>
    <row r="20" spans="1:5" ht="30.75" customHeight="1" x14ac:dyDescent="0.25">
      <c r="A20" s="633" t="s">
        <v>1444</v>
      </c>
      <c r="B20" s="762" t="s">
        <v>1442</v>
      </c>
      <c r="C20" s="762">
        <v>7</v>
      </c>
      <c r="D20" s="763">
        <f>70+75+50+100+50+75+50</f>
        <v>470</v>
      </c>
      <c r="E20" s="2659"/>
    </row>
    <row r="21" spans="1:5" ht="30.75" customHeight="1" x14ac:dyDescent="0.25">
      <c r="A21" s="633" t="s">
        <v>1445</v>
      </c>
      <c r="B21" s="762" t="s">
        <v>1442</v>
      </c>
      <c r="C21" s="762">
        <v>9</v>
      </c>
      <c r="D21" s="763">
        <f>110+100+125+80+150+100+100+50+50</f>
        <v>865</v>
      </c>
      <c r="E21" s="2659"/>
    </row>
    <row r="22" spans="1:5" ht="30.75" customHeight="1" x14ac:dyDescent="0.25">
      <c r="A22" s="633" t="s">
        <v>83</v>
      </c>
      <c r="B22" s="762">
        <v>9</v>
      </c>
      <c r="C22" s="762">
        <v>17</v>
      </c>
      <c r="D22" s="763">
        <f>30+60+50+50+50+50+75+30+50+100+100+60+40+50+60+40+80</f>
        <v>975</v>
      </c>
      <c r="E22" s="2659"/>
    </row>
    <row r="23" spans="1:5" ht="11.25" customHeight="1" x14ac:dyDescent="0.25">
      <c r="A23" s="634"/>
      <c r="B23" s="764"/>
      <c r="C23" s="764"/>
      <c r="D23" s="765"/>
      <c r="E23" s="2660"/>
    </row>
    <row r="24" spans="1:5" ht="30.75" customHeight="1" x14ac:dyDescent="0.25">
      <c r="A24" s="320" t="s">
        <v>7</v>
      </c>
      <c r="B24" s="635"/>
      <c r="C24" s="320">
        <v>164</v>
      </c>
      <c r="D24" s="766">
        <v>11760</v>
      </c>
      <c r="E24" s="2659"/>
    </row>
    <row r="25" spans="1:5" ht="30.75" customHeight="1" x14ac:dyDescent="0.25">
      <c r="A25" s="2541" t="s">
        <v>1446</v>
      </c>
      <c r="B25" s="2541"/>
      <c r="C25" s="2541"/>
      <c r="D25" s="2541"/>
      <c r="E25" s="2541"/>
    </row>
  </sheetData>
  <mergeCells count="2">
    <mergeCell ref="E5:E24"/>
    <mergeCell ref="A25:E25"/>
  </mergeCells>
  <hyperlinks>
    <hyperlink ref="A1" location="'Table of content'!A1" display="Back to Table of Content"/>
    <hyperlink ref="E5" r:id="rId1"/>
  </hyperlinks>
  <printOptions horizontalCentered="1"/>
  <pageMargins left="0.56000000000000005" right="0.3" top="0.75" bottom="0.55000000000000004" header="0.3" footer="0.3"/>
  <pageSetup orientation="portrait"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C17"/>
  <sheetViews>
    <sheetView workbookViewId="0">
      <selection activeCell="A8" sqref="A8"/>
    </sheetView>
  </sheetViews>
  <sheetFormatPr defaultColWidth="9.140625" defaultRowHeight="15.75" x14ac:dyDescent="0.25"/>
  <cols>
    <col min="1" max="1" width="47.5703125" style="171" customWidth="1"/>
    <col min="2" max="2" width="16.85546875" style="168" customWidth="1"/>
    <col min="3" max="3" width="57.5703125" style="117" customWidth="1"/>
    <col min="4" max="16384" width="9.140625" style="171"/>
  </cols>
  <sheetData>
    <row r="1" spans="1:3" x14ac:dyDescent="0.25">
      <c r="A1" s="594" t="s">
        <v>1946</v>
      </c>
    </row>
    <row r="2" spans="1:3" x14ac:dyDescent="0.25">
      <c r="A2" s="338" t="s">
        <v>2577</v>
      </c>
      <c r="B2" s="21"/>
    </row>
    <row r="3" spans="1:3" x14ac:dyDescent="0.25">
      <c r="B3" s="117"/>
    </row>
    <row r="4" spans="1:3" ht="25.5" customHeight="1" x14ac:dyDescent="0.25">
      <c r="A4" s="320" t="s">
        <v>847</v>
      </c>
      <c r="B4" s="2042" t="s">
        <v>1447</v>
      </c>
      <c r="C4" s="2042"/>
    </row>
    <row r="5" spans="1:3" ht="26.25" customHeight="1" x14ac:dyDescent="0.25">
      <c r="A5" s="229" t="s">
        <v>1448</v>
      </c>
      <c r="B5" s="2667" t="s">
        <v>1449</v>
      </c>
      <c r="C5" s="2668"/>
    </row>
    <row r="6" spans="1:3" ht="36.75" customHeight="1" x14ac:dyDescent="0.25">
      <c r="A6" s="185" t="s">
        <v>1450</v>
      </c>
      <c r="B6" s="2669" t="s">
        <v>1451</v>
      </c>
      <c r="C6" s="2670"/>
    </row>
    <row r="7" spans="1:3" ht="10.5" customHeight="1" x14ac:dyDescent="0.25">
      <c r="A7" s="230"/>
      <c r="B7" s="636"/>
      <c r="C7" s="636"/>
    </row>
    <row r="8" spans="1:3" ht="18.75" customHeight="1" x14ac:dyDescent="0.25">
      <c r="A8" s="594" t="s">
        <v>1946</v>
      </c>
      <c r="B8" s="636"/>
      <c r="C8" s="636"/>
    </row>
    <row r="9" spans="1:3" x14ac:dyDescent="0.25">
      <c r="A9" s="338" t="s">
        <v>2578</v>
      </c>
      <c r="B9" s="117"/>
    </row>
    <row r="10" spans="1:3" ht="12.75" customHeight="1" x14ac:dyDescent="0.25">
      <c r="B10" s="117"/>
    </row>
    <row r="11" spans="1:3" ht="77.25" customHeight="1" x14ac:dyDescent="0.25">
      <c r="A11" s="231" t="s">
        <v>1452</v>
      </c>
      <c r="B11" s="2671" t="s">
        <v>1906</v>
      </c>
      <c r="C11" s="2672"/>
    </row>
    <row r="12" spans="1:3" ht="40.5" customHeight="1" x14ac:dyDescent="0.25">
      <c r="A12" s="231" t="s">
        <v>1453</v>
      </c>
      <c r="B12" s="2671" t="s">
        <v>1907</v>
      </c>
      <c r="C12" s="2672"/>
    </row>
    <row r="13" spans="1:3" ht="46.5" customHeight="1" x14ac:dyDescent="0.25">
      <c r="A13" s="231" t="s">
        <v>1454</v>
      </c>
      <c r="B13" s="2671" t="s">
        <v>1455</v>
      </c>
      <c r="C13" s="2672"/>
    </row>
    <row r="14" spans="1:3" ht="117" customHeight="1" x14ac:dyDescent="0.25">
      <c r="A14" s="231" t="s">
        <v>1456</v>
      </c>
      <c r="B14" s="2673" t="s">
        <v>1457</v>
      </c>
      <c r="C14" s="2674"/>
    </row>
    <row r="15" spans="1:3" ht="36.75" customHeight="1" x14ac:dyDescent="0.25">
      <c r="A15" s="231" t="s">
        <v>1458</v>
      </c>
      <c r="B15" s="2673" t="s">
        <v>1459</v>
      </c>
      <c r="C15" s="2674"/>
    </row>
    <row r="16" spans="1:3" ht="22.5" customHeight="1" x14ac:dyDescent="0.25">
      <c r="A16" s="2661" t="s">
        <v>1460</v>
      </c>
      <c r="B16" s="2663" t="s">
        <v>1461</v>
      </c>
      <c r="C16" s="2664"/>
    </row>
    <row r="17" spans="1:3" ht="37.5" customHeight="1" x14ac:dyDescent="0.25">
      <c r="A17" s="2662"/>
      <c r="B17" s="2665" t="s">
        <v>1462</v>
      </c>
      <c r="C17" s="2666"/>
    </row>
  </sheetData>
  <mergeCells count="11">
    <mergeCell ref="A16:A17"/>
    <mergeCell ref="B16:C16"/>
    <mergeCell ref="B17:C17"/>
    <mergeCell ref="B4:C4"/>
    <mergeCell ref="B5:C5"/>
    <mergeCell ref="B6:C6"/>
    <mergeCell ref="B11:C11"/>
    <mergeCell ref="B12:C12"/>
    <mergeCell ref="B13:C13"/>
    <mergeCell ref="B14:C14"/>
    <mergeCell ref="B15:C15"/>
  </mergeCells>
  <hyperlinks>
    <hyperlink ref="B17" r:id="rId1"/>
    <hyperlink ref="B5:C5" r:id="rId2" display="http://statsmauritius.govmu.org/English/Pages/default.aspx"/>
    <hyperlink ref="B6:C6" r:id="rId3" display="http://environment.govmu.org/English/Pages/default.aspx"/>
    <hyperlink ref="A1" location="'Table of content'!A1" display="Back to Table of Content"/>
    <hyperlink ref="A8" location="'Table of content'!A1" display="Back to Table of Content"/>
  </hyperlinks>
  <printOptions horizontalCentered="1"/>
  <pageMargins left="0.55000000000000004" right="0.39" top="0.5" bottom="0.26" header="0.3" footer="0.2"/>
  <pageSetup paperSize="9" scale="90" orientation="landscape" r:id="rId4"/>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D12"/>
  <sheetViews>
    <sheetView workbookViewId="0"/>
  </sheetViews>
  <sheetFormatPr defaultColWidth="9.140625" defaultRowHeight="15.75" x14ac:dyDescent="0.25"/>
  <cols>
    <col min="1" max="1" width="5.7109375" style="232" customWidth="1"/>
    <col min="2" max="2" width="31" style="171" customWidth="1"/>
    <col min="3" max="3" width="23" style="235" customWidth="1"/>
    <col min="4" max="4" width="24.85546875" style="171" customWidth="1"/>
    <col min="5" max="16384" width="9.140625" style="171"/>
  </cols>
  <sheetData>
    <row r="1" spans="1:4" x14ac:dyDescent="0.25">
      <c r="A1" s="631" t="s">
        <v>1946</v>
      </c>
    </row>
    <row r="2" spans="1:4" x14ac:dyDescent="0.25">
      <c r="A2" s="2678" t="s">
        <v>2579</v>
      </c>
      <c r="B2" s="2678"/>
      <c r="C2" s="2678"/>
      <c r="D2" s="2678"/>
    </row>
    <row r="3" spans="1:4" ht="5.25" customHeight="1" x14ac:dyDescent="0.25">
      <c r="C3" s="171"/>
    </row>
    <row r="4" spans="1:4" ht="63" customHeight="1" x14ac:dyDescent="0.25">
      <c r="A4" s="2589" t="s">
        <v>1463</v>
      </c>
      <c r="B4" s="2589"/>
      <c r="C4" s="2589"/>
      <c r="D4" s="233" t="s">
        <v>1464</v>
      </c>
    </row>
    <row r="5" spans="1:4" ht="58.5" customHeight="1" x14ac:dyDescent="0.25">
      <c r="A5" s="637">
        <v>1</v>
      </c>
      <c r="B5" s="2675" t="s">
        <v>2174</v>
      </c>
      <c r="C5" s="2676"/>
      <c r="D5" s="234" t="s">
        <v>1465</v>
      </c>
    </row>
    <row r="6" spans="1:4" ht="63.75" customHeight="1" x14ac:dyDescent="0.25">
      <c r="A6" s="637">
        <v>2</v>
      </c>
      <c r="B6" s="2677" t="s">
        <v>2913</v>
      </c>
      <c r="C6" s="2677"/>
      <c r="D6" s="234" t="s">
        <v>1465</v>
      </c>
    </row>
    <row r="7" spans="1:4" ht="57.75" customHeight="1" x14ac:dyDescent="0.25">
      <c r="A7" s="637">
        <v>3</v>
      </c>
      <c r="B7" s="2675" t="s">
        <v>1908</v>
      </c>
      <c r="C7" s="2676"/>
      <c r="D7" s="234" t="s">
        <v>1465</v>
      </c>
    </row>
    <row r="8" spans="1:4" ht="51.75" customHeight="1" x14ac:dyDescent="0.25">
      <c r="A8" s="637">
        <v>4</v>
      </c>
      <c r="B8" s="2675" t="s">
        <v>1466</v>
      </c>
      <c r="C8" s="2676"/>
      <c r="D8" s="234" t="s">
        <v>1465</v>
      </c>
    </row>
    <row r="9" spans="1:4" ht="90" customHeight="1" x14ac:dyDescent="0.25">
      <c r="A9" s="637">
        <v>5</v>
      </c>
      <c r="B9" s="2675" t="s">
        <v>1467</v>
      </c>
      <c r="C9" s="2676"/>
      <c r="D9" s="234" t="s">
        <v>1465</v>
      </c>
    </row>
    <row r="10" spans="1:4" ht="60" customHeight="1" x14ac:dyDescent="0.25">
      <c r="A10" s="637">
        <v>6</v>
      </c>
      <c r="B10" s="2675" t="s">
        <v>1468</v>
      </c>
      <c r="C10" s="2676"/>
      <c r="D10" s="234" t="s">
        <v>1465</v>
      </c>
    </row>
    <row r="11" spans="1:4" ht="90" customHeight="1" x14ac:dyDescent="0.25">
      <c r="A11" s="637">
        <v>7</v>
      </c>
      <c r="B11" s="2677" t="s">
        <v>1469</v>
      </c>
      <c r="C11" s="2677"/>
      <c r="D11" s="234" t="s">
        <v>1470</v>
      </c>
    </row>
    <row r="12" spans="1:4" ht="49.5" customHeight="1" x14ac:dyDescent="0.25">
      <c r="A12" s="637">
        <v>8</v>
      </c>
      <c r="B12" s="2675" t="s">
        <v>1471</v>
      </c>
      <c r="C12" s="2676"/>
      <c r="D12" s="234" t="s">
        <v>2417</v>
      </c>
    </row>
  </sheetData>
  <mergeCells count="10">
    <mergeCell ref="B9:C9"/>
    <mergeCell ref="B10:C10"/>
    <mergeCell ref="B11:C11"/>
    <mergeCell ref="B12:C12"/>
    <mergeCell ref="A2:D2"/>
    <mergeCell ref="A4:C4"/>
    <mergeCell ref="B5:C5"/>
    <mergeCell ref="B6:C6"/>
    <mergeCell ref="B7:C7"/>
    <mergeCell ref="B8:C8"/>
  </mergeCells>
  <hyperlinks>
    <hyperlink ref="A1" location="'Table of content'!A1" display="Back to Table of Content"/>
  </hyperlinks>
  <printOptions horizontalCentered="1"/>
  <pageMargins left="0.65" right="0.53" top="0.61" bottom="0.49" header="0.3" footer="0.76"/>
  <pageSetup paperSize="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A18"/>
  <sheetViews>
    <sheetView topLeftCell="A13" workbookViewId="0">
      <selection activeCell="E7" sqref="E7"/>
    </sheetView>
  </sheetViews>
  <sheetFormatPr defaultColWidth="9.140625" defaultRowHeight="23.25" x14ac:dyDescent="0.35"/>
  <cols>
    <col min="1" max="1" width="99.5703125" style="236" customWidth="1"/>
    <col min="2" max="16384" width="9.140625" style="186"/>
  </cols>
  <sheetData>
    <row r="1" spans="1:1" x14ac:dyDescent="0.35">
      <c r="A1" s="594" t="s">
        <v>1946</v>
      </c>
    </row>
    <row r="2" spans="1:1" ht="32.25" customHeight="1" x14ac:dyDescent="0.35">
      <c r="A2" s="491" t="s">
        <v>3083</v>
      </c>
    </row>
    <row r="3" spans="1:1" x14ac:dyDescent="0.35">
      <c r="A3" s="111"/>
    </row>
    <row r="4" spans="1:1" ht="24.75" customHeight="1" x14ac:dyDescent="0.35">
      <c r="A4" s="335" t="s">
        <v>1472</v>
      </c>
    </row>
    <row r="5" spans="1:1" ht="31.5" customHeight="1" x14ac:dyDescent="0.35">
      <c r="A5" s="849" t="s">
        <v>1473</v>
      </c>
    </row>
    <row r="6" spans="1:1" ht="31.5" customHeight="1" x14ac:dyDescent="0.35">
      <c r="A6" s="849" t="s">
        <v>1474</v>
      </c>
    </row>
    <row r="7" spans="1:1" ht="31.5" customHeight="1" x14ac:dyDescent="0.35">
      <c r="A7" s="849" t="s">
        <v>1475</v>
      </c>
    </row>
    <row r="8" spans="1:1" ht="31.5" customHeight="1" x14ac:dyDescent="0.35">
      <c r="A8" s="849" t="s">
        <v>1476</v>
      </c>
    </row>
    <row r="9" spans="1:1" ht="31.5" customHeight="1" x14ac:dyDescent="0.35">
      <c r="A9" s="849" t="s">
        <v>1477</v>
      </c>
    </row>
    <row r="10" spans="1:1" ht="31.5" customHeight="1" x14ac:dyDescent="0.35">
      <c r="A10" s="849" t="s">
        <v>1913</v>
      </c>
    </row>
    <row r="11" spans="1:1" ht="31.5" customHeight="1" x14ac:dyDescent="0.35">
      <c r="A11" s="849" t="s">
        <v>1478</v>
      </c>
    </row>
    <row r="12" spans="1:1" ht="31.5" customHeight="1" x14ac:dyDescent="0.35">
      <c r="A12" s="850" t="s">
        <v>1479</v>
      </c>
    </row>
    <row r="13" spans="1:1" ht="31.5" customHeight="1" x14ac:dyDescent="0.35">
      <c r="A13" s="849" t="s">
        <v>1480</v>
      </c>
    </row>
    <row r="14" spans="1:1" ht="31.5" customHeight="1" x14ac:dyDescent="0.35">
      <c r="A14" s="849" t="s">
        <v>1481</v>
      </c>
    </row>
    <row r="15" spans="1:1" ht="31.5" customHeight="1" x14ac:dyDescent="0.35">
      <c r="A15" s="849" t="s">
        <v>1482</v>
      </c>
    </row>
    <row r="16" spans="1:1" ht="31.5" customHeight="1" x14ac:dyDescent="0.35">
      <c r="A16" s="849" t="s">
        <v>1483</v>
      </c>
    </row>
    <row r="17" spans="1:1" ht="31.5" customHeight="1" x14ac:dyDescent="0.35">
      <c r="A17" s="849" t="s">
        <v>1484</v>
      </c>
    </row>
    <row r="18" spans="1:1" ht="31.5" customHeight="1" x14ac:dyDescent="0.35">
      <c r="A18" s="851" t="s">
        <v>1896</v>
      </c>
    </row>
  </sheetData>
  <hyperlinks>
    <hyperlink ref="A1" location="'Table of content'!A1" display="Back to Table of Content"/>
  </hyperlinks>
  <printOptions horizontalCentered="1"/>
  <pageMargins left="0.19" right="0.03" top="0.47" bottom="0.08" header="0" footer="0.2"/>
  <pageSetup paperSize="9" orientation="portrait"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D19"/>
  <sheetViews>
    <sheetView zoomScaleNormal="100" workbookViewId="0">
      <selection activeCell="B24" sqref="B24"/>
    </sheetView>
  </sheetViews>
  <sheetFormatPr defaultColWidth="9.140625" defaultRowHeight="15" x14ac:dyDescent="0.25"/>
  <cols>
    <col min="1" max="1" width="72.140625" style="36" customWidth="1"/>
    <col min="2" max="3" width="13.7109375" style="169" customWidth="1"/>
    <col min="4" max="4" width="17.140625" style="169" customWidth="1"/>
    <col min="5" max="16384" width="9.140625" style="36"/>
  </cols>
  <sheetData>
    <row r="1" spans="1:4" ht="29.25" customHeight="1" x14ac:dyDescent="0.25">
      <c r="A1" s="594" t="s">
        <v>1946</v>
      </c>
    </row>
    <row r="2" spans="1:4" ht="33" customHeight="1" x14ac:dyDescent="0.25">
      <c r="A2" s="2498" t="s">
        <v>3082</v>
      </c>
      <c r="B2" s="2498"/>
      <c r="C2" s="2498"/>
      <c r="D2" s="2498"/>
    </row>
    <row r="3" spans="1:4" ht="39.75" customHeight="1" x14ac:dyDescent="0.25">
      <c r="A3" s="2680" t="s">
        <v>1485</v>
      </c>
      <c r="B3" s="2680">
        <v>2024</v>
      </c>
      <c r="C3" s="2680"/>
      <c r="D3" s="2680"/>
    </row>
    <row r="4" spans="1:4" ht="36.75" customHeight="1" x14ac:dyDescent="0.25">
      <c r="A4" s="2680"/>
      <c r="B4" s="1852" t="s">
        <v>1146</v>
      </c>
      <c r="C4" s="1852" t="s">
        <v>1147</v>
      </c>
      <c r="D4" s="1852" t="s">
        <v>7</v>
      </c>
    </row>
    <row r="5" spans="1:4" ht="21.75" customHeight="1" x14ac:dyDescent="0.25">
      <c r="A5" s="1846" t="s">
        <v>3154</v>
      </c>
      <c r="B5" s="1851"/>
      <c r="C5" s="1851"/>
      <c r="D5" s="1851"/>
    </row>
    <row r="6" spans="1:4" ht="21.75" customHeight="1" x14ac:dyDescent="0.25">
      <c r="A6" s="1847" t="s">
        <v>3155</v>
      </c>
      <c r="B6" s="1850"/>
      <c r="C6" s="1850"/>
      <c r="D6" s="1860" t="s">
        <v>2514</v>
      </c>
    </row>
    <row r="7" spans="1:4" ht="31.5" customHeight="1" x14ac:dyDescent="0.25">
      <c r="A7" s="1846" t="s">
        <v>2515</v>
      </c>
      <c r="B7" s="1848"/>
      <c r="C7" s="1848"/>
      <c r="D7" s="1853"/>
    </row>
    <row r="8" spans="1:4" ht="21.75" customHeight="1" x14ac:dyDescent="0.25">
      <c r="A8" s="1849" t="s">
        <v>1486</v>
      </c>
      <c r="B8" s="1848"/>
      <c r="C8" s="1848"/>
      <c r="D8" s="1853"/>
    </row>
    <row r="9" spans="1:4" ht="21.75" customHeight="1" x14ac:dyDescent="0.25">
      <c r="A9" s="1847" t="s">
        <v>2215</v>
      </c>
      <c r="B9" s="1854">
        <v>61</v>
      </c>
      <c r="C9" s="1855">
        <v>130</v>
      </c>
      <c r="D9" s="1856">
        <v>191</v>
      </c>
    </row>
    <row r="10" spans="1:4" ht="21.75" customHeight="1" x14ac:dyDescent="0.25">
      <c r="A10" s="1847" t="s">
        <v>2216</v>
      </c>
      <c r="B10" s="1854"/>
      <c r="C10" s="1855">
        <v>337</v>
      </c>
      <c r="D10" s="1856">
        <v>337</v>
      </c>
    </row>
    <row r="11" spans="1:4" ht="21.75" customHeight="1" x14ac:dyDescent="0.25">
      <c r="A11" s="1847" t="s">
        <v>2217</v>
      </c>
      <c r="B11" s="1854">
        <v>59</v>
      </c>
      <c r="C11" s="1855">
        <v>43</v>
      </c>
      <c r="D11" s="1856">
        <v>102</v>
      </c>
    </row>
    <row r="12" spans="1:4" ht="21" customHeight="1" x14ac:dyDescent="0.25">
      <c r="A12" s="1847" t="s">
        <v>3156</v>
      </c>
      <c r="B12" s="1854"/>
      <c r="C12" s="1855"/>
      <c r="D12" s="1860" t="s">
        <v>2514</v>
      </c>
    </row>
    <row r="13" spans="1:4" ht="21.75" customHeight="1" x14ac:dyDescent="0.25">
      <c r="A13" s="1859" t="s">
        <v>3157</v>
      </c>
      <c r="B13" s="1854"/>
      <c r="C13" s="1854"/>
      <c r="D13" s="1860" t="s">
        <v>2514</v>
      </c>
    </row>
    <row r="14" spans="1:4" ht="31.5" customHeight="1" x14ac:dyDescent="0.25">
      <c r="A14" s="1846" t="s">
        <v>2516</v>
      </c>
      <c r="B14" s="1857"/>
      <c r="C14" s="1857"/>
      <c r="D14" s="1861" t="s">
        <v>3158</v>
      </c>
    </row>
    <row r="15" spans="1:4" ht="31.5" x14ac:dyDescent="0.25">
      <c r="A15" s="1846" t="s">
        <v>3159</v>
      </c>
      <c r="B15" s="1857"/>
      <c r="C15" s="1857"/>
      <c r="D15" s="1862" t="s">
        <v>3160</v>
      </c>
    </row>
    <row r="16" spans="1:4" ht="15.75" x14ac:dyDescent="0.25">
      <c r="A16" s="1845" t="s">
        <v>7</v>
      </c>
      <c r="B16" s="1858">
        <v>120</v>
      </c>
      <c r="C16" s="1858">
        <v>510</v>
      </c>
      <c r="D16" s="1858">
        <v>4702</v>
      </c>
    </row>
    <row r="17" spans="1:4" x14ac:dyDescent="0.25">
      <c r="A17" s="1400"/>
      <c r="B17" s="1401"/>
      <c r="C17" s="1401"/>
      <c r="D17" s="1401"/>
    </row>
    <row r="18" spans="1:4" ht="15.75" x14ac:dyDescent="0.25">
      <c r="A18" s="2679" t="s">
        <v>688</v>
      </c>
      <c r="B18" s="2679"/>
      <c r="C18" s="2679"/>
      <c r="D18" s="2679"/>
    </row>
    <row r="19" spans="1:4" ht="15.75" x14ac:dyDescent="0.25">
      <c r="A19" s="1399" t="s">
        <v>2517</v>
      </c>
      <c r="B19" s="1397"/>
      <c r="C19" s="1397"/>
      <c r="D19" s="1398"/>
    </row>
  </sheetData>
  <mergeCells count="4">
    <mergeCell ref="A18:D18"/>
    <mergeCell ref="A2:D2"/>
    <mergeCell ref="A3:A4"/>
    <mergeCell ref="B3:D3"/>
  </mergeCells>
  <hyperlinks>
    <hyperlink ref="A1" location="'Table of content'!A1" display="Back to Table of Content"/>
  </hyperlinks>
  <printOptions horizontalCentered="1"/>
  <pageMargins left="0.43" right="0.26" top="0.44" bottom="0.28999999999999998" header="0.3" footer="0.18"/>
  <pageSetup paperSize="9" orientation="landscape"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C57"/>
  <sheetViews>
    <sheetView workbookViewId="0">
      <selection activeCell="H5" sqref="H5"/>
    </sheetView>
  </sheetViews>
  <sheetFormatPr defaultColWidth="9.140625" defaultRowHeight="15" x14ac:dyDescent="0.25"/>
  <cols>
    <col min="1" max="1" width="4.7109375" style="237" customWidth="1"/>
    <col min="2" max="2" width="41.140625" style="238" customWidth="1"/>
    <col min="3" max="3" width="83.7109375" style="238" customWidth="1"/>
    <col min="4" max="16384" width="9.140625" style="238"/>
  </cols>
  <sheetData>
    <row r="1" spans="1:3" ht="15" customHeight="1" x14ac:dyDescent="0.25">
      <c r="A1" s="594" t="s">
        <v>1946</v>
      </c>
      <c r="B1" s="171"/>
      <c r="C1" s="171"/>
    </row>
    <row r="2" spans="1:3" ht="41.25" customHeight="1" x14ac:dyDescent="0.25">
      <c r="A2" s="2590" t="s">
        <v>3081</v>
      </c>
      <c r="B2" s="2590"/>
      <c r="C2" s="2590"/>
    </row>
    <row r="3" spans="1:3" ht="6.75" customHeight="1" x14ac:dyDescent="0.25">
      <c r="A3" s="235"/>
      <c r="B3" s="171"/>
      <c r="C3" s="171"/>
    </row>
    <row r="4" spans="1:3" ht="30" customHeight="1" x14ac:dyDescent="0.25">
      <c r="A4" s="320" t="s">
        <v>1487</v>
      </c>
      <c r="B4" s="320" t="s">
        <v>1488</v>
      </c>
      <c r="C4" s="320" t="s">
        <v>1489</v>
      </c>
    </row>
    <row r="5" spans="1:3" ht="39" customHeight="1" x14ac:dyDescent="0.25">
      <c r="A5" s="231">
        <v>1</v>
      </c>
      <c r="B5" s="624" t="s">
        <v>1490</v>
      </c>
      <c r="C5" s="624" t="s">
        <v>2420</v>
      </c>
    </row>
    <row r="6" spans="1:3" ht="56.25" customHeight="1" x14ac:dyDescent="0.25">
      <c r="A6" s="231">
        <v>2</v>
      </c>
      <c r="B6" s="624" t="s">
        <v>1491</v>
      </c>
      <c r="C6" s="624" t="s">
        <v>2421</v>
      </c>
    </row>
    <row r="7" spans="1:3" ht="39" customHeight="1" x14ac:dyDescent="0.25">
      <c r="A7" s="231">
        <v>3</v>
      </c>
      <c r="B7" s="231" t="s">
        <v>1492</v>
      </c>
      <c r="C7" s="624" t="s">
        <v>2422</v>
      </c>
    </row>
    <row r="8" spans="1:3" ht="45" customHeight="1" x14ac:dyDescent="0.25">
      <c r="A8" s="231">
        <v>4</v>
      </c>
      <c r="B8" s="231" t="s">
        <v>1493</v>
      </c>
      <c r="C8" s="624" t="s">
        <v>2423</v>
      </c>
    </row>
    <row r="9" spans="1:3" ht="36" customHeight="1" x14ac:dyDescent="0.25">
      <c r="A9" s="231">
        <v>5</v>
      </c>
      <c r="B9" s="231" t="s">
        <v>1494</v>
      </c>
      <c r="C9" s="624" t="s">
        <v>1495</v>
      </c>
    </row>
    <row r="10" spans="1:3" ht="36.75" customHeight="1" x14ac:dyDescent="0.25">
      <c r="A10" s="231">
        <v>6</v>
      </c>
      <c r="B10" s="231" t="s">
        <v>1496</v>
      </c>
      <c r="C10" s="624" t="s">
        <v>1497</v>
      </c>
    </row>
    <row r="11" spans="1:3" ht="36" customHeight="1" x14ac:dyDescent="0.25">
      <c r="A11" s="231">
        <v>7</v>
      </c>
      <c r="B11" s="624" t="s">
        <v>1498</v>
      </c>
      <c r="C11" s="624" t="s">
        <v>1499</v>
      </c>
    </row>
    <row r="12" spans="1:3" ht="33" customHeight="1" x14ac:dyDescent="0.25">
      <c r="A12" s="231">
        <v>8</v>
      </c>
      <c r="B12" s="231" t="s">
        <v>1500</v>
      </c>
      <c r="C12" s="231" t="s">
        <v>1501</v>
      </c>
    </row>
    <row r="13" spans="1:3" ht="43.5" customHeight="1" x14ac:dyDescent="0.25">
      <c r="A13" s="231">
        <v>9</v>
      </c>
      <c r="B13" s="624" t="s">
        <v>1502</v>
      </c>
      <c r="C13" s="624" t="s">
        <v>1503</v>
      </c>
    </row>
    <row r="14" spans="1:3" ht="66.75" customHeight="1" x14ac:dyDescent="0.25">
      <c r="A14" s="231">
        <v>10</v>
      </c>
      <c r="B14" s="231" t="s">
        <v>1504</v>
      </c>
      <c r="C14" s="624" t="s">
        <v>1505</v>
      </c>
    </row>
    <row r="15" spans="1:3" ht="55.5" customHeight="1" x14ac:dyDescent="0.25">
      <c r="A15" s="231">
        <v>11</v>
      </c>
      <c r="B15" s="231" t="s">
        <v>1506</v>
      </c>
      <c r="C15" s="624" t="s">
        <v>1507</v>
      </c>
    </row>
    <row r="16" spans="1:3" ht="42.75" customHeight="1" x14ac:dyDescent="0.25">
      <c r="A16" s="231">
        <v>12</v>
      </c>
      <c r="B16" s="231" t="s">
        <v>1508</v>
      </c>
      <c r="C16" s="624" t="s">
        <v>1509</v>
      </c>
    </row>
    <row r="17" spans="1:3" ht="31.5" x14ac:dyDescent="0.25">
      <c r="A17" s="231">
        <v>13</v>
      </c>
      <c r="B17" s="624" t="s">
        <v>1510</v>
      </c>
      <c r="C17" s="624" t="s">
        <v>1511</v>
      </c>
    </row>
    <row r="18" spans="1:3" ht="39.75" customHeight="1" x14ac:dyDescent="0.25">
      <c r="A18" s="231">
        <v>14</v>
      </c>
      <c r="B18" s="624" t="s">
        <v>1512</v>
      </c>
      <c r="C18" s="624" t="s">
        <v>1513</v>
      </c>
    </row>
    <row r="19" spans="1:3" ht="36" customHeight="1" x14ac:dyDescent="0.25">
      <c r="A19" s="231">
        <v>15</v>
      </c>
      <c r="B19" s="624" t="s">
        <v>1514</v>
      </c>
      <c r="C19" s="624" t="s">
        <v>1515</v>
      </c>
    </row>
    <row r="20" spans="1:3" ht="64.5" customHeight="1" x14ac:dyDescent="0.25">
      <c r="A20" s="231">
        <v>16</v>
      </c>
      <c r="B20" s="624" t="s">
        <v>1516</v>
      </c>
      <c r="C20" s="624" t="s">
        <v>1517</v>
      </c>
    </row>
    <row r="21" spans="1:3" ht="60.75" customHeight="1" x14ac:dyDescent="0.25">
      <c r="A21" s="231">
        <v>17</v>
      </c>
      <c r="B21" s="231" t="s">
        <v>1518</v>
      </c>
      <c r="C21" s="624" t="s">
        <v>1519</v>
      </c>
    </row>
    <row r="22" spans="1:3" ht="42" customHeight="1" x14ac:dyDescent="0.25">
      <c r="A22" s="231">
        <v>18</v>
      </c>
      <c r="B22" s="231" t="s">
        <v>1520</v>
      </c>
      <c r="C22" s="624" t="s">
        <v>1521</v>
      </c>
    </row>
    <row r="23" spans="1:3" ht="29.25" customHeight="1" x14ac:dyDescent="0.25">
      <c r="A23" s="231">
        <v>19</v>
      </c>
      <c r="B23" s="231" t="s">
        <v>1522</v>
      </c>
      <c r="C23" s="624" t="s">
        <v>1523</v>
      </c>
    </row>
    <row r="24" spans="1:3" ht="35.25" customHeight="1" x14ac:dyDescent="0.25">
      <c r="A24" s="231">
        <v>20</v>
      </c>
      <c r="B24" s="231" t="s">
        <v>1524</v>
      </c>
      <c r="C24" s="624" t="s">
        <v>1525</v>
      </c>
    </row>
    <row r="25" spans="1:3" ht="66.75" customHeight="1" x14ac:dyDescent="0.25">
      <c r="A25" s="231">
        <v>21</v>
      </c>
      <c r="B25" s="624" t="s">
        <v>1526</v>
      </c>
      <c r="C25" s="624" t="s">
        <v>2418</v>
      </c>
    </row>
    <row r="26" spans="1:3" ht="54.75" customHeight="1" x14ac:dyDescent="0.25">
      <c r="A26" s="231">
        <v>22</v>
      </c>
      <c r="B26" s="624" t="s">
        <v>1527</v>
      </c>
      <c r="C26" s="624" t="s">
        <v>2419</v>
      </c>
    </row>
    <row r="27" spans="1:3" ht="30.75" customHeight="1" x14ac:dyDescent="0.25">
      <c r="A27" s="231">
        <v>23</v>
      </c>
      <c r="B27" s="624" t="s">
        <v>1528</v>
      </c>
      <c r="C27" s="624" t="s">
        <v>1529</v>
      </c>
    </row>
    <row r="28" spans="1:3" ht="27" customHeight="1" x14ac:dyDescent="0.25">
      <c r="A28" s="231">
        <v>24</v>
      </c>
      <c r="B28" s="231" t="s">
        <v>1530</v>
      </c>
      <c r="C28" s="231" t="s">
        <v>1531</v>
      </c>
    </row>
    <row r="29" spans="1:3" ht="43.5" customHeight="1" x14ac:dyDescent="0.25">
      <c r="A29" s="231">
        <v>25</v>
      </c>
      <c r="B29" s="624" t="s">
        <v>1532</v>
      </c>
      <c r="C29" s="624" t="s">
        <v>1533</v>
      </c>
    </row>
    <row r="30" spans="1:3" ht="60" customHeight="1" x14ac:dyDescent="0.25">
      <c r="A30" s="231">
        <v>26</v>
      </c>
      <c r="B30" s="231" t="s">
        <v>1534</v>
      </c>
      <c r="C30" s="624" t="s">
        <v>1535</v>
      </c>
    </row>
    <row r="31" spans="1:3" ht="33.75" customHeight="1" x14ac:dyDescent="0.25">
      <c r="A31" s="231">
        <v>27</v>
      </c>
      <c r="B31" s="624" t="s">
        <v>1536</v>
      </c>
      <c r="C31" s="624" t="s">
        <v>1537</v>
      </c>
    </row>
    <row r="32" spans="1:3" ht="63" x14ac:dyDescent="0.25">
      <c r="A32" s="231">
        <v>28</v>
      </c>
      <c r="B32" s="231" t="s">
        <v>1538</v>
      </c>
      <c r="C32" s="624" t="s">
        <v>1539</v>
      </c>
    </row>
    <row r="33" spans="1:3" ht="69.75" customHeight="1" x14ac:dyDescent="0.25">
      <c r="A33" s="231">
        <v>29</v>
      </c>
      <c r="B33" s="231" t="s">
        <v>1540</v>
      </c>
      <c r="C33" s="767" t="s">
        <v>1541</v>
      </c>
    </row>
    <row r="34" spans="1:3" ht="54.75" customHeight="1" x14ac:dyDescent="0.25">
      <c r="A34" s="231">
        <v>30</v>
      </c>
      <c r="B34" s="231" t="s">
        <v>1542</v>
      </c>
      <c r="C34" s="624" t="s">
        <v>1543</v>
      </c>
    </row>
    <row r="35" spans="1:3" ht="76.5" customHeight="1" x14ac:dyDescent="0.25">
      <c r="A35" s="231">
        <v>31</v>
      </c>
      <c r="B35" s="231" t="s">
        <v>1544</v>
      </c>
      <c r="C35" s="624" t="s">
        <v>1545</v>
      </c>
    </row>
    <row r="36" spans="1:3" ht="69.75" customHeight="1" x14ac:dyDescent="0.25">
      <c r="A36" s="231">
        <v>32</v>
      </c>
      <c r="B36" s="231" t="s">
        <v>1546</v>
      </c>
      <c r="C36" s="624" t="s">
        <v>1547</v>
      </c>
    </row>
    <row r="37" spans="1:3" ht="57" customHeight="1" x14ac:dyDescent="0.25">
      <c r="A37" s="231">
        <v>33</v>
      </c>
      <c r="B37" s="231" t="s">
        <v>1548</v>
      </c>
      <c r="C37" s="624" t="s">
        <v>1549</v>
      </c>
    </row>
    <row r="38" spans="1:3" ht="44.25" customHeight="1" x14ac:dyDescent="0.25">
      <c r="A38" s="231">
        <v>34</v>
      </c>
      <c r="B38" s="231" t="s">
        <v>1550</v>
      </c>
      <c r="C38" s="624" t="s">
        <v>1551</v>
      </c>
    </row>
    <row r="39" spans="1:3" ht="35.25" customHeight="1" x14ac:dyDescent="0.25">
      <c r="A39" s="231">
        <v>35</v>
      </c>
      <c r="B39" s="231" t="s">
        <v>1552</v>
      </c>
      <c r="C39" s="184" t="s">
        <v>1553</v>
      </c>
    </row>
    <row r="40" spans="1:3" ht="61.5" customHeight="1" x14ac:dyDescent="0.25">
      <c r="A40" s="231">
        <v>36</v>
      </c>
      <c r="B40" s="624" t="s">
        <v>1554</v>
      </c>
      <c r="C40" s="184" t="s">
        <v>1555</v>
      </c>
    </row>
    <row r="41" spans="1:3" ht="84" customHeight="1" x14ac:dyDescent="0.25">
      <c r="A41" s="231">
        <v>37</v>
      </c>
      <c r="B41" s="624" t="s">
        <v>1898</v>
      </c>
      <c r="C41" s="184" t="s">
        <v>1899</v>
      </c>
    </row>
    <row r="42" spans="1:3" ht="33" customHeight="1" x14ac:dyDescent="0.25">
      <c r="A42" s="231">
        <v>38</v>
      </c>
      <c r="B42" s="624" t="s">
        <v>1900</v>
      </c>
      <c r="C42" s="184" t="s">
        <v>1901</v>
      </c>
    </row>
    <row r="43" spans="1:3" ht="55.5" customHeight="1" x14ac:dyDescent="0.25">
      <c r="A43" s="231">
        <v>39</v>
      </c>
      <c r="B43" s="624" t="s">
        <v>1902</v>
      </c>
      <c r="C43" s="184" t="s">
        <v>1903</v>
      </c>
    </row>
    <row r="44" spans="1:3" ht="52.5" customHeight="1" x14ac:dyDescent="0.25">
      <c r="A44" s="231">
        <v>40</v>
      </c>
      <c r="B44" s="859" t="s">
        <v>1904</v>
      </c>
      <c r="C44" s="184" t="s">
        <v>1905</v>
      </c>
    </row>
    <row r="45" spans="1:3" ht="55.5" customHeight="1" x14ac:dyDescent="0.25">
      <c r="A45" s="231">
        <v>41</v>
      </c>
      <c r="B45" s="860" t="s">
        <v>2220</v>
      </c>
      <c r="C45" s="861" t="s">
        <v>2221</v>
      </c>
    </row>
    <row r="46" spans="1:3" ht="52.5" customHeight="1" x14ac:dyDescent="0.25">
      <c r="A46" s="231">
        <v>42</v>
      </c>
      <c r="B46" s="629" t="s">
        <v>2222</v>
      </c>
      <c r="C46" s="629" t="s">
        <v>2223</v>
      </c>
    </row>
    <row r="47" spans="1:3" ht="52.5" customHeight="1" x14ac:dyDescent="0.25">
      <c r="A47" s="231">
        <v>43</v>
      </c>
      <c r="B47" s="979" t="s">
        <v>2224</v>
      </c>
      <c r="C47" s="862" t="s">
        <v>2225</v>
      </c>
    </row>
    <row r="48" spans="1:3" ht="57" customHeight="1" x14ac:dyDescent="0.25">
      <c r="A48" s="231">
        <v>44</v>
      </c>
      <c r="B48" s="979" t="s">
        <v>2226</v>
      </c>
      <c r="C48" s="863" t="s">
        <v>2227</v>
      </c>
    </row>
    <row r="49" spans="1:3" ht="44.25" customHeight="1" x14ac:dyDescent="0.25">
      <c r="A49" s="231">
        <v>45</v>
      </c>
      <c r="B49" s="979" t="s">
        <v>2277</v>
      </c>
      <c r="C49" s="863" t="s">
        <v>2280</v>
      </c>
    </row>
    <row r="50" spans="1:3" ht="90" customHeight="1" x14ac:dyDescent="0.25">
      <c r="A50" s="231">
        <v>46</v>
      </c>
      <c r="B50" s="979" t="s">
        <v>2278</v>
      </c>
      <c r="C50" s="863" t="s">
        <v>2279</v>
      </c>
    </row>
    <row r="51" spans="1:3" ht="47.25" x14ac:dyDescent="0.25">
      <c r="A51" s="231">
        <v>47</v>
      </c>
      <c r="B51" s="979" t="s">
        <v>2281</v>
      </c>
      <c r="C51" s="863" t="s">
        <v>2282</v>
      </c>
    </row>
    <row r="52" spans="1:3" ht="78.75" x14ac:dyDescent="0.25">
      <c r="A52" s="231">
        <v>48</v>
      </c>
      <c r="B52" s="979" t="s">
        <v>2283</v>
      </c>
      <c r="C52" s="863" t="s">
        <v>2284</v>
      </c>
    </row>
    <row r="53" spans="1:3" ht="78.75" x14ac:dyDescent="0.25">
      <c r="A53" s="231">
        <v>49</v>
      </c>
      <c r="B53" s="979" t="s">
        <v>2285</v>
      </c>
      <c r="C53" s="863" t="s">
        <v>2286</v>
      </c>
    </row>
    <row r="54" spans="1:3" ht="41.25" customHeight="1" x14ac:dyDescent="0.25">
      <c r="A54" s="231">
        <v>50</v>
      </c>
      <c r="B54" s="979" t="s">
        <v>2287</v>
      </c>
      <c r="C54" s="863" t="s">
        <v>2288</v>
      </c>
    </row>
    <row r="55" spans="1:3" ht="5.25" customHeight="1" x14ac:dyDescent="0.25">
      <c r="A55" s="640"/>
      <c r="B55" s="858"/>
      <c r="C55" s="309"/>
    </row>
    <row r="56" spans="1:3" ht="15" customHeight="1" x14ac:dyDescent="0.25">
      <c r="A56" s="640"/>
      <c r="B56" s="171"/>
      <c r="C56" s="230"/>
    </row>
    <row r="57" spans="1:3" ht="15.75" x14ac:dyDescent="0.25">
      <c r="A57" s="2510" t="s">
        <v>688</v>
      </c>
      <c r="B57" s="2510"/>
      <c r="C57" s="2510"/>
    </row>
  </sheetData>
  <mergeCells count="2">
    <mergeCell ref="A57:C57"/>
    <mergeCell ref="A2:C2"/>
  </mergeCells>
  <hyperlinks>
    <hyperlink ref="A1" location="'Table of content'!A1" display="Back to Table of Content"/>
  </hyperlinks>
  <printOptions horizontalCentered="1"/>
  <pageMargins left="0.55000000000000004" right="0.42" top="0.36" bottom="0.17" header="0.3" footer="0.3"/>
  <pageSetup paperSize="9" scale="90" orientation="landscape"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K33"/>
  <sheetViews>
    <sheetView topLeftCell="A19" workbookViewId="0">
      <selection activeCell="M28" sqref="M28"/>
    </sheetView>
  </sheetViews>
  <sheetFormatPr defaultColWidth="9.140625" defaultRowHeight="16.5" x14ac:dyDescent="0.25"/>
  <cols>
    <col min="1" max="1" width="41.140625" style="48" customWidth="1"/>
    <col min="2" max="11" width="9.140625" style="48" customWidth="1"/>
    <col min="12" max="16384" width="9.140625" style="48"/>
  </cols>
  <sheetData>
    <row r="1" spans="1:11" x14ac:dyDescent="0.25">
      <c r="A1" s="594" t="s">
        <v>1946</v>
      </c>
      <c r="B1" s="2"/>
      <c r="C1" s="2"/>
      <c r="D1" s="2"/>
      <c r="E1" s="2"/>
      <c r="F1" s="2"/>
      <c r="G1" s="2"/>
      <c r="H1" s="2"/>
      <c r="I1" s="2"/>
      <c r="J1" s="2"/>
      <c r="K1" s="2"/>
    </row>
    <row r="2" spans="1:11" x14ac:dyDescent="0.25">
      <c r="A2" s="6" t="s">
        <v>3021</v>
      </c>
      <c r="B2" s="6"/>
      <c r="C2" s="6"/>
      <c r="D2" s="6"/>
      <c r="E2" s="642"/>
      <c r="F2" s="642"/>
      <c r="G2" s="642"/>
      <c r="H2" s="642"/>
      <c r="I2" s="2"/>
      <c r="J2" s="2"/>
      <c r="K2" s="2"/>
    </row>
    <row r="3" spans="1:11" x14ac:dyDescent="0.25">
      <c r="A3" s="2"/>
      <c r="B3" s="2"/>
      <c r="C3" s="2"/>
      <c r="D3" s="2"/>
      <c r="E3" s="642"/>
      <c r="F3" s="642"/>
      <c r="G3" s="642"/>
      <c r="H3" s="642"/>
      <c r="I3" s="2"/>
      <c r="J3" s="2"/>
      <c r="K3" s="2"/>
    </row>
    <row r="4" spans="1:11" ht="30" customHeight="1" x14ac:dyDescent="0.25">
      <c r="A4" s="57" t="s">
        <v>1556</v>
      </c>
      <c r="B4" s="643" t="s">
        <v>1557</v>
      </c>
      <c r="C4" s="643" t="s">
        <v>1558</v>
      </c>
      <c r="D4" s="643" t="s">
        <v>1559</v>
      </c>
      <c r="E4" s="643" t="s">
        <v>1560</v>
      </c>
      <c r="F4" s="643" t="s">
        <v>1897</v>
      </c>
      <c r="G4" s="643" t="s">
        <v>2175</v>
      </c>
      <c r="H4" s="643" t="s">
        <v>2289</v>
      </c>
      <c r="I4" s="643">
        <v>2022</v>
      </c>
      <c r="J4" s="643">
        <v>2023</v>
      </c>
      <c r="K4" s="643">
        <v>2024</v>
      </c>
    </row>
    <row r="5" spans="1:11" ht="30" customHeight="1" x14ac:dyDescent="0.25">
      <c r="A5" s="366" t="s">
        <v>1561</v>
      </c>
      <c r="B5" s="769">
        <v>2</v>
      </c>
      <c r="C5" s="769">
        <v>9</v>
      </c>
      <c r="D5" s="769">
        <v>8</v>
      </c>
      <c r="E5" s="721">
        <v>10</v>
      </c>
      <c r="F5" s="721">
        <v>8</v>
      </c>
      <c r="G5" s="721">
        <v>6</v>
      </c>
      <c r="H5" s="853">
        <v>8</v>
      </c>
      <c r="I5" s="1379">
        <v>5</v>
      </c>
      <c r="J5" s="1379">
        <v>4</v>
      </c>
      <c r="K5" s="1379">
        <v>11</v>
      </c>
    </row>
    <row r="6" spans="1:11" ht="30" customHeight="1" x14ac:dyDescent="0.25">
      <c r="A6" s="366" t="s">
        <v>1562</v>
      </c>
      <c r="B6" s="769">
        <v>4</v>
      </c>
      <c r="C6" s="769">
        <v>0</v>
      </c>
      <c r="D6" s="770">
        <v>0</v>
      </c>
      <c r="E6" s="773">
        <v>0</v>
      </c>
      <c r="F6" s="773">
        <v>2</v>
      </c>
      <c r="G6" s="773">
        <v>3</v>
      </c>
      <c r="H6" s="854">
        <v>2</v>
      </c>
      <c r="I6" s="1380">
        <v>1</v>
      </c>
      <c r="J6" s="1380">
        <v>1</v>
      </c>
      <c r="K6" s="1380">
        <v>1</v>
      </c>
    </row>
    <row r="7" spans="1:11" ht="30" customHeight="1" x14ac:dyDescent="0.25">
      <c r="A7" s="366" t="s">
        <v>1563</v>
      </c>
      <c r="B7" s="769">
        <v>3</v>
      </c>
      <c r="C7" s="769">
        <v>1</v>
      </c>
      <c r="D7" s="769">
        <v>7</v>
      </c>
      <c r="E7" s="721">
        <v>17</v>
      </c>
      <c r="F7" s="721">
        <v>12</v>
      </c>
      <c r="G7" s="721">
        <v>8</v>
      </c>
      <c r="H7" s="853">
        <v>3</v>
      </c>
      <c r="I7" s="1379">
        <v>5</v>
      </c>
      <c r="J7" s="1379">
        <v>4</v>
      </c>
      <c r="K7" s="1379">
        <v>4</v>
      </c>
    </row>
    <row r="8" spans="1:11" ht="30" customHeight="1" x14ac:dyDescent="0.25">
      <c r="A8" s="587" t="s">
        <v>1564</v>
      </c>
      <c r="B8" s="771">
        <v>1</v>
      </c>
      <c r="C8" s="771">
        <v>5</v>
      </c>
      <c r="D8" s="771">
        <v>7</v>
      </c>
      <c r="E8" s="774">
        <v>8</v>
      </c>
      <c r="F8" s="774">
        <v>7</v>
      </c>
      <c r="G8" s="774">
        <v>1</v>
      </c>
      <c r="H8" s="855">
        <v>2</v>
      </c>
      <c r="I8" s="1381">
        <v>4</v>
      </c>
      <c r="J8" s="1381">
        <v>3</v>
      </c>
      <c r="K8" s="1381">
        <v>3</v>
      </c>
    </row>
    <row r="9" spans="1:11" ht="30" customHeight="1" x14ac:dyDescent="0.25">
      <c r="A9" s="588" t="s">
        <v>1565</v>
      </c>
      <c r="B9" s="770">
        <v>3</v>
      </c>
      <c r="C9" s="770">
        <v>1</v>
      </c>
      <c r="D9" s="770">
        <v>5</v>
      </c>
      <c r="E9" s="773">
        <v>2</v>
      </c>
      <c r="F9" s="773">
        <v>0</v>
      </c>
      <c r="G9" s="773">
        <v>2</v>
      </c>
      <c r="H9" s="854">
        <v>0</v>
      </c>
      <c r="I9" s="1380">
        <v>3</v>
      </c>
      <c r="J9" s="1380">
        <v>4</v>
      </c>
      <c r="K9" s="1380">
        <v>5</v>
      </c>
    </row>
    <row r="10" spans="1:11" ht="30" customHeight="1" x14ac:dyDescent="0.25">
      <c r="A10" s="366" t="s">
        <v>1566</v>
      </c>
      <c r="B10" s="754">
        <v>2</v>
      </c>
      <c r="C10" s="754">
        <v>1</v>
      </c>
      <c r="D10" s="754">
        <v>0</v>
      </c>
      <c r="E10" s="773">
        <v>0</v>
      </c>
      <c r="F10" s="773">
        <v>1</v>
      </c>
      <c r="G10" s="773">
        <v>2</v>
      </c>
      <c r="H10" s="854">
        <v>0</v>
      </c>
      <c r="I10" s="1380">
        <v>2</v>
      </c>
      <c r="J10" s="1380" t="s">
        <v>21</v>
      </c>
      <c r="K10" s="1380" t="s">
        <v>21</v>
      </c>
    </row>
    <row r="11" spans="1:11" ht="30" customHeight="1" x14ac:dyDescent="0.25">
      <c r="A11" s="366" t="s">
        <v>1567</v>
      </c>
      <c r="B11" s="754">
        <v>2</v>
      </c>
      <c r="C11" s="754">
        <v>0</v>
      </c>
      <c r="D11" s="770">
        <v>1</v>
      </c>
      <c r="E11" s="773">
        <v>2</v>
      </c>
      <c r="F11" s="773">
        <v>0</v>
      </c>
      <c r="G11" s="773">
        <v>1</v>
      </c>
      <c r="H11" s="854">
        <v>0</v>
      </c>
      <c r="I11" s="1380">
        <v>2</v>
      </c>
      <c r="J11" s="1380" t="s">
        <v>21</v>
      </c>
      <c r="K11" s="1380">
        <v>2</v>
      </c>
    </row>
    <row r="12" spans="1:11" ht="30" customHeight="1" x14ac:dyDescent="0.25">
      <c r="A12" s="588" t="s">
        <v>1568</v>
      </c>
      <c r="B12" s="768">
        <v>0</v>
      </c>
      <c r="C12" s="768">
        <v>1</v>
      </c>
      <c r="D12" s="770">
        <v>3</v>
      </c>
      <c r="E12" s="773">
        <v>2</v>
      </c>
      <c r="F12" s="773">
        <v>0</v>
      </c>
      <c r="G12" s="773">
        <v>0</v>
      </c>
      <c r="H12" s="854">
        <v>1</v>
      </c>
      <c r="I12" s="1380">
        <v>0</v>
      </c>
      <c r="J12" s="1380">
        <v>1</v>
      </c>
      <c r="K12" s="1380" t="s">
        <v>21</v>
      </c>
    </row>
    <row r="13" spans="1:11" ht="30" customHeight="1" x14ac:dyDescent="0.25">
      <c r="A13" s="366" t="s">
        <v>1569</v>
      </c>
      <c r="B13" s="769">
        <v>5</v>
      </c>
      <c r="C13" s="769">
        <v>5</v>
      </c>
      <c r="D13" s="769">
        <v>8</v>
      </c>
      <c r="E13" s="721">
        <v>8</v>
      </c>
      <c r="F13" s="721">
        <v>4</v>
      </c>
      <c r="G13" s="721">
        <v>3</v>
      </c>
      <c r="H13" s="853">
        <v>8</v>
      </c>
      <c r="I13" s="1379">
        <v>12</v>
      </c>
      <c r="J13" s="1379">
        <v>9</v>
      </c>
      <c r="K13" s="1379">
        <v>10</v>
      </c>
    </row>
    <row r="14" spans="1:11" ht="30" customHeight="1" x14ac:dyDescent="0.25">
      <c r="A14" s="644" t="s">
        <v>7</v>
      </c>
      <c r="B14" s="772">
        <v>22</v>
      </c>
      <c r="C14" s="772">
        <v>23</v>
      </c>
      <c r="D14" s="772">
        <v>39</v>
      </c>
      <c r="E14" s="772">
        <v>49</v>
      </c>
      <c r="F14" s="772">
        <v>34</v>
      </c>
      <c r="G14" s="772">
        <v>26</v>
      </c>
      <c r="H14" s="856">
        <v>24</v>
      </c>
      <c r="I14" s="1382">
        <v>34</v>
      </c>
      <c r="J14" s="1382">
        <v>26</v>
      </c>
      <c r="K14" s="1382">
        <v>36</v>
      </c>
    </row>
    <row r="15" spans="1:11" ht="6" customHeight="1" x14ac:dyDescent="0.25">
      <c r="A15" s="563"/>
      <c r="B15" s="645"/>
      <c r="C15" s="645"/>
      <c r="D15" s="645"/>
      <c r="E15" s="645"/>
      <c r="F15" s="645"/>
      <c r="G15" s="645"/>
      <c r="H15" s="645"/>
      <c r="I15" s="645"/>
      <c r="J15" s="645"/>
      <c r="K15" s="645"/>
    </row>
    <row r="16" spans="1:11" ht="31.5" customHeight="1" x14ac:dyDescent="0.25">
      <c r="A16" s="2510" t="s">
        <v>688</v>
      </c>
      <c r="B16" s="2510"/>
      <c r="C16" s="2510"/>
      <c r="D16" s="2510"/>
      <c r="E16" s="2510"/>
      <c r="F16" s="2510"/>
      <c r="G16" s="2510"/>
      <c r="H16" s="2510"/>
      <c r="I16" s="2510"/>
      <c r="J16" s="2510"/>
      <c r="K16" s="2510"/>
    </row>
    <row r="17" spans="1:11" ht="31.5" customHeight="1" x14ac:dyDescent="0.25">
      <c r="A17" s="594" t="s">
        <v>1946</v>
      </c>
      <c r="B17" s="646"/>
      <c r="C17" s="646"/>
      <c r="D17" s="646"/>
      <c r="E17" s="646"/>
      <c r="F17" s="646"/>
      <c r="G17" s="646"/>
      <c r="H17" s="646"/>
      <c r="I17" s="646"/>
      <c r="J17" s="646"/>
      <c r="K17" s="646"/>
    </row>
    <row r="18" spans="1:11" ht="27" customHeight="1" x14ac:dyDescent="0.25">
      <c r="A18" s="6" t="s">
        <v>3080</v>
      </c>
      <c r="B18" s="6"/>
      <c r="C18" s="6"/>
      <c r="D18" s="6"/>
      <c r="E18" s="6"/>
      <c r="F18" s="6"/>
      <c r="G18" s="2"/>
      <c r="H18" s="2"/>
      <c r="I18" s="2"/>
      <c r="J18" s="2"/>
      <c r="K18" s="2"/>
    </row>
    <row r="19" spans="1:11" ht="12" customHeight="1" x14ac:dyDescent="0.25">
      <c r="A19" s="6"/>
      <c r="B19" s="6"/>
      <c r="C19" s="6"/>
      <c r="D19" s="6"/>
      <c r="E19" s="6"/>
      <c r="F19" s="6"/>
      <c r="G19" s="2"/>
      <c r="H19" s="2"/>
      <c r="I19" s="2"/>
      <c r="J19" s="2"/>
      <c r="K19" s="2"/>
    </row>
    <row r="20" spans="1:11" ht="30" customHeight="1" x14ac:dyDescent="0.25">
      <c r="A20" s="57" t="s">
        <v>1556</v>
      </c>
      <c r="B20" s="1392">
        <v>2015</v>
      </c>
      <c r="C20" s="1392">
        <v>2016</v>
      </c>
      <c r="D20" s="1392">
        <v>2017</v>
      </c>
      <c r="E20" s="1392">
        <v>2018</v>
      </c>
      <c r="F20" s="1392">
        <v>2019</v>
      </c>
      <c r="G20" s="1392">
        <v>2020</v>
      </c>
      <c r="H20" s="1392">
        <v>2021</v>
      </c>
      <c r="I20" s="1392">
        <v>2022</v>
      </c>
      <c r="J20" s="1392">
        <v>2023</v>
      </c>
      <c r="K20" s="1392">
        <v>2024</v>
      </c>
    </row>
    <row r="21" spans="1:11" ht="30" customHeight="1" x14ac:dyDescent="0.25">
      <c r="A21" s="366" t="s">
        <v>1561</v>
      </c>
      <c r="B21" s="1390">
        <v>0</v>
      </c>
      <c r="C21" s="1389">
        <v>2</v>
      </c>
      <c r="D21" s="1389">
        <v>0</v>
      </c>
      <c r="E21" s="1389">
        <v>1</v>
      </c>
      <c r="F21" s="1389">
        <v>1</v>
      </c>
      <c r="G21" s="1389">
        <v>0</v>
      </c>
      <c r="H21" s="1393">
        <v>0</v>
      </c>
      <c r="I21" s="1393">
        <v>0</v>
      </c>
      <c r="J21" s="1393" t="s">
        <v>21</v>
      </c>
      <c r="K21" s="1393" t="s">
        <v>21</v>
      </c>
    </row>
    <row r="22" spans="1:11" ht="30" customHeight="1" x14ac:dyDescent="0.25">
      <c r="A22" s="366" t="s">
        <v>1570</v>
      </c>
      <c r="B22" s="1385">
        <v>4</v>
      </c>
      <c r="C22" s="1385">
        <v>7</v>
      </c>
      <c r="D22" s="1385">
        <v>5</v>
      </c>
      <c r="E22" s="1385">
        <v>11</v>
      </c>
      <c r="F22" s="1385">
        <v>13</v>
      </c>
      <c r="G22" s="1385">
        <v>4</v>
      </c>
      <c r="H22" s="1393">
        <v>4</v>
      </c>
      <c r="I22" s="1393">
        <v>0</v>
      </c>
      <c r="J22" s="1393">
        <v>2</v>
      </c>
      <c r="K22" s="1393">
        <v>3</v>
      </c>
    </row>
    <row r="23" spans="1:11" ht="30" customHeight="1" x14ac:dyDescent="0.25">
      <c r="A23" s="366" t="s">
        <v>1562</v>
      </c>
      <c r="B23" s="1385">
        <v>3</v>
      </c>
      <c r="C23" s="1385">
        <v>7</v>
      </c>
      <c r="D23" s="1385">
        <v>8</v>
      </c>
      <c r="E23" s="1385">
        <v>10</v>
      </c>
      <c r="F23" s="1385">
        <v>13</v>
      </c>
      <c r="G23" s="1385">
        <v>1</v>
      </c>
      <c r="H23" s="1393">
        <v>6</v>
      </c>
      <c r="I23" s="1393">
        <v>6</v>
      </c>
      <c r="J23" s="1393">
        <v>3</v>
      </c>
      <c r="K23" s="1393">
        <v>5</v>
      </c>
    </row>
    <row r="24" spans="1:11" ht="30" customHeight="1" x14ac:dyDescent="0.25">
      <c r="A24" s="366" t="s">
        <v>1563</v>
      </c>
      <c r="B24" s="1386">
        <v>0</v>
      </c>
      <c r="C24" s="1386">
        <v>0</v>
      </c>
      <c r="D24" s="1386">
        <v>0</v>
      </c>
      <c r="E24" s="1386">
        <v>0</v>
      </c>
      <c r="F24" s="1386">
        <v>0</v>
      </c>
      <c r="G24" s="1386">
        <v>0</v>
      </c>
      <c r="H24" s="1393">
        <v>0</v>
      </c>
      <c r="I24" s="1393">
        <v>0</v>
      </c>
      <c r="J24" s="1393" t="s">
        <v>21</v>
      </c>
      <c r="K24" s="1393" t="s">
        <v>21</v>
      </c>
    </row>
    <row r="25" spans="1:11" ht="30" customHeight="1" x14ac:dyDescent="0.25">
      <c r="A25" s="556" t="s">
        <v>1571</v>
      </c>
      <c r="B25" s="1388">
        <v>0</v>
      </c>
      <c r="C25" s="1387">
        <v>0</v>
      </c>
      <c r="D25" s="1387">
        <v>1</v>
      </c>
      <c r="E25" s="1387">
        <v>2</v>
      </c>
      <c r="F25" s="1387">
        <v>3</v>
      </c>
      <c r="G25" s="1387">
        <v>0</v>
      </c>
      <c r="H25" s="1393">
        <v>0</v>
      </c>
      <c r="I25" s="1393">
        <v>1</v>
      </c>
      <c r="J25" s="1393">
        <v>1</v>
      </c>
      <c r="K25" s="1393" t="s">
        <v>21</v>
      </c>
    </row>
    <row r="26" spans="1:11" ht="30" customHeight="1" x14ac:dyDescent="0.25">
      <c r="A26" s="587" t="s">
        <v>1572</v>
      </c>
      <c r="B26" s="1386">
        <v>1</v>
      </c>
      <c r="C26" s="1386">
        <v>2</v>
      </c>
      <c r="D26" s="1386">
        <v>2</v>
      </c>
      <c r="E26" s="1386">
        <v>2</v>
      </c>
      <c r="F26" s="1386">
        <v>3</v>
      </c>
      <c r="G26" s="1386">
        <v>1</v>
      </c>
      <c r="H26" s="1393">
        <v>2</v>
      </c>
      <c r="I26" s="1393">
        <v>1</v>
      </c>
      <c r="J26" s="1393">
        <v>1</v>
      </c>
      <c r="K26" s="1393" t="s">
        <v>21</v>
      </c>
    </row>
    <row r="27" spans="1:11" ht="30" customHeight="1" x14ac:dyDescent="0.25">
      <c r="A27" s="366" t="s">
        <v>1569</v>
      </c>
      <c r="B27" s="1385">
        <v>5</v>
      </c>
      <c r="C27" s="1385">
        <v>5</v>
      </c>
      <c r="D27" s="1385">
        <v>2</v>
      </c>
      <c r="E27" s="1385">
        <v>6</v>
      </c>
      <c r="F27" s="1385">
        <v>3</v>
      </c>
      <c r="G27" s="1385">
        <v>0</v>
      </c>
      <c r="H27" s="1394">
        <v>1</v>
      </c>
      <c r="I27" s="1394">
        <v>2</v>
      </c>
      <c r="J27" s="1394">
        <v>1</v>
      </c>
      <c r="K27" s="1394">
        <v>1</v>
      </c>
    </row>
    <row r="28" spans="1:11" ht="30" customHeight="1" x14ac:dyDescent="0.25">
      <c r="A28" s="337" t="s">
        <v>7</v>
      </c>
      <c r="B28" s="1391">
        <v>13</v>
      </c>
      <c r="C28" s="1391">
        <v>23</v>
      </c>
      <c r="D28" s="1391">
        <v>18</v>
      </c>
      <c r="E28" s="1391">
        <v>32</v>
      </c>
      <c r="F28" s="1391">
        <v>36</v>
      </c>
      <c r="G28" s="1391">
        <v>6</v>
      </c>
      <c r="H28" s="1395">
        <v>13</v>
      </c>
      <c r="I28" s="1395">
        <v>10</v>
      </c>
      <c r="J28" s="1395">
        <v>8</v>
      </c>
      <c r="K28" s="1395">
        <v>9</v>
      </c>
    </row>
    <row r="29" spans="1:11" ht="30.75" customHeight="1" x14ac:dyDescent="0.25">
      <c r="A29" s="2541" t="s">
        <v>688</v>
      </c>
      <c r="B29" s="2541"/>
      <c r="C29" s="2541"/>
      <c r="D29" s="2541"/>
      <c r="E29" s="2541"/>
      <c r="F29" s="2541"/>
      <c r="G29" s="2541"/>
      <c r="H29" s="2541"/>
      <c r="I29" s="2541"/>
      <c r="J29" s="2541"/>
      <c r="K29" s="2541"/>
    </row>
    <row r="30" spans="1:11" x14ac:dyDescent="0.25">
      <c r="B30" s="239"/>
      <c r="C30" s="239"/>
      <c r="D30" s="239"/>
      <c r="E30" s="239"/>
      <c r="F30" s="239"/>
      <c r="G30" s="239"/>
      <c r="H30" s="239"/>
      <c r="I30" s="239"/>
      <c r="J30" s="239"/>
      <c r="K30" s="239"/>
    </row>
    <row r="31" spans="1:11" ht="21" customHeight="1" x14ac:dyDescent="0.25">
      <c r="I31"/>
      <c r="J31"/>
    </row>
    <row r="32" spans="1:11" ht="21" customHeight="1" x14ac:dyDescent="0.25"/>
    <row r="33" ht="10.5" customHeight="1" x14ac:dyDescent="0.25"/>
  </sheetData>
  <mergeCells count="2">
    <mergeCell ref="A16:K16"/>
    <mergeCell ref="A29:K29"/>
  </mergeCells>
  <hyperlinks>
    <hyperlink ref="A1" location="'Table of content'!A1" display="Back to Table of Content"/>
    <hyperlink ref="A17" location="'Table of content'!A1" display="Back to Table of Content"/>
  </hyperlinks>
  <printOptions horizontalCentered="1"/>
  <pageMargins left="0.51" right="0.3" top="0.55000000000000004" bottom="0.25" header="0.23622047244094499" footer="0.23622047244094499"/>
  <pageSetup paperSize="9" orientation="landscape"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K20"/>
  <sheetViews>
    <sheetView topLeftCell="A10" workbookViewId="0">
      <selection activeCell="M14" sqref="M14"/>
    </sheetView>
  </sheetViews>
  <sheetFormatPr defaultColWidth="9.140625" defaultRowHeight="15.75" x14ac:dyDescent="0.25"/>
  <cols>
    <col min="1" max="1" width="23" style="2" customWidth="1"/>
    <col min="2" max="8" width="11.28515625" style="2" customWidth="1"/>
    <col min="9" max="9" width="10.28515625" style="2" customWidth="1"/>
    <col min="10" max="10" width="12.140625" style="2" customWidth="1"/>
    <col min="11" max="11" width="11.140625" style="2" customWidth="1"/>
    <col min="12" max="16384" width="9.140625" style="2"/>
  </cols>
  <sheetData>
    <row r="1" spans="1:11" x14ac:dyDescent="0.25">
      <c r="A1" s="594" t="s">
        <v>1946</v>
      </c>
    </row>
    <row r="2" spans="1:11" ht="18.75" x14ac:dyDescent="0.25">
      <c r="A2" s="6" t="s">
        <v>3079</v>
      </c>
    </row>
    <row r="3" spans="1:11" ht="10.5" customHeight="1" x14ac:dyDescent="0.25">
      <c r="A3" s="6"/>
      <c r="I3" s="35"/>
      <c r="J3" s="35"/>
    </row>
    <row r="4" spans="1:11" ht="39" customHeight="1" x14ac:dyDescent="0.25">
      <c r="A4" s="57" t="s">
        <v>1</v>
      </c>
      <c r="B4" s="1625">
        <v>2015</v>
      </c>
      <c r="C4" s="1625">
        <v>2016</v>
      </c>
      <c r="D4" s="1625">
        <v>2017</v>
      </c>
      <c r="E4" s="1625">
        <v>2018</v>
      </c>
      <c r="F4" s="1625">
        <v>2019</v>
      </c>
      <c r="G4" s="1625">
        <v>2020</v>
      </c>
      <c r="H4" s="1625">
        <v>2021</v>
      </c>
      <c r="I4" s="1625">
        <v>2022</v>
      </c>
      <c r="J4" s="1625">
        <v>2023</v>
      </c>
      <c r="K4" s="57">
        <v>2024</v>
      </c>
    </row>
    <row r="5" spans="1:11" ht="29.25" customHeight="1" x14ac:dyDescent="0.25">
      <c r="A5" s="461" t="s">
        <v>1573</v>
      </c>
      <c r="B5" s="1383">
        <v>114</v>
      </c>
      <c r="C5" s="1383">
        <v>98</v>
      </c>
      <c r="D5" s="1383">
        <v>132</v>
      </c>
      <c r="E5" s="1383">
        <v>91</v>
      </c>
      <c r="F5" s="1383">
        <v>57</v>
      </c>
      <c r="G5" s="1383">
        <v>50</v>
      </c>
      <c r="H5" s="1383">
        <v>148</v>
      </c>
      <c r="I5" s="1383">
        <v>139</v>
      </c>
      <c r="J5" s="1383">
        <v>75</v>
      </c>
      <c r="K5" s="1383">
        <v>75</v>
      </c>
    </row>
    <row r="6" spans="1:11" ht="29.25" customHeight="1" x14ac:dyDescent="0.25">
      <c r="A6" s="461" t="s">
        <v>1574</v>
      </c>
      <c r="B6" s="1383">
        <v>39</v>
      </c>
      <c r="C6" s="1383">
        <v>49</v>
      </c>
      <c r="D6" s="1383">
        <v>98</v>
      </c>
      <c r="E6" s="1383">
        <v>59</v>
      </c>
      <c r="F6" s="1383">
        <v>77</v>
      </c>
      <c r="G6" s="1383">
        <v>27</v>
      </c>
      <c r="H6" s="1383">
        <v>47</v>
      </c>
      <c r="I6" s="1383">
        <v>39</v>
      </c>
      <c r="J6" s="1383">
        <v>25</v>
      </c>
      <c r="K6" s="1383">
        <v>28</v>
      </c>
    </row>
    <row r="7" spans="1:11" ht="29.25" customHeight="1" x14ac:dyDescent="0.25">
      <c r="A7" s="461" t="s">
        <v>1575</v>
      </c>
      <c r="B7" s="1383">
        <v>115</v>
      </c>
      <c r="C7" s="1383">
        <v>91</v>
      </c>
      <c r="D7" s="1383">
        <v>128</v>
      </c>
      <c r="E7" s="1383">
        <v>113</v>
      </c>
      <c r="F7" s="1383">
        <v>68</v>
      </c>
      <c r="G7" s="1383">
        <v>74</v>
      </c>
      <c r="H7" s="1383">
        <v>152</v>
      </c>
      <c r="I7" s="1383">
        <v>85</v>
      </c>
      <c r="J7" s="1383">
        <v>43</v>
      </c>
      <c r="K7" s="1383">
        <v>55</v>
      </c>
    </row>
    <row r="8" spans="1:11" ht="29.25" customHeight="1" x14ac:dyDescent="0.25">
      <c r="A8" s="461" t="s">
        <v>1576</v>
      </c>
      <c r="B8" s="1383">
        <v>78</v>
      </c>
      <c r="C8" s="1383">
        <v>63</v>
      </c>
      <c r="D8" s="1383">
        <v>78</v>
      </c>
      <c r="E8" s="1383">
        <v>71</v>
      </c>
      <c r="F8" s="1383">
        <v>32</v>
      </c>
      <c r="G8" s="1383">
        <v>41</v>
      </c>
      <c r="H8" s="1383">
        <v>60</v>
      </c>
      <c r="I8" s="1383">
        <v>53</v>
      </c>
      <c r="J8" s="1383">
        <v>21</v>
      </c>
      <c r="K8" s="1383">
        <v>31</v>
      </c>
    </row>
    <row r="9" spans="1:11" ht="29.25" customHeight="1" x14ac:dyDescent="0.25">
      <c r="A9" s="461" t="s">
        <v>1577</v>
      </c>
      <c r="B9" s="1383">
        <v>76</v>
      </c>
      <c r="C9" s="1383">
        <v>77</v>
      </c>
      <c r="D9" s="1383">
        <v>92</v>
      </c>
      <c r="E9" s="1383">
        <v>66</v>
      </c>
      <c r="F9" s="1383">
        <v>73</v>
      </c>
      <c r="G9" s="1383">
        <v>35</v>
      </c>
      <c r="H9" s="1383">
        <v>56</v>
      </c>
      <c r="I9" s="1383">
        <v>60</v>
      </c>
      <c r="J9" s="1383">
        <v>43</v>
      </c>
      <c r="K9" s="1383">
        <v>29</v>
      </c>
    </row>
    <row r="10" spans="1:11" ht="29.25" customHeight="1" x14ac:dyDescent="0.25">
      <c r="A10" s="461" t="s">
        <v>2352</v>
      </c>
      <c r="B10" s="1383" t="s">
        <v>604</v>
      </c>
      <c r="C10" s="1383" t="s">
        <v>604</v>
      </c>
      <c r="D10" s="1383">
        <v>76</v>
      </c>
      <c r="E10" s="1383">
        <v>58</v>
      </c>
      <c r="F10" s="1383">
        <v>74</v>
      </c>
      <c r="G10" s="1383">
        <v>27</v>
      </c>
      <c r="H10" s="1383">
        <v>46</v>
      </c>
      <c r="I10" s="1383">
        <v>87</v>
      </c>
      <c r="J10" s="1383">
        <v>66</v>
      </c>
      <c r="K10" s="1383">
        <v>82</v>
      </c>
    </row>
    <row r="11" spans="1:11" ht="34.5" x14ac:dyDescent="0.25">
      <c r="A11" s="647" t="s">
        <v>2158</v>
      </c>
      <c r="B11" s="1383" t="s">
        <v>604</v>
      </c>
      <c r="C11" s="1383" t="s">
        <v>604</v>
      </c>
      <c r="D11" s="1383" t="s">
        <v>604</v>
      </c>
      <c r="E11" s="1383">
        <v>16</v>
      </c>
      <c r="F11" s="1383">
        <v>23</v>
      </c>
      <c r="G11" s="1383">
        <v>11</v>
      </c>
      <c r="H11" s="1383">
        <v>30</v>
      </c>
      <c r="I11" s="1383">
        <v>45</v>
      </c>
      <c r="J11" s="1383">
        <v>19</v>
      </c>
      <c r="K11" s="1383">
        <v>13</v>
      </c>
    </row>
    <row r="12" spans="1:11" ht="21" customHeight="1" x14ac:dyDescent="0.25">
      <c r="A12" s="1514" t="s">
        <v>2908</v>
      </c>
      <c r="B12" s="1383" t="s">
        <v>604</v>
      </c>
      <c r="C12" s="1383" t="s">
        <v>604</v>
      </c>
      <c r="D12" s="1383" t="s">
        <v>604</v>
      </c>
      <c r="E12" s="1383" t="s">
        <v>604</v>
      </c>
      <c r="F12" s="1383" t="s">
        <v>604</v>
      </c>
      <c r="G12" s="1383" t="s">
        <v>604</v>
      </c>
      <c r="H12" s="1383" t="s">
        <v>604</v>
      </c>
      <c r="I12" s="1383" t="s">
        <v>604</v>
      </c>
      <c r="J12" s="1515">
        <v>10</v>
      </c>
      <c r="K12" s="1383">
        <v>4</v>
      </c>
    </row>
    <row r="13" spans="1:11" ht="24" customHeight="1" x14ac:dyDescent="0.25">
      <c r="A13" s="1514" t="s">
        <v>2909</v>
      </c>
      <c r="B13" s="1383" t="s">
        <v>604</v>
      </c>
      <c r="C13" s="1383" t="s">
        <v>604</v>
      </c>
      <c r="D13" s="1383" t="s">
        <v>604</v>
      </c>
      <c r="E13" s="1383" t="s">
        <v>604</v>
      </c>
      <c r="F13" s="1383" t="s">
        <v>604</v>
      </c>
      <c r="G13" s="1383" t="s">
        <v>604</v>
      </c>
      <c r="H13" s="1383" t="s">
        <v>604</v>
      </c>
      <c r="I13" s="1383" t="s">
        <v>604</v>
      </c>
      <c r="J13" s="1515">
        <v>10</v>
      </c>
      <c r="K13" s="1383">
        <v>10</v>
      </c>
    </row>
    <row r="14" spans="1:11" ht="29.25" customHeight="1" x14ac:dyDescent="0.25">
      <c r="A14" s="461" t="s">
        <v>2910</v>
      </c>
      <c r="B14" s="1383">
        <v>206</v>
      </c>
      <c r="C14" s="1383">
        <v>323</v>
      </c>
      <c r="D14" s="1383">
        <v>161</v>
      </c>
      <c r="E14" s="1383">
        <v>152</v>
      </c>
      <c r="F14" s="1383">
        <v>86</v>
      </c>
      <c r="G14" s="1383">
        <v>117</v>
      </c>
      <c r="H14" s="1383">
        <v>150</v>
      </c>
      <c r="I14" s="1383">
        <v>249</v>
      </c>
      <c r="J14" s="1383">
        <v>124</v>
      </c>
      <c r="K14" s="1383">
        <v>91</v>
      </c>
    </row>
    <row r="15" spans="1:11" ht="29.25" customHeight="1" x14ac:dyDescent="0.25">
      <c r="A15" s="337" t="s">
        <v>7</v>
      </c>
      <c r="B15" s="1384">
        <v>628</v>
      </c>
      <c r="C15" s="1384">
        <v>701</v>
      </c>
      <c r="D15" s="1384">
        <v>765</v>
      </c>
      <c r="E15" s="1384">
        <v>626</v>
      </c>
      <c r="F15" s="1384">
        <v>490</v>
      </c>
      <c r="G15" s="1384">
        <v>382</v>
      </c>
      <c r="H15" s="1377">
        <v>689</v>
      </c>
      <c r="I15" s="1377">
        <v>757</v>
      </c>
      <c r="J15" s="1377">
        <v>436</v>
      </c>
      <c r="K15" s="1377">
        <f>SUM(K5:K14)</f>
        <v>418</v>
      </c>
    </row>
    <row r="16" spans="1:11" ht="25.5" customHeight="1" x14ac:dyDescent="0.25">
      <c r="A16" s="2681" t="s">
        <v>2159</v>
      </c>
      <c r="B16" s="2682"/>
      <c r="C16" s="2682"/>
      <c r="D16" s="2682"/>
      <c r="E16" s="2682"/>
      <c r="F16" s="2682"/>
      <c r="G16" s="2682"/>
      <c r="H16" s="2682"/>
      <c r="I16" s="2682"/>
      <c r="J16" s="2682"/>
    </row>
    <row r="17" spans="1:11" s="48" customFormat="1" ht="21.75" customHeight="1" x14ac:dyDescent="0.25">
      <c r="A17" s="2508" t="s">
        <v>2911</v>
      </c>
      <c r="B17" s="2508"/>
      <c r="C17" s="2508"/>
      <c r="D17" s="2508"/>
      <c r="E17" s="2508"/>
      <c r="F17" s="2508"/>
      <c r="G17" s="2508"/>
      <c r="H17" s="2508"/>
      <c r="I17" s="2508"/>
      <c r="J17" s="2508"/>
      <c r="K17" s="2508"/>
    </row>
    <row r="18" spans="1:11" ht="23.25" customHeight="1" x14ac:dyDescent="0.25">
      <c r="A18" s="117" t="s">
        <v>2885</v>
      </c>
      <c r="B18" s="171"/>
      <c r="C18" s="171"/>
      <c r="D18" s="171"/>
      <c r="E18" s="171"/>
      <c r="F18" s="171"/>
      <c r="G18" s="171"/>
      <c r="H18" s="171"/>
      <c r="I18" s="171"/>
      <c r="J18" s="171"/>
    </row>
    <row r="19" spans="1:11" ht="19.5" customHeight="1" x14ac:dyDescent="0.25">
      <c r="A19" s="117" t="s">
        <v>2886</v>
      </c>
      <c r="B19" s="117"/>
      <c r="C19" s="117"/>
      <c r="D19" s="117"/>
      <c r="E19" s="117"/>
      <c r="F19" s="117"/>
      <c r="G19" s="117"/>
      <c r="H19" s="117"/>
      <c r="I19" s="117"/>
      <c r="J19" s="117"/>
    </row>
    <row r="20" spans="1:11" ht="20.25" customHeight="1" x14ac:dyDescent="0.25">
      <c r="A20" s="117" t="s">
        <v>688</v>
      </c>
      <c r="B20" s="117"/>
      <c r="C20" s="117"/>
      <c r="D20" s="117"/>
      <c r="E20" s="117"/>
      <c r="F20" s="117"/>
      <c r="G20" s="117"/>
      <c r="H20" s="117"/>
      <c r="I20" s="117"/>
      <c r="J20" s="117"/>
    </row>
  </sheetData>
  <mergeCells count="2">
    <mergeCell ref="A16:J16"/>
    <mergeCell ref="A17:K17"/>
  </mergeCells>
  <hyperlinks>
    <hyperlink ref="A1" location="'Table of content'!A1" display="Back to Table of Content"/>
  </hyperlinks>
  <printOptions horizontalCentered="1"/>
  <pageMargins left="0.55000000000000004" right="0.18" top="0.65" bottom="0.25" header="0.36" footer="0.23622047244094499"/>
  <pageSetup paperSize="9" orientation="landscape" r:id="rId1"/>
  <headerFooter alignWithMargins="0">
    <oddHeader xml:space="preserve">&amp;C&amp;"Arial,Regular"&amp;12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47"/>
  <sheetViews>
    <sheetView workbookViewId="0">
      <selection sqref="A1:C1"/>
    </sheetView>
  </sheetViews>
  <sheetFormatPr defaultColWidth="9.140625" defaultRowHeight="15" x14ac:dyDescent="0.25"/>
  <cols>
    <col min="11" max="11" width="42.7109375" customWidth="1"/>
  </cols>
  <sheetData>
    <row r="1" spans="1:3" s="182" customFormat="1" ht="15.75" x14ac:dyDescent="0.25">
      <c r="A1" s="2016" t="s">
        <v>1946</v>
      </c>
      <c r="B1" s="2016"/>
      <c r="C1" s="2016"/>
    </row>
    <row r="5" spans="1:3" ht="36" customHeight="1" x14ac:dyDescent="0.25">
      <c r="A5" s="325" t="s">
        <v>2243</v>
      </c>
    </row>
    <row r="29" spans="1:11" ht="8.25" customHeight="1" x14ac:dyDescent="0.25"/>
    <row r="30" spans="1:11" ht="48" customHeight="1" x14ac:dyDescent="0.25">
      <c r="A30" s="2017" t="s">
        <v>2091</v>
      </c>
      <c r="B30" s="2017"/>
      <c r="C30" s="2017"/>
      <c r="D30" s="2017"/>
      <c r="E30" s="2017"/>
      <c r="F30" s="2017"/>
      <c r="G30" s="2017"/>
      <c r="H30" s="2017"/>
      <c r="I30" s="2017"/>
      <c r="J30" s="2017"/>
      <c r="K30" s="328"/>
    </row>
    <row r="31" spans="1:11" ht="33.75" customHeight="1" x14ac:dyDescent="0.25"/>
    <row r="47" ht="63" customHeight="1" x14ac:dyDescent="0.25"/>
  </sheetData>
  <mergeCells count="2">
    <mergeCell ref="A1:C1"/>
    <mergeCell ref="A30:J30"/>
  </mergeCells>
  <hyperlinks>
    <hyperlink ref="A1" location="'Table of content'!A1" display="Back to Table of Content"/>
  </hyperlinks>
  <printOptions horizontalCentered="1"/>
  <pageMargins left="0.7" right="0.7" top="0.75" bottom="0.75" header="0.3" footer="0.3"/>
  <pageSetup paperSize="9" orientation="landscape"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K23"/>
  <sheetViews>
    <sheetView zoomScaleNormal="100" workbookViewId="0">
      <selection activeCell="G22" sqref="G22"/>
    </sheetView>
  </sheetViews>
  <sheetFormatPr defaultColWidth="9.140625" defaultRowHeight="22.5" x14ac:dyDescent="0.35"/>
  <cols>
    <col min="1" max="1" width="33.28515625" style="240" customWidth="1"/>
    <col min="2" max="11" width="11.5703125" style="240" customWidth="1"/>
    <col min="12" max="16384" width="9.140625" style="240"/>
  </cols>
  <sheetData>
    <row r="1" spans="1:11" ht="22.5" customHeight="1" x14ac:dyDescent="0.35">
      <c r="A1" s="594" t="s">
        <v>1946</v>
      </c>
      <c r="B1" s="2"/>
      <c r="C1" s="2"/>
      <c r="D1" s="2"/>
      <c r="E1" s="2"/>
      <c r="F1" s="2"/>
      <c r="G1" s="2"/>
      <c r="H1" s="2"/>
      <c r="I1" s="2"/>
      <c r="J1" s="2"/>
      <c r="K1" s="2"/>
    </row>
    <row r="2" spans="1:11" s="241" customFormat="1" ht="24.75" customHeight="1" x14ac:dyDescent="0.3">
      <c r="A2" s="6" t="s">
        <v>3078</v>
      </c>
      <c r="B2" s="6"/>
      <c r="C2" s="6"/>
      <c r="D2" s="6"/>
      <c r="E2" s="6"/>
      <c r="F2" s="6"/>
      <c r="G2" s="6"/>
      <c r="H2" s="6"/>
      <c r="I2" s="6"/>
      <c r="J2" s="6"/>
      <c r="K2" s="6"/>
    </row>
    <row r="3" spans="1:11" s="241" customFormat="1" ht="12.75" customHeight="1" x14ac:dyDescent="0.3">
      <c r="A3" s="6"/>
      <c r="B3" s="6"/>
      <c r="C3" s="6"/>
      <c r="D3" s="6"/>
      <c r="E3" s="6"/>
      <c r="F3" s="6"/>
      <c r="G3" s="6"/>
      <c r="H3" s="6"/>
      <c r="I3" s="171"/>
      <c r="J3" s="171"/>
      <c r="K3" s="171"/>
    </row>
    <row r="4" spans="1:11" ht="33.75" customHeight="1" x14ac:dyDescent="0.35">
      <c r="A4" s="320" t="s">
        <v>1578</v>
      </c>
      <c r="B4" s="1626">
        <v>2015</v>
      </c>
      <c r="C4" s="1626">
        <v>2016</v>
      </c>
      <c r="D4" s="1626">
        <v>2017</v>
      </c>
      <c r="E4" s="1626">
        <v>2018</v>
      </c>
      <c r="F4" s="1626">
        <v>2019</v>
      </c>
      <c r="G4" s="1626">
        <v>2020</v>
      </c>
      <c r="H4" s="1626">
        <v>2021</v>
      </c>
      <c r="I4" s="1626">
        <v>2022</v>
      </c>
      <c r="J4" s="1626">
        <v>2023</v>
      </c>
      <c r="K4" s="320">
        <v>2024</v>
      </c>
    </row>
    <row r="5" spans="1:11" ht="28.5" customHeight="1" x14ac:dyDescent="0.35">
      <c r="A5" s="648" t="s">
        <v>1579</v>
      </c>
      <c r="B5" s="763">
        <v>819</v>
      </c>
      <c r="C5" s="763">
        <v>683</v>
      </c>
      <c r="D5" s="763">
        <v>2568</v>
      </c>
      <c r="E5" s="763">
        <v>2456</v>
      </c>
      <c r="F5" s="763">
        <v>2198</v>
      </c>
      <c r="G5" s="763">
        <v>1654</v>
      </c>
      <c r="H5" s="763">
        <v>947</v>
      </c>
      <c r="I5" s="763">
        <v>1219</v>
      </c>
      <c r="J5" s="763">
        <v>1594</v>
      </c>
      <c r="K5" s="763">
        <v>1149</v>
      </c>
    </row>
    <row r="6" spans="1:11" ht="28.5" customHeight="1" x14ac:dyDescent="0.35">
      <c r="A6" s="648" t="s">
        <v>1580</v>
      </c>
      <c r="B6" s="763">
        <v>12</v>
      </c>
      <c r="C6" s="763">
        <v>12</v>
      </c>
      <c r="D6" s="763">
        <v>10</v>
      </c>
      <c r="E6" s="763">
        <v>21</v>
      </c>
      <c r="F6" s="763">
        <v>19</v>
      </c>
      <c r="G6" s="763">
        <v>28</v>
      </c>
      <c r="H6" s="763">
        <v>30</v>
      </c>
      <c r="I6" s="763">
        <v>35</v>
      </c>
      <c r="J6" s="763">
        <v>18</v>
      </c>
      <c r="K6" s="763">
        <v>17</v>
      </c>
    </row>
    <row r="7" spans="1:11" ht="28.5" customHeight="1" x14ac:dyDescent="0.35">
      <c r="A7" s="641" t="s">
        <v>1581</v>
      </c>
      <c r="B7" s="763">
        <v>31</v>
      </c>
      <c r="C7" s="763">
        <v>14</v>
      </c>
      <c r="D7" s="763">
        <v>27</v>
      </c>
      <c r="E7" s="763">
        <v>12</v>
      </c>
      <c r="F7" s="763">
        <v>13</v>
      </c>
      <c r="G7" s="763">
        <v>18</v>
      </c>
      <c r="H7" s="763">
        <v>37</v>
      </c>
      <c r="I7" s="763">
        <v>52</v>
      </c>
      <c r="J7" s="763">
        <v>62</v>
      </c>
      <c r="K7" s="763">
        <v>58</v>
      </c>
    </row>
    <row r="8" spans="1:11" ht="28.5" customHeight="1" x14ac:dyDescent="0.35">
      <c r="A8" s="641" t="s">
        <v>1582</v>
      </c>
      <c r="B8" s="763">
        <v>430</v>
      </c>
      <c r="C8" s="763">
        <v>515</v>
      </c>
      <c r="D8" s="763">
        <v>203</v>
      </c>
      <c r="E8" s="763">
        <v>203</v>
      </c>
      <c r="F8" s="763">
        <v>121</v>
      </c>
      <c r="G8" s="763">
        <v>156</v>
      </c>
      <c r="H8" s="763">
        <v>75</v>
      </c>
      <c r="I8" s="763">
        <v>112</v>
      </c>
      <c r="J8" s="763">
        <v>228</v>
      </c>
      <c r="K8" s="763">
        <v>392</v>
      </c>
    </row>
    <row r="9" spans="1:11" ht="28.5" customHeight="1" x14ac:dyDescent="0.35">
      <c r="A9" s="648" t="s">
        <v>1583</v>
      </c>
      <c r="B9" s="763">
        <v>8</v>
      </c>
      <c r="C9" s="763">
        <v>10</v>
      </c>
      <c r="D9" s="763">
        <v>11</v>
      </c>
      <c r="E9" s="763">
        <v>4</v>
      </c>
      <c r="F9" s="763">
        <v>70</v>
      </c>
      <c r="G9" s="763">
        <v>28</v>
      </c>
      <c r="H9" s="763">
        <v>13</v>
      </c>
      <c r="I9" s="763">
        <v>11</v>
      </c>
      <c r="J9" s="763">
        <v>12</v>
      </c>
      <c r="K9" s="763">
        <v>5</v>
      </c>
    </row>
    <row r="10" spans="1:11" ht="33.75" customHeight="1" x14ac:dyDescent="0.35">
      <c r="A10" s="229" t="s">
        <v>1584</v>
      </c>
      <c r="B10" s="763">
        <v>1</v>
      </c>
      <c r="C10" s="763">
        <v>2</v>
      </c>
      <c r="D10" s="763">
        <v>0</v>
      </c>
      <c r="E10" s="763">
        <v>4</v>
      </c>
      <c r="F10" s="763">
        <v>0</v>
      </c>
      <c r="G10" s="763">
        <v>1</v>
      </c>
      <c r="H10" s="763">
        <v>1</v>
      </c>
      <c r="I10" s="763">
        <v>0</v>
      </c>
      <c r="J10" s="763">
        <v>0</v>
      </c>
      <c r="K10" s="763">
        <v>0</v>
      </c>
    </row>
    <row r="11" spans="1:11" ht="28.5" customHeight="1" x14ac:dyDescent="0.35">
      <c r="A11" s="641" t="s">
        <v>1585</v>
      </c>
      <c r="B11" s="763">
        <v>33</v>
      </c>
      <c r="C11" s="763">
        <v>39</v>
      </c>
      <c r="D11" s="763">
        <v>38</v>
      </c>
      <c r="E11" s="763">
        <v>26</v>
      </c>
      <c r="F11" s="763">
        <v>24</v>
      </c>
      <c r="G11" s="763">
        <v>24</v>
      </c>
      <c r="H11" s="763">
        <v>10</v>
      </c>
      <c r="I11" s="763">
        <v>12</v>
      </c>
      <c r="J11" s="763">
        <v>2</v>
      </c>
      <c r="K11" s="763">
        <v>0</v>
      </c>
    </row>
    <row r="12" spans="1:11" ht="28.5" customHeight="1" x14ac:dyDescent="0.35">
      <c r="A12" s="229" t="s">
        <v>1586</v>
      </c>
      <c r="B12" s="763">
        <v>72</v>
      </c>
      <c r="C12" s="763">
        <v>0</v>
      </c>
      <c r="D12" s="763">
        <v>0</v>
      </c>
      <c r="E12" s="763">
        <v>0</v>
      </c>
      <c r="F12" s="763">
        <v>26</v>
      </c>
      <c r="G12" s="763">
        <v>248</v>
      </c>
      <c r="H12" s="763">
        <v>11</v>
      </c>
      <c r="I12" s="763">
        <v>246</v>
      </c>
      <c r="J12" s="763">
        <v>95</v>
      </c>
      <c r="K12" s="763">
        <v>109</v>
      </c>
    </row>
    <row r="13" spans="1:11" ht="28.5" customHeight="1" x14ac:dyDescent="0.35">
      <c r="A13" s="641" t="s">
        <v>1587</v>
      </c>
      <c r="B13" s="763">
        <v>1281</v>
      </c>
      <c r="C13" s="763">
        <v>923</v>
      </c>
      <c r="D13" s="763">
        <v>495</v>
      </c>
      <c r="E13" s="763">
        <v>687</v>
      </c>
      <c r="F13" s="763">
        <v>376</v>
      </c>
      <c r="G13" s="763">
        <v>321</v>
      </c>
      <c r="H13" s="763">
        <v>68</v>
      </c>
      <c r="I13" s="763">
        <v>33</v>
      </c>
      <c r="J13" s="763">
        <v>30</v>
      </c>
      <c r="K13" s="763">
        <v>21</v>
      </c>
    </row>
    <row r="14" spans="1:11" ht="28.5" customHeight="1" x14ac:dyDescent="0.35">
      <c r="A14" s="641" t="s">
        <v>1588</v>
      </c>
      <c r="B14" s="763">
        <v>0</v>
      </c>
      <c r="C14" s="763">
        <v>58</v>
      </c>
      <c r="D14" s="763">
        <v>208</v>
      </c>
      <c r="E14" s="763">
        <v>214</v>
      </c>
      <c r="F14" s="763">
        <v>139</v>
      </c>
      <c r="G14" s="763">
        <v>49</v>
      </c>
      <c r="H14" s="763">
        <v>167</v>
      </c>
      <c r="I14" s="763">
        <v>224</v>
      </c>
      <c r="J14" s="763">
        <v>105</v>
      </c>
      <c r="K14" s="763">
        <v>67</v>
      </c>
    </row>
    <row r="15" spans="1:11" ht="28.5" customHeight="1" x14ac:dyDescent="0.35">
      <c r="A15" s="648" t="s">
        <v>1589</v>
      </c>
      <c r="B15" s="763">
        <v>35</v>
      </c>
      <c r="C15" s="763">
        <v>13</v>
      </c>
      <c r="D15" s="763">
        <v>14</v>
      </c>
      <c r="E15" s="763">
        <v>0</v>
      </c>
      <c r="F15" s="763">
        <v>0</v>
      </c>
      <c r="G15" s="763">
        <v>0</v>
      </c>
      <c r="H15" s="763">
        <v>0</v>
      </c>
      <c r="I15" s="763">
        <v>0</v>
      </c>
      <c r="J15" s="763">
        <v>0</v>
      </c>
      <c r="K15" s="763">
        <v>0</v>
      </c>
    </row>
    <row r="16" spans="1:11" ht="33.75" customHeight="1" x14ac:dyDescent="0.35">
      <c r="A16" s="649" t="s">
        <v>7</v>
      </c>
      <c r="B16" s="766">
        <v>2722</v>
      </c>
      <c r="C16" s="766">
        <v>2269</v>
      </c>
      <c r="D16" s="766">
        <v>3574</v>
      </c>
      <c r="E16" s="766">
        <v>3627</v>
      </c>
      <c r="F16" s="766">
        <v>2986</v>
      </c>
      <c r="G16" s="766">
        <v>2527</v>
      </c>
      <c r="H16" s="766">
        <v>1359</v>
      </c>
      <c r="I16" s="766">
        <v>1944</v>
      </c>
      <c r="J16" s="766">
        <v>2146</v>
      </c>
      <c r="K16" s="1722">
        <f>SUM(K5:K15)</f>
        <v>1818</v>
      </c>
    </row>
    <row r="17" spans="1:11" ht="6.75" customHeight="1" x14ac:dyDescent="0.35">
      <c r="A17" s="171"/>
      <c r="B17" s="171"/>
      <c r="C17" s="171"/>
      <c r="D17" s="171"/>
      <c r="E17" s="171"/>
      <c r="F17" s="171"/>
      <c r="G17" s="171"/>
      <c r="H17" s="171"/>
      <c r="I17" s="171"/>
      <c r="J17" s="171"/>
      <c r="K17" s="171"/>
    </row>
    <row r="18" spans="1:11" ht="7.5" customHeight="1" x14ac:dyDescent="0.35">
      <c r="A18" s="171"/>
      <c r="B18" s="171"/>
      <c r="C18" s="171"/>
      <c r="D18" s="171"/>
      <c r="E18" s="171"/>
      <c r="F18" s="171"/>
      <c r="G18" s="171"/>
      <c r="H18" s="171"/>
      <c r="I18" s="171"/>
      <c r="J18" s="171"/>
      <c r="K18" s="171"/>
    </row>
    <row r="19" spans="1:11" ht="26.25" customHeight="1" x14ac:dyDescent="0.35">
      <c r="A19" s="2683" t="s">
        <v>1590</v>
      </c>
      <c r="B19" s="320">
        <v>2013</v>
      </c>
      <c r="C19" s="320">
        <v>2014</v>
      </c>
      <c r="D19" s="320">
        <v>2015</v>
      </c>
      <c r="E19" s="320">
        <v>2016</v>
      </c>
      <c r="F19" s="320">
        <v>2017</v>
      </c>
      <c r="G19" s="320">
        <v>2018</v>
      </c>
      <c r="H19" s="320">
        <v>2019</v>
      </c>
      <c r="I19" s="320">
        <v>2020</v>
      </c>
      <c r="J19" s="320" t="s">
        <v>2343</v>
      </c>
    </row>
    <row r="20" spans="1:11" ht="48.75" customHeight="1" x14ac:dyDescent="0.35">
      <c r="A20" s="2683"/>
      <c r="B20" s="981">
        <v>40</v>
      </c>
      <c r="C20" s="980">
        <v>564</v>
      </c>
      <c r="D20" s="980">
        <v>1084</v>
      </c>
      <c r="E20" s="980">
        <v>879</v>
      </c>
      <c r="F20" s="980">
        <v>930</v>
      </c>
      <c r="G20" s="980">
        <v>420</v>
      </c>
      <c r="H20" s="980">
        <v>377</v>
      </c>
      <c r="I20" s="980">
        <v>159</v>
      </c>
      <c r="J20" s="1040">
        <v>0</v>
      </c>
    </row>
    <row r="21" spans="1:11" ht="31.5" customHeight="1" x14ac:dyDescent="0.35">
      <c r="A21" s="171" t="s">
        <v>688</v>
      </c>
      <c r="B21" s="117"/>
      <c r="C21" s="117"/>
      <c r="D21" s="117"/>
      <c r="E21" s="117"/>
      <c r="F21" s="117"/>
      <c r="H21" s="117"/>
      <c r="I21" s="117"/>
      <c r="J21" s="117"/>
      <c r="K21" s="117"/>
    </row>
    <row r="22" spans="1:11" x14ac:dyDescent="0.35">
      <c r="A22" s="171" t="s">
        <v>2160</v>
      </c>
      <c r="B22" s="2"/>
      <c r="C22" s="2"/>
      <c r="D22" s="2"/>
      <c r="E22" s="2"/>
      <c r="F22" s="2"/>
      <c r="G22" s="2"/>
      <c r="H22" s="2"/>
      <c r="I22" s="2"/>
      <c r="J22" s="2"/>
      <c r="K22" s="2"/>
    </row>
    <row r="23" spans="1:11" ht="49.5" customHeight="1" x14ac:dyDescent="0.35">
      <c r="A23" s="2684" t="s">
        <v>2344</v>
      </c>
      <c r="B23" s="2684"/>
      <c r="C23" s="2684"/>
      <c r="D23" s="2684"/>
    </row>
  </sheetData>
  <mergeCells count="2">
    <mergeCell ref="A19:A20"/>
    <mergeCell ref="A23:D23"/>
  </mergeCells>
  <hyperlinks>
    <hyperlink ref="A1" location="'Table of content'!A1" display="Back to Table of Content"/>
  </hyperlinks>
  <printOptions horizontalCentered="1"/>
  <pageMargins left="0.55000000000000004" right="0.45" top="0.33" bottom="0" header="0.18" footer="0.17"/>
  <pageSetup paperSize="9" scale="85" orientation="landscape"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K16"/>
  <sheetViews>
    <sheetView workbookViewId="0">
      <selection activeCell="M7" sqref="M7"/>
    </sheetView>
  </sheetViews>
  <sheetFormatPr defaultColWidth="9.140625" defaultRowHeight="15.75" x14ac:dyDescent="0.25"/>
  <cols>
    <col min="1" max="1" width="25.7109375" style="90" customWidth="1"/>
    <col min="2" max="10" width="9.5703125" style="90" customWidth="1"/>
    <col min="11" max="16384" width="9.140625" style="90"/>
  </cols>
  <sheetData>
    <row r="1" spans="1:11" x14ac:dyDescent="0.25">
      <c r="A1" s="594" t="s">
        <v>1946</v>
      </c>
    </row>
    <row r="2" spans="1:11" ht="18.75" x14ac:dyDescent="0.25">
      <c r="A2" s="6" t="s">
        <v>3077</v>
      </c>
      <c r="B2" s="2"/>
      <c r="C2" s="2"/>
      <c r="D2" s="2"/>
      <c r="E2" s="2"/>
      <c r="F2" s="2"/>
      <c r="G2" s="2"/>
      <c r="H2" s="2"/>
      <c r="I2" s="2"/>
      <c r="J2" s="2"/>
    </row>
    <row r="3" spans="1:11" x14ac:dyDescent="0.25">
      <c r="A3" s="2"/>
      <c r="B3" s="2"/>
      <c r="C3" s="2"/>
      <c r="D3" s="2"/>
      <c r="E3" s="2"/>
      <c r="F3" s="2"/>
      <c r="G3" s="10"/>
      <c r="H3" s="10"/>
      <c r="I3" s="10"/>
      <c r="J3" s="2"/>
    </row>
    <row r="4" spans="1:11" ht="42" customHeight="1" x14ac:dyDescent="0.25">
      <c r="A4" s="320" t="s">
        <v>1</v>
      </c>
      <c r="B4" s="1626" t="s">
        <v>397</v>
      </c>
      <c r="C4" s="1626" t="s">
        <v>497</v>
      </c>
      <c r="D4" s="1626" t="s">
        <v>597</v>
      </c>
      <c r="E4" s="1626" t="s">
        <v>617</v>
      </c>
      <c r="F4" s="1626" t="s">
        <v>1854</v>
      </c>
      <c r="G4" s="1626" t="s">
        <v>2170</v>
      </c>
      <c r="H4" s="1626" t="s">
        <v>2254</v>
      </c>
      <c r="I4" s="1626" t="s">
        <v>2435</v>
      </c>
      <c r="J4" s="1626" t="s">
        <v>2693</v>
      </c>
      <c r="K4" s="1723" t="s">
        <v>3042</v>
      </c>
    </row>
    <row r="5" spans="1:11" ht="45" customHeight="1" x14ac:dyDescent="0.25">
      <c r="A5" s="242" t="s">
        <v>1591</v>
      </c>
      <c r="B5" s="775">
        <v>60</v>
      </c>
      <c r="C5" s="775">
        <v>56</v>
      </c>
      <c r="D5" s="776">
        <v>78</v>
      </c>
      <c r="E5" s="776">
        <v>43</v>
      </c>
      <c r="F5" s="776">
        <v>31</v>
      </c>
      <c r="G5" s="776">
        <v>25</v>
      </c>
      <c r="H5" s="1411">
        <v>46</v>
      </c>
      <c r="I5" s="1411">
        <v>38</v>
      </c>
      <c r="J5" s="1411">
        <v>34</v>
      </c>
      <c r="K5" s="1411">
        <v>19</v>
      </c>
    </row>
    <row r="6" spans="1:11" ht="45" customHeight="1" x14ac:dyDescent="0.25">
      <c r="A6" s="242" t="s">
        <v>1592</v>
      </c>
      <c r="B6" s="775">
        <v>1</v>
      </c>
      <c r="C6" s="775">
        <v>0</v>
      </c>
      <c r="D6" s="776">
        <v>0</v>
      </c>
      <c r="E6" s="776">
        <v>0</v>
      </c>
      <c r="F6" s="776">
        <v>0</v>
      </c>
      <c r="G6" s="776">
        <v>2</v>
      </c>
      <c r="H6" s="1411">
        <v>3</v>
      </c>
      <c r="I6" s="1411">
        <v>4</v>
      </c>
      <c r="J6" s="1411">
        <v>0</v>
      </c>
      <c r="K6" s="1411">
        <v>0</v>
      </c>
    </row>
    <row r="7" spans="1:11" ht="45" customHeight="1" x14ac:dyDescent="0.25">
      <c r="A7" s="242" t="s">
        <v>1593</v>
      </c>
      <c r="B7" s="775">
        <v>7</v>
      </c>
      <c r="C7" s="775">
        <v>2</v>
      </c>
      <c r="D7" s="776">
        <v>0</v>
      </c>
      <c r="E7" s="776">
        <v>11</v>
      </c>
      <c r="F7" s="776">
        <v>1</v>
      </c>
      <c r="G7" s="776">
        <v>0</v>
      </c>
      <c r="H7" s="1411">
        <v>1</v>
      </c>
      <c r="I7" s="1411">
        <v>5</v>
      </c>
      <c r="J7" s="1411">
        <v>1</v>
      </c>
      <c r="K7" s="1411">
        <v>4</v>
      </c>
    </row>
    <row r="8" spans="1:11" ht="45" customHeight="1" x14ac:dyDescent="0.25">
      <c r="A8" s="243" t="s">
        <v>1594</v>
      </c>
      <c r="B8" s="775">
        <v>14</v>
      </c>
      <c r="C8" s="775">
        <v>13</v>
      </c>
      <c r="D8" s="776">
        <v>12</v>
      </c>
      <c r="E8" s="776">
        <v>7</v>
      </c>
      <c r="F8" s="776">
        <v>6</v>
      </c>
      <c r="G8" s="776">
        <v>7</v>
      </c>
      <c r="H8" s="1411">
        <v>3</v>
      </c>
      <c r="I8" s="1411">
        <v>10</v>
      </c>
      <c r="J8" s="1411">
        <v>8</v>
      </c>
      <c r="K8" s="1411">
        <v>15</v>
      </c>
    </row>
    <row r="9" spans="1:11" ht="45" customHeight="1" x14ac:dyDescent="0.25">
      <c r="A9" s="243" t="s">
        <v>1595</v>
      </c>
      <c r="B9" s="775">
        <v>0</v>
      </c>
      <c r="C9" s="775">
        <v>0</v>
      </c>
      <c r="D9" s="775">
        <v>0</v>
      </c>
      <c r="E9" s="775">
        <v>3</v>
      </c>
      <c r="F9" s="775">
        <v>0</v>
      </c>
      <c r="G9" s="775">
        <v>0</v>
      </c>
      <c r="H9" s="1412">
        <v>0</v>
      </c>
      <c r="I9" s="1412">
        <v>1</v>
      </c>
      <c r="J9" s="1412">
        <v>0</v>
      </c>
      <c r="K9" s="1412">
        <v>0</v>
      </c>
    </row>
    <row r="10" spans="1:11" ht="45" customHeight="1" x14ac:dyDescent="0.25">
      <c r="A10" s="243" t="s">
        <v>1596</v>
      </c>
      <c r="B10" s="775">
        <v>21</v>
      </c>
      <c r="C10" s="775">
        <v>8</v>
      </c>
      <c r="D10" s="776">
        <v>1</v>
      </c>
      <c r="E10" s="776">
        <v>5</v>
      </c>
      <c r="F10" s="776">
        <v>8</v>
      </c>
      <c r="G10" s="776">
        <v>9</v>
      </c>
      <c r="H10" s="1411">
        <v>2</v>
      </c>
      <c r="I10" s="1411">
        <v>7</v>
      </c>
      <c r="J10" s="1411">
        <v>7</v>
      </c>
      <c r="K10" s="1411">
        <v>5</v>
      </c>
    </row>
    <row r="11" spans="1:11" ht="45" customHeight="1" x14ac:dyDescent="0.25">
      <c r="A11" s="337" t="s">
        <v>7</v>
      </c>
      <c r="B11" s="777">
        <v>103</v>
      </c>
      <c r="C11" s="777">
        <v>79</v>
      </c>
      <c r="D11" s="777">
        <v>91</v>
      </c>
      <c r="E11" s="777">
        <v>69</v>
      </c>
      <c r="F11" s="777">
        <v>46</v>
      </c>
      <c r="G11" s="777">
        <v>43</v>
      </c>
      <c r="H11" s="997">
        <f>SUM(H5:H10)</f>
        <v>55</v>
      </c>
      <c r="I11" s="997">
        <v>65</v>
      </c>
      <c r="J11" s="997">
        <v>50</v>
      </c>
      <c r="K11" s="997">
        <v>43</v>
      </c>
    </row>
    <row r="12" spans="1:11" ht="20.25" customHeight="1" x14ac:dyDescent="0.25">
      <c r="B12" s="1704"/>
      <c r="C12" s="1704"/>
      <c r="D12" s="1704"/>
      <c r="E12" s="1704"/>
      <c r="F12" s="1704"/>
      <c r="G12" s="1704"/>
      <c r="H12" s="1704"/>
      <c r="I12" s="1705"/>
      <c r="J12" s="1705"/>
    </row>
    <row r="13" spans="1:11" ht="20.25" customHeight="1" x14ac:dyDescent="0.25">
      <c r="A13" s="90" t="s">
        <v>2930</v>
      </c>
      <c r="B13" s="1704"/>
      <c r="C13" s="1704"/>
      <c r="D13" s="1704"/>
      <c r="E13" s="1704"/>
      <c r="F13" s="1704"/>
      <c r="G13" s="1704"/>
      <c r="H13" s="1704"/>
      <c r="I13" s="1705"/>
      <c r="J13" s="1705"/>
    </row>
    <row r="14" spans="1:11" s="91" customFormat="1" ht="18.75" x14ac:dyDescent="0.25">
      <c r="A14" s="542" t="s">
        <v>2161</v>
      </c>
      <c r="B14" s="90"/>
      <c r="C14" s="90"/>
      <c r="D14" s="90"/>
      <c r="E14" s="90"/>
      <c r="F14" s="90"/>
      <c r="G14" s="90"/>
      <c r="H14" s="90"/>
      <c r="I14" s="90"/>
      <c r="J14" s="90"/>
    </row>
    <row r="15" spans="1:11" s="91" customFormat="1" ht="17.25" x14ac:dyDescent="0.25">
      <c r="A15" s="46"/>
    </row>
    <row r="16" spans="1:11" s="91" customFormat="1" x14ac:dyDescent="0.25">
      <c r="A16" s="90"/>
      <c r="B16" s="90"/>
      <c r="C16" s="90"/>
      <c r="D16" s="90"/>
      <c r="E16" s="90"/>
      <c r="F16" s="90"/>
      <c r="G16" s="90"/>
      <c r="H16" s="90"/>
      <c r="I16" s="90"/>
      <c r="J16" s="90"/>
    </row>
  </sheetData>
  <hyperlinks>
    <hyperlink ref="A1" location="'Table of content'!A1" display="Back to Table of Content"/>
  </hyperlinks>
  <printOptions horizontalCentered="1"/>
  <pageMargins left="0.59" right="0.61" top="0.75" bottom="0.75" header="0.3" footer="0.3"/>
  <pageSetup paperSize="9" orientation="landscape" r:id="rId1"/>
  <tableParts count="1">
    <tablePart r:id="rId2"/>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F26"/>
  <sheetViews>
    <sheetView topLeftCell="A25" workbookViewId="0">
      <selection activeCell="A13" sqref="A13"/>
    </sheetView>
  </sheetViews>
  <sheetFormatPr defaultColWidth="9.140625" defaultRowHeight="15" x14ac:dyDescent="0.25"/>
  <cols>
    <col min="1" max="1" width="27.42578125" style="182" customWidth="1"/>
    <col min="2" max="2" width="15.140625" style="182" customWidth="1"/>
    <col min="3" max="3" width="17.140625" style="182" customWidth="1"/>
    <col min="4" max="4" width="12.85546875" style="182" customWidth="1"/>
    <col min="5" max="6" width="11.42578125" style="182" bestFit="1" customWidth="1"/>
    <col min="7" max="16384" width="9.140625" style="182"/>
  </cols>
  <sheetData>
    <row r="1" spans="1:6" ht="15.75" x14ac:dyDescent="0.25">
      <c r="A1" s="594" t="s">
        <v>1946</v>
      </c>
      <c r="B1" s="171"/>
      <c r="C1" s="171"/>
      <c r="D1" s="171"/>
      <c r="E1" s="171"/>
      <c r="F1" s="171"/>
    </row>
    <row r="2" spans="1:6" ht="45.75" customHeight="1" x14ac:dyDescent="0.25">
      <c r="A2" s="2416" t="s">
        <v>2580</v>
      </c>
      <c r="B2" s="2416"/>
      <c r="C2" s="2416"/>
      <c r="D2" s="2416"/>
      <c r="E2" s="2416"/>
      <c r="F2" s="2416"/>
    </row>
    <row r="3" spans="1:6" ht="7.5" customHeight="1" x14ac:dyDescent="0.25">
      <c r="A3" s="248"/>
      <c r="B3" s="171"/>
      <c r="C3" s="171"/>
      <c r="D3" s="171"/>
      <c r="E3" s="171"/>
      <c r="F3" s="171"/>
    </row>
    <row r="4" spans="1:6" ht="56.25" customHeight="1" x14ac:dyDescent="0.25">
      <c r="A4" s="2686" t="s">
        <v>1597</v>
      </c>
      <c r="B4" s="2686" t="s">
        <v>1598</v>
      </c>
      <c r="C4" s="2686"/>
      <c r="D4" s="2686"/>
      <c r="E4" s="2688" t="s">
        <v>1599</v>
      </c>
      <c r="F4" s="2689"/>
    </row>
    <row r="5" spans="1:6" ht="48" customHeight="1" x14ac:dyDescent="0.25">
      <c r="A5" s="2687"/>
      <c r="B5" s="320" t="s">
        <v>31</v>
      </c>
      <c r="C5" s="2585" t="s">
        <v>1600</v>
      </c>
      <c r="D5" s="2585"/>
      <c r="E5" s="2690"/>
      <c r="F5" s="2691"/>
    </row>
    <row r="6" spans="1:6" ht="20.25" customHeight="1" x14ac:dyDescent="0.25">
      <c r="A6" s="626" t="s">
        <v>1601</v>
      </c>
      <c r="B6" s="779">
        <v>242</v>
      </c>
      <c r="C6" s="2685">
        <v>62</v>
      </c>
      <c r="D6" s="2685"/>
      <c r="E6" s="2685">
        <v>3.8</v>
      </c>
      <c r="F6" s="2685"/>
    </row>
    <row r="7" spans="1:6" ht="20.25" customHeight="1" x14ac:dyDescent="0.25">
      <c r="A7" s="626" t="s">
        <v>1602</v>
      </c>
      <c r="B7" s="779">
        <v>163</v>
      </c>
      <c r="C7" s="2685">
        <v>41.2</v>
      </c>
      <c r="D7" s="2685"/>
      <c r="E7" s="2685">
        <v>2.6</v>
      </c>
      <c r="F7" s="2685"/>
    </row>
    <row r="8" spans="1:6" ht="20.25" customHeight="1" x14ac:dyDescent="0.25">
      <c r="A8" s="626" t="s">
        <v>1158</v>
      </c>
      <c r="B8" s="779">
        <v>138</v>
      </c>
      <c r="C8" s="2685">
        <v>35.4</v>
      </c>
      <c r="D8" s="2685"/>
      <c r="E8" s="2685">
        <v>2.2000000000000002</v>
      </c>
      <c r="F8" s="2685"/>
    </row>
    <row r="9" spans="1:6" ht="20.25" customHeight="1" x14ac:dyDescent="0.25">
      <c r="A9" s="626" t="s">
        <v>1603</v>
      </c>
      <c r="B9" s="779">
        <v>81</v>
      </c>
      <c r="C9" s="2685">
        <v>20.8</v>
      </c>
      <c r="D9" s="2685"/>
      <c r="E9" s="2685">
        <v>1.3</v>
      </c>
      <c r="F9" s="2685"/>
    </row>
    <row r="10" spans="1:6" ht="20.25" customHeight="1" x14ac:dyDescent="0.25">
      <c r="A10" s="342" t="s">
        <v>1604</v>
      </c>
      <c r="B10" s="780">
        <v>65</v>
      </c>
      <c r="C10" s="2692">
        <v>16.7</v>
      </c>
      <c r="D10" s="2692"/>
      <c r="E10" s="2692">
        <v>1</v>
      </c>
      <c r="F10" s="2692"/>
    </row>
    <row r="11" spans="1:6" ht="15.75" x14ac:dyDescent="0.25">
      <c r="A11" s="651" t="s">
        <v>1605</v>
      </c>
      <c r="B11" s="171"/>
      <c r="C11" s="171"/>
      <c r="D11" s="171"/>
      <c r="E11" s="171"/>
      <c r="F11" s="171"/>
    </row>
    <row r="12" spans="1:6" ht="15.75" x14ac:dyDescent="0.25">
      <c r="A12" s="248"/>
      <c r="B12" s="171"/>
      <c r="C12" s="171"/>
      <c r="D12" s="171"/>
      <c r="E12" s="171"/>
      <c r="F12" s="171"/>
    </row>
    <row r="13" spans="1:6" ht="15.75" x14ac:dyDescent="0.25">
      <c r="A13" s="594" t="s">
        <v>1946</v>
      </c>
      <c r="B13" s="171"/>
      <c r="C13" s="171"/>
      <c r="D13" s="171"/>
      <c r="E13" s="171"/>
      <c r="F13" s="171"/>
    </row>
    <row r="14" spans="1:6" ht="42.75" customHeight="1" x14ac:dyDescent="0.25">
      <c r="A14" s="2416" t="s">
        <v>2581</v>
      </c>
      <c r="B14" s="2416"/>
      <c r="C14" s="2416"/>
      <c r="D14" s="2416"/>
      <c r="E14" s="2416"/>
      <c r="F14" s="2416"/>
    </row>
    <row r="15" spans="1:6" ht="15.75" x14ac:dyDescent="0.25">
      <c r="A15" s="248"/>
      <c r="B15" s="171"/>
      <c r="C15" s="171"/>
      <c r="D15" s="171"/>
      <c r="E15" s="171"/>
      <c r="F15" s="171"/>
    </row>
    <row r="16" spans="1:6" ht="35.25" customHeight="1" x14ac:dyDescent="0.25">
      <c r="A16" s="2686" t="s">
        <v>1606</v>
      </c>
      <c r="B16" s="2589" t="s">
        <v>1607</v>
      </c>
      <c r="C16" s="2589"/>
      <c r="D16" s="2589"/>
      <c r="E16" s="2589"/>
      <c r="F16" s="2589"/>
    </row>
    <row r="17" spans="1:6" ht="38.25" customHeight="1" x14ac:dyDescent="0.25">
      <c r="A17" s="2687"/>
      <c r="B17" s="173" t="s">
        <v>1608</v>
      </c>
      <c r="C17" s="173" t="s">
        <v>1609</v>
      </c>
      <c r="D17" s="173" t="s">
        <v>1610</v>
      </c>
      <c r="E17" s="173" t="s">
        <v>1611</v>
      </c>
      <c r="F17" s="173" t="s">
        <v>1612</v>
      </c>
    </row>
    <row r="18" spans="1:6" ht="32.25" customHeight="1" x14ac:dyDescent="0.25">
      <c r="A18" s="626" t="s">
        <v>1613</v>
      </c>
      <c r="B18" s="652">
        <v>3.4</v>
      </c>
      <c r="C18" s="653">
        <v>34.299999999999997</v>
      </c>
      <c r="D18" s="654">
        <v>38</v>
      </c>
      <c r="E18" s="655">
        <v>17.5</v>
      </c>
      <c r="F18" s="655">
        <v>6.8</v>
      </c>
    </row>
    <row r="19" spans="1:6" ht="32.25" customHeight="1" x14ac:dyDescent="0.25">
      <c r="A19" s="626" t="s">
        <v>1614</v>
      </c>
      <c r="B19" s="652">
        <v>0.7</v>
      </c>
      <c r="C19" s="653">
        <v>17.399999999999999</v>
      </c>
      <c r="D19" s="654">
        <v>32.299999999999997</v>
      </c>
      <c r="E19" s="655">
        <v>33.200000000000003</v>
      </c>
      <c r="F19" s="655">
        <v>16.399999999999999</v>
      </c>
    </row>
    <row r="20" spans="1:6" ht="32.25" customHeight="1" x14ac:dyDescent="0.25">
      <c r="A20" s="626" t="s">
        <v>1615</v>
      </c>
      <c r="B20" s="652">
        <v>0.6</v>
      </c>
      <c r="C20" s="653">
        <v>21</v>
      </c>
      <c r="D20" s="654">
        <v>40.799999999999997</v>
      </c>
      <c r="E20" s="655">
        <v>26.4</v>
      </c>
      <c r="F20" s="655">
        <v>11.2</v>
      </c>
    </row>
    <row r="21" spans="1:6" ht="32.25" customHeight="1" x14ac:dyDescent="0.25">
      <c r="A21" s="626" t="s">
        <v>1616</v>
      </c>
      <c r="B21" s="652">
        <v>5.6</v>
      </c>
      <c r="C21" s="653">
        <v>40.299999999999997</v>
      </c>
      <c r="D21" s="654">
        <v>40.299999999999997</v>
      </c>
      <c r="E21" s="655">
        <v>10.3</v>
      </c>
      <c r="F21" s="655">
        <v>3.5</v>
      </c>
    </row>
    <row r="22" spans="1:6" ht="32.25" customHeight="1" x14ac:dyDescent="0.25">
      <c r="A22" s="342" t="s">
        <v>1617</v>
      </c>
      <c r="B22" s="656">
        <v>1.6</v>
      </c>
      <c r="C22" s="657">
        <v>24.4</v>
      </c>
      <c r="D22" s="658">
        <v>48.4</v>
      </c>
      <c r="E22" s="659">
        <v>19.8</v>
      </c>
      <c r="F22" s="659">
        <v>5.8</v>
      </c>
    </row>
    <row r="23" spans="1:6" ht="15.75" x14ac:dyDescent="0.25">
      <c r="A23" s="171" t="s">
        <v>1605</v>
      </c>
      <c r="B23" s="171"/>
      <c r="C23" s="171"/>
      <c r="D23" s="171"/>
      <c r="E23" s="171"/>
      <c r="F23" s="171"/>
    </row>
    <row r="26" spans="1:6" x14ac:dyDescent="0.25">
      <c r="A26" s="244"/>
    </row>
  </sheetData>
  <mergeCells count="18">
    <mergeCell ref="C10:D10"/>
    <mergeCell ref="E10:F10"/>
    <mergeCell ref="A14:F14"/>
    <mergeCell ref="A16:A17"/>
    <mergeCell ref="B16:F16"/>
    <mergeCell ref="C7:D7"/>
    <mergeCell ref="E7:F7"/>
    <mergeCell ref="C8:D8"/>
    <mergeCell ref="E8:F8"/>
    <mergeCell ref="C9:D9"/>
    <mergeCell ref="E9:F9"/>
    <mergeCell ref="C6:D6"/>
    <mergeCell ref="E6:F6"/>
    <mergeCell ref="A2:F2"/>
    <mergeCell ref="A4:A5"/>
    <mergeCell ref="B4:D4"/>
    <mergeCell ref="E4:F5"/>
    <mergeCell ref="C5:D5"/>
  </mergeCells>
  <hyperlinks>
    <hyperlink ref="A1" location="'Table of content'!A1" display="Back to Table of Content"/>
    <hyperlink ref="A13" location="'Table of content'!A1" display="Back to Table of Content"/>
  </hyperlinks>
  <pageMargins left="0.55000000000000004" right="0.23622047244094499" top="0.73" bottom="0.1" header="0.32" footer="0.31496062992126"/>
  <pageSetup paperSize="9" scale="95"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D35"/>
  <sheetViews>
    <sheetView topLeftCell="A22" workbookViewId="0">
      <selection activeCell="I43" sqref="I43"/>
    </sheetView>
  </sheetViews>
  <sheetFormatPr defaultColWidth="9.140625" defaultRowHeight="15" x14ac:dyDescent="0.25"/>
  <cols>
    <col min="1" max="1" width="34.28515625" style="182" customWidth="1"/>
    <col min="2" max="2" width="17.5703125" style="182" customWidth="1"/>
    <col min="3" max="3" width="17.42578125" style="182" customWidth="1"/>
    <col min="4" max="4" width="19.5703125" style="182" customWidth="1"/>
    <col min="5" max="16384" width="9.140625" style="182"/>
  </cols>
  <sheetData>
    <row r="1" spans="1:4" ht="15.75" x14ac:dyDescent="0.25">
      <c r="A1" s="594" t="s">
        <v>1946</v>
      </c>
      <c r="B1" s="171"/>
      <c r="C1" s="171"/>
      <c r="D1" s="171"/>
    </row>
    <row r="2" spans="1:4" ht="47.25" customHeight="1" x14ac:dyDescent="0.25">
      <c r="A2" s="2416" t="s">
        <v>2582</v>
      </c>
      <c r="B2" s="2416"/>
      <c r="C2" s="2416"/>
      <c r="D2" s="2416"/>
    </row>
    <row r="3" spans="1:4" ht="30.75" customHeight="1" x14ac:dyDescent="0.25">
      <c r="A3" s="2645" t="s">
        <v>1618</v>
      </c>
      <c r="B3" s="2589" t="s">
        <v>1619</v>
      </c>
      <c r="C3" s="2589"/>
      <c r="D3" s="2589"/>
    </row>
    <row r="4" spans="1:4" ht="44.25" customHeight="1" x14ac:dyDescent="0.25">
      <c r="A4" s="2646"/>
      <c r="B4" s="173" t="s">
        <v>1620</v>
      </c>
      <c r="C4" s="173" t="s">
        <v>1621</v>
      </c>
      <c r="D4" s="173" t="s">
        <v>1622</v>
      </c>
    </row>
    <row r="5" spans="1:4" ht="23.25" customHeight="1" x14ac:dyDescent="0.25">
      <c r="A5" s="626" t="s">
        <v>1623</v>
      </c>
      <c r="B5" s="779">
        <v>80.400000000000006</v>
      </c>
      <c r="C5" s="779">
        <v>12.8</v>
      </c>
      <c r="D5" s="779">
        <v>6.8</v>
      </c>
    </row>
    <row r="6" spans="1:4" ht="23.25" customHeight="1" x14ac:dyDescent="0.25">
      <c r="A6" s="626" t="s">
        <v>1624</v>
      </c>
      <c r="B6" s="779">
        <v>83.1</v>
      </c>
      <c r="C6" s="779">
        <v>10.8</v>
      </c>
      <c r="D6" s="779">
        <v>6.1</v>
      </c>
    </row>
    <row r="7" spans="1:4" ht="23.25" customHeight="1" x14ac:dyDescent="0.25">
      <c r="A7" s="626" t="s">
        <v>1625</v>
      </c>
      <c r="B7" s="779">
        <v>62.1</v>
      </c>
      <c r="C7" s="779">
        <v>25.6</v>
      </c>
      <c r="D7" s="779">
        <v>12.3</v>
      </c>
    </row>
    <row r="8" spans="1:4" ht="23.25" customHeight="1" x14ac:dyDescent="0.25">
      <c r="A8" s="626" t="s">
        <v>1626</v>
      </c>
      <c r="B8" s="779">
        <v>89.6</v>
      </c>
      <c r="C8" s="779">
        <v>7.5</v>
      </c>
      <c r="D8" s="779">
        <v>2.9</v>
      </c>
    </row>
    <row r="9" spans="1:4" ht="23.25" customHeight="1" x14ac:dyDescent="0.25">
      <c r="A9" s="626" t="s">
        <v>1627</v>
      </c>
      <c r="B9" s="779">
        <v>64.900000000000006</v>
      </c>
      <c r="C9" s="779">
        <v>26.3</v>
      </c>
      <c r="D9" s="779">
        <v>8.8000000000000007</v>
      </c>
    </row>
    <row r="10" spans="1:4" ht="23.25" customHeight="1" x14ac:dyDescent="0.25">
      <c r="A10" s="626" t="s">
        <v>1628</v>
      </c>
      <c r="B10" s="779">
        <v>90.8</v>
      </c>
      <c r="C10" s="779">
        <v>6.8</v>
      </c>
      <c r="D10" s="779">
        <v>2.4</v>
      </c>
    </row>
    <row r="11" spans="1:4" ht="23.25" customHeight="1" x14ac:dyDescent="0.25">
      <c r="A11" s="626" t="s">
        <v>1629</v>
      </c>
      <c r="B11" s="779">
        <v>75.7</v>
      </c>
      <c r="C11" s="779">
        <v>18</v>
      </c>
      <c r="D11" s="779">
        <v>6.3</v>
      </c>
    </row>
    <row r="12" spans="1:4" ht="23.25" customHeight="1" x14ac:dyDescent="0.25">
      <c r="A12" s="626" t="s">
        <v>1630</v>
      </c>
      <c r="B12" s="779">
        <v>95.2</v>
      </c>
      <c r="C12" s="779">
        <v>3.3</v>
      </c>
      <c r="D12" s="779">
        <v>1.5</v>
      </c>
    </row>
    <row r="13" spans="1:4" ht="23.25" customHeight="1" x14ac:dyDescent="0.25">
      <c r="A13" s="626" t="s">
        <v>1631</v>
      </c>
      <c r="B13" s="779">
        <v>86.8</v>
      </c>
      <c r="C13" s="779">
        <v>9.8000000000000007</v>
      </c>
      <c r="D13" s="779">
        <v>3.4</v>
      </c>
    </row>
    <row r="14" spans="1:4" ht="23.25" customHeight="1" x14ac:dyDescent="0.25">
      <c r="A14" s="626" t="s">
        <v>1632</v>
      </c>
      <c r="B14" s="779">
        <v>81.7</v>
      </c>
      <c r="C14" s="779">
        <v>13</v>
      </c>
      <c r="D14" s="779">
        <v>5.3</v>
      </c>
    </row>
    <row r="15" spans="1:4" ht="23.25" customHeight="1" x14ac:dyDescent="0.25">
      <c r="A15" s="342" t="s">
        <v>1633</v>
      </c>
      <c r="B15" s="780">
        <v>83.1</v>
      </c>
      <c r="C15" s="780">
        <v>10.8</v>
      </c>
      <c r="D15" s="780">
        <v>6.1</v>
      </c>
    </row>
    <row r="16" spans="1:4" ht="15.75" x14ac:dyDescent="0.25">
      <c r="A16" s="651" t="s">
        <v>1634</v>
      </c>
      <c r="B16" s="171"/>
      <c r="C16" s="171"/>
      <c r="D16" s="171"/>
    </row>
    <row r="17" spans="1:4" ht="15.75" x14ac:dyDescent="0.25">
      <c r="A17" s="651"/>
      <c r="B17" s="171"/>
      <c r="C17" s="171"/>
      <c r="D17" s="171"/>
    </row>
    <row r="18" spans="1:4" ht="15.75" x14ac:dyDescent="0.25">
      <c r="A18" s="594" t="s">
        <v>1946</v>
      </c>
      <c r="B18" s="171"/>
      <c r="C18" s="171"/>
      <c r="D18" s="171"/>
    </row>
    <row r="19" spans="1:4" ht="45" customHeight="1" x14ac:dyDescent="0.25">
      <c r="A19" s="2416" t="s">
        <v>2583</v>
      </c>
      <c r="B19" s="2416"/>
      <c r="C19" s="2416"/>
      <c r="D19" s="346"/>
    </row>
    <row r="20" spans="1:4" ht="15.75" x14ac:dyDescent="0.25">
      <c r="A20" s="360"/>
      <c r="B20" s="171"/>
      <c r="C20" s="171"/>
      <c r="D20" s="171"/>
    </row>
    <row r="21" spans="1:4" ht="15" customHeight="1" x14ac:dyDescent="0.25">
      <c r="A21" s="2645" t="s">
        <v>1635</v>
      </c>
      <c r="B21" s="2645" t="s">
        <v>1636</v>
      </c>
      <c r="C21" s="2686" t="s">
        <v>109</v>
      </c>
    </row>
    <row r="22" spans="1:4" ht="15" customHeight="1" x14ac:dyDescent="0.25">
      <c r="A22" s="2693"/>
      <c r="B22" s="2693"/>
      <c r="C22" s="2694"/>
    </row>
    <row r="23" spans="1:4" ht="15" customHeight="1" x14ac:dyDescent="0.25">
      <c r="A23" s="2646"/>
      <c r="B23" s="2646"/>
      <c r="C23" s="2687"/>
    </row>
    <row r="24" spans="1:4" ht="30" customHeight="1" x14ac:dyDescent="0.25">
      <c r="A24" s="638" t="s">
        <v>1637</v>
      </c>
      <c r="B24" s="781">
        <v>4414</v>
      </c>
      <c r="C24" s="782">
        <v>70.099999999999994</v>
      </c>
    </row>
    <row r="25" spans="1:4" ht="25.5" customHeight="1" x14ac:dyDescent="0.25">
      <c r="A25" s="626" t="s">
        <v>1638</v>
      </c>
      <c r="B25" s="783">
        <v>1388</v>
      </c>
      <c r="C25" s="784">
        <v>22</v>
      </c>
    </row>
    <row r="26" spans="1:4" ht="25.5" customHeight="1" x14ac:dyDescent="0.25">
      <c r="A26" s="626" t="s">
        <v>1639</v>
      </c>
      <c r="B26" s="785">
        <v>498</v>
      </c>
      <c r="C26" s="784">
        <v>7.9</v>
      </c>
    </row>
    <row r="27" spans="1:4" ht="25.5" customHeight="1" x14ac:dyDescent="0.25">
      <c r="A27" s="320" t="s">
        <v>7</v>
      </c>
      <c r="B27" s="786">
        <v>6300</v>
      </c>
      <c r="C27" s="787">
        <v>100</v>
      </c>
    </row>
    <row r="28" spans="1:4" ht="15.75" x14ac:dyDescent="0.25">
      <c r="A28" s="171" t="s">
        <v>1634</v>
      </c>
      <c r="B28" s="171"/>
      <c r="C28" s="171"/>
      <c r="D28" s="171"/>
    </row>
    <row r="31" spans="1:4" x14ac:dyDescent="0.25">
      <c r="A31" s="246"/>
    </row>
    <row r="33" spans="1:1" x14ac:dyDescent="0.25">
      <c r="A33" s="246"/>
    </row>
    <row r="35" spans="1:1" x14ac:dyDescent="0.25">
      <c r="A35" s="246"/>
    </row>
  </sheetData>
  <mergeCells count="7">
    <mergeCell ref="A2:D2"/>
    <mergeCell ref="A3:A4"/>
    <mergeCell ref="B3:D3"/>
    <mergeCell ref="A21:A23"/>
    <mergeCell ref="C21:C23"/>
    <mergeCell ref="B21:B23"/>
    <mergeCell ref="A19:C19"/>
  </mergeCells>
  <hyperlinks>
    <hyperlink ref="A1" location="'Table of content'!A1" display="Back to Table of Content"/>
    <hyperlink ref="A18" location="'Table of content'!A1" display="Back to Table of Content"/>
  </hyperlinks>
  <printOptions horizontalCentered="1"/>
  <pageMargins left="0.55000000000000004" right="0.23622047244094499" top="0.69" bottom="0.2" header="0.39" footer="0.31496062992126"/>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C39"/>
  <sheetViews>
    <sheetView topLeftCell="A31" workbookViewId="0">
      <selection activeCell="K5" sqref="K5"/>
    </sheetView>
  </sheetViews>
  <sheetFormatPr defaultColWidth="9.140625" defaultRowHeight="15" x14ac:dyDescent="0.25"/>
  <cols>
    <col min="1" max="1" width="48.28515625" style="182" customWidth="1"/>
    <col min="2" max="3" width="17.5703125" style="182" customWidth="1"/>
    <col min="4" max="16384" width="9.140625" style="182"/>
  </cols>
  <sheetData>
    <row r="1" spans="1:3" ht="15.75" x14ac:dyDescent="0.25">
      <c r="A1" s="594" t="s">
        <v>1946</v>
      </c>
      <c r="B1" s="171"/>
      <c r="C1" s="171"/>
    </row>
    <row r="2" spans="1:3" ht="42.75" customHeight="1" x14ac:dyDescent="0.25">
      <c r="A2" s="2416" t="s">
        <v>2584</v>
      </c>
      <c r="B2" s="2416"/>
      <c r="C2" s="2416"/>
    </row>
    <row r="3" spans="1:3" ht="36" customHeight="1" x14ac:dyDescent="0.25">
      <c r="A3" s="320" t="s">
        <v>1640</v>
      </c>
      <c r="B3" s="320" t="s">
        <v>1641</v>
      </c>
      <c r="C3" s="320" t="s">
        <v>1642</v>
      </c>
    </row>
    <row r="4" spans="1:3" ht="21" customHeight="1" x14ac:dyDescent="0.25">
      <c r="A4" s="626" t="s">
        <v>1643</v>
      </c>
      <c r="B4" s="790">
        <v>87.8</v>
      </c>
      <c r="C4" s="790">
        <v>12.2</v>
      </c>
    </row>
    <row r="5" spans="1:3" ht="21" customHeight="1" x14ac:dyDescent="0.25">
      <c r="A5" s="626" t="s">
        <v>1644</v>
      </c>
      <c r="B5" s="790">
        <v>23.5</v>
      </c>
      <c r="C5" s="790">
        <v>76.5</v>
      </c>
    </row>
    <row r="6" spans="1:3" ht="21" customHeight="1" x14ac:dyDescent="0.25">
      <c r="A6" s="626" t="s">
        <v>1645</v>
      </c>
      <c r="B6" s="790">
        <v>72.3</v>
      </c>
      <c r="C6" s="790">
        <v>27.7</v>
      </c>
    </row>
    <row r="7" spans="1:3" ht="21" customHeight="1" x14ac:dyDescent="0.25">
      <c r="A7" s="626" t="s">
        <v>1646</v>
      </c>
      <c r="B7" s="790">
        <v>70.7</v>
      </c>
      <c r="C7" s="790">
        <v>29.3</v>
      </c>
    </row>
    <row r="8" spans="1:3" ht="21" customHeight="1" x14ac:dyDescent="0.25">
      <c r="A8" s="626" t="s">
        <v>1647</v>
      </c>
      <c r="B8" s="790">
        <v>65</v>
      </c>
      <c r="C8" s="790">
        <v>35</v>
      </c>
    </row>
    <row r="9" spans="1:3" ht="21" customHeight="1" x14ac:dyDescent="0.25">
      <c r="A9" s="342" t="s">
        <v>1648</v>
      </c>
      <c r="B9" s="791">
        <v>52.2</v>
      </c>
      <c r="C9" s="791">
        <v>47.8</v>
      </c>
    </row>
    <row r="10" spans="1:3" ht="15.75" x14ac:dyDescent="0.25">
      <c r="A10" s="171" t="s">
        <v>1649</v>
      </c>
      <c r="B10" s="171"/>
      <c r="C10" s="171"/>
    </row>
    <row r="11" spans="1:3" ht="15.75" x14ac:dyDescent="0.25">
      <c r="A11" s="171"/>
      <c r="B11" s="171"/>
      <c r="C11" s="171"/>
    </row>
    <row r="12" spans="1:3" ht="15.75" x14ac:dyDescent="0.25">
      <c r="A12" s="171"/>
      <c r="B12" s="171"/>
      <c r="C12" s="171"/>
    </row>
    <row r="13" spans="1:3" ht="15.75" x14ac:dyDescent="0.25">
      <c r="A13" s="594" t="s">
        <v>1946</v>
      </c>
      <c r="B13" s="171"/>
      <c r="C13" s="171"/>
    </row>
    <row r="14" spans="1:3" ht="33.75" customHeight="1" x14ac:dyDescent="0.25">
      <c r="A14" s="2416" t="s">
        <v>2585</v>
      </c>
      <c r="B14" s="2695"/>
      <c r="C14" s="2695"/>
    </row>
    <row r="15" spans="1:3" ht="15.75" x14ac:dyDescent="0.25">
      <c r="A15" s="662"/>
      <c r="B15" s="171"/>
      <c r="C15" s="171"/>
    </row>
    <row r="16" spans="1:3" x14ac:dyDescent="0.25">
      <c r="A16" s="2686" t="s">
        <v>1650</v>
      </c>
      <c r="B16" s="2686" t="s">
        <v>1651</v>
      </c>
      <c r="C16" s="2686" t="s">
        <v>1642</v>
      </c>
    </row>
    <row r="17" spans="1:3" x14ac:dyDescent="0.25">
      <c r="A17" s="2694"/>
      <c r="B17" s="2694"/>
      <c r="C17" s="2694"/>
    </row>
    <row r="18" spans="1:3" x14ac:dyDescent="0.25">
      <c r="A18" s="2687"/>
      <c r="B18" s="2687"/>
      <c r="C18" s="2687"/>
    </row>
    <row r="19" spans="1:3" ht="15" customHeight="1" x14ac:dyDescent="0.25">
      <c r="A19" s="663" t="s">
        <v>1652</v>
      </c>
      <c r="B19" s="284"/>
      <c r="C19" s="284"/>
    </row>
    <row r="20" spans="1:3" ht="15" customHeight="1" x14ac:dyDescent="0.25">
      <c r="A20" s="284" t="s">
        <v>1653</v>
      </c>
      <c r="B20" s="660"/>
      <c r="C20" s="660"/>
    </row>
    <row r="21" spans="1:3" ht="15" customHeight="1" x14ac:dyDescent="0.25">
      <c r="A21" s="284" t="s">
        <v>1654</v>
      </c>
      <c r="B21" s="788">
        <v>82.5</v>
      </c>
      <c r="C21" s="788">
        <v>17.5</v>
      </c>
    </row>
    <row r="22" spans="1:3" ht="15" customHeight="1" x14ac:dyDescent="0.25">
      <c r="A22" s="284" t="s">
        <v>1655</v>
      </c>
      <c r="B22" s="788">
        <v>84.3</v>
      </c>
      <c r="C22" s="788">
        <v>15.7</v>
      </c>
    </row>
    <row r="23" spans="1:3" ht="15" customHeight="1" x14ac:dyDescent="0.25">
      <c r="A23" s="284" t="s">
        <v>1656</v>
      </c>
      <c r="B23" s="788"/>
      <c r="C23" s="788"/>
    </row>
    <row r="24" spans="1:3" ht="15" customHeight="1" x14ac:dyDescent="0.25">
      <c r="A24" s="284" t="s">
        <v>1657</v>
      </c>
      <c r="B24" s="788">
        <v>70.2</v>
      </c>
      <c r="C24" s="788">
        <v>29.8</v>
      </c>
    </row>
    <row r="25" spans="1:3" ht="15" customHeight="1" x14ac:dyDescent="0.25">
      <c r="A25" s="284" t="s">
        <v>1658</v>
      </c>
      <c r="B25" s="788">
        <v>72.8</v>
      </c>
      <c r="C25" s="788">
        <v>27.2</v>
      </c>
    </row>
    <row r="26" spans="1:3" ht="15" customHeight="1" x14ac:dyDescent="0.25">
      <c r="A26" s="663" t="s">
        <v>1659</v>
      </c>
      <c r="B26" s="788"/>
      <c r="C26" s="788"/>
    </row>
    <row r="27" spans="1:3" ht="15" customHeight="1" x14ac:dyDescent="0.25">
      <c r="A27" s="284" t="s">
        <v>1660</v>
      </c>
      <c r="B27" s="788">
        <v>20</v>
      </c>
      <c r="C27" s="788">
        <v>80</v>
      </c>
    </row>
    <row r="28" spans="1:3" ht="15" customHeight="1" x14ac:dyDescent="0.25">
      <c r="A28" s="663" t="s">
        <v>1661</v>
      </c>
      <c r="B28" s="788"/>
      <c r="C28" s="788"/>
    </row>
    <row r="29" spans="1:3" ht="15" customHeight="1" x14ac:dyDescent="0.25">
      <c r="A29" s="284" t="s">
        <v>1662</v>
      </c>
      <c r="B29" s="788">
        <v>35.299999999999997</v>
      </c>
      <c r="C29" s="788">
        <v>64.7</v>
      </c>
    </row>
    <row r="30" spans="1:3" ht="15" customHeight="1" x14ac:dyDescent="0.25">
      <c r="A30" s="284" t="s">
        <v>1663</v>
      </c>
      <c r="B30" s="788"/>
      <c r="C30" s="788"/>
    </row>
    <row r="31" spans="1:3" ht="15" customHeight="1" x14ac:dyDescent="0.25">
      <c r="A31" s="284" t="s">
        <v>1664</v>
      </c>
      <c r="B31" s="788">
        <v>25.4</v>
      </c>
      <c r="C31" s="788">
        <v>74.599999999999994</v>
      </c>
    </row>
    <row r="32" spans="1:3" ht="15" customHeight="1" x14ac:dyDescent="0.25">
      <c r="A32" s="284" t="s">
        <v>1665</v>
      </c>
      <c r="B32" s="788">
        <v>39.1</v>
      </c>
      <c r="C32" s="788">
        <v>60.9</v>
      </c>
    </row>
    <row r="33" spans="1:3" ht="15" customHeight="1" x14ac:dyDescent="0.25">
      <c r="A33" s="284" t="s">
        <v>1666</v>
      </c>
      <c r="B33" s="788">
        <v>7.1</v>
      </c>
      <c r="C33" s="788">
        <v>92.9</v>
      </c>
    </row>
    <row r="34" spans="1:3" ht="15" customHeight="1" x14ac:dyDescent="0.25">
      <c r="A34" s="284" t="s">
        <v>1667</v>
      </c>
      <c r="B34" s="788">
        <v>4</v>
      </c>
      <c r="C34" s="788">
        <v>96</v>
      </c>
    </row>
    <row r="35" spans="1:3" ht="15" customHeight="1" x14ac:dyDescent="0.25">
      <c r="A35" s="663" t="s">
        <v>1668</v>
      </c>
      <c r="B35" s="788"/>
      <c r="C35" s="788"/>
    </row>
    <row r="36" spans="1:3" ht="15" customHeight="1" x14ac:dyDescent="0.25">
      <c r="A36" s="284" t="s">
        <v>1669</v>
      </c>
      <c r="B36" s="788"/>
      <c r="C36" s="788"/>
    </row>
    <row r="37" spans="1:3" ht="15" customHeight="1" x14ac:dyDescent="0.25">
      <c r="A37" s="284" t="s">
        <v>1670</v>
      </c>
      <c r="B37" s="788">
        <v>96.1</v>
      </c>
      <c r="C37" s="788">
        <v>3.9</v>
      </c>
    </row>
    <row r="38" spans="1:3" ht="15" customHeight="1" x14ac:dyDescent="0.25">
      <c r="A38" s="664" t="s">
        <v>1671</v>
      </c>
      <c r="B38" s="789">
        <v>69.7</v>
      </c>
      <c r="C38" s="789">
        <v>30.3</v>
      </c>
    </row>
    <row r="39" spans="1:3" ht="15.75" x14ac:dyDescent="0.25">
      <c r="A39" s="171" t="s">
        <v>1649</v>
      </c>
      <c r="B39" s="171"/>
      <c r="C39" s="171"/>
    </row>
  </sheetData>
  <mergeCells count="5">
    <mergeCell ref="A2:C2"/>
    <mergeCell ref="A14:C14"/>
    <mergeCell ref="A16:A18"/>
    <mergeCell ref="B16:B18"/>
    <mergeCell ref="C16:C18"/>
  </mergeCells>
  <hyperlinks>
    <hyperlink ref="A1" location="'Table of content'!A1" display="Back to Table of Content"/>
    <hyperlink ref="A13" location="'Table of content'!A1" display="Back to Table of Content"/>
  </hyperlinks>
  <printOptions horizontalCentered="1"/>
  <pageMargins left="0.8" right="0.23622047244094499" top="0.6" bottom="0.23622047244094499" header="6.4960630000000005E-2" footer="0.31496062992126"/>
  <pageSetup paperSize="9" orientation="portrait" r:id="rId1"/>
  <headerFooter>
    <oddHeader xml:space="preserve">&amp;C&amp;"Times New Roman,Regular"&amp;12 </oddHead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F35"/>
  <sheetViews>
    <sheetView topLeftCell="A31" workbookViewId="0">
      <selection activeCell="K5" sqref="K5"/>
    </sheetView>
  </sheetViews>
  <sheetFormatPr defaultColWidth="9.140625" defaultRowHeight="15" x14ac:dyDescent="0.25"/>
  <cols>
    <col min="1" max="1" width="29.5703125" style="182" customWidth="1"/>
    <col min="2" max="5" width="13.140625" style="182" customWidth="1"/>
    <col min="6" max="16384" width="9.140625" style="182"/>
  </cols>
  <sheetData>
    <row r="1" spans="1:6" ht="15.75" x14ac:dyDescent="0.25">
      <c r="A1" s="594" t="s">
        <v>1946</v>
      </c>
      <c r="B1" s="171"/>
      <c r="C1" s="171"/>
      <c r="D1" s="171"/>
      <c r="E1" s="171"/>
      <c r="F1" s="171"/>
    </row>
    <row r="2" spans="1:6" ht="39" customHeight="1" x14ac:dyDescent="0.25">
      <c r="A2" s="2591" t="s">
        <v>2586</v>
      </c>
      <c r="B2" s="2591"/>
      <c r="C2" s="2591"/>
      <c r="D2" s="2591"/>
      <c r="E2" s="2591"/>
      <c r="F2" s="2591"/>
    </row>
    <row r="3" spans="1:6" ht="15.75" x14ac:dyDescent="0.25">
      <c r="A3" s="338"/>
      <c r="B3" s="171"/>
      <c r="C3" s="171"/>
      <c r="D3" s="171"/>
      <c r="E3" s="171"/>
      <c r="F3" s="171"/>
    </row>
    <row r="4" spans="1:6" ht="32.25" customHeight="1" x14ac:dyDescent="0.25">
      <c r="A4" s="665" t="s">
        <v>2162</v>
      </c>
      <c r="B4" s="2013" t="s">
        <v>1641</v>
      </c>
      <c r="C4" s="2013"/>
      <c r="D4" s="2699" t="s">
        <v>1642</v>
      </c>
      <c r="E4" s="2700"/>
      <c r="F4" s="171"/>
    </row>
    <row r="5" spans="1:6" ht="15.75" customHeight="1" x14ac:dyDescent="0.25">
      <c r="A5" s="666" t="s">
        <v>1672</v>
      </c>
      <c r="B5" s="2696">
        <v>24.6</v>
      </c>
      <c r="C5" s="2696"/>
      <c r="D5" s="2701">
        <v>75.400000000000006</v>
      </c>
      <c r="E5" s="2702"/>
      <c r="F5" s="171"/>
    </row>
    <row r="6" spans="1:6" ht="15.75" customHeight="1" x14ac:dyDescent="0.25">
      <c r="A6" s="666" t="s">
        <v>1673</v>
      </c>
      <c r="B6" s="2696">
        <v>20.100000000000001</v>
      </c>
      <c r="C6" s="2696"/>
      <c r="D6" s="2697">
        <v>79.900000000000006</v>
      </c>
      <c r="E6" s="2698"/>
      <c r="F6" s="171"/>
    </row>
    <row r="7" spans="1:6" ht="15.75" customHeight="1" x14ac:dyDescent="0.25">
      <c r="A7" s="666" t="s">
        <v>1674</v>
      </c>
      <c r="B7" s="2696">
        <v>2.2999999999999998</v>
      </c>
      <c r="C7" s="2696"/>
      <c r="D7" s="2697">
        <v>97.7</v>
      </c>
      <c r="E7" s="2698"/>
      <c r="F7" s="171"/>
    </row>
    <row r="8" spans="1:6" ht="15.75" customHeight="1" x14ac:dyDescent="0.25">
      <c r="A8" s="666" t="s">
        <v>1675</v>
      </c>
      <c r="B8" s="2696">
        <v>4.4000000000000004</v>
      </c>
      <c r="C8" s="2696"/>
      <c r="D8" s="2697">
        <v>95.6</v>
      </c>
      <c r="E8" s="2698"/>
      <c r="F8" s="171"/>
    </row>
    <row r="9" spans="1:6" ht="15.75" customHeight="1" x14ac:dyDescent="0.25">
      <c r="A9" s="666" t="s">
        <v>1676</v>
      </c>
      <c r="B9" s="2696">
        <v>1.1000000000000001</v>
      </c>
      <c r="C9" s="2696"/>
      <c r="D9" s="2697">
        <v>98.9</v>
      </c>
      <c r="E9" s="2698"/>
      <c r="F9" s="171"/>
    </row>
    <row r="10" spans="1:6" ht="15.75" customHeight="1" x14ac:dyDescent="0.25">
      <c r="A10" s="667" t="s">
        <v>693</v>
      </c>
      <c r="B10" s="2703">
        <v>0.4</v>
      </c>
      <c r="C10" s="2703"/>
      <c r="D10" s="2704">
        <v>99.6</v>
      </c>
      <c r="E10" s="2705"/>
      <c r="F10" s="171"/>
    </row>
    <row r="11" spans="1:6" ht="15.75" x14ac:dyDescent="0.25">
      <c r="A11" s="651" t="s">
        <v>1677</v>
      </c>
      <c r="B11" s="171"/>
      <c r="C11" s="171"/>
      <c r="D11" s="171"/>
      <c r="E11" s="171"/>
      <c r="F11" s="171"/>
    </row>
    <row r="12" spans="1:6" ht="15.75" x14ac:dyDescent="0.25">
      <c r="A12" s="651"/>
      <c r="B12" s="171"/>
      <c r="C12" s="171"/>
      <c r="D12" s="171"/>
      <c r="E12" s="171"/>
      <c r="F12" s="171"/>
    </row>
    <row r="13" spans="1:6" ht="15" customHeight="1" x14ac:dyDescent="0.25">
      <c r="A13" s="594" t="s">
        <v>1946</v>
      </c>
      <c r="B13" s="171"/>
      <c r="C13" s="171"/>
      <c r="D13" s="171"/>
      <c r="E13" s="171"/>
      <c r="F13" s="171"/>
    </row>
    <row r="14" spans="1:6" ht="46.5" customHeight="1" x14ac:dyDescent="0.25">
      <c r="A14" s="2416" t="s">
        <v>2587</v>
      </c>
      <c r="B14" s="2416"/>
      <c r="C14" s="2416"/>
      <c r="D14" s="2416"/>
      <c r="E14" s="2416"/>
      <c r="F14" s="2416"/>
    </row>
    <row r="15" spans="1:6" ht="25.5" customHeight="1" x14ac:dyDescent="0.25">
      <c r="A15" s="2706" t="s">
        <v>1678</v>
      </c>
      <c r="B15" s="2708" t="s">
        <v>1679</v>
      </c>
      <c r="C15" s="2708"/>
      <c r="D15" s="2708"/>
      <c r="E15" s="2700"/>
      <c r="F15" s="171"/>
    </row>
    <row r="16" spans="1:6" ht="33.75" customHeight="1" x14ac:dyDescent="0.25">
      <c r="A16" s="2707"/>
      <c r="B16" s="671" t="s">
        <v>1680</v>
      </c>
      <c r="C16" s="671" t="s">
        <v>1681</v>
      </c>
      <c r="D16" s="671" t="s">
        <v>1682</v>
      </c>
      <c r="E16" s="671" t="s">
        <v>1683</v>
      </c>
      <c r="F16" s="171"/>
    </row>
    <row r="17" spans="1:6" ht="24" customHeight="1" x14ac:dyDescent="0.25">
      <c r="A17" s="668" t="s">
        <v>1684</v>
      </c>
      <c r="B17" s="793">
        <v>72.599999999999994</v>
      </c>
      <c r="C17" s="793">
        <v>19.3</v>
      </c>
      <c r="D17" s="793">
        <v>4.5999999999999996</v>
      </c>
      <c r="E17" s="793">
        <v>3.5</v>
      </c>
      <c r="F17" s="171"/>
    </row>
    <row r="18" spans="1:6" ht="24" customHeight="1" x14ac:dyDescent="0.25">
      <c r="A18" s="669" t="s">
        <v>1685</v>
      </c>
      <c r="B18" s="793">
        <v>37.700000000000003</v>
      </c>
      <c r="C18" s="793">
        <v>33.6</v>
      </c>
      <c r="D18" s="793">
        <v>14.2</v>
      </c>
      <c r="E18" s="793">
        <v>14.5</v>
      </c>
      <c r="F18" s="171"/>
    </row>
    <row r="19" spans="1:6" ht="24" customHeight="1" x14ac:dyDescent="0.25">
      <c r="A19" s="669" t="s">
        <v>1686</v>
      </c>
      <c r="B19" s="793">
        <v>24.2</v>
      </c>
      <c r="C19" s="793">
        <v>24.2</v>
      </c>
      <c r="D19" s="793">
        <v>24.2</v>
      </c>
      <c r="E19" s="793">
        <v>27.4</v>
      </c>
      <c r="F19" s="171"/>
    </row>
    <row r="20" spans="1:6" ht="24" customHeight="1" x14ac:dyDescent="0.25">
      <c r="A20" s="669" t="s">
        <v>1687</v>
      </c>
      <c r="B20" s="793">
        <v>22.1</v>
      </c>
      <c r="C20" s="793">
        <v>41.3</v>
      </c>
      <c r="D20" s="793">
        <v>11.5</v>
      </c>
      <c r="E20" s="793">
        <v>25</v>
      </c>
      <c r="F20" s="171"/>
    </row>
    <row r="21" spans="1:6" ht="24" customHeight="1" x14ac:dyDescent="0.25">
      <c r="A21" s="669" t="s">
        <v>1688</v>
      </c>
      <c r="B21" s="794" t="s">
        <v>21</v>
      </c>
      <c r="C21" s="794" t="s">
        <v>21</v>
      </c>
      <c r="D21" s="794" t="s">
        <v>21</v>
      </c>
      <c r="E21" s="794" t="s">
        <v>21</v>
      </c>
      <c r="F21" s="171"/>
    </row>
    <row r="22" spans="1:6" ht="24" customHeight="1" x14ac:dyDescent="0.25">
      <c r="A22" s="669" t="s">
        <v>1689</v>
      </c>
      <c r="B22" s="793">
        <v>44.4</v>
      </c>
      <c r="C22" s="793">
        <v>22.2</v>
      </c>
      <c r="D22" s="793">
        <v>16.7</v>
      </c>
      <c r="E22" s="793">
        <v>16.7</v>
      </c>
      <c r="F22" s="171"/>
    </row>
    <row r="23" spans="1:6" ht="30" customHeight="1" x14ac:dyDescent="0.25">
      <c r="A23" s="668" t="s">
        <v>1690</v>
      </c>
      <c r="B23" s="793">
        <v>20</v>
      </c>
      <c r="C23" s="793">
        <v>32</v>
      </c>
      <c r="D23" s="793">
        <v>20</v>
      </c>
      <c r="E23" s="793">
        <v>28</v>
      </c>
      <c r="F23" s="171"/>
    </row>
    <row r="24" spans="1:6" ht="31.5" x14ac:dyDescent="0.25">
      <c r="A24" s="668" t="s">
        <v>1691</v>
      </c>
      <c r="B24" s="793" t="s">
        <v>21</v>
      </c>
      <c r="C24" s="793">
        <v>16.7</v>
      </c>
      <c r="D24" s="793">
        <v>33.299999999999997</v>
      </c>
      <c r="E24" s="793">
        <v>50</v>
      </c>
      <c r="F24" s="171"/>
    </row>
    <row r="25" spans="1:6" ht="24" customHeight="1" x14ac:dyDescent="0.25">
      <c r="A25" s="669" t="s">
        <v>1692</v>
      </c>
      <c r="B25" s="793">
        <v>26.1</v>
      </c>
      <c r="C25" s="793">
        <v>31.1</v>
      </c>
      <c r="D25" s="793">
        <v>18.5</v>
      </c>
      <c r="E25" s="793">
        <v>24.4</v>
      </c>
      <c r="F25" s="171"/>
    </row>
    <row r="26" spans="1:6" ht="24" customHeight="1" x14ac:dyDescent="0.25">
      <c r="A26" s="668" t="s">
        <v>1693</v>
      </c>
      <c r="B26" s="793" t="s">
        <v>21</v>
      </c>
      <c r="C26" s="793" t="s">
        <v>21</v>
      </c>
      <c r="D26" s="793" t="s">
        <v>21</v>
      </c>
      <c r="E26" s="793" t="s">
        <v>21</v>
      </c>
      <c r="F26" s="171"/>
    </row>
    <row r="27" spans="1:6" ht="28.5" customHeight="1" x14ac:dyDescent="0.25">
      <c r="A27" s="668" t="s">
        <v>1694</v>
      </c>
      <c r="B27" s="793" t="s">
        <v>21</v>
      </c>
      <c r="C27" s="793">
        <v>100</v>
      </c>
      <c r="D27" s="793" t="s">
        <v>21</v>
      </c>
      <c r="E27" s="793" t="s">
        <v>21</v>
      </c>
      <c r="F27" s="171"/>
    </row>
    <row r="28" spans="1:6" ht="24" customHeight="1" x14ac:dyDescent="0.25">
      <c r="A28" s="669" t="s">
        <v>1695</v>
      </c>
      <c r="B28" s="793">
        <v>40.6</v>
      </c>
      <c r="C28" s="793">
        <v>33.299999999999997</v>
      </c>
      <c r="D28" s="793">
        <v>17.399999999999999</v>
      </c>
      <c r="E28" s="793">
        <v>8.6999999999999993</v>
      </c>
      <c r="F28" s="171"/>
    </row>
    <row r="29" spans="1:6" ht="24" customHeight="1" x14ac:dyDescent="0.25">
      <c r="A29" s="669" t="s">
        <v>1696</v>
      </c>
      <c r="B29" s="793">
        <v>33.299999999999997</v>
      </c>
      <c r="C29" s="793">
        <v>22.2</v>
      </c>
      <c r="D29" s="793">
        <v>22.2</v>
      </c>
      <c r="E29" s="793">
        <v>22.2</v>
      </c>
      <c r="F29" s="171"/>
    </row>
    <row r="30" spans="1:6" ht="24" customHeight="1" x14ac:dyDescent="0.25">
      <c r="A30" s="669" t="s">
        <v>1697</v>
      </c>
      <c r="B30" s="793">
        <v>27.6</v>
      </c>
      <c r="C30" s="793">
        <v>28.6</v>
      </c>
      <c r="D30" s="793">
        <v>18.600000000000001</v>
      </c>
      <c r="E30" s="793">
        <v>25.1</v>
      </c>
      <c r="F30" s="171"/>
    </row>
    <row r="31" spans="1:6" ht="24" customHeight="1" x14ac:dyDescent="0.25">
      <c r="A31" s="669" t="s">
        <v>1698</v>
      </c>
      <c r="B31" s="793">
        <v>50</v>
      </c>
      <c r="C31" s="793" t="s">
        <v>21</v>
      </c>
      <c r="D31" s="793" t="s">
        <v>21</v>
      </c>
      <c r="E31" s="793">
        <v>50</v>
      </c>
      <c r="F31" s="171"/>
    </row>
    <row r="32" spans="1:6" ht="24" customHeight="1" x14ac:dyDescent="0.25">
      <c r="A32" s="669" t="s">
        <v>1699</v>
      </c>
      <c r="B32" s="793" t="s">
        <v>21</v>
      </c>
      <c r="C32" s="793" t="s">
        <v>21</v>
      </c>
      <c r="D32" s="793" t="s">
        <v>21</v>
      </c>
      <c r="E32" s="793" t="s">
        <v>21</v>
      </c>
      <c r="F32" s="171"/>
    </row>
    <row r="33" spans="1:6" ht="24" customHeight="1" x14ac:dyDescent="0.25">
      <c r="A33" s="669" t="s">
        <v>1700</v>
      </c>
      <c r="B33" s="793">
        <v>15.3</v>
      </c>
      <c r="C33" s="793">
        <v>27.8</v>
      </c>
      <c r="D33" s="793">
        <v>22.2</v>
      </c>
      <c r="E33" s="793">
        <v>34.700000000000003</v>
      </c>
      <c r="F33" s="171"/>
    </row>
    <row r="34" spans="1:6" ht="24" customHeight="1" x14ac:dyDescent="0.25">
      <c r="A34" s="670" t="s">
        <v>1701</v>
      </c>
      <c r="B34" s="795">
        <v>37.5</v>
      </c>
      <c r="C34" s="795">
        <v>16.7</v>
      </c>
      <c r="D34" s="795">
        <v>4.2</v>
      </c>
      <c r="E34" s="795">
        <v>41.7</v>
      </c>
      <c r="F34" s="171"/>
    </row>
    <row r="35" spans="1:6" ht="15.75" x14ac:dyDescent="0.25">
      <c r="A35" s="651" t="s">
        <v>1677</v>
      </c>
      <c r="B35" s="171"/>
      <c r="C35" s="171"/>
      <c r="D35" s="171"/>
      <c r="E35" s="171"/>
      <c r="F35" s="171"/>
    </row>
  </sheetData>
  <mergeCells count="18">
    <mergeCell ref="B10:C10"/>
    <mergeCell ref="D10:E10"/>
    <mergeCell ref="A14:F14"/>
    <mergeCell ref="A15:A16"/>
    <mergeCell ref="B15:E15"/>
    <mergeCell ref="B7:C7"/>
    <mergeCell ref="D7:E7"/>
    <mergeCell ref="B8:C8"/>
    <mergeCell ref="D8:E8"/>
    <mergeCell ref="B9:C9"/>
    <mergeCell ref="D9:E9"/>
    <mergeCell ref="B6:C6"/>
    <mergeCell ref="D6:E6"/>
    <mergeCell ref="A2:F2"/>
    <mergeCell ref="B4:C4"/>
    <mergeCell ref="D4:E4"/>
    <mergeCell ref="B5:C5"/>
    <mergeCell ref="D5:E5"/>
  </mergeCells>
  <hyperlinks>
    <hyperlink ref="A1" location="'Table of content'!A1" display="Back to Table of Content"/>
    <hyperlink ref="A13" location="'Table of content'!A1" display="Back to Table of Content"/>
  </hyperlinks>
  <printOptions horizontalCentered="1"/>
  <pageMargins left="0.62" right="0.23622047244094499" top="0.48" bottom="0.23622047244094499" header="6.4960630000000005E-2" footer="0.31496062992126"/>
  <pageSetup paperSize="9" orientation="portrait" r:id="rId1"/>
  <headerFooter>
    <oddHeader xml:space="preserve">&amp;C&amp;"Times New Roman,Regular"&amp;12 </oddHead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G26"/>
  <sheetViews>
    <sheetView topLeftCell="A19" workbookViewId="0">
      <selection activeCell="K5" sqref="K5"/>
    </sheetView>
  </sheetViews>
  <sheetFormatPr defaultColWidth="9.140625" defaultRowHeight="12.75" x14ac:dyDescent="0.2"/>
  <cols>
    <col min="1" max="1" width="19.140625" style="176" customWidth="1"/>
    <col min="2" max="2" width="12.5703125" style="176" customWidth="1"/>
    <col min="3" max="7" width="10.5703125" style="176" customWidth="1"/>
    <col min="8" max="16384" width="9.140625" style="176"/>
  </cols>
  <sheetData>
    <row r="1" spans="1:7" ht="15.75" x14ac:dyDescent="0.25">
      <c r="A1" s="594" t="s">
        <v>1946</v>
      </c>
      <c r="B1" s="171"/>
      <c r="C1" s="171"/>
      <c r="D1" s="171"/>
      <c r="E1" s="171"/>
      <c r="F1" s="171"/>
      <c r="G1" s="171"/>
    </row>
    <row r="2" spans="1:7" ht="45" customHeight="1" x14ac:dyDescent="0.2">
      <c r="A2" s="2416" t="s">
        <v>2588</v>
      </c>
      <c r="B2" s="2416"/>
      <c r="C2" s="2416"/>
      <c r="D2" s="2416"/>
      <c r="E2" s="2416"/>
      <c r="F2" s="2416"/>
      <c r="G2" s="2416"/>
    </row>
    <row r="3" spans="1:7" ht="13.5" customHeight="1" x14ac:dyDescent="0.2">
      <c r="A3" s="343"/>
      <c r="B3" s="343"/>
      <c r="C3" s="343"/>
      <c r="D3" s="343"/>
      <c r="E3" s="343"/>
      <c r="F3" s="343"/>
      <c r="G3" s="343"/>
    </row>
    <row r="4" spans="1:7" ht="37.5" customHeight="1" x14ac:dyDescent="0.2">
      <c r="A4" s="2699" t="s">
        <v>1702</v>
      </c>
      <c r="B4" s="2708"/>
      <c r="C4" s="2708"/>
      <c r="D4" s="2708"/>
      <c r="E4" s="2700"/>
      <c r="F4" s="672" t="s">
        <v>1641</v>
      </c>
      <c r="G4" s="672" t="s">
        <v>1642</v>
      </c>
    </row>
    <row r="5" spans="1:7" ht="45.75" customHeight="1" x14ac:dyDescent="0.2">
      <c r="A5" s="2710" t="s">
        <v>1703</v>
      </c>
      <c r="B5" s="2710"/>
      <c r="C5" s="2710"/>
      <c r="D5" s="2710"/>
      <c r="E5" s="2710"/>
      <c r="F5" s="796">
        <v>82.7</v>
      </c>
      <c r="G5" s="796">
        <v>17.3</v>
      </c>
    </row>
    <row r="6" spans="1:7" ht="45.75" customHeight="1" x14ac:dyDescent="0.2">
      <c r="A6" s="2710" t="s">
        <v>1704</v>
      </c>
      <c r="B6" s="2710"/>
      <c r="C6" s="2710"/>
      <c r="D6" s="2710"/>
      <c r="E6" s="2710"/>
      <c r="F6" s="796">
        <v>49.8</v>
      </c>
      <c r="G6" s="796">
        <v>50.2</v>
      </c>
    </row>
    <row r="7" spans="1:7" ht="45.75" customHeight="1" x14ac:dyDescent="0.2">
      <c r="A7" s="2710" t="s">
        <v>1705</v>
      </c>
      <c r="B7" s="2710"/>
      <c r="C7" s="2710"/>
      <c r="D7" s="2710"/>
      <c r="E7" s="2710"/>
      <c r="F7" s="796">
        <v>46.2</v>
      </c>
      <c r="G7" s="796">
        <v>53.8</v>
      </c>
    </row>
    <row r="8" spans="1:7" ht="45.75" customHeight="1" x14ac:dyDescent="0.2">
      <c r="A8" s="2709" t="s">
        <v>1706</v>
      </c>
      <c r="B8" s="2709"/>
      <c r="C8" s="2709"/>
      <c r="D8" s="2709"/>
      <c r="E8" s="2709"/>
      <c r="F8" s="797">
        <v>29.5</v>
      </c>
      <c r="G8" s="797">
        <v>70.5</v>
      </c>
    </row>
    <row r="9" spans="1:7" ht="13.5" customHeight="1" x14ac:dyDescent="0.25">
      <c r="A9" s="651" t="s">
        <v>1677</v>
      </c>
      <c r="B9" s="171"/>
      <c r="C9" s="171"/>
      <c r="D9" s="171"/>
      <c r="E9" s="171"/>
      <c r="F9" s="171"/>
      <c r="G9" s="171"/>
    </row>
    <row r="10" spans="1:7" ht="13.5" customHeight="1" x14ac:dyDescent="0.25">
      <c r="A10" s="651"/>
      <c r="B10" s="171"/>
      <c r="C10" s="171"/>
      <c r="D10" s="171"/>
      <c r="E10" s="171"/>
      <c r="F10" s="171"/>
      <c r="G10" s="171"/>
    </row>
    <row r="11" spans="1:7" ht="24" customHeight="1" x14ac:dyDescent="0.25">
      <c r="A11" s="594" t="s">
        <v>1946</v>
      </c>
      <c r="B11" s="171"/>
      <c r="C11" s="171"/>
      <c r="D11" s="171"/>
      <c r="E11" s="171"/>
      <c r="F11" s="171"/>
      <c r="G11" s="171"/>
    </row>
    <row r="12" spans="1:7" ht="49.5" customHeight="1" x14ac:dyDescent="0.2">
      <c r="A12" s="2416" t="s">
        <v>2589</v>
      </c>
      <c r="B12" s="2416"/>
      <c r="C12" s="2416"/>
      <c r="D12" s="2416"/>
      <c r="E12" s="2416"/>
      <c r="F12" s="2416"/>
      <c r="G12" s="2416"/>
    </row>
    <row r="13" spans="1:7" ht="15" customHeight="1" x14ac:dyDescent="0.2">
      <c r="A13" s="343"/>
      <c r="B13" s="343"/>
      <c r="C13" s="343"/>
      <c r="D13" s="343"/>
      <c r="E13" s="343"/>
      <c r="F13" s="343"/>
      <c r="G13" s="343"/>
    </row>
    <row r="14" spans="1:7" ht="15" customHeight="1" x14ac:dyDescent="0.25">
      <c r="A14" s="674" t="s">
        <v>732</v>
      </c>
      <c r="B14" s="2711" t="s">
        <v>1707</v>
      </c>
      <c r="C14" s="2706" t="s">
        <v>1673</v>
      </c>
      <c r="D14" s="2711" t="s">
        <v>1708</v>
      </c>
      <c r="E14" s="2706" t="s">
        <v>1675</v>
      </c>
      <c r="F14" s="2706" t="s">
        <v>1676</v>
      </c>
      <c r="G14" s="2706" t="s">
        <v>693</v>
      </c>
    </row>
    <row r="15" spans="1:7" ht="15" customHeight="1" x14ac:dyDescent="0.25">
      <c r="A15" s="648"/>
      <c r="B15" s="2712"/>
      <c r="C15" s="2714"/>
      <c r="D15" s="2712"/>
      <c r="E15" s="2714"/>
      <c r="F15" s="2714"/>
      <c r="G15" s="2714"/>
    </row>
    <row r="16" spans="1:7" ht="15" customHeight="1" x14ac:dyDescent="0.25">
      <c r="A16" s="675"/>
      <c r="B16" s="2712"/>
      <c r="C16" s="2714"/>
      <c r="D16" s="2712"/>
      <c r="E16" s="2714"/>
      <c r="F16" s="2714"/>
      <c r="G16" s="2714"/>
    </row>
    <row r="17" spans="1:7" ht="15" customHeight="1" x14ac:dyDescent="0.2">
      <c r="A17" s="676" t="s">
        <v>1709</v>
      </c>
      <c r="B17" s="2712"/>
      <c r="C17" s="2714"/>
      <c r="D17" s="2712"/>
      <c r="E17" s="2714"/>
      <c r="F17" s="2714"/>
      <c r="G17" s="2714"/>
    </row>
    <row r="18" spans="1:7" ht="15.75" customHeight="1" x14ac:dyDescent="0.2">
      <c r="A18" s="677"/>
      <c r="B18" s="2713"/>
      <c r="C18" s="2707"/>
      <c r="D18" s="2713"/>
      <c r="E18" s="2707"/>
      <c r="F18" s="2707"/>
      <c r="G18" s="2707"/>
    </row>
    <row r="19" spans="1:7" ht="30" customHeight="1" x14ac:dyDescent="0.2">
      <c r="A19" s="673">
        <v>0</v>
      </c>
      <c r="B19" s="792">
        <v>75.400000000000006</v>
      </c>
      <c r="C19" s="792">
        <v>79.900000000000006</v>
      </c>
      <c r="D19" s="792">
        <v>97.7</v>
      </c>
      <c r="E19" s="792">
        <v>95.6</v>
      </c>
      <c r="F19" s="792">
        <v>98.9</v>
      </c>
      <c r="G19" s="792">
        <v>99.6</v>
      </c>
    </row>
    <row r="20" spans="1:7" ht="30" customHeight="1" x14ac:dyDescent="0.2">
      <c r="A20" s="673">
        <v>1</v>
      </c>
      <c r="B20" s="792">
        <v>23.1</v>
      </c>
      <c r="C20" s="792">
        <v>18.399999999999999</v>
      </c>
      <c r="D20" s="792">
        <v>2.2999999999999998</v>
      </c>
      <c r="E20" s="792">
        <v>4.3</v>
      </c>
      <c r="F20" s="792">
        <v>1.1000000000000001</v>
      </c>
      <c r="G20" s="792">
        <v>0.3</v>
      </c>
    </row>
    <row r="21" spans="1:7" ht="30" customHeight="1" x14ac:dyDescent="0.2">
      <c r="A21" s="673">
        <v>2</v>
      </c>
      <c r="B21" s="792">
        <v>1.4</v>
      </c>
      <c r="C21" s="792">
        <v>1.6</v>
      </c>
      <c r="D21" s="792">
        <v>0</v>
      </c>
      <c r="E21" s="792">
        <v>0.1</v>
      </c>
      <c r="F21" s="792">
        <v>0</v>
      </c>
      <c r="G21" s="792">
        <v>0.1</v>
      </c>
    </row>
    <row r="22" spans="1:7" ht="30" customHeight="1" x14ac:dyDescent="0.2">
      <c r="A22" s="673">
        <v>3</v>
      </c>
      <c r="B22" s="792">
        <v>0.1</v>
      </c>
      <c r="C22" s="792">
        <v>0.1</v>
      </c>
      <c r="D22" s="792" t="s">
        <v>21</v>
      </c>
      <c r="E22" s="792" t="s">
        <v>21</v>
      </c>
      <c r="F22" s="792" t="s">
        <v>21</v>
      </c>
      <c r="G22" s="792" t="s">
        <v>21</v>
      </c>
    </row>
    <row r="23" spans="1:7" ht="30" customHeight="1" x14ac:dyDescent="0.2">
      <c r="A23" s="673" t="s">
        <v>1710</v>
      </c>
      <c r="B23" s="792" t="s">
        <v>21</v>
      </c>
      <c r="C23" s="792" t="s">
        <v>21</v>
      </c>
      <c r="D23" s="792" t="s">
        <v>21</v>
      </c>
      <c r="E23" s="792" t="s">
        <v>21</v>
      </c>
      <c r="F23" s="792" t="s">
        <v>21</v>
      </c>
      <c r="G23" s="792" t="s">
        <v>21</v>
      </c>
    </row>
    <row r="24" spans="1:7" ht="30" customHeight="1" x14ac:dyDescent="0.2">
      <c r="A24" s="672" t="s">
        <v>7</v>
      </c>
      <c r="B24" s="798">
        <v>100</v>
      </c>
      <c r="C24" s="798">
        <v>100</v>
      </c>
      <c r="D24" s="798">
        <v>100</v>
      </c>
      <c r="E24" s="798">
        <v>100</v>
      </c>
      <c r="F24" s="798">
        <v>100</v>
      </c>
      <c r="G24" s="798">
        <v>100</v>
      </c>
    </row>
    <row r="25" spans="1:7" ht="15.75" customHeight="1" x14ac:dyDescent="0.2">
      <c r="A25" s="651" t="s">
        <v>1677</v>
      </c>
      <c r="B25" s="349"/>
      <c r="C25" s="349"/>
      <c r="D25" s="349"/>
      <c r="E25" s="349"/>
      <c r="F25" s="349"/>
      <c r="G25" s="349"/>
    </row>
    <row r="26" spans="1:7" x14ac:dyDescent="0.2">
      <c r="B26" s="245"/>
      <c r="C26" s="245"/>
      <c r="D26" s="245"/>
      <c r="E26" s="245"/>
      <c r="F26" s="245"/>
    </row>
  </sheetData>
  <mergeCells count="13">
    <mergeCell ref="A12:G12"/>
    <mergeCell ref="B14:B18"/>
    <mergeCell ref="C14:C18"/>
    <mergeCell ref="D14:D18"/>
    <mergeCell ref="E14:E18"/>
    <mergeCell ref="F14:F18"/>
    <mergeCell ref="G14:G18"/>
    <mergeCell ref="A8:E8"/>
    <mergeCell ref="A2:G2"/>
    <mergeCell ref="A4:E4"/>
    <mergeCell ref="A5:E5"/>
    <mergeCell ref="A6:E6"/>
    <mergeCell ref="A7:E7"/>
  </mergeCells>
  <hyperlinks>
    <hyperlink ref="A1" location="'Table of content'!A1" display="Back to Table of Content"/>
    <hyperlink ref="A11" location="'Table of content'!A1" display="Back to Table of Content"/>
  </hyperlinks>
  <printOptions horizontalCentered="1"/>
  <pageMargins left="0.761811024" right="0.118110236220472" top="0.56000000000000005" bottom="0.23622047244094499" header="0.31496062992126" footer="0.31496062992126"/>
  <pageSetup paperSize="9" orientation="portrait"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M31"/>
  <sheetViews>
    <sheetView topLeftCell="A28" workbookViewId="0">
      <selection activeCell="L25" sqref="L25"/>
    </sheetView>
  </sheetViews>
  <sheetFormatPr defaultColWidth="9.140625" defaultRowHeight="15" x14ac:dyDescent="0.25"/>
  <cols>
    <col min="1" max="1" width="21.5703125" style="182" customWidth="1"/>
    <col min="2" max="4" width="10.28515625" style="182" customWidth="1"/>
    <col min="5" max="5" width="12.42578125" style="182" customWidth="1"/>
    <col min="6" max="13" width="10.28515625" style="182" customWidth="1"/>
    <col min="14" max="16384" width="9.140625" style="182"/>
  </cols>
  <sheetData>
    <row r="1" spans="1:13" ht="15.75" x14ac:dyDescent="0.25">
      <c r="A1" s="594" t="s">
        <v>1946</v>
      </c>
      <c r="B1" s="171"/>
      <c r="C1" s="171"/>
      <c r="D1" s="171"/>
      <c r="E1" s="171"/>
      <c r="F1" s="171"/>
      <c r="G1" s="171"/>
      <c r="H1" s="171"/>
      <c r="I1" s="171"/>
      <c r="J1" s="171"/>
      <c r="K1" s="171"/>
      <c r="L1" s="171"/>
      <c r="M1" s="171"/>
    </row>
    <row r="2" spans="1:13" ht="39" customHeight="1" x14ac:dyDescent="0.25">
      <c r="A2" s="2416" t="s">
        <v>2590</v>
      </c>
      <c r="B2" s="2416"/>
      <c r="C2" s="2416"/>
      <c r="D2" s="2416"/>
      <c r="E2" s="2416"/>
      <c r="F2" s="2416"/>
      <c r="G2" s="2416"/>
      <c r="H2" s="2416"/>
      <c r="I2" s="2416"/>
      <c r="J2" s="2416"/>
      <c r="K2" s="2416"/>
      <c r="L2" s="2416"/>
      <c r="M2" s="2416"/>
    </row>
    <row r="3" spans="1:13" ht="7.5" customHeight="1" x14ac:dyDescent="0.25">
      <c r="A3" s="343"/>
      <c r="B3" s="343"/>
      <c r="C3" s="343"/>
      <c r="D3" s="343"/>
      <c r="E3" s="343"/>
      <c r="F3" s="343"/>
      <c r="G3" s="343"/>
      <c r="H3" s="343"/>
      <c r="I3" s="343"/>
      <c r="J3" s="343"/>
      <c r="K3" s="343"/>
      <c r="L3" s="343"/>
      <c r="M3" s="171"/>
    </row>
    <row r="4" spans="1:13" ht="21.75" customHeight="1" x14ac:dyDescent="0.25">
      <c r="A4" s="2645" t="s">
        <v>402</v>
      </c>
      <c r="B4" s="2715" t="s">
        <v>1711</v>
      </c>
      <c r="C4" s="2716"/>
      <c r="D4" s="2586" t="s">
        <v>1712</v>
      </c>
      <c r="E4" s="2587"/>
      <c r="F4" s="2587"/>
      <c r="G4" s="2587"/>
      <c r="H4" s="2587"/>
      <c r="I4" s="2587"/>
      <c r="J4" s="2587"/>
      <c r="K4" s="2587"/>
      <c r="L4" s="2587"/>
      <c r="M4" s="2588"/>
    </row>
    <row r="5" spans="1:13" ht="24.75" customHeight="1" x14ac:dyDescent="0.25">
      <c r="A5" s="2693"/>
      <c r="B5" s="2717"/>
      <c r="C5" s="2718"/>
      <c r="D5" s="2589" t="s">
        <v>1713</v>
      </c>
      <c r="E5" s="2589"/>
      <c r="F5" s="2589" t="s">
        <v>1611</v>
      </c>
      <c r="G5" s="2589"/>
      <c r="H5" s="2589" t="s">
        <v>1610</v>
      </c>
      <c r="I5" s="2589"/>
      <c r="J5" s="2589" t="s">
        <v>1609</v>
      </c>
      <c r="K5" s="2589"/>
      <c r="L5" s="2589" t="s">
        <v>1714</v>
      </c>
      <c r="M5" s="2589"/>
    </row>
    <row r="6" spans="1:13" ht="26.25" customHeight="1" x14ac:dyDescent="0.25">
      <c r="A6" s="2646"/>
      <c r="B6" s="320">
        <v>2000</v>
      </c>
      <c r="C6" s="320">
        <v>2002</v>
      </c>
      <c r="D6" s="320">
        <v>2000</v>
      </c>
      <c r="E6" s="320">
        <v>2002</v>
      </c>
      <c r="F6" s="320">
        <v>2000</v>
      </c>
      <c r="G6" s="320">
        <v>2002</v>
      </c>
      <c r="H6" s="320">
        <v>2000</v>
      </c>
      <c r="I6" s="320">
        <v>2002</v>
      </c>
      <c r="J6" s="320">
        <v>2000</v>
      </c>
      <c r="K6" s="320">
        <v>2002</v>
      </c>
      <c r="L6" s="320">
        <v>2000</v>
      </c>
      <c r="M6" s="320">
        <v>2002</v>
      </c>
    </row>
    <row r="7" spans="1:13" ht="29.25" customHeight="1" x14ac:dyDescent="0.25">
      <c r="A7" s="626" t="s">
        <v>1616</v>
      </c>
      <c r="B7" s="902">
        <v>13166</v>
      </c>
      <c r="C7" s="902">
        <v>15760</v>
      </c>
      <c r="D7" s="1022">
        <v>0.8</v>
      </c>
      <c r="E7" s="1022">
        <v>0.5</v>
      </c>
      <c r="F7" s="1022">
        <v>4.4000000000000004</v>
      </c>
      <c r="G7" s="1022">
        <v>4.2</v>
      </c>
      <c r="H7" s="1022">
        <v>15.6</v>
      </c>
      <c r="I7" s="1022">
        <v>13</v>
      </c>
      <c r="J7" s="1022">
        <v>57.9</v>
      </c>
      <c r="K7" s="1022">
        <v>59.8</v>
      </c>
      <c r="L7" s="1022">
        <v>21.3</v>
      </c>
      <c r="M7" s="1022">
        <v>22.6</v>
      </c>
    </row>
    <row r="8" spans="1:13" ht="29.25" customHeight="1" x14ac:dyDescent="0.25">
      <c r="A8" s="626" t="s">
        <v>1715</v>
      </c>
      <c r="B8" s="902">
        <v>13019</v>
      </c>
      <c r="C8" s="902">
        <v>15710</v>
      </c>
      <c r="D8" s="1023">
        <v>2</v>
      </c>
      <c r="E8" s="1022">
        <v>1.2</v>
      </c>
      <c r="F8" s="1022">
        <v>16.399999999999999</v>
      </c>
      <c r="G8" s="1022">
        <v>13</v>
      </c>
      <c r="H8" s="1022">
        <v>31.7</v>
      </c>
      <c r="I8" s="1022">
        <v>26</v>
      </c>
      <c r="J8" s="1022">
        <v>41.6</v>
      </c>
      <c r="K8" s="1022">
        <v>47.5</v>
      </c>
      <c r="L8" s="1022">
        <v>8.4</v>
      </c>
      <c r="M8" s="1022">
        <v>12.3</v>
      </c>
    </row>
    <row r="9" spans="1:13" ht="29.25" customHeight="1" x14ac:dyDescent="0.25">
      <c r="A9" s="626" t="s">
        <v>1716</v>
      </c>
      <c r="B9" s="902">
        <v>11708</v>
      </c>
      <c r="C9" s="902">
        <v>14937</v>
      </c>
      <c r="D9" s="1022">
        <v>0.5</v>
      </c>
      <c r="E9" s="1022">
        <v>0.3</v>
      </c>
      <c r="F9" s="1022">
        <v>3.5</v>
      </c>
      <c r="G9" s="1022">
        <v>3.4</v>
      </c>
      <c r="H9" s="1022">
        <v>19.399999999999999</v>
      </c>
      <c r="I9" s="1022">
        <v>18.5</v>
      </c>
      <c r="J9" s="1022">
        <v>61.9</v>
      </c>
      <c r="K9" s="1022">
        <v>61.3</v>
      </c>
      <c r="L9" s="1022">
        <v>14.6</v>
      </c>
      <c r="M9" s="1022">
        <v>16.5</v>
      </c>
    </row>
    <row r="10" spans="1:13" ht="29.25" customHeight="1" x14ac:dyDescent="0.25">
      <c r="A10" s="342" t="s">
        <v>1617</v>
      </c>
      <c r="B10" s="903">
        <v>13476</v>
      </c>
      <c r="C10" s="903">
        <v>15906</v>
      </c>
      <c r="D10" s="1024">
        <v>2.1</v>
      </c>
      <c r="E10" s="1024">
        <v>0.5</v>
      </c>
      <c r="F10" s="1024">
        <v>12.2</v>
      </c>
      <c r="G10" s="1024">
        <v>5.4</v>
      </c>
      <c r="H10" s="1024">
        <v>28.9</v>
      </c>
      <c r="I10" s="1024">
        <v>24.2</v>
      </c>
      <c r="J10" s="1024">
        <v>46</v>
      </c>
      <c r="K10" s="1024">
        <v>56.4</v>
      </c>
      <c r="L10" s="1024">
        <v>10.8</v>
      </c>
      <c r="M10" s="1024">
        <v>13.5</v>
      </c>
    </row>
    <row r="11" spans="1:13" ht="18.75" customHeight="1" x14ac:dyDescent="0.25">
      <c r="A11" s="678"/>
      <c r="B11" s="171"/>
      <c r="C11" s="171"/>
      <c r="D11" s="171"/>
      <c r="E11" s="171"/>
      <c r="F11" s="171"/>
      <c r="G11" s="171"/>
      <c r="H11" s="171"/>
      <c r="I11" s="171"/>
      <c r="J11" s="171"/>
      <c r="K11" s="171"/>
      <c r="L11" s="171"/>
      <c r="M11" s="171"/>
    </row>
    <row r="12" spans="1:13" ht="18.75" customHeight="1" x14ac:dyDescent="0.25">
      <c r="A12" s="594" t="s">
        <v>1946</v>
      </c>
      <c r="B12" s="171"/>
      <c r="C12" s="171"/>
      <c r="D12" s="171"/>
      <c r="E12" s="171"/>
      <c r="F12" s="171"/>
      <c r="G12" s="171"/>
      <c r="H12" s="171"/>
      <c r="I12" s="171"/>
      <c r="J12" s="171"/>
      <c r="K12" s="171"/>
      <c r="L12" s="171"/>
      <c r="M12" s="171"/>
    </row>
    <row r="13" spans="1:13" ht="37.5" customHeight="1" x14ac:dyDescent="0.25">
      <c r="A13" s="2591" t="s">
        <v>2591</v>
      </c>
      <c r="B13" s="2591"/>
      <c r="C13" s="2591"/>
      <c r="D13" s="2591"/>
      <c r="E13" s="2591"/>
      <c r="F13" s="2591"/>
      <c r="G13" s="2591"/>
      <c r="H13" s="2591"/>
      <c r="I13" s="2591"/>
      <c r="J13" s="2591"/>
      <c r="K13" s="2591"/>
      <c r="L13" s="2591"/>
      <c r="M13" s="2591"/>
    </row>
    <row r="14" spans="1:13" ht="15.75" x14ac:dyDescent="0.25">
      <c r="A14" s="678"/>
      <c r="B14" s="171"/>
      <c r="C14" s="171"/>
      <c r="D14" s="171"/>
      <c r="E14" s="171"/>
      <c r="F14" s="171"/>
      <c r="G14" s="171"/>
      <c r="H14" s="171"/>
      <c r="I14" s="171"/>
      <c r="J14" s="171"/>
      <c r="K14" s="171"/>
      <c r="L14" s="171"/>
      <c r="M14" s="171"/>
    </row>
    <row r="15" spans="1:13" ht="22.5" customHeight="1" x14ac:dyDescent="0.25">
      <c r="A15" s="2645" t="s">
        <v>402</v>
      </c>
      <c r="B15" s="2715" t="s">
        <v>1711</v>
      </c>
      <c r="C15" s="2716"/>
      <c r="D15" s="2586" t="s">
        <v>1712</v>
      </c>
      <c r="E15" s="2587"/>
      <c r="F15" s="2587"/>
      <c r="G15" s="2587"/>
      <c r="H15" s="2587"/>
      <c r="I15" s="2587"/>
      <c r="J15" s="2587"/>
      <c r="K15" s="2587"/>
      <c r="L15" s="2587"/>
      <c r="M15" s="2588"/>
    </row>
    <row r="16" spans="1:13" ht="22.5" customHeight="1" x14ac:dyDescent="0.25">
      <c r="A16" s="2693"/>
      <c r="B16" s="2717"/>
      <c r="C16" s="2718"/>
      <c r="D16" s="2589" t="s">
        <v>1717</v>
      </c>
      <c r="E16" s="2589"/>
      <c r="F16" s="2589" t="s">
        <v>1611</v>
      </c>
      <c r="G16" s="2589"/>
      <c r="H16" s="2589" t="s">
        <v>1610</v>
      </c>
      <c r="I16" s="2589"/>
      <c r="J16" s="2589" t="s">
        <v>1609</v>
      </c>
      <c r="K16" s="2589"/>
      <c r="L16" s="2589" t="s">
        <v>1714</v>
      </c>
      <c r="M16" s="2589"/>
    </row>
    <row r="17" spans="1:13" ht="26.25" customHeight="1" x14ac:dyDescent="0.25">
      <c r="A17" s="2646"/>
      <c r="B17" s="320">
        <v>2004</v>
      </c>
      <c r="C17" s="320">
        <v>2006</v>
      </c>
      <c r="D17" s="320">
        <v>2004</v>
      </c>
      <c r="E17" s="320">
        <v>2006</v>
      </c>
      <c r="F17" s="320">
        <v>2004</v>
      </c>
      <c r="G17" s="320">
        <v>2006</v>
      </c>
      <c r="H17" s="320">
        <v>2004</v>
      </c>
      <c r="I17" s="320">
        <v>2006</v>
      </c>
      <c r="J17" s="320">
        <v>2004</v>
      </c>
      <c r="K17" s="320">
        <v>2006</v>
      </c>
      <c r="L17" s="320">
        <v>2004</v>
      </c>
      <c r="M17" s="320">
        <v>2006</v>
      </c>
    </row>
    <row r="18" spans="1:13" ht="29.25" customHeight="1" x14ac:dyDescent="0.25">
      <c r="A18" s="626" t="s">
        <v>1616</v>
      </c>
      <c r="B18" s="902">
        <v>16151</v>
      </c>
      <c r="C18" s="902">
        <v>15648</v>
      </c>
      <c r="D18" s="1025">
        <v>0.7</v>
      </c>
      <c r="E18" s="1025">
        <v>0.7</v>
      </c>
      <c r="F18" s="1025">
        <v>4.0999999999999996</v>
      </c>
      <c r="G18" s="1025">
        <v>4.5999999999999996</v>
      </c>
      <c r="H18" s="1025">
        <v>11.7</v>
      </c>
      <c r="I18" s="1025">
        <v>12.5</v>
      </c>
      <c r="J18" s="1025">
        <v>63.6</v>
      </c>
      <c r="K18" s="1025">
        <v>56.9</v>
      </c>
      <c r="L18" s="1026">
        <v>20</v>
      </c>
      <c r="M18" s="1025">
        <v>25.3</v>
      </c>
    </row>
    <row r="19" spans="1:13" ht="29.25" customHeight="1" x14ac:dyDescent="0.25">
      <c r="A19" s="626" t="s">
        <v>1715</v>
      </c>
      <c r="B19" s="902">
        <v>16189</v>
      </c>
      <c r="C19" s="902">
        <v>15399</v>
      </c>
      <c r="D19" s="1025">
        <v>1.3</v>
      </c>
      <c r="E19" s="1025">
        <v>1.2</v>
      </c>
      <c r="F19" s="1025">
        <v>13.3</v>
      </c>
      <c r="G19" s="1025">
        <v>10.7</v>
      </c>
      <c r="H19" s="1025">
        <v>25.5</v>
      </c>
      <c r="I19" s="1025">
        <v>23.2</v>
      </c>
      <c r="J19" s="1026">
        <v>50</v>
      </c>
      <c r="K19" s="1026">
        <v>53</v>
      </c>
      <c r="L19" s="1025">
        <v>9.8000000000000007</v>
      </c>
      <c r="M19" s="1025">
        <v>11.9</v>
      </c>
    </row>
    <row r="20" spans="1:13" ht="29.25" customHeight="1" x14ac:dyDescent="0.25">
      <c r="A20" s="626" t="s">
        <v>1716</v>
      </c>
      <c r="B20" s="902">
        <v>15396</v>
      </c>
      <c r="C20" s="902">
        <v>14669</v>
      </c>
      <c r="D20" s="1025">
        <v>0.4</v>
      </c>
      <c r="E20" s="1025">
        <v>0.4</v>
      </c>
      <c r="F20" s="1025">
        <v>4.7</v>
      </c>
      <c r="G20" s="1025">
        <v>3.2</v>
      </c>
      <c r="H20" s="1025">
        <v>18.100000000000001</v>
      </c>
      <c r="I20" s="1025">
        <v>15.8</v>
      </c>
      <c r="J20" s="1025">
        <v>63.7</v>
      </c>
      <c r="K20" s="1025">
        <v>63.1</v>
      </c>
      <c r="L20" s="1026">
        <v>13</v>
      </c>
      <c r="M20" s="1025">
        <v>17.5</v>
      </c>
    </row>
    <row r="21" spans="1:13" ht="29.25" customHeight="1" x14ac:dyDescent="0.25">
      <c r="A21" s="342" t="s">
        <v>1617</v>
      </c>
      <c r="B21" s="903">
        <v>16400</v>
      </c>
      <c r="C21" s="903">
        <v>15996</v>
      </c>
      <c r="D21" s="1027">
        <v>0.6</v>
      </c>
      <c r="E21" s="1027">
        <v>0.6</v>
      </c>
      <c r="F21" s="1028">
        <v>6</v>
      </c>
      <c r="G21" s="1027">
        <v>5.2</v>
      </c>
      <c r="H21" s="1027">
        <v>22.3</v>
      </c>
      <c r="I21" s="1027">
        <v>20.399999999999999</v>
      </c>
      <c r="J21" s="1027">
        <v>60</v>
      </c>
      <c r="K21" s="1027">
        <v>59.3</v>
      </c>
      <c r="L21" s="1027">
        <v>11.1</v>
      </c>
      <c r="M21" s="1027">
        <v>14.5</v>
      </c>
    </row>
    <row r="22" spans="1:13" ht="8.25" customHeight="1" x14ac:dyDescent="0.25">
      <c r="A22" s="346"/>
      <c r="B22" s="171"/>
      <c r="C22" s="171"/>
      <c r="D22" s="171"/>
      <c r="E22" s="171"/>
      <c r="F22" s="171"/>
      <c r="G22" s="171"/>
      <c r="H22" s="171"/>
      <c r="I22" s="171"/>
      <c r="J22" s="171"/>
      <c r="K22" s="171"/>
      <c r="L22" s="171"/>
      <c r="M22" s="171"/>
    </row>
    <row r="23" spans="1:13" ht="15.75" x14ac:dyDescent="0.25">
      <c r="A23" s="594" t="s">
        <v>1946</v>
      </c>
      <c r="B23" s="171"/>
      <c r="C23" s="171"/>
      <c r="D23" s="171"/>
      <c r="E23" s="171"/>
      <c r="F23" s="171"/>
      <c r="G23" s="171"/>
      <c r="H23" s="171"/>
      <c r="I23" s="171"/>
      <c r="J23" s="171"/>
      <c r="K23" s="171"/>
      <c r="L23" s="171"/>
      <c r="M23" s="171"/>
    </row>
    <row r="24" spans="1:13" ht="47.25" customHeight="1" x14ac:dyDescent="0.25">
      <c r="A24" s="2647" t="s">
        <v>2592</v>
      </c>
      <c r="B24" s="2647"/>
      <c r="C24" s="2647"/>
      <c r="D24" s="2647"/>
      <c r="E24" s="2647"/>
      <c r="F24" s="2647"/>
      <c r="G24" s="2647"/>
      <c r="H24" s="249"/>
      <c r="I24" s="249"/>
      <c r="J24" s="249"/>
      <c r="K24" s="249"/>
      <c r="L24" s="249"/>
      <c r="M24" s="249"/>
    </row>
    <row r="25" spans="1:13" ht="27.75" customHeight="1" x14ac:dyDescent="0.25">
      <c r="A25" s="2645" t="s">
        <v>402</v>
      </c>
      <c r="B25" s="2645" t="s">
        <v>1711</v>
      </c>
      <c r="C25" s="2586" t="s">
        <v>1712</v>
      </c>
      <c r="D25" s="2587"/>
      <c r="E25" s="2587"/>
      <c r="F25" s="2587"/>
      <c r="G25" s="2588"/>
      <c r="H25" s="346"/>
      <c r="I25" s="346"/>
      <c r="J25" s="346"/>
      <c r="K25" s="346"/>
      <c r="L25" s="346"/>
      <c r="M25" s="346"/>
    </row>
    <row r="26" spans="1:13" ht="26.25" customHeight="1" x14ac:dyDescent="0.25">
      <c r="A26" s="2646"/>
      <c r="B26" s="2646"/>
      <c r="C26" s="679" t="s">
        <v>1717</v>
      </c>
      <c r="D26" s="679" t="s">
        <v>1611</v>
      </c>
      <c r="E26" s="679" t="s">
        <v>1610</v>
      </c>
      <c r="F26" s="679" t="s">
        <v>1609</v>
      </c>
      <c r="G26" s="320" t="s">
        <v>1714</v>
      </c>
      <c r="H26" s="346"/>
      <c r="J26" s="346"/>
      <c r="L26" s="346"/>
      <c r="M26" s="346"/>
    </row>
    <row r="27" spans="1:13" ht="29.25" customHeight="1" x14ac:dyDescent="0.25">
      <c r="A27" s="626" t="s">
        <v>1616</v>
      </c>
      <c r="B27" s="904">
        <v>15428</v>
      </c>
      <c r="C27" s="1025">
        <v>0.5</v>
      </c>
      <c r="D27" s="1025">
        <v>5.4</v>
      </c>
      <c r="E27" s="1025">
        <v>13.4</v>
      </c>
      <c r="F27" s="1025">
        <v>62.3</v>
      </c>
      <c r="G27" s="1025">
        <v>18.399999999999999</v>
      </c>
      <c r="H27" s="651"/>
      <c r="J27" s="651"/>
      <c r="L27" s="651"/>
      <c r="M27" s="651"/>
    </row>
    <row r="28" spans="1:13" ht="29.25" customHeight="1" x14ac:dyDescent="0.25">
      <c r="A28" s="626" t="s">
        <v>1715</v>
      </c>
      <c r="B28" s="904">
        <v>15587</v>
      </c>
      <c r="C28" s="1025">
        <v>1.1000000000000001</v>
      </c>
      <c r="D28" s="1025">
        <v>11.2</v>
      </c>
      <c r="E28" s="1025">
        <v>21.6</v>
      </c>
      <c r="F28" s="1026">
        <v>57</v>
      </c>
      <c r="G28" s="1025">
        <v>9.1</v>
      </c>
      <c r="H28" s="651"/>
      <c r="J28" s="680"/>
      <c r="L28" s="651"/>
      <c r="M28" s="651"/>
    </row>
    <row r="29" spans="1:13" ht="29.25" customHeight="1" x14ac:dyDescent="0.25">
      <c r="A29" s="626" t="s">
        <v>1716</v>
      </c>
      <c r="B29" s="904">
        <v>14699</v>
      </c>
      <c r="C29" s="1025">
        <v>0.1</v>
      </c>
      <c r="D29" s="1026">
        <v>2</v>
      </c>
      <c r="E29" s="1025">
        <v>10.3</v>
      </c>
      <c r="F29" s="1025">
        <v>67.099999999999994</v>
      </c>
      <c r="G29" s="1025">
        <v>20.5</v>
      </c>
      <c r="H29" s="651"/>
      <c r="J29" s="651"/>
      <c r="L29" s="651"/>
      <c r="M29" s="651"/>
    </row>
    <row r="30" spans="1:13" ht="29.25" customHeight="1" x14ac:dyDescent="0.25">
      <c r="A30" s="342" t="s">
        <v>1617</v>
      </c>
      <c r="B30" s="905">
        <v>15881</v>
      </c>
      <c r="C30" s="1027">
        <v>0.2</v>
      </c>
      <c r="D30" s="1027">
        <v>2.6</v>
      </c>
      <c r="E30" s="1027">
        <v>12.8</v>
      </c>
      <c r="F30" s="1027">
        <v>71.2</v>
      </c>
      <c r="G30" s="1027">
        <v>13.2</v>
      </c>
      <c r="H30" s="651"/>
      <c r="J30" s="651"/>
      <c r="L30" s="651"/>
      <c r="M30" s="651"/>
    </row>
    <row r="31" spans="1:13" x14ac:dyDescent="0.25">
      <c r="A31" s="247"/>
    </row>
  </sheetData>
  <mergeCells count="22">
    <mergeCell ref="A2:M2"/>
    <mergeCell ref="C25:G25"/>
    <mergeCell ref="A24:G24"/>
    <mergeCell ref="H16:I16"/>
    <mergeCell ref="J16:K16"/>
    <mergeCell ref="L16:M16"/>
    <mergeCell ref="A25:A26"/>
    <mergeCell ref="B25:B26"/>
    <mergeCell ref="A4:A6"/>
    <mergeCell ref="B4:C5"/>
    <mergeCell ref="D4:M4"/>
    <mergeCell ref="D5:E5"/>
    <mergeCell ref="F5:G5"/>
    <mergeCell ref="H5:I5"/>
    <mergeCell ref="J5:K5"/>
    <mergeCell ref="L5:M5"/>
    <mergeCell ref="A13:M13"/>
    <mergeCell ref="A15:A17"/>
    <mergeCell ref="B15:C16"/>
    <mergeCell ref="D15:M15"/>
    <mergeCell ref="D16:E16"/>
    <mergeCell ref="F16:G16"/>
  </mergeCells>
  <hyperlinks>
    <hyperlink ref="A1" location="'Table of content'!A1" display="Back to Table of Content"/>
    <hyperlink ref="A12" location="'Table of content'!A1" display="Back to Table of Content"/>
    <hyperlink ref="A23" location="'Table of content'!A1" display="Back to Table of Content"/>
  </hyperlinks>
  <pageMargins left="0.51" right="0.33" top="0.69" bottom="0.17" header="0.31496062992126" footer="0.17"/>
  <pageSetup paperSize="9" scale="70" orientation="landscape"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I28"/>
  <sheetViews>
    <sheetView topLeftCell="A7" workbookViewId="0">
      <selection activeCell="G13" sqref="G13"/>
    </sheetView>
  </sheetViews>
  <sheetFormatPr defaultColWidth="9.140625" defaultRowHeight="15" x14ac:dyDescent="0.25"/>
  <cols>
    <col min="1" max="1" width="47.7109375" style="182" customWidth="1"/>
    <col min="2" max="2" width="9.7109375" style="182" customWidth="1"/>
    <col min="3" max="3" width="7.42578125" style="182" customWidth="1"/>
    <col min="4" max="4" width="9.7109375" style="182" customWidth="1"/>
    <col min="5" max="5" width="9" style="182" customWidth="1"/>
    <col min="6" max="6" width="8.42578125" style="182" customWidth="1"/>
    <col min="7" max="16384" width="9.140625" style="182"/>
  </cols>
  <sheetData>
    <row r="1" spans="1:6" ht="15.75" x14ac:dyDescent="0.25">
      <c r="A1" s="594" t="s">
        <v>1946</v>
      </c>
      <c r="B1" s="171"/>
      <c r="C1" s="171"/>
      <c r="D1" s="171"/>
      <c r="E1" s="171"/>
      <c r="F1" s="171"/>
    </row>
    <row r="2" spans="1:6" ht="36" customHeight="1" x14ac:dyDescent="0.25">
      <c r="A2" s="2590" t="s">
        <v>2593</v>
      </c>
      <c r="B2" s="2590"/>
      <c r="C2" s="2590"/>
      <c r="D2" s="2590"/>
      <c r="E2" s="2590"/>
      <c r="F2" s="2590"/>
    </row>
    <row r="3" spans="1:6" ht="15.75" x14ac:dyDescent="0.25">
      <c r="A3" s="681"/>
      <c r="B3" s="681"/>
      <c r="C3" s="681"/>
      <c r="D3" s="681"/>
      <c r="E3" s="171"/>
      <c r="F3" s="171"/>
    </row>
    <row r="4" spans="1:6" ht="29.25" customHeight="1" x14ac:dyDescent="0.25">
      <c r="A4" s="2589" t="s">
        <v>1718</v>
      </c>
      <c r="B4" s="2589" t="s">
        <v>109</v>
      </c>
      <c r="C4" s="2589"/>
      <c r="D4" s="2589"/>
      <c r="E4" s="2589"/>
      <c r="F4" s="2589"/>
    </row>
    <row r="5" spans="1:6" ht="27" customHeight="1" x14ac:dyDescent="0.25">
      <c r="A5" s="2589"/>
      <c r="B5" s="2589" t="s">
        <v>1719</v>
      </c>
      <c r="C5" s="2589"/>
      <c r="D5" s="2589"/>
      <c r="E5" s="2589" t="s">
        <v>1720</v>
      </c>
      <c r="F5" s="2589"/>
    </row>
    <row r="6" spans="1:6" ht="36" customHeight="1" x14ac:dyDescent="0.25">
      <c r="A6" s="633" t="s">
        <v>1721</v>
      </c>
      <c r="B6" s="2719">
        <v>69.87588652482269</v>
      </c>
      <c r="C6" s="2719"/>
      <c r="D6" s="2719"/>
      <c r="E6" s="2720">
        <v>30.124113475177307</v>
      </c>
      <c r="F6" s="2720"/>
    </row>
    <row r="7" spans="1:6" ht="36" customHeight="1" x14ac:dyDescent="0.25">
      <c r="A7" s="174" t="s">
        <v>1722</v>
      </c>
      <c r="B7" s="2719">
        <v>58.634751773049643</v>
      </c>
      <c r="C7" s="2719"/>
      <c r="D7" s="2719"/>
      <c r="E7" s="2720">
        <v>41.365248226950349</v>
      </c>
      <c r="F7" s="2720"/>
    </row>
    <row r="8" spans="1:6" ht="36" customHeight="1" x14ac:dyDescent="0.25">
      <c r="A8" s="174" t="s">
        <v>1723</v>
      </c>
      <c r="B8" s="2721">
        <v>60.762411347517734</v>
      </c>
      <c r="C8" s="2721"/>
      <c r="D8" s="2721"/>
      <c r="E8" s="2722">
        <v>39.237588652482266</v>
      </c>
      <c r="F8" s="2722"/>
    </row>
    <row r="9" spans="1:6" ht="36" customHeight="1" x14ac:dyDescent="0.25">
      <c r="A9" s="174" t="s">
        <v>1724</v>
      </c>
      <c r="B9" s="2721">
        <v>81.489361702127667</v>
      </c>
      <c r="C9" s="2721"/>
      <c r="D9" s="2721"/>
      <c r="E9" s="2722">
        <v>18.51063829787234</v>
      </c>
      <c r="F9" s="2722"/>
    </row>
    <row r="10" spans="1:6" ht="36" customHeight="1" x14ac:dyDescent="0.25">
      <c r="A10" s="633" t="s">
        <v>1725</v>
      </c>
      <c r="B10" s="2719">
        <v>53.333333333333336</v>
      </c>
      <c r="C10" s="2719"/>
      <c r="D10" s="2719"/>
      <c r="E10" s="2720">
        <v>46.666666666666664</v>
      </c>
      <c r="F10" s="2720"/>
    </row>
    <row r="11" spans="1:6" ht="36" customHeight="1" x14ac:dyDescent="0.25">
      <c r="A11" s="633" t="s">
        <v>1726</v>
      </c>
      <c r="B11" s="2719">
        <v>89.148936170212764</v>
      </c>
      <c r="C11" s="2719"/>
      <c r="D11" s="2719"/>
      <c r="E11" s="2720">
        <v>10.851063829787234</v>
      </c>
      <c r="F11" s="2720"/>
    </row>
    <row r="12" spans="1:6" ht="36" customHeight="1" x14ac:dyDescent="0.25">
      <c r="A12" s="174" t="s">
        <v>1727</v>
      </c>
      <c r="B12" s="2719">
        <v>84.308510638297875</v>
      </c>
      <c r="C12" s="2719"/>
      <c r="D12" s="2719"/>
      <c r="E12" s="2720">
        <v>15.691489361702127</v>
      </c>
      <c r="F12" s="2720"/>
    </row>
    <row r="13" spans="1:6" ht="36" customHeight="1" x14ac:dyDescent="0.25">
      <c r="A13" s="634" t="s">
        <v>1728</v>
      </c>
      <c r="B13" s="2723">
        <v>91.790780141843982</v>
      </c>
      <c r="C13" s="2723"/>
      <c r="D13" s="2723"/>
      <c r="E13" s="2724">
        <v>8.2092198581560272</v>
      </c>
      <c r="F13" s="2724"/>
    </row>
    <row r="14" spans="1:6" ht="15.75" x14ac:dyDescent="0.25">
      <c r="A14" s="171" t="s">
        <v>1729</v>
      </c>
      <c r="B14" s="171"/>
      <c r="C14" s="171"/>
      <c r="D14" s="171"/>
      <c r="E14" s="171"/>
      <c r="F14" s="171"/>
    </row>
    <row r="15" spans="1:6" ht="18.75" x14ac:dyDescent="0.25">
      <c r="A15" s="682" t="s">
        <v>2163</v>
      </c>
      <c r="B15" s="171"/>
      <c r="C15" s="171"/>
      <c r="D15" s="171"/>
      <c r="E15" s="171"/>
      <c r="F15" s="171"/>
    </row>
    <row r="16" spans="1:6" ht="4.5" customHeight="1" x14ac:dyDescent="0.25">
      <c r="A16" s="171"/>
      <c r="B16" s="171"/>
      <c r="C16" s="171"/>
      <c r="D16" s="171"/>
      <c r="E16" s="171"/>
      <c r="F16" s="171"/>
    </row>
    <row r="17" spans="1:9" ht="24" customHeight="1" x14ac:dyDescent="0.25">
      <c r="A17" s="594" t="s">
        <v>1946</v>
      </c>
      <c r="B17" s="171"/>
      <c r="C17" s="171"/>
      <c r="D17" s="171"/>
      <c r="E17" s="171"/>
      <c r="F17" s="171"/>
    </row>
    <row r="18" spans="1:9" ht="47.25" customHeight="1" x14ac:dyDescent="0.25">
      <c r="A18" s="2590" t="s">
        <v>2594</v>
      </c>
      <c r="B18" s="2590"/>
      <c r="C18" s="2590"/>
      <c r="D18" s="2590"/>
      <c r="E18" s="2590"/>
      <c r="F18" s="2590"/>
    </row>
    <row r="19" spans="1:9" ht="9.75" customHeight="1" x14ac:dyDescent="0.25">
      <c r="A19" s="248"/>
      <c r="B19" s="171"/>
      <c r="C19" s="171"/>
      <c r="D19" s="171"/>
      <c r="E19" s="171"/>
      <c r="F19" s="171"/>
    </row>
    <row r="20" spans="1:9" ht="36.75" customHeight="1" x14ac:dyDescent="0.25">
      <c r="A20" s="2589" t="s">
        <v>1730</v>
      </c>
      <c r="B20" s="2725" t="s">
        <v>1731</v>
      </c>
      <c r="C20" s="2726"/>
      <c r="D20" s="2726"/>
      <c r="E20" s="2726"/>
      <c r="F20" s="2727"/>
      <c r="G20" s="249"/>
      <c r="H20" s="249"/>
      <c r="I20" s="249"/>
    </row>
    <row r="21" spans="1:9" ht="72.75" customHeight="1" x14ac:dyDescent="0.25">
      <c r="A21" s="2589"/>
      <c r="B21" s="320" t="s">
        <v>31</v>
      </c>
      <c r="C21" s="2585" t="s">
        <v>1732</v>
      </c>
      <c r="D21" s="2585"/>
      <c r="E21" s="2585" t="s">
        <v>1599</v>
      </c>
      <c r="F21" s="2585"/>
    </row>
    <row r="22" spans="1:9" ht="24.75" customHeight="1" x14ac:dyDescent="0.25">
      <c r="A22" s="683" t="s">
        <v>1733</v>
      </c>
      <c r="B22" s="757">
        <v>3895</v>
      </c>
      <c r="C22" s="2728">
        <v>91.884878509082341</v>
      </c>
      <c r="D22" s="2728"/>
      <c r="E22" s="2728">
        <v>69.060283687943254</v>
      </c>
      <c r="F22" s="2728"/>
    </row>
    <row r="23" spans="1:9" ht="24.75" customHeight="1" x14ac:dyDescent="0.25">
      <c r="A23" s="174" t="s">
        <v>1734</v>
      </c>
      <c r="B23" s="758">
        <v>1590</v>
      </c>
      <c r="C23" s="2729">
        <v>37.508846426043881</v>
      </c>
      <c r="D23" s="2729"/>
      <c r="E23" s="2729">
        <v>28.191489361702125</v>
      </c>
      <c r="F23" s="2729"/>
    </row>
    <row r="24" spans="1:9" ht="24.75" customHeight="1" x14ac:dyDescent="0.25">
      <c r="A24" s="174" t="s">
        <v>1735</v>
      </c>
      <c r="B24" s="758">
        <v>3528</v>
      </c>
      <c r="C24" s="2729">
        <v>83.227176220806797</v>
      </c>
      <c r="D24" s="2729"/>
      <c r="E24" s="2729">
        <v>62.553191489361701</v>
      </c>
      <c r="F24" s="2729"/>
    </row>
    <row r="25" spans="1:9" ht="24.75" customHeight="1" x14ac:dyDescent="0.25">
      <c r="A25" s="174" t="s">
        <v>1736</v>
      </c>
      <c r="B25" s="758">
        <v>2784</v>
      </c>
      <c r="C25" s="2729">
        <v>65.675866949752304</v>
      </c>
      <c r="D25" s="2729"/>
      <c r="E25" s="2729">
        <v>49.361702127659576</v>
      </c>
      <c r="F25" s="2729"/>
    </row>
    <row r="26" spans="1:9" ht="24.75" customHeight="1" x14ac:dyDescent="0.25">
      <c r="A26" s="174" t="s">
        <v>1737</v>
      </c>
      <c r="B26" s="758">
        <v>883</v>
      </c>
      <c r="C26" s="2729">
        <v>20.83038452465204</v>
      </c>
      <c r="D26" s="2729"/>
      <c r="E26" s="2729">
        <v>15.656028368794326</v>
      </c>
      <c r="F26" s="2729"/>
    </row>
    <row r="27" spans="1:9" ht="24.75" customHeight="1" x14ac:dyDescent="0.25">
      <c r="A27" s="684" t="s">
        <v>1738</v>
      </c>
      <c r="B27" s="759">
        <v>53</v>
      </c>
      <c r="C27" s="2730">
        <v>1.2502948808681291</v>
      </c>
      <c r="D27" s="2730"/>
      <c r="E27" s="2730">
        <v>0.93971631205673756</v>
      </c>
      <c r="F27" s="2730"/>
    </row>
    <row r="28" spans="1:9" ht="18.75" x14ac:dyDescent="0.25">
      <c r="A28" s="682" t="s">
        <v>2164</v>
      </c>
      <c r="B28" s="232"/>
      <c r="C28" s="171"/>
      <c r="D28" s="171"/>
      <c r="E28" s="171"/>
      <c r="F28" s="171"/>
    </row>
  </sheetData>
  <mergeCells count="38">
    <mergeCell ref="C25:D25"/>
    <mergeCell ref="E25:F25"/>
    <mergeCell ref="C26:D26"/>
    <mergeCell ref="E26:F26"/>
    <mergeCell ref="C27:D27"/>
    <mergeCell ref="E27:F27"/>
    <mergeCell ref="C22:D22"/>
    <mergeCell ref="E22:F22"/>
    <mergeCell ref="C23:D23"/>
    <mergeCell ref="E23:F23"/>
    <mergeCell ref="C24:D24"/>
    <mergeCell ref="E24:F24"/>
    <mergeCell ref="B13:D13"/>
    <mergeCell ref="E13:F13"/>
    <mergeCell ref="A18:F18"/>
    <mergeCell ref="A20:A21"/>
    <mergeCell ref="B20:F20"/>
    <mergeCell ref="C21:D21"/>
    <mergeCell ref="E21:F21"/>
    <mergeCell ref="B10:D10"/>
    <mergeCell ref="E10:F10"/>
    <mergeCell ref="B11:D11"/>
    <mergeCell ref="E11:F11"/>
    <mergeCell ref="B12:D12"/>
    <mergeCell ref="E12:F12"/>
    <mergeCell ref="B7:D7"/>
    <mergeCell ref="E7:F7"/>
    <mergeCell ref="B8:D8"/>
    <mergeCell ref="E8:F8"/>
    <mergeCell ref="B9:D9"/>
    <mergeCell ref="E9:F9"/>
    <mergeCell ref="B6:D6"/>
    <mergeCell ref="E6:F6"/>
    <mergeCell ref="A2:F2"/>
    <mergeCell ref="A4:A5"/>
    <mergeCell ref="B4:F4"/>
    <mergeCell ref="B5:D5"/>
    <mergeCell ref="E5:F5"/>
  </mergeCells>
  <hyperlinks>
    <hyperlink ref="A1" location="'Table of content'!A1" display="Back to Table of Content"/>
    <hyperlink ref="A17" location="'Table of content'!A1" display="Back to Table of Content"/>
  </hyperlinks>
  <printOptions horizontalCentered="1"/>
  <pageMargins left="0.511811023622047" right="0.5" top="0.539370079" bottom="0.48622047200000001" header="0.23622047244094499" footer="0.23622047244094499"/>
  <pageSetup paperSize="9" scale="95"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D12"/>
  <sheetViews>
    <sheetView topLeftCell="A7" workbookViewId="0">
      <selection activeCell="K5" sqref="K5"/>
    </sheetView>
  </sheetViews>
  <sheetFormatPr defaultColWidth="9.140625" defaultRowHeight="15" x14ac:dyDescent="0.25"/>
  <cols>
    <col min="1" max="1" width="45" style="182" customWidth="1"/>
    <col min="2" max="2" width="13.42578125" style="182" customWidth="1"/>
    <col min="3" max="3" width="16.140625" style="182" customWidth="1"/>
    <col min="4" max="4" width="13" style="182" customWidth="1"/>
    <col min="5" max="16384" width="9.140625" style="182"/>
  </cols>
  <sheetData>
    <row r="1" spans="1:4" ht="15.75" x14ac:dyDescent="0.25">
      <c r="A1" s="594" t="s">
        <v>1946</v>
      </c>
      <c r="B1" s="171"/>
      <c r="C1" s="171"/>
      <c r="D1" s="171"/>
    </row>
    <row r="2" spans="1:4" ht="51" customHeight="1" x14ac:dyDescent="0.25">
      <c r="A2" s="2591" t="s">
        <v>2595</v>
      </c>
      <c r="B2" s="2591"/>
      <c r="C2" s="2591"/>
      <c r="D2" s="2591"/>
    </row>
    <row r="3" spans="1:4" ht="13.5" customHeight="1" x14ac:dyDescent="0.25">
      <c r="A3" s="685"/>
      <c r="B3" s="685"/>
      <c r="C3" s="685"/>
      <c r="D3" s="685"/>
    </row>
    <row r="4" spans="1:4" ht="48" customHeight="1" x14ac:dyDescent="0.25">
      <c r="A4" s="2715" t="s">
        <v>1739</v>
      </c>
      <c r="B4" s="2725" t="s">
        <v>1740</v>
      </c>
      <c r="C4" s="2726"/>
      <c r="D4" s="2727"/>
    </row>
    <row r="5" spans="1:4" ht="90.75" customHeight="1" x14ac:dyDescent="0.25">
      <c r="A5" s="2717"/>
      <c r="B5" s="320" t="s">
        <v>31</v>
      </c>
      <c r="C5" s="173" t="s">
        <v>1732</v>
      </c>
      <c r="D5" s="173" t="s">
        <v>1599</v>
      </c>
    </row>
    <row r="6" spans="1:4" ht="29.25" customHeight="1" x14ac:dyDescent="0.25">
      <c r="A6" s="638" t="s">
        <v>1741</v>
      </c>
      <c r="B6" s="800">
        <v>1791</v>
      </c>
      <c r="C6" s="802">
        <v>89.19322709163346</v>
      </c>
      <c r="D6" s="802">
        <v>31.755319148936167</v>
      </c>
    </row>
    <row r="7" spans="1:4" ht="29.25" customHeight="1" x14ac:dyDescent="0.25">
      <c r="A7" s="626" t="s">
        <v>1742</v>
      </c>
      <c r="B7" s="800">
        <v>1383</v>
      </c>
      <c r="C7" s="802">
        <v>68.874501992031881</v>
      </c>
      <c r="D7" s="802">
        <v>24.521276595744681</v>
      </c>
    </row>
    <row r="8" spans="1:4" ht="29.25" customHeight="1" x14ac:dyDescent="0.25">
      <c r="A8" s="342" t="s">
        <v>1743</v>
      </c>
      <c r="B8" s="801">
        <v>171</v>
      </c>
      <c r="C8" s="803">
        <v>8.5159362549800797</v>
      </c>
      <c r="D8" s="803">
        <v>3.0319148936170213</v>
      </c>
    </row>
    <row r="9" spans="1:4" ht="15.75" x14ac:dyDescent="0.25">
      <c r="A9" s="171" t="s">
        <v>1729</v>
      </c>
      <c r="B9" s="171"/>
      <c r="C9" s="171"/>
      <c r="D9" s="171"/>
    </row>
    <row r="10" spans="1:4" ht="32.25" customHeight="1" x14ac:dyDescent="0.25">
      <c r="A10" s="2732" t="s">
        <v>2165</v>
      </c>
      <c r="B10" s="2732"/>
      <c r="C10" s="2732"/>
      <c r="D10" s="2732"/>
    </row>
    <row r="11" spans="1:4" ht="15" customHeight="1" x14ac:dyDescent="0.25">
      <c r="A11" s="2731"/>
      <c r="B11" s="2731"/>
      <c r="C11" s="2731"/>
      <c r="D11" s="2731"/>
    </row>
    <row r="12" spans="1:4" x14ac:dyDescent="0.25">
      <c r="A12" s="109"/>
    </row>
  </sheetData>
  <mergeCells count="5">
    <mergeCell ref="A2:D2"/>
    <mergeCell ref="A4:A5"/>
    <mergeCell ref="B4:D4"/>
    <mergeCell ref="A11:D11"/>
    <mergeCell ref="A10:D10"/>
  </mergeCells>
  <hyperlinks>
    <hyperlink ref="A1" location="'Table of content'!A1" display="Back to Table of Content"/>
  </hyperlinks>
  <printOptions horizontalCentered="1"/>
  <pageMargins left="0.52" right="0.55000000000000004" top="0.57999999999999996" bottom="0.48622047200000001" header="0.23622047244094499" footer="0.23622047244094499"/>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47"/>
  <sheetViews>
    <sheetView workbookViewId="0">
      <selection sqref="A1:C1"/>
    </sheetView>
  </sheetViews>
  <sheetFormatPr defaultColWidth="9.140625" defaultRowHeight="15" x14ac:dyDescent="0.25"/>
  <sheetData>
    <row r="1" spans="1:3" ht="15.75" x14ac:dyDescent="0.25">
      <c r="A1" s="2016" t="s">
        <v>1946</v>
      </c>
      <c r="B1" s="2016"/>
      <c r="C1" s="2016"/>
    </row>
    <row r="5" spans="1:3" ht="36" customHeight="1" x14ac:dyDescent="0.25">
      <c r="A5" s="325" t="s">
        <v>2243</v>
      </c>
    </row>
    <row r="47" ht="63" customHeight="1" x14ac:dyDescent="0.25"/>
  </sheetData>
  <mergeCells count="1">
    <mergeCell ref="A1:C1"/>
  </mergeCells>
  <hyperlinks>
    <hyperlink ref="A1" location="'Table of content'!A1" display="Back to Table of Content"/>
  </hyperlinks>
  <pageMargins left="0.7" right="0.7" top="0.75" bottom="0.75" header="0.3" footer="0.3"/>
  <pageSetup orientation="portrait" r:id="rId1"/>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D18"/>
  <sheetViews>
    <sheetView topLeftCell="A10" workbookViewId="0">
      <selection activeCell="K5" sqref="K5"/>
    </sheetView>
  </sheetViews>
  <sheetFormatPr defaultColWidth="9.140625" defaultRowHeight="15" x14ac:dyDescent="0.25"/>
  <cols>
    <col min="1" max="1" width="30.5703125" style="182" customWidth="1"/>
    <col min="2" max="3" width="16.42578125" style="182" customWidth="1"/>
    <col min="4" max="4" width="10.140625" style="182" customWidth="1"/>
    <col min="5" max="16384" width="9.140625" style="182"/>
  </cols>
  <sheetData>
    <row r="1" spans="1:4" ht="15.75" x14ac:dyDescent="0.25">
      <c r="A1" s="1057" t="s">
        <v>1946</v>
      </c>
      <c r="B1" s="171"/>
      <c r="C1" s="171"/>
      <c r="D1" s="171"/>
    </row>
    <row r="2" spans="1:4" ht="68.25" customHeight="1" x14ac:dyDescent="0.25">
      <c r="A2" s="2733" t="s">
        <v>2596</v>
      </c>
      <c r="B2" s="2733"/>
      <c r="C2" s="2733"/>
      <c r="D2" s="686"/>
    </row>
    <row r="3" spans="1:4" ht="25.5" customHeight="1" x14ac:dyDescent="0.25">
      <c r="A3" s="2645" t="s">
        <v>142</v>
      </c>
      <c r="B3" s="2589" t="s">
        <v>109</v>
      </c>
      <c r="C3" s="2589"/>
      <c r="D3" s="171"/>
    </row>
    <row r="4" spans="1:4" ht="26.25" customHeight="1" x14ac:dyDescent="0.25">
      <c r="A4" s="2646"/>
      <c r="B4" s="679" t="s">
        <v>1719</v>
      </c>
      <c r="C4" s="679" t="s">
        <v>1720</v>
      </c>
      <c r="D4" s="171"/>
    </row>
    <row r="5" spans="1:4" ht="29.25" customHeight="1" x14ac:dyDescent="0.25">
      <c r="A5" s="633" t="s">
        <v>763</v>
      </c>
      <c r="B5" s="804">
        <v>12.580645161290322</v>
      </c>
      <c r="C5" s="804">
        <v>87.41935483870968</v>
      </c>
      <c r="D5" s="171"/>
    </row>
    <row r="6" spans="1:4" ht="29.25" customHeight="1" x14ac:dyDescent="0.25">
      <c r="A6" s="633" t="s">
        <v>759</v>
      </c>
      <c r="B6" s="804">
        <v>26.666666666666668</v>
      </c>
      <c r="C6" s="804">
        <v>73.333333333333329</v>
      </c>
      <c r="D6" s="171"/>
    </row>
    <row r="7" spans="1:4" ht="29.25" customHeight="1" x14ac:dyDescent="0.25">
      <c r="A7" s="174" t="s">
        <v>911</v>
      </c>
      <c r="B7" s="804">
        <v>26.415094339622641</v>
      </c>
      <c r="C7" s="804">
        <v>73.584905660377359</v>
      </c>
      <c r="D7" s="171"/>
    </row>
    <row r="8" spans="1:4" ht="29.25" customHeight="1" x14ac:dyDescent="0.25">
      <c r="A8" s="633" t="s">
        <v>145</v>
      </c>
      <c r="B8" s="804">
        <v>19.833333333333332</v>
      </c>
      <c r="C8" s="804">
        <v>80.166666666666657</v>
      </c>
      <c r="D8" s="171"/>
    </row>
    <row r="9" spans="1:4" ht="29.25" customHeight="1" x14ac:dyDescent="0.25">
      <c r="A9" s="633" t="s">
        <v>147</v>
      </c>
      <c r="B9" s="804">
        <v>18.214936247723131</v>
      </c>
      <c r="C9" s="804">
        <v>81.785063752276869</v>
      </c>
      <c r="D9" s="171"/>
    </row>
    <row r="10" spans="1:4" ht="29.25" customHeight="1" x14ac:dyDescent="0.25">
      <c r="A10" s="633" t="s">
        <v>148</v>
      </c>
      <c r="B10" s="804">
        <v>12.01814058956916</v>
      </c>
      <c r="C10" s="804">
        <v>87.981859410430843</v>
      </c>
      <c r="D10" s="171"/>
    </row>
    <row r="11" spans="1:4" ht="29.25" customHeight="1" x14ac:dyDescent="0.25">
      <c r="A11" s="174" t="s">
        <v>761</v>
      </c>
      <c r="B11" s="804">
        <v>21.904761904761905</v>
      </c>
      <c r="C11" s="804">
        <v>78.095238095238102</v>
      </c>
      <c r="D11" s="171"/>
    </row>
    <row r="12" spans="1:4" ht="29.25" customHeight="1" x14ac:dyDescent="0.25">
      <c r="A12" s="633" t="s">
        <v>762</v>
      </c>
      <c r="B12" s="804">
        <v>22.173913043478262</v>
      </c>
      <c r="C12" s="804">
        <v>77.826086956521735</v>
      </c>
      <c r="D12" s="171"/>
    </row>
    <row r="13" spans="1:4" ht="29.25" customHeight="1" x14ac:dyDescent="0.25">
      <c r="A13" s="633" t="s">
        <v>83</v>
      </c>
      <c r="B13" s="805">
        <v>19.302325581395348</v>
      </c>
      <c r="C13" s="805">
        <v>80.697674418604649</v>
      </c>
      <c r="D13" s="171"/>
    </row>
    <row r="14" spans="1:4" ht="29.25" customHeight="1" x14ac:dyDescent="0.25">
      <c r="A14" s="633" t="s">
        <v>282</v>
      </c>
      <c r="B14" s="805">
        <v>12.777777777777777</v>
      </c>
      <c r="C14" s="805">
        <v>87.222222222222229</v>
      </c>
      <c r="D14" s="171"/>
    </row>
    <row r="15" spans="1:4" ht="29.25" customHeight="1" x14ac:dyDescent="0.25">
      <c r="A15" s="320" t="s">
        <v>7</v>
      </c>
      <c r="B15" s="806">
        <v>19.698581560283689</v>
      </c>
      <c r="C15" s="806">
        <v>80.301418439716301</v>
      </c>
      <c r="D15" s="171"/>
    </row>
    <row r="16" spans="1:4" ht="32.25" customHeight="1" x14ac:dyDescent="0.25">
      <c r="A16" s="2734" t="s">
        <v>1729</v>
      </c>
      <c r="B16" s="2734"/>
      <c r="C16" s="2734"/>
      <c r="D16" s="171"/>
    </row>
    <row r="17" spans="1:1" ht="11.25" customHeight="1" x14ac:dyDescent="0.25"/>
    <row r="18" spans="1:1" ht="16.5" customHeight="1" x14ac:dyDescent="0.25">
      <c r="A18" s="109"/>
    </row>
  </sheetData>
  <mergeCells count="4">
    <mergeCell ref="A3:A4"/>
    <mergeCell ref="B3:C3"/>
    <mergeCell ref="A2:C2"/>
    <mergeCell ref="A16:C16"/>
  </mergeCells>
  <hyperlinks>
    <hyperlink ref="A1" location="'Table of content'!A1" display="Back to Table of Content"/>
  </hyperlinks>
  <printOptions horizontalCentered="1"/>
  <pageMargins left="0.65" right="0.5" top="0.55000000000000004" bottom="0.48622047200000001" header="0.23622047244094499" footer="0.23622047244094499"/>
  <pageSetup paperSize="9"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H27"/>
  <sheetViews>
    <sheetView topLeftCell="A19" workbookViewId="0">
      <selection activeCell="K5" sqref="K5"/>
    </sheetView>
  </sheetViews>
  <sheetFormatPr defaultColWidth="9.140625" defaultRowHeight="15" x14ac:dyDescent="0.25"/>
  <cols>
    <col min="1" max="1" width="55" style="182" customWidth="1"/>
    <col min="2" max="2" width="8" style="182" customWidth="1"/>
    <col min="3" max="3" width="1.85546875" style="182" customWidth="1"/>
    <col min="4" max="4" width="6.42578125" style="182" customWidth="1"/>
    <col min="5" max="5" width="12" style="182" customWidth="1"/>
    <col min="6" max="16384" width="9.140625" style="182"/>
  </cols>
  <sheetData>
    <row r="1" spans="1:6" ht="15.75" x14ac:dyDescent="0.25">
      <c r="A1" s="594" t="s">
        <v>1946</v>
      </c>
      <c r="B1" s="171"/>
      <c r="C1" s="171"/>
      <c r="D1" s="171"/>
      <c r="E1" s="171"/>
    </row>
    <row r="2" spans="1:6" ht="35.25" customHeight="1" x14ac:dyDescent="0.25">
      <c r="A2" s="2591" t="s">
        <v>2597</v>
      </c>
      <c r="B2" s="2591"/>
      <c r="C2" s="2591"/>
      <c r="D2" s="2591"/>
      <c r="E2" s="2591"/>
      <c r="F2" s="251"/>
    </row>
    <row r="3" spans="1:6" ht="30" customHeight="1" x14ac:dyDescent="0.25">
      <c r="A3" s="2589" t="s">
        <v>1718</v>
      </c>
      <c r="B3" s="2589" t="s">
        <v>109</v>
      </c>
      <c r="C3" s="2589"/>
      <c r="D3" s="2589"/>
      <c r="E3" s="2589"/>
    </row>
    <row r="4" spans="1:6" ht="25.5" customHeight="1" x14ac:dyDescent="0.25">
      <c r="A4" s="2589"/>
      <c r="B4" s="2589" t="s">
        <v>1719</v>
      </c>
      <c r="C4" s="2589"/>
      <c r="D4" s="2589"/>
      <c r="E4" s="320" t="s">
        <v>1720</v>
      </c>
    </row>
    <row r="5" spans="1:6" ht="21" customHeight="1" x14ac:dyDescent="0.25">
      <c r="A5" s="633" t="s">
        <v>1744</v>
      </c>
      <c r="B5" s="2729">
        <v>72.599999999999994</v>
      </c>
      <c r="C5" s="2729"/>
      <c r="D5" s="2729"/>
      <c r="E5" s="807">
        <v>27.4</v>
      </c>
    </row>
    <row r="6" spans="1:6" ht="21" customHeight="1" x14ac:dyDescent="0.25">
      <c r="A6" s="174" t="s">
        <v>1722</v>
      </c>
      <c r="B6" s="2729">
        <v>60</v>
      </c>
      <c r="C6" s="2729"/>
      <c r="D6" s="2729"/>
      <c r="E6" s="807">
        <v>40</v>
      </c>
    </row>
    <row r="7" spans="1:6" ht="21" customHeight="1" x14ac:dyDescent="0.25">
      <c r="A7" s="174" t="s">
        <v>1745</v>
      </c>
      <c r="B7" s="2729">
        <v>96.1</v>
      </c>
      <c r="C7" s="2729"/>
      <c r="D7" s="2729"/>
      <c r="E7" s="807">
        <v>3.9</v>
      </c>
    </row>
    <row r="8" spans="1:6" ht="21" customHeight="1" x14ac:dyDescent="0.25">
      <c r="A8" s="174" t="s">
        <v>1746</v>
      </c>
      <c r="B8" s="2729">
        <v>72.7</v>
      </c>
      <c r="C8" s="2729"/>
      <c r="D8" s="2729"/>
      <c r="E8" s="807">
        <v>27.3</v>
      </c>
    </row>
    <row r="9" spans="1:6" ht="21" customHeight="1" x14ac:dyDescent="0.25">
      <c r="A9" s="633" t="s">
        <v>1747</v>
      </c>
      <c r="B9" s="2729">
        <v>80.8</v>
      </c>
      <c r="C9" s="2729"/>
      <c r="D9" s="2729"/>
      <c r="E9" s="807">
        <v>19.2</v>
      </c>
    </row>
    <row r="10" spans="1:6" ht="21" customHeight="1" x14ac:dyDescent="0.25">
      <c r="A10" s="634" t="s">
        <v>1748</v>
      </c>
      <c r="B10" s="2735">
        <v>95</v>
      </c>
      <c r="C10" s="2736"/>
      <c r="D10" s="2737"/>
      <c r="E10" s="808">
        <v>5</v>
      </c>
    </row>
    <row r="11" spans="1:6" ht="15.75" x14ac:dyDescent="0.25">
      <c r="A11" s="171" t="s">
        <v>1749</v>
      </c>
      <c r="B11" s="171"/>
      <c r="C11" s="171"/>
      <c r="D11" s="171"/>
      <c r="E11" s="171"/>
    </row>
    <row r="12" spans="1:6" ht="15.75" x14ac:dyDescent="0.25">
      <c r="A12" s="171" t="s">
        <v>1750</v>
      </c>
      <c r="B12" s="171"/>
      <c r="C12" s="171"/>
      <c r="D12" s="171"/>
      <c r="E12" s="171"/>
    </row>
    <row r="13" spans="1:6" ht="15.75" x14ac:dyDescent="0.25">
      <c r="A13" s="171"/>
      <c r="B13" s="171"/>
      <c r="C13" s="171"/>
      <c r="D13" s="171"/>
      <c r="E13" s="171"/>
    </row>
    <row r="14" spans="1:6" ht="15.75" x14ac:dyDescent="0.25">
      <c r="A14" s="594" t="s">
        <v>1946</v>
      </c>
      <c r="B14" s="171"/>
      <c r="C14" s="171"/>
      <c r="D14" s="171"/>
      <c r="E14" s="171"/>
    </row>
    <row r="15" spans="1:6" ht="48.75" customHeight="1" x14ac:dyDescent="0.25">
      <c r="A15" s="2590" t="s">
        <v>2598</v>
      </c>
      <c r="B15" s="2590"/>
      <c r="C15" s="2590"/>
      <c r="D15" s="2590"/>
      <c r="E15" s="2590"/>
      <c r="F15" s="251"/>
    </row>
    <row r="16" spans="1:6" ht="11.25" customHeight="1" x14ac:dyDescent="0.25">
      <c r="A16" s="248"/>
      <c r="B16" s="171"/>
      <c r="C16" s="171"/>
      <c r="D16" s="171"/>
      <c r="E16" s="188"/>
    </row>
    <row r="17" spans="1:8" ht="45" customHeight="1" x14ac:dyDescent="0.25">
      <c r="A17" s="2589" t="s">
        <v>1751</v>
      </c>
      <c r="B17" s="2725" t="s">
        <v>109</v>
      </c>
      <c r="C17" s="2726"/>
      <c r="D17" s="2726"/>
      <c r="E17" s="2727"/>
      <c r="F17" s="249"/>
      <c r="G17" s="249"/>
      <c r="H17" s="249"/>
    </row>
    <row r="18" spans="1:8" ht="72.75" customHeight="1" x14ac:dyDescent="0.25">
      <c r="A18" s="2589"/>
      <c r="B18" s="2725" t="s">
        <v>1719</v>
      </c>
      <c r="C18" s="2726"/>
      <c r="D18" s="2727"/>
      <c r="E18" s="173" t="s">
        <v>1720</v>
      </c>
    </row>
    <row r="19" spans="1:8" ht="21" customHeight="1" x14ac:dyDescent="0.25">
      <c r="A19" s="174" t="s">
        <v>1752</v>
      </c>
      <c r="B19" s="2738">
        <v>57.7</v>
      </c>
      <c r="C19" s="2739"/>
      <c r="D19" s="2740"/>
      <c r="E19" s="807">
        <v>42.3</v>
      </c>
    </row>
    <row r="20" spans="1:8" ht="21" customHeight="1" x14ac:dyDescent="0.25">
      <c r="A20" s="174" t="s">
        <v>1753</v>
      </c>
      <c r="B20" s="2741">
        <v>78.099999999999994</v>
      </c>
      <c r="C20" s="2742"/>
      <c r="D20" s="2743"/>
      <c r="E20" s="807">
        <v>21.9</v>
      </c>
    </row>
    <row r="21" spans="1:8" ht="21" customHeight="1" x14ac:dyDescent="0.25">
      <c r="A21" s="174" t="s">
        <v>1754</v>
      </c>
      <c r="B21" s="2741">
        <v>48.3</v>
      </c>
      <c r="C21" s="2742"/>
      <c r="D21" s="2743"/>
      <c r="E21" s="807">
        <v>51.7</v>
      </c>
    </row>
    <row r="22" spans="1:8" ht="21" customHeight="1" x14ac:dyDescent="0.25">
      <c r="A22" s="174" t="s">
        <v>1755</v>
      </c>
      <c r="B22" s="2741">
        <v>83.8</v>
      </c>
      <c r="C22" s="2742"/>
      <c r="D22" s="2743"/>
      <c r="E22" s="807">
        <v>16.2</v>
      </c>
    </row>
    <row r="23" spans="1:8" ht="21" customHeight="1" x14ac:dyDescent="0.25">
      <c r="A23" s="174" t="s">
        <v>1756</v>
      </c>
      <c r="B23" s="2741">
        <v>76.7</v>
      </c>
      <c r="C23" s="2742"/>
      <c r="D23" s="2743"/>
      <c r="E23" s="807">
        <v>23.3</v>
      </c>
    </row>
    <row r="24" spans="1:8" ht="21" customHeight="1" x14ac:dyDescent="0.25">
      <c r="A24" s="174" t="s">
        <v>1757</v>
      </c>
      <c r="B24" s="2741">
        <v>48.8</v>
      </c>
      <c r="C24" s="2742"/>
      <c r="D24" s="2743"/>
      <c r="E24" s="807">
        <v>51.2</v>
      </c>
    </row>
    <row r="25" spans="1:8" ht="21" customHeight="1" x14ac:dyDescent="0.25">
      <c r="A25" s="684" t="s">
        <v>1758</v>
      </c>
      <c r="B25" s="2735">
        <v>92.4</v>
      </c>
      <c r="C25" s="2736"/>
      <c r="D25" s="2737"/>
      <c r="E25" s="809">
        <v>7.6</v>
      </c>
    </row>
    <row r="26" spans="1:8" ht="15.75" x14ac:dyDescent="0.25">
      <c r="A26" s="171" t="s">
        <v>1749</v>
      </c>
      <c r="B26" s="232"/>
      <c r="C26" s="171"/>
      <c r="D26" s="171"/>
      <c r="E26" s="171"/>
    </row>
    <row r="27" spans="1:8" ht="15.75" x14ac:dyDescent="0.25">
      <c r="A27" s="171" t="s">
        <v>1750</v>
      </c>
      <c r="B27" s="171"/>
      <c r="C27" s="171"/>
      <c r="D27" s="171"/>
      <c r="E27" s="171"/>
    </row>
  </sheetData>
  <mergeCells count="21">
    <mergeCell ref="B25:D25"/>
    <mergeCell ref="B19:D19"/>
    <mergeCell ref="B20:D20"/>
    <mergeCell ref="B21:D21"/>
    <mergeCell ref="B22:D22"/>
    <mergeCell ref="B23:D23"/>
    <mergeCell ref="B24:D24"/>
    <mergeCell ref="A17:A18"/>
    <mergeCell ref="B17:E17"/>
    <mergeCell ref="B18:D18"/>
    <mergeCell ref="A2:E2"/>
    <mergeCell ref="A3:A4"/>
    <mergeCell ref="B3:E3"/>
    <mergeCell ref="B4:D4"/>
    <mergeCell ref="B5:D5"/>
    <mergeCell ref="B6:D6"/>
    <mergeCell ref="B7:D7"/>
    <mergeCell ref="B8:D8"/>
    <mergeCell ref="B9:D9"/>
    <mergeCell ref="B10:D10"/>
    <mergeCell ref="A15:E15"/>
  </mergeCells>
  <hyperlinks>
    <hyperlink ref="A1" location="'Table of content'!A1" display="Back to Table of Content"/>
    <hyperlink ref="A14" location="'Table of content'!A1" display="Back to Table of Content"/>
  </hyperlinks>
  <printOptions horizontalCentered="1"/>
  <pageMargins left="0.65" right="0.5" top="0.75" bottom="0.75" header="0.3" footer="0.3"/>
  <pageSetup paperSize="9"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K31"/>
  <sheetViews>
    <sheetView workbookViewId="0">
      <selection activeCell="K5" sqref="K5"/>
    </sheetView>
  </sheetViews>
  <sheetFormatPr defaultColWidth="9.140625" defaultRowHeight="15" x14ac:dyDescent="0.25"/>
  <cols>
    <col min="1" max="1" width="38.5703125" style="182" customWidth="1"/>
    <col min="2" max="2" width="19" style="182" customWidth="1"/>
    <col min="3" max="3" width="19.28515625" style="182" customWidth="1"/>
    <col min="4" max="16384" width="9.140625" style="182"/>
  </cols>
  <sheetData>
    <row r="1" spans="1:11" ht="15.75" x14ac:dyDescent="0.25">
      <c r="A1" s="594" t="s">
        <v>1946</v>
      </c>
      <c r="B1" s="171"/>
      <c r="C1" s="171"/>
    </row>
    <row r="2" spans="1:11" ht="66.75" customHeight="1" x14ac:dyDescent="0.25">
      <c r="A2" s="2416" t="s">
        <v>2599</v>
      </c>
      <c r="B2" s="2416"/>
      <c r="C2" s="2416"/>
      <c r="D2" s="250"/>
      <c r="E2" s="252"/>
      <c r="F2" s="252"/>
      <c r="G2" s="252"/>
      <c r="H2" s="252"/>
      <c r="I2" s="252"/>
      <c r="J2" s="252"/>
      <c r="K2" s="252"/>
    </row>
    <row r="3" spans="1:11" ht="15.75" x14ac:dyDescent="0.25">
      <c r="A3" s="171"/>
      <c r="B3" s="171"/>
      <c r="C3" s="171"/>
    </row>
    <row r="4" spans="1:11" ht="31.5" customHeight="1" x14ac:dyDescent="0.25">
      <c r="A4" s="687" t="s">
        <v>1759</v>
      </c>
      <c r="B4" s="320" t="s">
        <v>31</v>
      </c>
      <c r="C4" s="320" t="s">
        <v>109</v>
      </c>
    </row>
    <row r="5" spans="1:11" ht="26.25" customHeight="1" x14ac:dyDescent="0.25">
      <c r="A5" s="633" t="s">
        <v>1760</v>
      </c>
      <c r="B5" s="810">
        <v>1114</v>
      </c>
      <c r="C5" s="811">
        <v>21.4</v>
      </c>
    </row>
    <row r="6" spans="1:11" ht="26.25" customHeight="1" x14ac:dyDescent="0.25">
      <c r="A6" s="633" t="s">
        <v>1761</v>
      </c>
      <c r="B6" s="810">
        <v>3457</v>
      </c>
      <c r="C6" s="811">
        <v>66.400000000000006</v>
      </c>
    </row>
    <row r="7" spans="1:11" ht="26.25" customHeight="1" x14ac:dyDescent="0.25">
      <c r="A7" s="633" t="s">
        <v>1762</v>
      </c>
      <c r="B7" s="810">
        <v>637</v>
      </c>
      <c r="C7" s="811">
        <v>12.2</v>
      </c>
    </row>
    <row r="8" spans="1:11" ht="30.75" customHeight="1" x14ac:dyDescent="0.25">
      <c r="A8" s="320" t="s">
        <v>7</v>
      </c>
      <c r="B8" s="812">
        <v>5208</v>
      </c>
      <c r="C8" s="787">
        <v>100.00000000000001</v>
      </c>
    </row>
    <row r="9" spans="1:11" ht="18.75" customHeight="1" x14ac:dyDescent="0.25">
      <c r="A9" s="171" t="s">
        <v>1749</v>
      </c>
      <c r="B9" s="688"/>
      <c r="C9" s="171"/>
    </row>
    <row r="10" spans="1:11" ht="43.5" customHeight="1" x14ac:dyDescent="0.25">
      <c r="A10" s="2744" t="s">
        <v>1763</v>
      </c>
      <c r="B10" s="2744"/>
      <c r="C10" s="2744"/>
    </row>
    <row r="11" spans="1:11" ht="6" customHeight="1" x14ac:dyDescent="0.25">
      <c r="A11" s="651"/>
      <c r="B11" s="688"/>
      <c r="C11" s="171"/>
    </row>
    <row r="12" spans="1:11" ht="36.75" customHeight="1" x14ac:dyDescent="0.25">
      <c r="A12" s="594" t="s">
        <v>1946</v>
      </c>
      <c r="B12" s="688"/>
      <c r="C12" s="171"/>
    </row>
    <row r="13" spans="1:11" ht="49.5" customHeight="1" x14ac:dyDescent="0.25">
      <c r="A13" s="2590" t="s">
        <v>2600</v>
      </c>
      <c r="B13" s="2590"/>
      <c r="C13" s="2590"/>
      <c r="D13" s="250"/>
    </row>
    <row r="14" spans="1:11" ht="15.75" x14ac:dyDescent="0.25">
      <c r="A14" s="594"/>
      <c r="B14" s="171"/>
      <c r="C14" s="171"/>
    </row>
    <row r="15" spans="1:11" ht="43.5" customHeight="1" x14ac:dyDescent="0.25">
      <c r="A15" s="689" t="s">
        <v>1764</v>
      </c>
      <c r="B15" s="320" t="s">
        <v>31</v>
      </c>
      <c r="C15" s="320" t="s">
        <v>109</v>
      </c>
    </row>
    <row r="16" spans="1:11" ht="18" customHeight="1" x14ac:dyDescent="0.25">
      <c r="A16" s="633" t="s">
        <v>1765</v>
      </c>
      <c r="B16" s="810">
        <v>2085</v>
      </c>
      <c r="C16" s="811">
        <v>37</v>
      </c>
    </row>
    <row r="17" spans="1:4" ht="18" customHeight="1" x14ac:dyDescent="0.25">
      <c r="A17" s="633" t="s">
        <v>1766</v>
      </c>
      <c r="B17" s="810">
        <v>2726</v>
      </c>
      <c r="C17" s="811">
        <v>48.4</v>
      </c>
    </row>
    <row r="18" spans="1:4" ht="18" customHeight="1" x14ac:dyDescent="0.25">
      <c r="A18" s="633" t="s">
        <v>1767</v>
      </c>
      <c r="B18" s="810">
        <v>648</v>
      </c>
      <c r="C18" s="811">
        <v>11.5</v>
      </c>
    </row>
    <row r="19" spans="1:4" ht="18" customHeight="1" x14ac:dyDescent="0.25">
      <c r="A19" s="633" t="s">
        <v>1768</v>
      </c>
      <c r="B19" s="810">
        <v>179</v>
      </c>
      <c r="C19" s="811">
        <v>3.1</v>
      </c>
    </row>
    <row r="20" spans="1:4" ht="18" customHeight="1" x14ac:dyDescent="0.25">
      <c r="A20" s="320" t="s">
        <v>7</v>
      </c>
      <c r="B20" s="812">
        <f>SUM(B16:B19)</f>
        <v>5638</v>
      </c>
      <c r="C20" s="787">
        <v>100</v>
      </c>
    </row>
    <row r="21" spans="1:4" ht="15.75" x14ac:dyDescent="0.25">
      <c r="A21" s="171" t="s">
        <v>1749</v>
      </c>
      <c r="B21" s="171"/>
      <c r="C21" s="171"/>
    </row>
    <row r="22" spans="1:4" ht="15.75" x14ac:dyDescent="0.25">
      <c r="A22" s="171"/>
      <c r="B22" s="171"/>
      <c r="C22" s="171"/>
    </row>
    <row r="23" spans="1:4" ht="15.75" x14ac:dyDescent="0.25">
      <c r="A23" s="594" t="s">
        <v>1946</v>
      </c>
      <c r="B23" s="171"/>
      <c r="C23" s="171"/>
    </row>
    <row r="24" spans="1:4" ht="51.75" customHeight="1" x14ac:dyDescent="0.25">
      <c r="A24" s="2590" t="s">
        <v>2601</v>
      </c>
      <c r="B24" s="2590"/>
      <c r="C24" s="2590"/>
      <c r="D24" s="250"/>
    </row>
    <row r="25" spans="1:4" ht="15.75" x14ac:dyDescent="0.25">
      <c r="A25" s="171"/>
      <c r="B25" s="171"/>
      <c r="C25" s="171"/>
    </row>
    <row r="26" spans="1:4" ht="33.75" customHeight="1" x14ac:dyDescent="0.25">
      <c r="A26" s="687" t="s">
        <v>1769</v>
      </c>
      <c r="B26" s="320" t="s">
        <v>31</v>
      </c>
      <c r="C26" s="320" t="s">
        <v>109</v>
      </c>
    </row>
    <row r="27" spans="1:4" ht="18" customHeight="1" x14ac:dyDescent="0.25">
      <c r="A27" s="633" t="s">
        <v>1770</v>
      </c>
      <c r="B27" s="810">
        <v>820</v>
      </c>
      <c r="C27" s="811">
        <v>14.6</v>
      </c>
    </row>
    <row r="28" spans="1:4" ht="18" customHeight="1" x14ac:dyDescent="0.25">
      <c r="A28" s="633" t="s">
        <v>1771</v>
      </c>
      <c r="B28" s="810">
        <v>4336</v>
      </c>
      <c r="C28" s="811">
        <v>77</v>
      </c>
    </row>
    <row r="29" spans="1:4" ht="18" customHeight="1" x14ac:dyDescent="0.25">
      <c r="A29" s="633" t="s">
        <v>693</v>
      </c>
      <c r="B29" s="810">
        <v>476</v>
      </c>
      <c r="C29" s="811">
        <v>8.4</v>
      </c>
    </row>
    <row r="30" spans="1:4" ht="18" customHeight="1" x14ac:dyDescent="0.25">
      <c r="A30" s="320" t="s">
        <v>7</v>
      </c>
      <c r="B30" s="812">
        <v>5632</v>
      </c>
      <c r="C30" s="787">
        <v>100</v>
      </c>
    </row>
    <row r="31" spans="1:4" ht="15.75" x14ac:dyDescent="0.25">
      <c r="A31" s="171" t="s">
        <v>1749</v>
      </c>
      <c r="B31" s="171"/>
      <c r="C31" s="171"/>
    </row>
  </sheetData>
  <mergeCells count="4">
    <mergeCell ref="A2:C2"/>
    <mergeCell ref="A13:C13"/>
    <mergeCell ref="A24:C24"/>
    <mergeCell ref="A10:C10"/>
  </mergeCells>
  <hyperlinks>
    <hyperlink ref="A1" location="'Table of content'!A1" display="Back to Table of Content"/>
    <hyperlink ref="A12" location="'Table of content'!A1" display="Back to Table of Content"/>
    <hyperlink ref="A23" location="'Table of content'!A1" display="Back to Table of Content"/>
  </hyperlinks>
  <printOptions horizontalCentered="1"/>
  <pageMargins left="0.65" right="0.5" top="0.65" bottom="0.36" header="0.3" footer="0.3"/>
  <pageSetup paperSize="9"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D31"/>
  <sheetViews>
    <sheetView workbookViewId="0">
      <selection activeCell="K5" sqref="K5"/>
    </sheetView>
  </sheetViews>
  <sheetFormatPr defaultColWidth="9.140625" defaultRowHeight="15" x14ac:dyDescent="0.25"/>
  <cols>
    <col min="1" max="1" width="29.140625" customWidth="1"/>
    <col min="2" max="3" width="21" customWidth="1"/>
  </cols>
  <sheetData>
    <row r="1" spans="1:4" ht="15.75" x14ac:dyDescent="0.25">
      <c r="A1" s="594" t="s">
        <v>1946</v>
      </c>
      <c r="B1" s="171"/>
      <c r="C1" s="171"/>
      <c r="D1" s="171"/>
    </row>
    <row r="2" spans="1:4" ht="66.75" customHeight="1" x14ac:dyDescent="0.25">
      <c r="A2" s="2416" t="s">
        <v>2602</v>
      </c>
      <c r="B2" s="2416"/>
      <c r="C2" s="2416"/>
      <c r="D2" s="249"/>
    </row>
    <row r="3" spans="1:4" ht="15.75" x14ac:dyDescent="0.25">
      <c r="A3" s="171"/>
      <c r="B3" s="171"/>
      <c r="C3" s="171"/>
      <c r="D3" s="171"/>
    </row>
    <row r="4" spans="1:4" ht="30" customHeight="1" x14ac:dyDescent="0.25">
      <c r="A4" s="649" t="s">
        <v>1781</v>
      </c>
      <c r="B4" s="320" t="s">
        <v>31</v>
      </c>
      <c r="C4" s="320" t="s">
        <v>109</v>
      </c>
      <c r="D4" s="171"/>
    </row>
    <row r="5" spans="1:4" ht="18" customHeight="1" x14ac:dyDescent="0.25">
      <c r="A5" s="633" t="s">
        <v>1719</v>
      </c>
      <c r="B5" s="690">
        <v>651</v>
      </c>
      <c r="C5" s="691">
        <v>11.6</v>
      </c>
      <c r="D5" s="171"/>
    </row>
    <row r="6" spans="1:4" ht="18" customHeight="1" x14ac:dyDescent="0.25">
      <c r="A6" s="633" t="s">
        <v>1720</v>
      </c>
      <c r="B6" s="690">
        <v>4403</v>
      </c>
      <c r="C6" s="691">
        <v>78.099999999999994</v>
      </c>
      <c r="D6" s="171"/>
    </row>
    <row r="7" spans="1:4" ht="18" customHeight="1" x14ac:dyDescent="0.25">
      <c r="A7" s="633" t="s">
        <v>1780</v>
      </c>
      <c r="B7" s="690">
        <v>580</v>
      </c>
      <c r="C7" s="691">
        <v>10.3</v>
      </c>
      <c r="D7" s="171"/>
    </row>
    <row r="8" spans="1:4" ht="18" customHeight="1" x14ac:dyDescent="0.25">
      <c r="A8" s="320" t="s">
        <v>7</v>
      </c>
      <c r="B8" s="692">
        <v>5634</v>
      </c>
      <c r="C8" s="661">
        <v>99.999999999999986</v>
      </c>
      <c r="D8" s="171"/>
    </row>
    <row r="9" spans="1:4" ht="22.5" customHeight="1" x14ac:dyDescent="0.25">
      <c r="A9" s="171" t="s">
        <v>1749</v>
      </c>
      <c r="B9" s="171"/>
      <c r="C9" s="171"/>
      <c r="D9" s="171"/>
    </row>
    <row r="10" spans="1:4" ht="11.25" customHeight="1" x14ac:dyDescent="0.25">
      <c r="A10" s="171"/>
      <c r="B10" s="171"/>
      <c r="C10" s="171"/>
      <c r="D10" s="171"/>
    </row>
    <row r="11" spans="1:4" ht="12.75" customHeight="1" x14ac:dyDescent="0.25">
      <c r="A11" s="594" t="s">
        <v>1946</v>
      </c>
      <c r="B11" s="171"/>
      <c r="C11" s="171"/>
      <c r="D11" s="171"/>
    </row>
    <row r="12" spans="1:4" ht="57.75" customHeight="1" x14ac:dyDescent="0.25">
      <c r="A12" s="2416" t="s">
        <v>2603</v>
      </c>
      <c r="B12" s="2416"/>
      <c r="C12" s="2416"/>
      <c r="D12" s="249"/>
    </row>
    <row r="13" spans="1:4" ht="15.75" x14ac:dyDescent="0.25">
      <c r="A13" s="171"/>
      <c r="B13" s="171"/>
      <c r="C13" s="171"/>
      <c r="D13" s="171"/>
    </row>
    <row r="14" spans="1:4" ht="32.25" customHeight="1" x14ac:dyDescent="0.25">
      <c r="A14" s="699" t="s">
        <v>1779</v>
      </c>
      <c r="B14" s="320" t="s">
        <v>31</v>
      </c>
      <c r="C14" s="320" t="s">
        <v>109</v>
      </c>
      <c r="D14" s="171"/>
    </row>
    <row r="15" spans="1:4" ht="18" customHeight="1" x14ac:dyDescent="0.25">
      <c r="A15" s="633" t="s">
        <v>1719</v>
      </c>
      <c r="B15" s="813">
        <v>1290</v>
      </c>
      <c r="C15" s="811">
        <v>22.9</v>
      </c>
      <c r="D15" s="171"/>
    </row>
    <row r="16" spans="1:4" ht="18" customHeight="1" x14ac:dyDescent="0.25">
      <c r="A16" s="633" t="s">
        <v>1720</v>
      </c>
      <c r="B16" s="813">
        <v>4347</v>
      </c>
      <c r="C16" s="811">
        <v>77.099999999999994</v>
      </c>
      <c r="D16" s="171"/>
    </row>
    <row r="17" spans="1:4" ht="18" customHeight="1" x14ac:dyDescent="0.25">
      <c r="A17" s="320" t="s">
        <v>7</v>
      </c>
      <c r="B17" s="812">
        <v>5637</v>
      </c>
      <c r="C17" s="787">
        <v>100</v>
      </c>
      <c r="D17" s="171"/>
    </row>
    <row r="18" spans="1:4" ht="22.5" customHeight="1" x14ac:dyDescent="0.25">
      <c r="A18" s="171" t="s">
        <v>1749</v>
      </c>
      <c r="B18" s="171"/>
      <c r="C18" s="171"/>
      <c r="D18" s="171"/>
    </row>
    <row r="19" spans="1:4" ht="9" customHeight="1" x14ac:dyDescent="0.25">
      <c r="A19" s="171"/>
      <c r="B19" s="171"/>
      <c r="C19" s="171"/>
      <c r="D19" s="171"/>
    </row>
    <row r="20" spans="1:4" ht="19.5" customHeight="1" x14ac:dyDescent="0.25">
      <c r="A20" s="594" t="s">
        <v>1946</v>
      </c>
      <c r="B20" s="171"/>
      <c r="C20" s="171"/>
      <c r="D20" s="171"/>
    </row>
    <row r="21" spans="1:4" ht="43.5" customHeight="1" x14ac:dyDescent="0.25">
      <c r="A21" s="2416" t="s">
        <v>2604</v>
      </c>
      <c r="B21" s="2416"/>
      <c r="C21" s="2416"/>
      <c r="D21" s="249"/>
    </row>
    <row r="22" spans="1:4" ht="15.75" x14ac:dyDescent="0.25">
      <c r="A22" s="171"/>
      <c r="B22" s="171"/>
      <c r="C22" s="171"/>
      <c r="D22" s="171"/>
    </row>
    <row r="23" spans="1:4" ht="22.5" customHeight="1" x14ac:dyDescent="0.25">
      <c r="A23" s="2745" t="s">
        <v>1778</v>
      </c>
      <c r="B23" s="2725" t="s">
        <v>109</v>
      </c>
      <c r="C23" s="2727"/>
      <c r="D23" s="171"/>
    </row>
    <row r="24" spans="1:4" ht="35.25" customHeight="1" x14ac:dyDescent="0.25">
      <c r="A24" s="2746"/>
      <c r="B24" s="320" t="s">
        <v>1719</v>
      </c>
      <c r="C24" s="320" t="s">
        <v>1720</v>
      </c>
      <c r="D24" s="171"/>
    </row>
    <row r="25" spans="1:4" ht="22.5" customHeight="1" x14ac:dyDescent="0.25">
      <c r="A25" s="626" t="s">
        <v>1777</v>
      </c>
      <c r="B25" s="817">
        <v>71.8</v>
      </c>
      <c r="C25" s="818">
        <v>28.2</v>
      </c>
      <c r="D25" s="171"/>
    </row>
    <row r="26" spans="1:4" ht="22.5" customHeight="1" x14ac:dyDescent="0.25">
      <c r="A26" s="626" t="s">
        <v>1776</v>
      </c>
      <c r="B26" s="817">
        <v>56.4</v>
      </c>
      <c r="C26" s="818">
        <v>43.6</v>
      </c>
      <c r="D26" s="171"/>
    </row>
    <row r="27" spans="1:4" ht="22.5" customHeight="1" x14ac:dyDescent="0.25">
      <c r="A27" s="626" t="s">
        <v>1775</v>
      </c>
      <c r="B27" s="817">
        <v>18.8</v>
      </c>
      <c r="C27" s="818">
        <v>81.2</v>
      </c>
      <c r="D27" s="171"/>
    </row>
    <row r="28" spans="1:4" ht="22.5" customHeight="1" x14ac:dyDescent="0.25">
      <c r="A28" s="626" t="s">
        <v>1774</v>
      </c>
      <c r="B28" s="819">
        <v>22.1</v>
      </c>
      <c r="C28" s="820">
        <v>77.900000000000006</v>
      </c>
      <c r="D28" s="171"/>
    </row>
    <row r="29" spans="1:4" ht="22.5" customHeight="1" x14ac:dyDescent="0.25">
      <c r="A29" s="342" t="s">
        <v>1773</v>
      </c>
      <c r="B29" s="821">
        <v>3.7</v>
      </c>
      <c r="C29" s="822">
        <v>96.3</v>
      </c>
      <c r="D29" s="171"/>
    </row>
    <row r="30" spans="1:4" ht="15.75" x14ac:dyDescent="0.25">
      <c r="A30" s="171" t="s">
        <v>1749</v>
      </c>
      <c r="B30" s="171"/>
      <c r="C30" s="171"/>
      <c r="D30" s="171"/>
    </row>
    <row r="31" spans="1:4" ht="34.5" customHeight="1" x14ac:dyDescent="0.25">
      <c r="A31" s="2629" t="s">
        <v>1772</v>
      </c>
      <c r="B31" s="2629"/>
      <c r="C31" s="2629"/>
      <c r="D31" s="171"/>
    </row>
  </sheetData>
  <mergeCells count="6">
    <mergeCell ref="A31:C31"/>
    <mergeCell ref="A23:A24"/>
    <mergeCell ref="B23:C23"/>
    <mergeCell ref="A2:C2"/>
    <mergeCell ref="A12:C12"/>
    <mergeCell ref="A21:C21"/>
  </mergeCells>
  <hyperlinks>
    <hyperlink ref="A1" location="'Table of content'!A1" display="Back to Table of Content"/>
    <hyperlink ref="A11" location="'Table of content'!A1" display="Back to Table of Content"/>
    <hyperlink ref="A20" location="'Table of content'!A1" display="Back to Table of Content"/>
  </hyperlinks>
  <printOptions horizontalCentered="1"/>
  <pageMargins left="0.65" right="0.5" top="0.6" bottom="0.5" header="0.3" footer="0.3"/>
  <pageSetup paperSize="9"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G32"/>
  <sheetViews>
    <sheetView workbookViewId="0">
      <selection activeCell="K5" sqref="K5"/>
    </sheetView>
  </sheetViews>
  <sheetFormatPr defaultColWidth="9.140625" defaultRowHeight="15" x14ac:dyDescent="0.25"/>
  <cols>
    <col min="1" max="1" width="40.85546875" customWidth="1"/>
    <col min="2" max="3" width="14" customWidth="1"/>
  </cols>
  <sheetData>
    <row r="1" spans="1:3" ht="15.75" x14ac:dyDescent="0.25">
      <c r="A1" s="594" t="s">
        <v>1946</v>
      </c>
      <c r="B1" s="171"/>
      <c r="C1" s="171"/>
    </row>
    <row r="2" spans="1:3" ht="48.75" customHeight="1" x14ac:dyDescent="0.25">
      <c r="A2" s="2416" t="s">
        <v>2605</v>
      </c>
      <c r="B2" s="2416"/>
      <c r="C2" s="2416"/>
    </row>
    <row r="3" spans="1:3" ht="9.75" customHeight="1" x14ac:dyDescent="0.25">
      <c r="A3" s="171"/>
      <c r="B3" s="171"/>
      <c r="C3" s="171"/>
    </row>
    <row r="4" spans="1:3" ht="18.75" customHeight="1" x14ac:dyDescent="0.25">
      <c r="A4" s="2748" t="s">
        <v>1782</v>
      </c>
      <c r="B4" s="2586" t="s">
        <v>109</v>
      </c>
      <c r="C4" s="2588"/>
    </row>
    <row r="5" spans="1:3" ht="27" customHeight="1" x14ac:dyDescent="0.25">
      <c r="A5" s="2749"/>
      <c r="B5" s="320" t="s">
        <v>1719</v>
      </c>
      <c r="C5" s="320" t="s">
        <v>1720</v>
      </c>
    </row>
    <row r="6" spans="1:3" ht="26.25" customHeight="1" x14ac:dyDescent="0.25">
      <c r="A6" s="626" t="s">
        <v>1783</v>
      </c>
      <c r="B6" s="814">
        <v>20.8</v>
      </c>
      <c r="C6" s="778">
        <v>79.2</v>
      </c>
    </row>
    <row r="7" spans="1:3" ht="30.75" customHeight="1" x14ac:dyDescent="0.25">
      <c r="A7" s="638" t="s">
        <v>1784</v>
      </c>
      <c r="B7" s="814">
        <v>50.7</v>
      </c>
      <c r="C7" s="778">
        <v>49.3</v>
      </c>
    </row>
    <row r="8" spans="1:3" ht="26.25" customHeight="1" x14ac:dyDescent="0.25">
      <c r="A8" s="626" t="s">
        <v>1785</v>
      </c>
      <c r="B8" s="814">
        <v>6.6</v>
      </c>
      <c r="C8" s="778">
        <v>93.4</v>
      </c>
    </row>
    <row r="9" spans="1:3" ht="26.25" customHeight="1" x14ac:dyDescent="0.25">
      <c r="A9" s="342" t="s">
        <v>1786</v>
      </c>
      <c r="B9" s="823">
        <v>43.5</v>
      </c>
      <c r="C9" s="791">
        <v>56.5</v>
      </c>
    </row>
    <row r="10" spans="1:3" ht="15.75" x14ac:dyDescent="0.25">
      <c r="A10" s="171" t="s">
        <v>1749</v>
      </c>
      <c r="B10" s="171"/>
      <c r="C10" s="171"/>
    </row>
    <row r="11" spans="1:3" ht="7.5" customHeight="1" x14ac:dyDescent="0.25">
      <c r="A11" s="171"/>
      <c r="B11" s="171"/>
      <c r="C11" s="171"/>
    </row>
    <row r="12" spans="1:3" ht="18" customHeight="1" x14ac:dyDescent="0.25">
      <c r="A12" s="594" t="s">
        <v>1946</v>
      </c>
      <c r="B12" s="171"/>
      <c r="C12" s="171"/>
    </row>
    <row r="13" spans="1:3" ht="47.25" customHeight="1" x14ac:dyDescent="0.25">
      <c r="A13" s="2416" t="s">
        <v>2606</v>
      </c>
      <c r="B13" s="2416"/>
      <c r="C13" s="2416"/>
    </row>
    <row r="14" spans="1:3" ht="7.5" customHeight="1" x14ac:dyDescent="0.25">
      <c r="A14" s="343"/>
      <c r="B14" s="343"/>
      <c r="C14" s="343"/>
    </row>
    <row r="15" spans="1:3" ht="24.75" customHeight="1" x14ac:dyDescent="0.25">
      <c r="A15" s="2750" t="s">
        <v>1787</v>
      </c>
      <c r="B15" s="2725" t="s">
        <v>109</v>
      </c>
      <c r="C15" s="2727"/>
    </row>
    <row r="16" spans="1:3" ht="28.5" customHeight="1" x14ac:dyDescent="0.25">
      <c r="A16" s="2751"/>
      <c r="B16" s="320" t="s">
        <v>1719</v>
      </c>
      <c r="C16" s="320" t="s">
        <v>1720</v>
      </c>
    </row>
    <row r="17" spans="1:7" ht="30" customHeight="1" x14ac:dyDescent="0.25">
      <c r="A17" s="626" t="s">
        <v>1788</v>
      </c>
      <c r="B17" s="814">
        <v>60.4</v>
      </c>
      <c r="C17" s="824">
        <v>39.6</v>
      </c>
    </row>
    <row r="18" spans="1:7" ht="30" customHeight="1" x14ac:dyDescent="0.25">
      <c r="A18" s="638" t="s">
        <v>1789</v>
      </c>
      <c r="B18" s="814">
        <v>37.6</v>
      </c>
      <c r="C18" s="824">
        <v>62.4</v>
      </c>
    </row>
    <row r="19" spans="1:7" ht="30" customHeight="1" x14ac:dyDescent="0.25">
      <c r="A19" s="626" t="s">
        <v>1790</v>
      </c>
      <c r="B19" s="814">
        <v>15.003866976024749</v>
      </c>
      <c r="C19" s="824">
        <v>84.996133023975247</v>
      </c>
    </row>
    <row r="20" spans="1:7" ht="30" customHeight="1" x14ac:dyDescent="0.25">
      <c r="A20" s="626" t="s">
        <v>1791</v>
      </c>
      <c r="B20" s="814">
        <v>15.712074303405574</v>
      </c>
      <c r="C20" s="824">
        <v>84.287925696594428</v>
      </c>
    </row>
    <row r="21" spans="1:7" ht="30" customHeight="1" x14ac:dyDescent="0.25">
      <c r="A21" s="626" t="s">
        <v>1792</v>
      </c>
      <c r="B21" s="814">
        <v>41.208365608055772</v>
      </c>
      <c r="C21" s="824">
        <v>58.791634391944228</v>
      </c>
    </row>
    <row r="22" spans="1:7" ht="30" customHeight="1" x14ac:dyDescent="0.25">
      <c r="A22" s="626" t="s">
        <v>1793</v>
      </c>
      <c r="B22" s="814">
        <v>70.400000000000006</v>
      </c>
      <c r="C22" s="824">
        <v>29.6</v>
      </c>
    </row>
    <row r="23" spans="1:7" ht="30" customHeight="1" x14ac:dyDescent="0.25">
      <c r="A23" s="342" t="s">
        <v>1794</v>
      </c>
      <c r="B23" s="823">
        <v>3.0373831775700935</v>
      </c>
      <c r="C23" s="791">
        <v>96.962616822429908</v>
      </c>
    </row>
    <row r="24" spans="1:7" ht="15.75" x14ac:dyDescent="0.25">
      <c r="A24" s="171" t="s">
        <v>1749</v>
      </c>
      <c r="B24" s="171"/>
      <c r="C24" s="171"/>
    </row>
    <row r="25" spans="1:7" ht="8.25" customHeight="1" x14ac:dyDescent="0.25">
      <c r="A25" s="171"/>
      <c r="B25" s="171"/>
      <c r="C25" s="171"/>
    </row>
    <row r="26" spans="1:7" ht="15.75" customHeight="1" x14ac:dyDescent="0.25">
      <c r="A26" s="594" t="s">
        <v>1946</v>
      </c>
      <c r="B26" s="171"/>
      <c r="C26" s="171"/>
    </row>
    <row r="27" spans="1:7" ht="66" customHeight="1" x14ac:dyDescent="0.25">
      <c r="A27" s="2733" t="s">
        <v>2607</v>
      </c>
      <c r="B27" s="2733"/>
      <c r="C27" s="695"/>
    </row>
    <row r="28" spans="1:7" ht="32.25" customHeight="1" x14ac:dyDescent="0.25">
      <c r="A28" s="687" t="s">
        <v>1795</v>
      </c>
      <c r="B28" s="320" t="s">
        <v>109</v>
      </c>
      <c r="C28" s="346"/>
    </row>
    <row r="29" spans="1:7" ht="29.25" customHeight="1" x14ac:dyDescent="0.25">
      <c r="A29" s="694" t="s">
        <v>1719</v>
      </c>
      <c r="B29" s="825">
        <v>66.599999999999994</v>
      </c>
      <c r="C29" s="693"/>
    </row>
    <row r="30" spans="1:7" ht="27" customHeight="1" x14ac:dyDescent="0.25">
      <c r="A30" s="650" t="s">
        <v>1720</v>
      </c>
      <c r="B30" s="826">
        <v>33.4</v>
      </c>
      <c r="C30" s="693"/>
      <c r="G30" s="176"/>
    </row>
    <row r="31" spans="1:7" ht="31.5" customHeight="1" x14ac:dyDescent="0.25">
      <c r="A31" s="2747" t="s">
        <v>1749</v>
      </c>
      <c r="B31" s="2747"/>
      <c r="C31" s="171"/>
    </row>
    <row r="32" spans="1:7" ht="50.25" customHeight="1" x14ac:dyDescent="0.25">
      <c r="A32" s="2629" t="s">
        <v>1796</v>
      </c>
      <c r="B32" s="2629"/>
      <c r="C32" s="230"/>
      <c r="D32" s="170"/>
      <c r="E32" s="170"/>
    </row>
  </sheetData>
  <mergeCells count="9">
    <mergeCell ref="A31:B31"/>
    <mergeCell ref="A32:B32"/>
    <mergeCell ref="A27:B27"/>
    <mergeCell ref="A2:C2"/>
    <mergeCell ref="A4:A5"/>
    <mergeCell ref="B4:C4"/>
    <mergeCell ref="A13:C13"/>
    <mergeCell ref="A15:A16"/>
    <mergeCell ref="B15:C15"/>
  </mergeCells>
  <hyperlinks>
    <hyperlink ref="A1" location="'Table of content'!A1" display="Back to Table of Content"/>
    <hyperlink ref="A12" location="'Table of content'!A1" display="Back to Table of Content"/>
    <hyperlink ref="A26" location="'Table of content'!A1" display="Back to Table of Content"/>
  </hyperlinks>
  <printOptions horizontalCentered="1"/>
  <pageMargins left="0.65" right="0.6" top="0.6" bottom="0.5" header="0.3" footer="0.3"/>
  <pageSetup paperSize="9" scale="90"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I20"/>
  <sheetViews>
    <sheetView topLeftCell="A10" workbookViewId="0">
      <selection activeCell="G18" sqref="G18"/>
    </sheetView>
  </sheetViews>
  <sheetFormatPr defaultColWidth="9.140625" defaultRowHeight="15" x14ac:dyDescent="0.25"/>
  <cols>
    <col min="1" max="1" width="44.5703125" style="182" customWidth="1"/>
    <col min="2" max="2" width="15" style="182" bestFit="1" customWidth="1"/>
    <col min="3" max="3" width="15" style="182" customWidth="1"/>
    <col min="4" max="4" width="12" style="182" customWidth="1"/>
    <col min="5" max="5" width="11.5703125" style="182" customWidth="1"/>
    <col min="6" max="6" width="12.140625" style="182" customWidth="1"/>
    <col min="7" max="7" width="9.140625" style="182"/>
    <col min="8" max="8" width="11.140625" style="182" customWidth="1"/>
    <col min="9" max="9" width="8.85546875" style="182" customWidth="1"/>
    <col min="10" max="16384" width="9.140625" style="182"/>
  </cols>
  <sheetData>
    <row r="1" spans="1:9" ht="15.75" x14ac:dyDescent="0.25">
      <c r="A1" s="594" t="s">
        <v>1946</v>
      </c>
      <c r="B1" s="171"/>
      <c r="C1" s="171"/>
      <c r="D1" s="171"/>
      <c r="E1" s="171"/>
      <c r="F1" s="171"/>
      <c r="G1" s="171"/>
      <c r="H1" s="171"/>
      <c r="I1" s="171"/>
    </row>
    <row r="2" spans="1:9" ht="45.75" customHeight="1" x14ac:dyDescent="0.25">
      <c r="A2" s="2416" t="s">
        <v>2608</v>
      </c>
      <c r="B2" s="2416"/>
      <c r="C2" s="2416"/>
      <c r="D2" s="249"/>
      <c r="E2" s="249"/>
      <c r="F2" s="249"/>
      <c r="G2" s="249"/>
      <c r="H2" s="249"/>
      <c r="I2" s="249"/>
    </row>
    <row r="3" spans="1:9" ht="6.75" customHeight="1" x14ac:dyDescent="0.25">
      <c r="A3" s="171"/>
      <c r="B3" s="171"/>
      <c r="C3" s="171"/>
      <c r="D3" s="171"/>
      <c r="E3" s="171"/>
      <c r="F3" s="171"/>
      <c r="G3" s="171"/>
      <c r="H3" s="171"/>
      <c r="I3" s="171"/>
    </row>
    <row r="4" spans="1:9" ht="33" customHeight="1" x14ac:dyDescent="0.25">
      <c r="A4" s="687" t="s">
        <v>1797</v>
      </c>
      <c r="B4" s="320" t="s">
        <v>1719</v>
      </c>
      <c r="C4" s="320" t="s">
        <v>1720</v>
      </c>
      <c r="D4" s="346"/>
      <c r="F4" s="346"/>
      <c r="G4" s="346"/>
      <c r="H4" s="346"/>
      <c r="I4" s="171"/>
    </row>
    <row r="5" spans="1:9" ht="35.25" customHeight="1" x14ac:dyDescent="0.25">
      <c r="A5" s="638" t="s">
        <v>2915</v>
      </c>
      <c r="B5" s="827">
        <v>36.700000000000003</v>
      </c>
      <c r="C5" s="799">
        <v>63.3</v>
      </c>
      <c r="D5" s="693"/>
      <c r="F5" s="651"/>
      <c r="G5" s="651"/>
      <c r="H5" s="651"/>
      <c r="I5" s="171"/>
    </row>
    <row r="6" spans="1:9" ht="24.75" customHeight="1" x14ac:dyDescent="0.25">
      <c r="A6" s="638" t="s">
        <v>1798</v>
      </c>
      <c r="B6" s="827">
        <v>69.7</v>
      </c>
      <c r="C6" s="799">
        <v>30.3</v>
      </c>
      <c r="D6" s="693"/>
      <c r="F6" s="651"/>
      <c r="G6" s="651"/>
      <c r="H6" s="651"/>
      <c r="I6" s="171"/>
    </row>
    <row r="7" spans="1:9" ht="31.5" x14ac:dyDescent="0.25">
      <c r="A7" s="638" t="s">
        <v>2916</v>
      </c>
      <c r="B7" s="827">
        <v>22.5</v>
      </c>
      <c r="C7" s="799">
        <v>77.5</v>
      </c>
      <c r="D7" s="693"/>
      <c r="F7" s="651"/>
      <c r="G7" s="651"/>
      <c r="H7" s="651"/>
      <c r="I7" s="171"/>
    </row>
    <row r="8" spans="1:9" ht="33" customHeight="1" x14ac:dyDescent="0.25">
      <c r="A8" s="638" t="s">
        <v>2917</v>
      </c>
      <c r="B8" s="827">
        <v>53.3</v>
      </c>
      <c r="C8" s="799">
        <v>46.7</v>
      </c>
      <c r="D8" s="693"/>
      <c r="F8" s="651"/>
      <c r="G8" s="651"/>
      <c r="H8" s="651"/>
      <c r="I8" s="171"/>
    </row>
    <row r="9" spans="1:9" ht="24" customHeight="1" x14ac:dyDescent="0.25">
      <c r="A9" s="342" t="s">
        <v>1773</v>
      </c>
      <c r="B9" s="828">
        <v>4.4000000000000004</v>
      </c>
      <c r="C9" s="829">
        <v>95.6</v>
      </c>
      <c r="D9" s="693"/>
      <c r="F9" s="680"/>
      <c r="G9" s="680"/>
      <c r="H9" s="680"/>
      <c r="I9" s="171"/>
    </row>
    <row r="10" spans="1:9" ht="21" customHeight="1" x14ac:dyDescent="0.25">
      <c r="A10" s="651" t="s">
        <v>1749</v>
      </c>
      <c r="B10" s="171"/>
      <c r="C10" s="171"/>
      <c r="D10" s="171"/>
      <c r="E10" s="171"/>
      <c r="F10" s="171"/>
      <c r="G10" s="171"/>
      <c r="H10" s="171"/>
      <c r="I10" s="171"/>
    </row>
    <row r="11" spans="1:9" ht="21" customHeight="1" x14ac:dyDescent="0.25">
      <c r="A11" s="594" t="s">
        <v>1946</v>
      </c>
      <c r="B11" s="171"/>
      <c r="C11" s="171"/>
      <c r="D11" s="171"/>
      <c r="E11" s="171"/>
      <c r="F11" s="171"/>
      <c r="G11" s="171"/>
      <c r="H11" s="171"/>
      <c r="I11" s="171"/>
    </row>
    <row r="12" spans="1:9" ht="44.25" customHeight="1" x14ac:dyDescent="0.25">
      <c r="A12" s="2647" t="s">
        <v>2609</v>
      </c>
      <c r="B12" s="2647"/>
      <c r="C12" s="2647"/>
      <c r="D12" s="2647"/>
      <c r="E12" s="2647"/>
      <c r="F12" s="2647"/>
      <c r="G12" s="2647"/>
      <c r="H12" s="2647"/>
      <c r="I12" s="249"/>
    </row>
    <row r="13" spans="1:9" ht="21.75" customHeight="1" x14ac:dyDescent="0.25">
      <c r="A13" s="2589" t="s">
        <v>1799</v>
      </c>
      <c r="B13" s="2586" t="s">
        <v>1800</v>
      </c>
      <c r="C13" s="2587"/>
      <c r="D13" s="2587"/>
      <c r="E13" s="2587"/>
      <c r="F13" s="2587"/>
      <c r="G13" s="2587"/>
      <c r="H13" s="2588"/>
      <c r="I13" s="171"/>
    </row>
    <row r="14" spans="1:9" ht="69.75" customHeight="1" x14ac:dyDescent="0.25">
      <c r="A14" s="2589"/>
      <c r="B14" s="624" t="s">
        <v>2339</v>
      </c>
      <c r="C14" s="624" t="s">
        <v>1801</v>
      </c>
      <c r="D14" s="624" t="s">
        <v>1802</v>
      </c>
      <c r="E14" s="624" t="s">
        <v>1803</v>
      </c>
      <c r="F14" s="624" t="s">
        <v>1804</v>
      </c>
      <c r="G14" s="231" t="s">
        <v>693</v>
      </c>
      <c r="H14" s="624" t="s">
        <v>1805</v>
      </c>
      <c r="I14" s="171"/>
    </row>
    <row r="15" spans="1:9" ht="27.75" customHeight="1" x14ac:dyDescent="0.25">
      <c r="A15" s="638" t="s">
        <v>1806</v>
      </c>
      <c r="B15" s="830">
        <v>58.953364186543254</v>
      </c>
      <c r="C15" s="827">
        <v>17.515129939480243</v>
      </c>
      <c r="D15" s="827">
        <v>6.0341758632965465</v>
      </c>
      <c r="E15" s="827">
        <v>1.6731933072267711</v>
      </c>
      <c r="F15" s="827">
        <v>1.0145959416162336</v>
      </c>
      <c r="G15" s="827">
        <v>2.3495906016375936</v>
      </c>
      <c r="H15" s="827">
        <v>12.459950160199359</v>
      </c>
      <c r="I15" s="171"/>
    </row>
    <row r="16" spans="1:9" ht="27.75" customHeight="1" x14ac:dyDescent="0.25">
      <c r="A16" s="638" t="s">
        <v>1807</v>
      </c>
      <c r="B16" s="830">
        <v>69.57911561001599</v>
      </c>
      <c r="C16" s="827">
        <v>12.076007813887408</v>
      </c>
      <c r="D16" s="827">
        <v>2.9479666133901619</v>
      </c>
      <c r="E16" s="827">
        <v>0.71035340081690646</v>
      </c>
      <c r="F16" s="827">
        <v>0.74587107085775173</v>
      </c>
      <c r="G16" s="827">
        <v>5.5585153613922929</v>
      </c>
      <c r="H16" s="827">
        <v>8.3821701296394959</v>
      </c>
      <c r="I16" s="171"/>
    </row>
    <row r="17" spans="1:9" ht="27.75" customHeight="1" x14ac:dyDescent="0.25">
      <c r="A17" s="638" t="s">
        <v>1808</v>
      </c>
      <c r="B17" s="830">
        <v>45.981507823613086</v>
      </c>
      <c r="C17" s="827">
        <v>9.9928876244665723</v>
      </c>
      <c r="D17" s="827">
        <v>9.8862019914651498</v>
      </c>
      <c r="E17" s="827">
        <v>1.9203413940256047</v>
      </c>
      <c r="F17" s="827">
        <v>2.9160739687055477</v>
      </c>
      <c r="G17" s="827">
        <v>9.2638691322901856</v>
      </c>
      <c r="H17" s="827">
        <v>20.039118065433854</v>
      </c>
      <c r="I17" s="171"/>
    </row>
    <row r="18" spans="1:9" ht="27.75" customHeight="1" x14ac:dyDescent="0.25">
      <c r="A18" s="638" t="s">
        <v>2914</v>
      </c>
      <c r="B18" s="830">
        <v>22.81294452347084</v>
      </c>
      <c r="C18" s="827">
        <v>13.300142247510669</v>
      </c>
      <c r="D18" s="827">
        <v>23.453058321479375</v>
      </c>
      <c r="E18" s="827">
        <v>1.2446657183499288</v>
      </c>
      <c r="F18" s="827">
        <v>3.6450924608819344</v>
      </c>
      <c r="G18" s="827">
        <v>2.2581792318634424</v>
      </c>
      <c r="H18" s="827">
        <v>33.285917496443815</v>
      </c>
      <c r="I18" s="171"/>
    </row>
    <row r="19" spans="1:9" ht="27.75" customHeight="1" x14ac:dyDescent="0.25">
      <c r="A19" s="342" t="s">
        <v>1809</v>
      </c>
      <c r="B19" s="831">
        <v>43.665480427046269</v>
      </c>
      <c r="C19" s="829">
        <v>4.1814946619217075</v>
      </c>
      <c r="D19" s="829">
        <v>18.007117437722421</v>
      </c>
      <c r="E19" s="829">
        <v>2.4911032028469751</v>
      </c>
      <c r="F19" s="829">
        <v>3.1672597864768686</v>
      </c>
      <c r="G19" s="829">
        <v>5.3202846975088969</v>
      </c>
      <c r="H19" s="829">
        <v>23.167259786476869</v>
      </c>
      <c r="I19" s="171"/>
    </row>
    <row r="20" spans="1:9" ht="15.75" x14ac:dyDescent="0.25">
      <c r="A20" s="171" t="s">
        <v>1749</v>
      </c>
      <c r="B20" s="171"/>
      <c r="C20" s="171"/>
      <c r="D20" s="171"/>
      <c r="E20" s="171"/>
      <c r="F20" s="171"/>
      <c r="G20" s="171"/>
      <c r="H20" s="171"/>
      <c r="I20" s="171"/>
    </row>
  </sheetData>
  <mergeCells count="4">
    <mergeCell ref="A2:C2"/>
    <mergeCell ref="A12:H12"/>
    <mergeCell ref="A13:A14"/>
    <mergeCell ref="B13:H13"/>
  </mergeCells>
  <hyperlinks>
    <hyperlink ref="A1" location="'Table of content'!A1" display="Back to Table of Content"/>
    <hyperlink ref="A11" location="'Table of content'!A1" display="Back to Table of Content"/>
  </hyperlinks>
  <printOptions horizontalCentered="1"/>
  <pageMargins left="0.7" right="0.41" top="0.25" bottom="0.25" header="0.3" footer="0.3"/>
  <pageSetup paperSize="9" scale="95" orientation="landscape"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G18"/>
  <sheetViews>
    <sheetView topLeftCell="A10" workbookViewId="0">
      <selection activeCell="K5" sqref="K5"/>
    </sheetView>
  </sheetViews>
  <sheetFormatPr defaultColWidth="9.140625" defaultRowHeight="15" x14ac:dyDescent="0.25"/>
  <cols>
    <col min="1" max="1" width="35.42578125" customWidth="1"/>
    <col min="2" max="3" width="16.42578125" customWidth="1"/>
    <col min="4" max="4" width="11.42578125" customWidth="1"/>
  </cols>
  <sheetData>
    <row r="1" spans="1:7" ht="15.75" x14ac:dyDescent="0.25">
      <c r="A1" s="594" t="s">
        <v>1946</v>
      </c>
      <c r="B1" s="171"/>
      <c r="C1" s="171"/>
      <c r="D1" s="171"/>
    </row>
    <row r="2" spans="1:7" ht="49.5" customHeight="1" x14ac:dyDescent="0.25">
      <c r="A2" s="2416" t="s">
        <v>2610</v>
      </c>
      <c r="B2" s="2416"/>
      <c r="C2" s="2416"/>
      <c r="D2" s="249"/>
      <c r="E2" s="253"/>
      <c r="F2" s="253"/>
    </row>
    <row r="3" spans="1:7" ht="12.75" customHeight="1" x14ac:dyDescent="0.25">
      <c r="A3" s="343"/>
      <c r="B3" s="343"/>
      <c r="C3" s="343"/>
      <c r="D3" s="343"/>
      <c r="E3" s="253"/>
      <c r="F3" s="253"/>
    </row>
    <row r="4" spans="1:7" ht="39.75" customHeight="1" x14ac:dyDescent="0.25">
      <c r="A4" s="2750" t="s">
        <v>1810</v>
      </c>
      <c r="B4" s="2586" t="s">
        <v>109</v>
      </c>
      <c r="C4" s="2588"/>
      <c r="D4" s="171"/>
    </row>
    <row r="5" spans="1:7" ht="29.25" customHeight="1" x14ac:dyDescent="0.25">
      <c r="A5" s="2751"/>
      <c r="B5" s="320" t="s">
        <v>1719</v>
      </c>
      <c r="C5" s="320" t="s">
        <v>1720</v>
      </c>
      <c r="D5" s="171"/>
    </row>
    <row r="6" spans="1:7" ht="36" customHeight="1" x14ac:dyDescent="0.25">
      <c r="A6" s="638" t="s">
        <v>1811</v>
      </c>
      <c r="B6" s="832">
        <v>81.734350062067733</v>
      </c>
      <c r="C6" s="832">
        <v>18.265649937932256</v>
      </c>
      <c r="D6" s="171"/>
    </row>
    <row r="7" spans="1:7" ht="36" customHeight="1" x14ac:dyDescent="0.25">
      <c r="A7" s="638" t="s">
        <v>1812</v>
      </c>
      <c r="B7" s="832">
        <v>1.3654903351658096</v>
      </c>
      <c r="C7" s="832">
        <v>98.634509664834198</v>
      </c>
      <c r="D7" s="171"/>
    </row>
    <row r="8" spans="1:7" ht="36" customHeight="1" x14ac:dyDescent="0.25">
      <c r="A8" s="638" t="s">
        <v>2168</v>
      </c>
      <c r="B8" s="832">
        <v>37.151977300939883</v>
      </c>
      <c r="C8" s="832">
        <v>62.84802269906011</v>
      </c>
      <c r="D8" s="171"/>
    </row>
    <row r="9" spans="1:7" ht="36" customHeight="1" x14ac:dyDescent="0.25">
      <c r="A9" s="626" t="s">
        <v>1813</v>
      </c>
      <c r="B9" s="832">
        <v>27.753147721227165</v>
      </c>
      <c r="C9" s="832">
        <v>72.246852278772835</v>
      </c>
      <c r="D9" s="171"/>
    </row>
    <row r="10" spans="1:7" ht="36" customHeight="1" x14ac:dyDescent="0.25">
      <c r="A10" s="639" t="s">
        <v>2167</v>
      </c>
      <c r="B10" s="833">
        <v>17.648102163887906</v>
      </c>
      <c r="C10" s="833">
        <v>82.351897836112101</v>
      </c>
      <c r="D10" s="171"/>
    </row>
    <row r="11" spans="1:7" ht="15.75" x14ac:dyDescent="0.25">
      <c r="A11" s="171" t="s">
        <v>1749</v>
      </c>
      <c r="B11" s="171"/>
      <c r="C11" s="171"/>
      <c r="D11" s="171"/>
    </row>
    <row r="12" spans="1:7" ht="26.25" customHeight="1" x14ac:dyDescent="0.25">
      <c r="A12" s="594" t="s">
        <v>1946</v>
      </c>
      <c r="B12" s="171"/>
      <c r="C12" s="171"/>
      <c r="D12" s="171"/>
    </row>
    <row r="13" spans="1:7" ht="54.75" customHeight="1" x14ac:dyDescent="0.25">
      <c r="A13" s="2416" t="s">
        <v>2611</v>
      </c>
      <c r="B13" s="2416"/>
      <c r="C13" s="2416"/>
      <c r="D13" s="249"/>
      <c r="E13" s="253"/>
      <c r="F13" s="253"/>
      <c r="G13" s="253"/>
    </row>
    <row r="14" spans="1:7" ht="15" customHeight="1" x14ac:dyDescent="0.25">
      <c r="A14" s="171"/>
      <c r="B14" s="171"/>
      <c r="C14" s="171"/>
      <c r="D14" s="171"/>
      <c r="E14" s="171"/>
      <c r="F14" s="171"/>
      <c r="G14" s="171"/>
    </row>
    <row r="15" spans="1:7" ht="27.75" customHeight="1" x14ac:dyDescent="0.25">
      <c r="A15" s="320" t="s">
        <v>1814</v>
      </c>
      <c r="B15" s="2589" t="s">
        <v>109</v>
      </c>
      <c r="C15" s="2589"/>
      <c r="D15" s="171"/>
      <c r="E15" s="171"/>
      <c r="F15" s="171"/>
      <c r="G15" s="171"/>
    </row>
    <row r="16" spans="1:7" ht="27" customHeight="1" x14ac:dyDescent="0.25">
      <c r="A16" s="694" t="s">
        <v>1719</v>
      </c>
      <c r="B16" s="2753">
        <v>89.517559418233418</v>
      </c>
      <c r="C16" s="2753"/>
      <c r="D16" s="171"/>
      <c r="E16" s="171"/>
      <c r="F16" s="171"/>
      <c r="G16" s="171"/>
    </row>
    <row r="17" spans="1:7" ht="27" customHeight="1" x14ac:dyDescent="0.25">
      <c r="A17" s="650" t="s">
        <v>1720</v>
      </c>
      <c r="B17" s="2752">
        <v>10.482440581766584</v>
      </c>
      <c r="C17" s="2752"/>
      <c r="D17" s="171"/>
      <c r="E17" s="171"/>
      <c r="F17" s="171"/>
      <c r="G17" s="171"/>
    </row>
    <row r="18" spans="1:7" ht="15.75" x14ac:dyDescent="0.25">
      <c r="A18" s="171" t="s">
        <v>1749</v>
      </c>
      <c r="B18" s="171"/>
      <c r="C18" s="171"/>
      <c r="D18" s="171"/>
      <c r="E18" s="171"/>
      <c r="F18" s="171"/>
      <c r="G18" s="171"/>
    </row>
  </sheetData>
  <mergeCells count="7">
    <mergeCell ref="A2:C2"/>
    <mergeCell ref="A13:C13"/>
    <mergeCell ref="B17:C17"/>
    <mergeCell ref="A4:A5"/>
    <mergeCell ref="B4:C4"/>
    <mergeCell ref="B15:C15"/>
    <mergeCell ref="B16:C16"/>
  </mergeCells>
  <hyperlinks>
    <hyperlink ref="A1" location="'Table of content'!A1" display="Back to Table of Content"/>
    <hyperlink ref="A12" location="'Table of content'!A1" display="Back to Table of Content"/>
  </hyperlinks>
  <printOptions horizontalCentered="1"/>
  <pageMargins left="0.65" right="0.6" top="0.6" bottom="0.5" header="0.3" footer="0.3"/>
  <pageSetup paperSize="9"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E15"/>
  <sheetViews>
    <sheetView topLeftCell="A13" workbookViewId="0">
      <selection activeCell="K5" sqref="K5"/>
    </sheetView>
  </sheetViews>
  <sheetFormatPr defaultColWidth="9.140625" defaultRowHeight="15.75" x14ac:dyDescent="0.25"/>
  <cols>
    <col min="1" max="1" width="36.42578125" style="171" customWidth="1"/>
    <col min="2" max="2" width="16.5703125" style="171" customWidth="1"/>
    <col min="3" max="3" width="16" style="171" customWidth="1"/>
    <col min="4" max="4" width="16.140625" style="171" customWidth="1"/>
    <col min="5" max="5" width="13.140625" style="171" customWidth="1"/>
    <col min="6" max="6" width="10.7109375" style="171" customWidth="1"/>
    <col min="7" max="7" width="12.85546875" style="171" customWidth="1"/>
    <col min="8" max="8" width="14.42578125" style="171" customWidth="1"/>
    <col min="9" max="16384" width="9.140625" style="171"/>
  </cols>
  <sheetData>
    <row r="1" spans="1:5" x14ac:dyDescent="0.25">
      <c r="A1" s="594" t="s">
        <v>1946</v>
      </c>
    </row>
    <row r="2" spans="1:5" ht="65.25" customHeight="1" x14ac:dyDescent="0.25">
      <c r="A2" s="2416" t="s">
        <v>2612</v>
      </c>
      <c r="B2" s="2416"/>
      <c r="C2" s="2416"/>
      <c r="D2" s="2416"/>
      <c r="E2" s="253"/>
    </row>
    <row r="3" spans="1:5" ht="6.75" customHeight="1" x14ac:dyDescent="0.25">
      <c r="E3" s="254"/>
    </row>
    <row r="4" spans="1:5" ht="33.75" customHeight="1" x14ac:dyDescent="0.25">
      <c r="A4" s="320" t="s">
        <v>1815</v>
      </c>
      <c r="B4" s="320" t="s">
        <v>1719</v>
      </c>
      <c r="C4" s="320" t="s">
        <v>1720</v>
      </c>
      <c r="D4" s="173" t="s">
        <v>1816</v>
      </c>
      <c r="E4" s="254"/>
    </row>
    <row r="5" spans="1:5" ht="47.25" customHeight="1" x14ac:dyDescent="0.25">
      <c r="A5" s="174" t="s">
        <v>1817</v>
      </c>
      <c r="B5" s="815">
        <v>67.371225577264653</v>
      </c>
      <c r="C5" s="815">
        <v>30.159857904085257</v>
      </c>
      <c r="D5" s="815">
        <v>2.4689165186500888</v>
      </c>
      <c r="E5" s="254"/>
    </row>
    <row r="6" spans="1:5" ht="47.25" customHeight="1" x14ac:dyDescent="0.25">
      <c r="A6" s="633" t="s">
        <v>1818</v>
      </c>
      <c r="B6" s="815">
        <v>87.309194178203768</v>
      </c>
      <c r="C6" s="815">
        <v>11.253106141285055</v>
      </c>
      <c r="D6" s="815">
        <v>1.4376996805111821</v>
      </c>
      <c r="E6" s="254"/>
    </row>
    <row r="7" spans="1:5" ht="47.25" customHeight="1" x14ac:dyDescent="0.25">
      <c r="A7" s="633" t="s">
        <v>1819</v>
      </c>
      <c r="B7" s="815">
        <v>65.962732919254663</v>
      </c>
      <c r="C7" s="815">
        <v>31.943212067435674</v>
      </c>
      <c r="D7" s="815">
        <v>2.0940550133096716</v>
      </c>
      <c r="E7" s="254"/>
    </row>
    <row r="8" spans="1:5" ht="47.25" customHeight="1" x14ac:dyDescent="0.25">
      <c r="A8" s="633" t="s">
        <v>1820</v>
      </c>
      <c r="B8" s="815">
        <v>59.527614988456754</v>
      </c>
      <c r="C8" s="815">
        <v>37.31131237790801</v>
      </c>
      <c r="D8" s="815">
        <v>3.1610726336352335</v>
      </c>
      <c r="E8" s="254"/>
    </row>
    <row r="9" spans="1:5" ht="47.25" customHeight="1" x14ac:dyDescent="0.25">
      <c r="A9" s="174" t="s">
        <v>1821</v>
      </c>
      <c r="B9" s="815">
        <v>28.017777777777781</v>
      </c>
      <c r="C9" s="815">
        <v>55.555555555555557</v>
      </c>
      <c r="D9" s="815">
        <v>16.426666666666666</v>
      </c>
      <c r="E9" s="254"/>
    </row>
    <row r="10" spans="1:5" ht="47.25" customHeight="1" x14ac:dyDescent="0.25">
      <c r="A10" s="174" t="s">
        <v>1822</v>
      </c>
      <c r="B10" s="815">
        <v>65.240546777915853</v>
      </c>
      <c r="C10" s="815">
        <v>30.46334102609622</v>
      </c>
      <c r="D10" s="815">
        <v>4.2961121959879289</v>
      </c>
      <c r="E10" s="254"/>
    </row>
    <row r="11" spans="1:5" ht="47.25" customHeight="1" x14ac:dyDescent="0.25">
      <c r="A11" s="633" t="s">
        <v>1823</v>
      </c>
      <c r="B11" s="815">
        <v>11.677018633540373</v>
      </c>
      <c r="C11" s="815">
        <v>71.020408163265301</v>
      </c>
      <c r="D11" s="815">
        <v>17.302573203194321</v>
      </c>
      <c r="E11" s="254"/>
    </row>
    <row r="12" spans="1:5" ht="47.25" customHeight="1" x14ac:dyDescent="0.25">
      <c r="A12" s="634" t="s">
        <v>1824</v>
      </c>
      <c r="B12" s="816">
        <v>14.093006744763933</v>
      </c>
      <c r="C12" s="816">
        <v>66.684416045438411</v>
      </c>
      <c r="D12" s="816">
        <v>19.222577209797656</v>
      </c>
      <c r="E12" s="254"/>
    </row>
    <row r="13" spans="1:5" x14ac:dyDescent="0.25">
      <c r="A13" s="171" t="s">
        <v>1749</v>
      </c>
      <c r="E13" s="254"/>
    </row>
    <row r="14" spans="1:5" x14ac:dyDescent="0.25">
      <c r="A14" s="182"/>
      <c r="B14" s="182"/>
      <c r="C14" s="182"/>
      <c r="D14" s="182"/>
      <c r="E14" s="254"/>
    </row>
    <row r="15" spans="1:5" x14ac:dyDescent="0.25">
      <c r="A15" s="182"/>
      <c r="B15" s="182"/>
      <c r="C15" s="182"/>
      <c r="D15" s="182"/>
      <c r="E15" s="254"/>
    </row>
  </sheetData>
  <mergeCells count="1">
    <mergeCell ref="A2:D2"/>
  </mergeCells>
  <hyperlinks>
    <hyperlink ref="A1" location="'Table of content'!A1" display="Back to Table of Content"/>
  </hyperlinks>
  <printOptions horizontalCentered="1"/>
  <pageMargins left="0.65" right="0.5" top="0.6" bottom="0.5" header="0.3" footer="0.3"/>
  <pageSetup paperSize="9"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G21"/>
  <sheetViews>
    <sheetView topLeftCell="A10" workbookViewId="0">
      <selection activeCell="H4" sqref="H4"/>
    </sheetView>
  </sheetViews>
  <sheetFormatPr defaultColWidth="15" defaultRowHeight="15" x14ac:dyDescent="0.25"/>
  <cols>
    <col min="1" max="1" width="41.85546875" customWidth="1"/>
    <col min="2" max="6" width="18.28515625" customWidth="1"/>
    <col min="7" max="252" width="9.140625" customWidth="1"/>
    <col min="253" max="253" width="38.28515625" customWidth="1"/>
  </cols>
  <sheetData>
    <row r="1" spans="1:7" ht="15.75" x14ac:dyDescent="0.25">
      <c r="A1" s="594" t="s">
        <v>1946</v>
      </c>
      <c r="B1" s="171"/>
      <c r="C1" s="171"/>
      <c r="D1" s="171"/>
      <c r="E1" s="171"/>
      <c r="F1" s="171"/>
    </row>
    <row r="2" spans="1:7" ht="33.75" customHeight="1" x14ac:dyDescent="0.25">
      <c r="A2" s="2432" t="s">
        <v>2613</v>
      </c>
      <c r="B2" s="2432"/>
      <c r="C2" s="2432"/>
      <c r="D2" s="2432"/>
      <c r="E2" s="2432"/>
      <c r="F2" s="2432"/>
      <c r="G2" s="170"/>
    </row>
    <row r="3" spans="1:7" ht="18" customHeight="1" x14ac:dyDescent="0.25">
      <c r="A3" s="21"/>
      <c r="B3" s="171"/>
      <c r="C3" s="171"/>
      <c r="D3" s="171"/>
      <c r="E3" s="696"/>
      <c r="F3" s="188" t="s">
        <v>109</v>
      </c>
    </row>
    <row r="4" spans="1:7" ht="33" customHeight="1" x14ac:dyDescent="0.25">
      <c r="A4" s="2302" t="s">
        <v>1825</v>
      </c>
      <c r="B4" s="2750" t="s">
        <v>1826</v>
      </c>
      <c r="C4" s="2750" t="s">
        <v>1827</v>
      </c>
      <c r="D4" s="2725" t="s">
        <v>1828</v>
      </c>
      <c r="E4" s="2726"/>
      <c r="F4" s="2727"/>
    </row>
    <row r="5" spans="1:7" ht="66" customHeight="1" x14ac:dyDescent="0.25">
      <c r="A5" s="2303"/>
      <c r="B5" s="2751"/>
      <c r="C5" s="2751"/>
      <c r="D5" s="697" t="s">
        <v>1829</v>
      </c>
      <c r="E5" s="698" t="s">
        <v>1830</v>
      </c>
      <c r="F5" s="698" t="s">
        <v>1831</v>
      </c>
    </row>
    <row r="6" spans="1:7" ht="26.25" customHeight="1" x14ac:dyDescent="0.25">
      <c r="A6" s="341" t="s">
        <v>7</v>
      </c>
      <c r="B6" s="834">
        <v>52.2</v>
      </c>
      <c r="C6" s="834">
        <v>39.700000000000003</v>
      </c>
      <c r="D6" s="834">
        <v>36.700000000000003</v>
      </c>
      <c r="E6" s="834">
        <v>19.399999999999999</v>
      </c>
      <c r="F6" s="834">
        <v>4.5999999999999996</v>
      </c>
    </row>
    <row r="7" spans="1:7" ht="22.5" customHeight="1" x14ac:dyDescent="0.25">
      <c r="A7" s="632" t="s">
        <v>695</v>
      </c>
      <c r="B7" s="835">
        <v>84.8</v>
      </c>
      <c r="C7" s="835">
        <v>59.5</v>
      </c>
      <c r="D7" s="835">
        <v>53.4</v>
      </c>
      <c r="E7" s="835">
        <v>29.2</v>
      </c>
      <c r="F7" s="836">
        <v>6.5</v>
      </c>
    </row>
    <row r="8" spans="1:7" ht="22.5" customHeight="1" x14ac:dyDescent="0.25">
      <c r="A8" s="174" t="s">
        <v>958</v>
      </c>
      <c r="B8" s="837" t="s">
        <v>21</v>
      </c>
      <c r="C8" s="837">
        <v>17.100000000000001</v>
      </c>
      <c r="D8" s="837">
        <v>15.9</v>
      </c>
      <c r="E8" s="837">
        <v>12.3</v>
      </c>
      <c r="F8" s="838">
        <v>2.9</v>
      </c>
    </row>
    <row r="9" spans="1:7" ht="34.5" customHeight="1" x14ac:dyDescent="0.25">
      <c r="A9" s="174" t="s">
        <v>1832</v>
      </c>
      <c r="B9" s="837">
        <v>60.6</v>
      </c>
      <c r="C9" s="837">
        <v>37.700000000000003</v>
      </c>
      <c r="D9" s="837">
        <v>35.799999999999997</v>
      </c>
      <c r="E9" s="837">
        <v>16.5</v>
      </c>
      <c r="F9" s="838">
        <v>3.7</v>
      </c>
    </row>
    <row r="10" spans="1:7" ht="22.5" customHeight="1" x14ac:dyDescent="0.25">
      <c r="A10" s="633" t="s">
        <v>1833</v>
      </c>
      <c r="B10" s="838" t="s">
        <v>21</v>
      </c>
      <c r="C10" s="838">
        <v>12.3</v>
      </c>
      <c r="D10" s="838">
        <v>11.3</v>
      </c>
      <c r="E10" s="838">
        <v>6.2</v>
      </c>
      <c r="F10" s="838">
        <v>3.3</v>
      </c>
    </row>
    <row r="11" spans="1:7" ht="22.5" customHeight="1" x14ac:dyDescent="0.25">
      <c r="A11" s="633" t="s">
        <v>1834</v>
      </c>
      <c r="B11" s="838">
        <v>81.7</v>
      </c>
      <c r="C11" s="838">
        <v>65.599999999999994</v>
      </c>
      <c r="D11" s="838">
        <v>60.6</v>
      </c>
      <c r="E11" s="838">
        <v>30.6</v>
      </c>
      <c r="F11" s="838">
        <v>9</v>
      </c>
    </row>
    <row r="12" spans="1:7" ht="22.5" customHeight="1" x14ac:dyDescent="0.25">
      <c r="A12" s="633" t="s">
        <v>1835</v>
      </c>
      <c r="B12" s="838">
        <v>92.3</v>
      </c>
      <c r="C12" s="838">
        <v>44.5</v>
      </c>
      <c r="D12" s="838">
        <v>37.5</v>
      </c>
      <c r="E12" s="838">
        <v>15.4</v>
      </c>
      <c r="F12" s="839" t="s">
        <v>21</v>
      </c>
    </row>
    <row r="13" spans="1:7" ht="22.5" customHeight="1" x14ac:dyDescent="0.25">
      <c r="A13" s="633" t="s">
        <v>1836</v>
      </c>
      <c r="B13" s="838">
        <v>94.4</v>
      </c>
      <c r="C13" s="838">
        <v>60.6</v>
      </c>
      <c r="D13" s="838">
        <v>57.8</v>
      </c>
      <c r="E13" s="838">
        <v>27.8</v>
      </c>
      <c r="F13" s="838">
        <v>5.6</v>
      </c>
    </row>
    <row r="14" spans="1:7" ht="22.5" customHeight="1" x14ac:dyDescent="0.25">
      <c r="A14" s="633" t="s">
        <v>1837</v>
      </c>
      <c r="B14" s="838">
        <v>100</v>
      </c>
      <c r="C14" s="838">
        <v>87.5</v>
      </c>
      <c r="D14" s="838">
        <v>87.5</v>
      </c>
      <c r="E14" s="838">
        <v>12.5</v>
      </c>
      <c r="F14" s="838">
        <v>12.5</v>
      </c>
    </row>
    <row r="15" spans="1:7" ht="22.5" customHeight="1" x14ac:dyDescent="0.25">
      <c r="A15" s="633" t="s">
        <v>1838</v>
      </c>
      <c r="B15" s="838">
        <v>91.4</v>
      </c>
      <c r="C15" s="838">
        <v>68.2</v>
      </c>
      <c r="D15" s="838">
        <v>62.1</v>
      </c>
      <c r="E15" s="838">
        <v>48.9</v>
      </c>
      <c r="F15" s="838">
        <v>3.4</v>
      </c>
    </row>
    <row r="16" spans="1:7" ht="22.5" customHeight="1" x14ac:dyDescent="0.25">
      <c r="A16" s="633" t="s">
        <v>1839</v>
      </c>
      <c r="B16" s="838">
        <v>66.7</v>
      </c>
      <c r="C16" s="838">
        <v>45.1</v>
      </c>
      <c r="D16" s="838">
        <v>44.1</v>
      </c>
      <c r="E16" s="838">
        <v>26.2</v>
      </c>
      <c r="F16" s="838">
        <v>7.8</v>
      </c>
    </row>
    <row r="17" spans="1:6" ht="22.5" customHeight="1" x14ac:dyDescent="0.25">
      <c r="A17" s="633" t="s">
        <v>1840</v>
      </c>
      <c r="B17" s="838">
        <v>85</v>
      </c>
      <c r="C17" s="838">
        <v>65.7</v>
      </c>
      <c r="D17" s="838">
        <v>60.4</v>
      </c>
      <c r="E17" s="838">
        <v>28.2</v>
      </c>
      <c r="F17" s="838">
        <v>7.9</v>
      </c>
    </row>
    <row r="18" spans="1:6" ht="22.5" customHeight="1" x14ac:dyDescent="0.25">
      <c r="A18" s="638" t="s">
        <v>1841</v>
      </c>
      <c r="B18" s="838">
        <v>93.3</v>
      </c>
      <c r="C18" s="838">
        <v>68.099999999999994</v>
      </c>
      <c r="D18" s="838">
        <v>62.8</v>
      </c>
      <c r="E18" s="838">
        <v>42.5</v>
      </c>
      <c r="F18" s="838">
        <v>9.9</v>
      </c>
    </row>
    <row r="19" spans="1:6" ht="22.5" customHeight="1" x14ac:dyDescent="0.25">
      <c r="A19" s="638" t="s">
        <v>1842</v>
      </c>
      <c r="B19" s="838">
        <v>74.2</v>
      </c>
      <c r="C19" s="838">
        <v>47.4</v>
      </c>
      <c r="D19" s="838">
        <v>45.7</v>
      </c>
      <c r="E19" s="838">
        <v>18.899999999999999</v>
      </c>
      <c r="F19" s="838">
        <v>1.4</v>
      </c>
    </row>
    <row r="20" spans="1:6" ht="22.5" customHeight="1" x14ac:dyDescent="0.25">
      <c r="A20" s="639" t="s">
        <v>1843</v>
      </c>
      <c r="B20" s="840">
        <v>82.4</v>
      </c>
      <c r="C20" s="840">
        <v>63.6</v>
      </c>
      <c r="D20" s="840">
        <v>55.6</v>
      </c>
      <c r="E20" s="840">
        <v>36</v>
      </c>
      <c r="F20" s="840">
        <v>6.1</v>
      </c>
    </row>
    <row r="21" spans="1:6" ht="18.75" x14ac:dyDescent="0.25">
      <c r="A21" s="171" t="s">
        <v>2166</v>
      </c>
      <c r="B21" s="171"/>
      <c r="C21" s="171"/>
      <c r="D21" s="171"/>
      <c r="E21" s="171"/>
      <c r="F21" s="171"/>
    </row>
  </sheetData>
  <mergeCells count="5">
    <mergeCell ref="A2:F2"/>
    <mergeCell ref="A4:A5"/>
    <mergeCell ref="B4:B5"/>
    <mergeCell ref="C4:C5"/>
    <mergeCell ref="D4:F4"/>
  </mergeCells>
  <hyperlinks>
    <hyperlink ref="A1" location="'Table of content'!A1" display="Back to Table of Content"/>
  </hyperlinks>
  <printOptions horizontalCentered="1"/>
  <pageMargins left="0.52" right="0.41" top="0.46" bottom="0.47" header="0.23" footer="0.3"/>
  <pageSetup paperSize="9" orientation="landscape"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H22"/>
  <sheetViews>
    <sheetView workbookViewId="0">
      <selection activeCell="H14" sqref="H14"/>
    </sheetView>
  </sheetViews>
  <sheetFormatPr defaultColWidth="15" defaultRowHeight="15" x14ac:dyDescent="0.25"/>
  <cols>
    <col min="1" max="1" width="41.85546875" style="182" customWidth="1"/>
    <col min="2" max="2" width="16.42578125" customWidth="1"/>
    <col min="3" max="3" width="16.7109375" customWidth="1"/>
    <col min="4" max="4" width="12.42578125" customWidth="1"/>
    <col min="5" max="5" width="14" customWidth="1"/>
    <col min="6" max="6" width="11.85546875" customWidth="1"/>
    <col min="7" max="7" width="12.5703125" customWidth="1"/>
    <col min="8" max="252" width="9.140625" customWidth="1"/>
    <col min="253" max="253" width="38.28515625" customWidth="1"/>
  </cols>
  <sheetData>
    <row r="1" spans="1:8" ht="15.75" x14ac:dyDescent="0.25">
      <c r="A1" s="594" t="s">
        <v>1946</v>
      </c>
      <c r="B1" s="171"/>
      <c r="C1" s="171"/>
      <c r="D1" s="171"/>
      <c r="E1" s="171"/>
      <c r="F1" s="171"/>
      <c r="G1" s="171"/>
    </row>
    <row r="2" spans="1:8" ht="34.5" customHeight="1" x14ac:dyDescent="0.25">
      <c r="A2" s="2432" t="s">
        <v>2614</v>
      </c>
      <c r="B2" s="2432"/>
      <c r="C2" s="2432"/>
      <c r="D2" s="2432"/>
      <c r="E2" s="2432"/>
      <c r="F2" s="2432"/>
      <c r="G2" s="2432"/>
    </row>
    <row r="3" spans="1:8" ht="12.75" customHeight="1" x14ac:dyDescent="0.25">
      <c r="A3" s="21"/>
      <c r="B3" s="171"/>
      <c r="C3" s="171"/>
      <c r="D3" s="171"/>
      <c r="E3" s="696"/>
      <c r="F3" s="171"/>
      <c r="G3" s="188" t="s">
        <v>109</v>
      </c>
    </row>
    <row r="4" spans="1:8" ht="39.75" customHeight="1" x14ac:dyDescent="0.25">
      <c r="A4" s="2302" t="s">
        <v>1825</v>
      </c>
      <c r="B4" s="2745" t="s">
        <v>1844</v>
      </c>
      <c r="C4" s="2745" t="s">
        <v>1845</v>
      </c>
      <c r="D4" s="2725" t="s">
        <v>1846</v>
      </c>
      <c r="E4" s="2726"/>
      <c r="F4" s="2726"/>
      <c r="G4" s="2727"/>
    </row>
    <row r="5" spans="1:8" ht="51.75" customHeight="1" x14ac:dyDescent="0.25">
      <c r="A5" s="2303"/>
      <c r="B5" s="2746"/>
      <c r="C5" s="2746"/>
      <c r="D5" s="698" t="s">
        <v>1847</v>
      </c>
      <c r="E5" s="698" t="s">
        <v>1848</v>
      </c>
      <c r="F5" s="698" t="s">
        <v>1849</v>
      </c>
      <c r="G5" s="698" t="s">
        <v>1850</v>
      </c>
    </row>
    <row r="6" spans="1:8" ht="20.25" customHeight="1" x14ac:dyDescent="0.25">
      <c r="A6" s="341" t="s">
        <v>7</v>
      </c>
      <c r="B6" s="841">
        <v>30.5</v>
      </c>
      <c r="C6" s="841">
        <v>22.2</v>
      </c>
      <c r="D6" s="841">
        <v>9.8000000000000007</v>
      </c>
      <c r="E6" s="841">
        <v>9</v>
      </c>
      <c r="F6" s="841">
        <v>7.9</v>
      </c>
      <c r="G6" s="841">
        <v>3.8</v>
      </c>
    </row>
    <row r="7" spans="1:8" ht="22.5" customHeight="1" x14ac:dyDescent="0.25">
      <c r="A7" s="632" t="s">
        <v>695</v>
      </c>
      <c r="B7" s="842">
        <v>42.5</v>
      </c>
      <c r="C7" s="842">
        <v>28.5</v>
      </c>
      <c r="D7" s="842">
        <v>10.7</v>
      </c>
      <c r="E7" s="842">
        <v>13.3</v>
      </c>
      <c r="F7" s="843">
        <v>13.5</v>
      </c>
      <c r="G7" s="843">
        <v>3.8</v>
      </c>
    </row>
    <row r="8" spans="1:8" ht="22.5" customHeight="1" x14ac:dyDescent="0.25">
      <c r="A8" s="174" t="s">
        <v>958</v>
      </c>
      <c r="B8" s="844" t="s">
        <v>21</v>
      </c>
      <c r="C8" s="845">
        <v>20.6</v>
      </c>
      <c r="D8" s="845">
        <v>8.5</v>
      </c>
      <c r="E8" s="844" t="s">
        <v>21</v>
      </c>
      <c r="F8" s="755">
        <v>11</v>
      </c>
      <c r="G8" s="755">
        <v>6.8</v>
      </c>
    </row>
    <row r="9" spans="1:8" ht="34.5" customHeight="1" x14ac:dyDescent="0.25">
      <c r="A9" s="174" t="s">
        <v>1832</v>
      </c>
      <c r="B9" s="845">
        <v>31.8</v>
      </c>
      <c r="C9" s="845">
        <v>13.9</v>
      </c>
      <c r="D9" s="845">
        <v>6.9</v>
      </c>
      <c r="E9" s="845">
        <v>7.3</v>
      </c>
      <c r="F9" s="755">
        <v>5</v>
      </c>
      <c r="G9" s="755">
        <v>1.3</v>
      </c>
    </row>
    <row r="10" spans="1:8" ht="22.5" customHeight="1" x14ac:dyDescent="0.25">
      <c r="A10" s="633" t="s">
        <v>1833</v>
      </c>
      <c r="B10" s="844" t="s">
        <v>21</v>
      </c>
      <c r="C10" s="755">
        <v>21.7</v>
      </c>
      <c r="D10" s="755">
        <v>6.8</v>
      </c>
      <c r="E10" s="755">
        <v>0.4</v>
      </c>
      <c r="F10" s="755">
        <v>9.5</v>
      </c>
      <c r="G10" s="755">
        <v>11.4</v>
      </c>
    </row>
    <row r="11" spans="1:8" ht="22.5" customHeight="1" x14ac:dyDescent="0.25">
      <c r="A11" s="633" t="s">
        <v>1834</v>
      </c>
      <c r="B11" s="755">
        <v>64.599999999999994</v>
      </c>
      <c r="C11" s="755">
        <v>36.299999999999997</v>
      </c>
      <c r="D11" s="755">
        <v>16.2</v>
      </c>
      <c r="E11" s="755">
        <v>19.7</v>
      </c>
      <c r="F11" s="755">
        <v>11.9</v>
      </c>
      <c r="G11" s="755">
        <v>2</v>
      </c>
    </row>
    <row r="12" spans="1:8" ht="22.5" customHeight="1" x14ac:dyDescent="0.25">
      <c r="A12" s="633" t="s">
        <v>1835</v>
      </c>
      <c r="B12" s="755">
        <v>37.9</v>
      </c>
      <c r="C12" s="755">
        <v>16</v>
      </c>
      <c r="D12" s="755">
        <v>7.7</v>
      </c>
      <c r="E12" s="755">
        <v>8.3000000000000007</v>
      </c>
      <c r="F12" s="844" t="s">
        <v>21</v>
      </c>
      <c r="G12" s="844" t="s">
        <v>21</v>
      </c>
    </row>
    <row r="13" spans="1:8" ht="22.5" customHeight="1" x14ac:dyDescent="0.25">
      <c r="A13" s="633" t="s">
        <v>1836</v>
      </c>
      <c r="B13" s="755">
        <v>57.1</v>
      </c>
      <c r="C13" s="755">
        <v>17.100000000000001</v>
      </c>
      <c r="D13" s="755">
        <v>5.7</v>
      </c>
      <c r="E13" s="755">
        <v>14.3</v>
      </c>
      <c r="F13" s="844" t="s">
        <v>21</v>
      </c>
      <c r="G13" s="844" t="s">
        <v>21</v>
      </c>
    </row>
    <row r="14" spans="1:8" ht="22.5" customHeight="1" x14ac:dyDescent="0.25">
      <c r="A14" s="633" t="s">
        <v>1837</v>
      </c>
      <c r="B14" s="755">
        <v>75</v>
      </c>
      <c r="C14" s="755">
        <v>37.5</v>
      </c>
      <c r="D14" s="755">
        <v>12.5</v>
      </c>
      <c r="E14" s="755">
        <v>12.5</v>
      </c>
      <c r="F14" s="755">
        <v>12.5</v>
      </c>
      <c r="G14" s="844" t="s">
        <v>21</v>
      </c>
      <c r="H14" s="1748"/>
    </row>
    <row r="15" spans="1:8" ht="22.5" customHeight="1" x14ac:dyDescent="0.25">
      <c r="A15" s="633" t="s">
        <v>1838</v>
      </c>
      <c r="B15" s="755">
        <v>65</v>
      </c>
      <c r="C15" s="755">
        <v>41.8</v>
      </c>
      <c r="D15" s="755">
        <v>31.3</v>
      </c>
      <c r="E15" s="755">
        <v>28.2</v>
      </c>
      <c r="F15" s="755">
        <v>1</v>
      </c>
      <c r="G15" s="844" t="s">
        <v>21</v>
      </c>
    </row>
    <row r="16" spans="1:8" ht="22.5" customHeight="1" x14ac:dyDescent="0.25">
      <c r="A16" s="633" t="s">
        <v>1839</v>
      </c>
      <c r="B16" s="755">
        <v>56.6</v>
      </c>
      <c r="C16" s="755">
        <v>25.8</v>
      </c>
      <c r="D16" s="755">
        <v>11.7</v>
      </c>
      <c r="E16" s="755">
        <v>17.5</v>
      </c>
      <c r="F16" s="755">
        <v>4.5999999999999996</v>
      </c>
      <c r="G16" s="755">
        <v>3.8</v>
      </c>
    </row>
    <row r="17" spans="1:7" ht="22.5" customHeight="1" x14ac:dyDescent="0.25">
      <c r="A17" s="633" t="s">
        <v>1840</v>
      </c>
      <c r="B17" s="755">
        <v>70.5</v>
      </c>
      <c r="C17" s="755">
        <v>44.4</v>
      </c>
      <c r="D17" s="755">
        <v>10.7</v>
      </c>
      <c r="E17" s="755">
        <v>27.5</v>
      </c>
      <c r="F17" s="755">
        <v>11.8</v>
      </c>
      <c r="G17" s="844" t="s">
        <v>21</v>
      </c>
    </row>
    <row r="18" spans="1:7" ht="22.5" customHeight="1" x14ac:dyDescent="0.25">
      <c r="A18" s="638" t="s">
        <v>1841</v>
      </c>
      <c r="B18" s="755">
        <v>72.5</v>
      </c>
      <c r="C18" s="755">
        <v>39.200000000000003</v>
      </c>
      <c r="D18" s="755">
        <v>26.3</v>
      </c>
      <c r="E18" s="755">
        <v>25.7</v>
      </c>
      <c r="F18" s="755">
        <v>1.2</v>
      </c>
      <c r="G18" s="844" t="s">
        <v>21</v>
      </c>
    </row>
    <row r="19" spans="1:7" ht="22.5" customHeight="1" x14ac:dyDescent="0.25">
      <c r="A19" s="638" t="s">
        <v>1842</v>
      </c>
      <c r="B19" s="755">
        <v>40.700000000000003</v>
      </c>
      <c r="C19" s="755">
        <v>24.7</v>
      </c>
      <c r="D19" s="755">
        <v>10.3</v>
      </c>
      <c r="E19" s="755">
        <v>17.899999999999999</v>
      </c>
      <c r="F19" s="755">
        <v>5.9</v>
      </c>
      <c r="G19" s="844" t="s">
        <v>21</v>
      </c>
    </row>
    <row r="20" spans="1:7" ht="22.5" customHeight="1" x14ac:dyDescent="0.25">
      <c r="A20" s="639" t="s">
        <v>1843</v>
      </c>
      <c r="B20" s="846">
        <v>44.2</v>
      </c>
      <c r="C20" s="846">
        <v>27.5</v>
      </c>
      <c r="D20" s="846">
        <v>15.2</v>
      </c>
      <c r="E20" s="846">
        <v>15.5</v>
      </c>
      <c r="F20" s="846">
        <v>3.1</v>
      </c>
      <c r="G20" s="847" t="s">
        <v>21</v>
      </c>
    </row>
    <row r="21" spans="1:7" ht="3" customHeight="1" x14ac:dyDescent="0.25">
      <c r="A21" s="171"/>
      <c r="B21" s="171"/>
      <c r="C21" s="171"/>
      <c r="D21" s="171"/>
      <c r="E21" s="171"/>
      <c r="F21" s="171"/>
      <c r="G21" s="171"/>
    </row>
    <row r="22" spans="1:7" ht="18.75" x14ac:dyDescent="0.25">
      <c r="A22" s="171" t="s">
        <v>2166</v>
      </c>
      <c r="B22" s="171"/>
      <c r="C22" s="171"/>
      <c r="D22" s="171"/>
      <c r="E22" s="171"/>
      <c r="F22" s="171"/>
      <c r="G22" s="171"/>
    </row>
  </sheetData>
  <mergeCells count="5">
    <mergeCell ref="A2:G2"/>
    <mergeCell ref="A4:A5"/>
    <mergeCell ref="B4:B5"/>
    <mergeCell ref="C4:C5"/>
    <mergeCell ref="D4:G4"/>
  </mergeCells>
  <hyperlinks>
    <hyperlink ref="A1" location="'Table of content'!A1" display="Back to Table of Content"/>
  </hyperlinks>
  <printOptions horizontalCentered="1"/>
  <pageMargins left="0.7" right="0.34" top="0.75" bottom="0.37"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I42"/>
  <sheetViews>
    <sheetView topLeftCell="A34" zoomScaleNormal="100" zoomScaleSheetLayoutView="100" workbookViewId="0">
      <selection activeCell="N11" sqref="N11"/>
    </sheetView>
  </sheetViews>
  <sheetFormatPr defaultColWidth="9.140625" defaultRowHeight="16.5" customHeight="1" x14ac:dyDescent="0.25"/>
  <cols>
    <col min="1" max="4" width="9.140625" style="77"/>
    <col min="5" max="5" width="18.7109375" style="77" customWidth="1"/>
    <col min="6" max="6" width="17.5703125" style="77" customWidth="1"/>
    <col min="7" max="8" width="13.42578125" style="77" customWidth="1"/>
    <col min="9" max="16384" width="9.140625" style="77"/>
  </cols>
  <sheetData>
    <row r="1" spans="1:9" ht="19.5" customHeight="1" x14ac:dyDescent="0.25">
      <c r="A1" s="344" t="s">
        <v>1946</v>
      </c>
    </row>
    <row r="2" spans="1:9" ht="21" customHeight="1" x14ac:dyDescent="0.25">
      <c r="A2" s="2018" t="s">
        <v>3032</v>
      </c>
      <c r="B2" s="2018"/>
      <c r="C2" s="2018"/>
      <c r="D2" s="2018"/>
      <c r="E2" s="2018"/>
      <c r="F2" s="2018"/>
      <c r="G2" s="1042"/>
      <c r="H2" s="333"/>
      <c r="I2"/>
    </row>
    <row r="3" spans="1:9" ht="1.5" customHeight="1" x14ac:dyDescent="0.25"/>
    <row r="4" spans="1:9" ht="26.25" customHeight="1" x14ac:dyDescent="0.25">
      <c r="A4" s="371" t="s">
        <v>534</v>
      </c>
      <c r="B4" s="372"/>
      <c r="C4" s="373"/>
      <c r="D4" s="373"/>
      <c r="E4" s="374"/>
      <c r="F4" s="375" t="s">
        <v>86</v>
      </c>
      <c r="G4" s="1045">
        <v>2023</v>
      </c>
      <c r="H4" s="1045" t="s">
        <v>3211</v>
      </c>
      <c r="I4" s="1043"/>
    </row>
    <row r="5" spans="1:9" ht="20.25" customHeight="1" x14ac:dyDescent="0.25">
      <c r="A5" s="376" t="s">
        <v>535</v>
      </c>
      <c r="B5" s="377"/>
      <c r="C5" s="1237"/>
      <c r="D5" s="1237"/>
      <c r="E5" s="1238"/>
      <c r="F5" s="378"/>
      <c r="G5" s="1239"/>
      <c r="H5" s="1239"/>
    </row>
    <row r="6" spans="1:9" ht="26.25" customHeight="1" x14ac:dyDescent="0.25">
      <c r="A6" s="1240" t="s">
        <v>547</v>
      </c>
      <c r="B6" s="379"/>
      <c r="C6" s="379"/>
      <c r="D6" s="379"/>
      <c r="E6" s="1241"/>
      <c r="F6" s="1242" t="s">
        <v>536</v>
      </c>
      <c r="G6" s="1608">
        <v>14915</v>
      </c>
      <c r="H6" s="1608">
        <v>14915</v>
      </c>
    </row>
    <row r="7" spans="1:9" ht="26.25" customHeight="1" x14ac:dyDescent="0.25">
      <c r="A7" s="1240" t="s">
        <v>548</v>
      </c>
      <c r="B7" s="379"/>
      <c r="C7" s="379"/>
      <c r="D7" s="379"/>
      <c r="E7" s="1241"/>
      <c r="F7" s="1242" t="s">
        <v>536</v>
      </c>
      <c r="G7" s="1608">
        <v>13953</v>
      </c>
      <c r="H7" s="1608">
        <v>13953</v>
      </c>
    </row>
    <row r="8" spans="1:9" ht="26.25" customHeight="1" x14ac:dyDescent="0.35">
      <c r="A8" s="1240" t="s">
        <v>611</v>
      </c>
      <c r="B8" s="379"/>
      <c r="C8" s="379"/>
      <c r="D8" s="379"/>
      <c r="E8" s="1241"/>
      <c r="F8" s="1242" t="s">
        <v>2092</v>
      </c>
      <c r="G8" s="1609" t="s">
        <v>3026</v>
      </c>
      <c r="H8" s="1609" t="s">
        <v>3027</v>
      </c>
    </row>
    <row r="9" spans="1:9" ht="26.25" customHeight="1" x14ac:dyDescent="0.25">
      <c r="A9" s="1240" t="s">
        <v>612</v>
      </c>
      <c r="B9" s="379"/>
      <c r="C9" s="379"/>
      <c r="D9" s="379"/>
      <c r="E9" s="1241"/>
      <c r="F9" s="1242" t="s">
        <v>537</v>
      </c>
      <c r="G9" s="1609" t="s">
        <v>3028</v>
      </c>
      <c r="H9" s="1609" t="s">
        <v>3029</v>
      </c>
    </row>
    <row r="10" spans="1:9" ht="25.5" customHeight="1" x14ac:dyDescent="0.25">
      <c r="A10" s="1240" t="s">
        <v>2425</v>
      </c>
      <c r="B10" s="379"/>
      <c r="C10" s="379"/>
      <c r="D10" s="379"/>
      <c r="E10" s="1241"/>
      <c r="F10" s="1243" t="s">
        <v>538</v>
      </c>
      <c r="G10" s="1609" t="s">
        <v>3030</v>
      </c>
      <c r="H10" s="1609" t="s">
        <v>3031</v>
      </c>
    </row>
    <row r="11" spans="1:9" ht="24" customHeight="1" x14ac:dyDescent="0.25">
      <c r="A11" s="1240" t="s">
        <v>549</v>
      </c>
      <c r="B11" s="379"/>
      <c r="C11" s="379"/>
      <c r="D11" s="379"/>
      <c r="E11" s="1241"/>
      <c r="F11" s="1242" t="s">
        <v>539</v>
      </c>
      <c r="G11" s="1610">
        <v>3265.4659749999996</v>
      </c>
      <c r="H11" s="1611">
        <v>3417.638739</v>
      </c>
    </row>
    <row r="12" spans="1:9" ht="24.75" customHeight="1" x14ac:dyDescent="0.25">
      <c r="A12" s="1240" t="s">
        <v>550</v>
      </c>
      <c r="B12" s="379"/>
      <c r="C12" s="379"/>
      <c r="D12" s="379"/>
      <c r="E12" s="1241"/>
      <c r="F12" s="1242" t="s">
        <v>109</v>
      </c>
      <c r="G12" s="1610">
        <v>17.600000000000001</v>
      </c>
      <c r="H12" s="1611">
        <v>18.2</v>
      </c>
    </row>
    <row r="13" spans="1:9" ht="23.25" customHeight="1" x14ac:dyDescent="0.25">
      <c r="A13" s="1240" t="s">
        <v>2426</v>
      </c>
      <c r="B13" s="379"/>
      <c r="C13" s="379"/>
      <c r="D13" s="379"/>
      <c r="E13" s="1241"/>
      <c r="F13" s="1242" t="s">
        <v>540</v>
      </c>
      <c r="G13" s="1610">
        <v>1537.6</v>
      </c>
      <c r="H13" s="1611">
        <v>1614.9</v>
      </c>
    </row>
    <row r="14" spans="1:9" ht="24.75" customHeight="1" x14ac:dyDescent="0.25">
      <c r="A14" s="1240" t="s">
        <v>551</v>
      </c>
      <c r="B14" s="379"/>
      <c r="C14" s="379"/>
      <c r="D14" s="379"/>
      <c r="E14" s="1241"/>
      <c r="F14" s="1242" t="s">
        <v>109</v>
      </c>
      <c r="G14" s="1610">
        <v>9.8000000000000007</v>
      </c>
      <c r="H14" s="1611">
        <v>9.1</v>
      </c>
    </row>
    <row r="15" spans="1:9" ht="26.25" customHeight="1" x14ac:dyDescent="0.25">
      <c r="A15" s="1240" t="s">
        <v>552</v>
      </c>
      <c r="B15" s="379"/>
      <c r="C15" s="379"/>
      <c r="D15" s="379"/>
      <c r="E15" s="1241"/>
      <c r="F15" s="1244" t="s">
        <v>541</v>
      </c>
      <c r="G15" s="1610">
        <v>1.22</v>
      </c>
      <c r="H15" s="1610">
        <v>1.3</v>
      </c>
    </row>
    <row r="16" spans="1:9" ht="26.25" customHeight="1" x14ac:dyDescent="0.25">
      <c r="A16" s="1240" t="s">
        <v>553</v>
      </c>
      <c r="B16" s="379"/>
      <c r="C16" s="379"/>
      <c r="D16" s="379"/>
      <c r="E16" s="1241"/>
      <c r="F16" s="1244" t="s">
        <v>541</v>
      </c>
      <c r="G16" s="1610">
        <v>0.77</v>
      </c>
      <c r="H16" s="1612">
        <v>0.81</v>
      </c>
    </row>
    <row r="17" spans="1:8" ht="43.5" customHeight="1" x14ac:dyDescent="0.25">
      <c r="A17" s="2019" t="s">
        <v>600</v>
      </c>
      <c r="B17" s="2020"/>
      <c r="C17" s="2020"/>
      <c r="D17" s="2020"/>
      <c r="E17" s="2021"/>
      <c r="F17" s="1243" t="s">
        <v>2427</v>
      </c>
      <c r="G17" s="1610">
        <v>0.3</v>
      </c>
      <c r="H17" s="1610">
        <v>0.3</v>
      </c>
    </row>
    <row r="18" spans="1:8" ht="20.25" customHeight="1" x14ac:dyDescent="0.25">
      <c r="A18" s="380" t="s">
        <v>542</v>
      </c>
      <c r="B18" s="1245"/>
      <c r="C18" s="1245"/>
      <c r="D18" s="1245"/>
      <c r="E18" s="1246"/>
      <c r="F18" s="381"/>
      <c r="G18" s="1613"/>
      <c r="H18" s="1613"/>
    </row>
    <row r="19" spans="1:8" ht="26.25" customHeight="1" x14ac:dyDescent="0.25">
      <c r="A19" s="2022" t="s">
        <v>554</v>
      </c>
      <c r="B19" s="2023"/>
      <c r="C19" s="2023"/>
      <c r="D19" s="2023"/>
      <c r="E19" s="2024"/>
      <c r="F19" s="382" t="s">
        <v>498</v>
      </c>
      <c r="G19" s="1608">
        <v>41997</v>
      </c>
      <c r="H19" s="1608">
        <v>42012</v>
      </c>
    </row>
    <row r="20" spans="1:8" ht="26.25" customHeight="1" x14ac:dyDescent="0.25">
      <c r="A20" s="1235" t="s">
        <v>555</v>
      </c>
      <c r="B20" s="1247"/>
      <c r="C20" s="1247"/>
      <c r="D20" s="1247"/>
      <c r="E20" s="1236"/>
      <c r="F20" s="382" t="s">
        <v>109</v>
      </c>
      <c r="G20" s="1610">
        <v>22.5</v>
      </c>
      <c r="H20" s="1610">
        <v>22.5</v>
      </c>
    </row>
    <row r="21" spans="1:8" ht="26.25" customHeight="1" x14ac:dyDescent="0.25">
      <c r="A21" s="1240" t="s">
        <v>556</v>
      </c>
      <c r="B21" s="379"/>
      <c r="C21" s="379"/>
      <c r="D21" s="379"/>
      <c r="E21" s="1241"/>
      <c r="F21" s="1242" t="s">
        <v>538</v>
      </c>
      <c r="G21" s="1608">
        <v>36279</v>
      </c>
      <c r="H21" s="1608">
        <v>37362</v>
      </c>
    </row>
    <row r="22" spans="1:8" ht="26.25" customHeight="1" x14ac:dyDescent="0.25">
      <c r="A22" s="1240" t="s">
        <v>557</v>
      </c>
      <c r="B22" s="1248"/>
      <c r="C22" s="379"/>
      <c r="D22" s="379"/>
      <c r="E22" s="1241"/>
      <c r="F22" s="1242" t="s">
        <v>498</v>
      </c>
      <c r="G22" s="1608">
        <v>13458</v>
      </c>
      <c r="H22" s="1608">
        <v>13489.776</v>
      </c>
    </row>
    <row r="23" spans="1:8" ht="26.25" customHeight="1" x14ac:dyDescent="0.25">
      <c r="A23" s="1240" t="s">
        <v>558</v>
      </c>
      <c r="B23" s="379"/>
      <c r="C23" s="379"/>
      <c r="D23" s="379"/>
      <c r="E23" s="1241"/>
      <c r="F23" s="1242" t="s">
        <v>543</v>
      </c>
      <c r="G23" s="1608">
        <v>2543</v>
      </c>
      <c r="H23" s="1608">
        <v>2180</v>
      </c>
    </row>
    <row r="24" spans="1:8" ht="26.25" customHeight="1" x14ac:dyDescent="0.25">
      <c r="A24" s="1240" t="s">
        <v>559</v>
      </c>
      <c r="B24" s="379"/>
      <c r="C24" s="379"/>
      <c r="D24" s="379"/>
      <c r="E24" s="1241"/>
      <c r="F24" s="1242" t="s">
        <v>544</v>
      </c>
      <c r="G24" s="1610">
        <v>27.6</v>
      </c>
      <c r="H24" s="1610">
        <v>27.9</v>
      </c>
    </row>
    <row r="25" spans="1:8" ht="26.25" customHeight="1" x14ac:dyDescent="0.25">
      <c r="A25" s="1240" t="s">
        <v>560</v>
      </c>
      <c r="B25" s="379"/>
      <c r="C25" s="379"/>
      <c r="D25" s="379"/>
      <c r="E25" s="1241"/>
      <c r="F25" s="1242" t="s">
        <v>544</v>
      </c>
      <c r="G25" s="1610">
        <v>20.399999999999999</v>
      </c>
      <c r="H25" s="1610">
        <v>20.6</v>
      </c>
    </row>
    <row r="26" spans="1:8" ht="26.25" customHeight="1" x14ac:dyDescent="0.25">
      <c r="A26" s="1240" t="s">
        <v>658</v>
      </c>
      <c r="B26" s="379"/>
      <c r="C26" s="379"/>
      <c r="D26" s="379"/>
      <c r="E26" s="1241"/>
      <c r="F26" s="1242" t="s">
        <v>544</v>
      </c>
      <c r="G26" s="1610">
        <v>23.9</v>
      </c>
      <c r="H26" s="1610">
        <v>24.3</v>
      </c>
    </row>
    <row r="27" spans="1:8" ht="26.25" customHeight="1" x14ac:dyDescent="0.25">
      <c r="A27" s="1240" t="s">
        <v>659</v>
      </c>
      <c r="B27" s="379"/>
      <c r="C27" s="379"/>
      <c r="D27" s="379"/>
      <c r="E27" s="1241"/>
      <c r="F27" s="1242" t="s">
        <v>920</v>
      </c>
      <c r="G27" s="1608">
        <v>618</v>
      </c>
      <c r="H27" s="1608">
        <v>621</v>
      </c>
    </row>
    <row r="28" spans="1:8" ht="26.25" customHeight="1" x14ac:dyDescent="0.25">
      <c r="A28" s="1240" t="s">
        <v>660</v>
      </c>
      <c r="B28" s="379"/>
      <c r="C28" s="379"/>
      <c r="D28" s="379"/>
      <c r="E28" s="1241"/>
      <c r="F28" s="1249" t="s">
        <v>545</v>
      </c>
      <c r="G28" s="1610">
        <v>192.33293783091929</v>
      </c>
      <c r="H28" s="1610">
        <v>200</v>
      </c>
    </row>
    <row r="29" spans="1:8" ht="24" customHeight="1" x14ac:dyDescent="0.25">
      <c r="A29" s="1240" t="s">
        <v>2428</v>
      </c>
      <c r="B29" s="379"/>
      <c r="C29" s="379"/>
      <c r="D29" s="379"/>
      <c r="E29" s="1241"/>
      <c r="F29" s="1250" t="s">
        <v>546</v>
      </c>
      <c r="G29" s="1614">
        <v>1.2</v>
      </c>
      <c r="H29" s="1615">
        <v>1.1000000000000001</v>
      </c>
    </row>
    <row r="30" spans="1:8" ht="6" customHeight="1" x14ac:dyDescent="0.25">
      <c r="A30" s="1251"/>
      <c r="B30" s="1252"/>
      <c r="C30" s="1252"/>
      <c r="D30" s="1252"/>
      <c r="E30" s="1253"/>
      <c r="F30" s="1254"/>
      <c r="G30" s="1255"/>
      <c r="H30" s="1255"/>
    </row>
    <row r="31" spans="1:8" ht="20.25" customHeight="1" x14ac:dyDescent="0.25">
      <c r="A31" s="2025" t="s">
        <v>577</v>
      </c>
      <c r="B31" s="2025"/>
      <c r="C31" s="2025"/>
      <c r="D31" s="2025"/>
      <c r="E31" s="2025"/>
      <c r="F31" s="2025"/>
      <c r="G31" s="2025"/>
      <c r="H31" s="2025"/>
    </row>
    <row r="32" spans="1:8" ht="21.75" customHeight="1" x14ac:dyDescent="0.25">
      <c r="A32" s="2026" t="s">
        <v>2901</v>
      </c>
      <c r="B32" s="2027"/>
      <c r="C32" s="2027"/>
      <c r="D32" s="2027"/>
      <c r="E32" s="2028"/>
      <c r="F32" s="381" t="s">
        <v>578</v>
      </c>
      <c r="G32" s="2029">
        <v>322</v>
      </c>
      <c r="H32" s="2030"/>
    </row>
    <row r="33" spans="1:8" ht="21.75" customHeight="1" x14ac:dyDescent="0.25">
      <c r="A33" s="2037" t="s">
        <v>2902</v>
      </c>
      <c r="B33" s="2038"/>
      <c r="C33" s="2038"/>
      <c r="D33" s="2038"/>
      <c r="E33" s="2039"/>
      <c r="F33" s="383" t="s">
        <v>578</v>
      </c>
      <c r="G33" s="2040">
        <v>150</v>
      </c>
      <c r="H33" s="2041"/>
    </row>
    <row r="34" spans="1:8" ht="21.75" customHeight="1" x14ac:dyDescent="0.25">
      <c r="A34" s="2037" t="s">
        <v>2903</v>
      </c>
      <c r="B34" s="2038"/>
      <c r="C34" s="2038"/>
      <c r="D34" s="2038"/>
      <c r="E34" s="2039"/>
      <c r="F34" s="383" t="s">
        <v>2093</v>
      </c>
      <c r="G34" s="2040">
        <v>300</v>
      </c>
      <c r="H34" s="2041"/>
    </row>
    <row r="35" spans="1:8" ht="21.75" customHeight="1" x14ac:dyDescent="0.25">
      <c r="A35" s="2037" t="s">
        <v>1909</v>
      </c>
      <c r="B35" s="2038"/>
      <c r="C35" s="2038"/>
      <c r="D35" s="2038"/>
      <c r="E35" s="2039"/>
      <c r="F35" s="383" t="s">
        <v>2093</v>
      </c>
      <c r="G35" s="2040">
        <v>243</v>
      </c>
      <c r="H35" s="2041"/>
    </row>
    <row r="36" spans="1:8" ht="21.75" customHeight="1" x14ac:dyDescent="0.25">
      <c r="A36" s="2032" t="s">
        <v>1910</v>
      </c>
      <c r="B36" s="2033"/>
      <c r="C36" s="2033"/>
      <c r="D36" s="2033"/>
      <c r="E36" s="2034"/>
      <c r="F36" s="384" t="s">
        <v>2093</v>
      </c>
      <c r="G36" s="2035" t="s">
        <v>2680</v>
      </c>
      <c r="H36" s="2036"/>
    </row>
    <row r="37" spans="1:8" ht="3" customHeight="1" x14ac:dyDescent="0.25">
      <c r="A37" s="379"/>
      <c r="B37" s="379"/>
      <c r="C37" s="379"/>
      <c r="D37" s="379"/>
      <c r="E37" s="379"/>
      <c r="F37" s="385"/>
      <c r="G37" s="386"/>
      <c r="H37" s="386"/>
    </row>
    <row r="38" spans="1:8" ht="16.5" customHeight="1" x14ac:dyDescent="0.25">
      <c r="B38" s="379"/>
      <c r="C38" s="379"/>
      <c r="D38" s="379"/>
      <c r="E38" s="379"/>
      <c r="F38" s="78"/>
      <c r="G38" s="79"/>
      <c r="H38" s="79"/>
    </row>
    <row r="39" spans="1:8" ht="16.5" customHeight="1" x14ac:dyDescent="0.25">
      <c r="A39" s="2031" t="s">
        <v>2900</v>
      </c>
      <c r="B39" s="2031"/>
      <c r="C39" s="2031"/>
      <c r="D39" s="2031"/>
      <c r="E39" s="2031"/>
      <c r="F39" s="2031"/>
    </row>
    <row r="40" spans="1:8" ht="16.5" customHeight="1" x14ac:dyDescent="0.25">
      <c r="A40" s="1043"/>
    </row>
    <row r="41" spans="1:8" ht="16.5" customHeight="1" x14ac:dyDescent="0.25">
      <c r="C41" s="80"/>
      <c r="F41" s="81"/>
    </row>
    <row r="42" spans="1:8" ht="16.5" customHeight="1" x14ac:dyDescent="0.25">
      <c r="C42" s="80"/>
      <c r="E42" s="81"/>
      <c r="F42" s="81"/>
    </row>
  </sheetData>
  <mergeCells count="15">
    <mergeCell ref="A39:F39"/>
    <mergeCell ref="A36:E36"/>
    <mergeCell ref="G36:H36"/>
    <mergeCell ref="A33:E33"/>
    <mergeCell ref="G33:H33"/>
    <mergeCell ref="A34:E34"/>
    <mergeCell ref="G34:H34"/>
    <mergeCell ref="A35:E35"/>
    <mergeCell ref="G35:H35"/>
    <mergeCell ref="A2:F2"/>
    <mergeCell ref="A17:E17"/>
    <mergeCell ref="A19:E19"/>
    <mergeCell ref="A31:H31"/>
    <mergeCell ref="A32:E32"/>
    <mergeCell ref="G32:H32"/>
  </mergeCells>
  <hyperlinks>
    <hyperlink ref="A1" location="'Table of content'!A1" display="Back to Table of Content"/>
  </hyperlinks>
  <pageMargins left="0.5" right="0.25" top="0.71" bottom="0.25" header="0.21" footer="0.31496063000000002"/>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6" tint="-0.499984740745262"/>
  </sheetPr>
  <dimension ref="A1:G72"/>
  <sheetViews>
    <sheetView topLeftCell="A52" workbookViewId="0">
      <selection activeCell="F5" sqref="E5:F5"/>
    </sheetView>
  </sheetViews>
  <sheetFormatPr defaultColWidth="9.140625" defaultRowHeight="15" x14ac:dyDescent="0.25"/>
  <cols>
    <col min="1" max="1" width="4.85546875" style="18" customWidth="1"/>
    <col min="2" max="2" width="40.42578125" style="17" customWidth="1"/>
    <col min="3" max="3" width="21.5703125" style="18" customWidth="1"/>
    <col min="4" max="4" width="28.28515625" style="18" customWidth="1"/>
    <col min="5" max="16384" width="9.140625" style="18"/>
  </cols>
  <sheetData>
    <row r="1" spans="1:7" ht="15.75" x14ac:dyDescent="0.25">
      <c r="A1" s="390" t="s">
        <v>1946</v>
      </c>
      <c r="B1" s="390"/>
      <c r="C1" s="390"/>
      <c r="D1" s="390"/>
      <c r="E1" s="110"/>
      <c r="F1" s="110"/>
      <c r="G1" s="110"/>
    </row>
    <row r="2" spans="1:7" ht="21.75" customHeight="1" x14ac:dyDescent="0.25">
      <c r="A2" s="278" t="s">
        <v>3212</v>
      </c>
      <c r="B2" s="388"/>
      <c r="C2" s="389"/>
      <c r="D2" s="389"/>
    </row>
    <row r="3" spans="1:7" ht="11.25" customHeight="1" x14ac:dyDescent="0.25">
      <c r="A3" s="389"/>
      <c r="B3" s="388"/>
      <c r="C3" s="389"/>
      <c r="D3" s="389"/>
    </row>
    <row r="4" spans="1:7" ht="27" customHeight="1" x14ac:dyDescent="0.25">
      <c r="A4" s="2042" t="s">
        <v>146</v>
      </c>
      <c r="B4" s="2042"/>
      <c r="C4" s="334" t="s">
        <v>142</v>
      </c>
      <c r="D4" s="334" t="s">
        <v>568</v>
      </c>
    </row>
    <row r="5" spans="1:7" ht="15.75" x14ac:dyDescent="0.25">
      <c r="A5" s="38">
        <v>1</v>
      </c>
      <c r="B5" s="37" t="s">
        <v>437</v>
      </c>
      <c r="C5" s="2048" t="s">
        <v>144</v>
      </c>
      <c r="D5" s="874">
        <v>31.6</v>
      </c>
      <c r="E5" s="864"/>
    </row>
    <row r="6" spans="1:7" ht="15.75" x14ac:dyDescent="0.25">
      <c r="A6" s="38">
        <v>2</v>
      </c>
      <c r="B6" s="37" t="s">
        <v>438</v>
      </c>
      <c r="C6" s="2047"/>
      <c r="D6" s="104">
        <v>168.8</v>
      </c>
      <c r="E6" s="864"/>
    </row>
    <row r="7" spans="1:7" ht="15.75" x14ac:dyDescent="0.25">
      <c r="A7" s="38">
        <v>3</v>
      </c>
      <c r="B7" s="37" t="s">
        <v>439</v>
      </c>
      <c r="C7" s="2047"/>
      <c r="D7" s="104">
        <f>6330*0.0001</f>
        <v>0.63300000000000001</v>
      </c>
    </row>
    <row r="8" spans="1:7" ht="15.75" x14ac:dyDescent="0.25">
      <c r="A8" s="38">
        <v>4</v>
      </c>
      <c r="B8" s="37" t="s">
        <v>440</v>
      </c>
      <c r="C8" s="2047"/>
      <c r="D8" s="104">
        <v>253.25</v>
      </c>
    </row>
    <row r="9" spans="1:7" ht="15.75" x14ac:dyDescent="0.25">
      <c r="A9" s="38">
        <v>5</v>
      </c>
      <c r="B9" s="37" t="s">
        <v>441</v>
      </c>
      <c r="C9" s="2047"/>
      <c r="D9" s="104">
        <v>42.21</v>
      </c>
    </row>
    <row r="10" spans="1:7" ht="15.75" x14ac:dyDescent="0.25">
      <c r="A10" s="38">
        <v>6</v>
      </c>
      <c r="B10" s="37" t="s">
        <v>442</v>
      </c>
      <c r="C10" s="2047"/>
      <c r="D10" s="104">
        <v>76</v>
      </c>
    </row>
    <row r="11" spans="1:7" ht="15.75" x14ac:dyDescent="0.25">
      <c r="A11" s="38">
        <v>7</v>
      </c>
      <c r="B11" s="37" t="s">
        <v>110</v>
      </c>
      <c r="C11" s="2047"/>
      <c r="D11" s="104">
        <v>4.96</v>
      </c>
    </row>
    <row r="12" spans="1:7" ht="15.75" x14ac:dyDescent="0.25">
      <c r="A12" s="38">
        <v>8</v>
      </c>
      <c r="B12" s="37" t="s">
        <v>111</v>
      </c>
      <c r="C12" s="2047"/>
      <c r="D12" s="104">
        <v>10.119999999999999</v>
      </c>
    </row>
    <row r="13" spans="1:7" ht="15.75" x14ac:dyDescent="0.25">
      <c r="A13" s="38">
        <v>9</v>
      </c>
      <c r="B13" s="37" t="s">
        <v>443</v>
      </c>
      <c r="C13" s="2047"/>
      <c r="D13" s="104">
        <v>128</v>
      </c>
      <c r="E13" s="72"/>
    </row>
    <row r="14" spans="1:7" ht="15.75" x14ac:dyDescent="0.25">
      <c r="A14" s="38">
        <v>10</v>
      </c>
      <c r="B14" s="37" t="s">
        <v>112</v>
      </c>
      <c r="C14" s="2047"/>
      <c r="D14" s="104">
        <f>380*0.0001</f>
        <v>3.7999999999999999E-2</v>
      </c>
    </row>
    <row r="15" spans="1:7" ht="15.75" x14ac:dyDescent="0.25">
      <c r="A15" s="38">
        <v>11</v>
      </c>
      <c r="B15" s="37" t="s">
        <v>444</v>
      </c>
      <c r="C15" s="2047"/>
      <c r="D15" s="104">
        <v>26</v>
      </c>
      <c r="E15" s="72"/>
    </row>
    <row r="16" spans="1:7" ht="15.75" x14ac:dyDescent="0.25">
      <c r="A16" s="38">
        <v>12</v>
      </c>
      <c r="B16" s="37" t="s">
        <v>113</v>
      </c>
      <c r="C16" s="2047"/>
      <c r="D16" s="104">
        <f>2110*0.0001</f>
        <v>0.21100000000000002</v>
      </c>
    </row>
    <row r="17" spans="1:4" ht="15.75" x14ac:dyDescent="0.25">
      <c r="A17" s="38">
        <v>13</v>
      </c>
      <c r="B17" s="37" t="s">
        <v>113</v>
      </c>
      <c r="C17" s="2047"/>
      <c r="D17" s="104">
        <f>6330*0.0001</f>
        <v>0.63300000000000001</v>
      </c>
    </row>
    <row r="18" spans="1:4" ht="15.75" x14ac:dyDescent="0.25">
      <c r="A18" s="38">
        <v>14</v>
      </c>
      <c r="B18" s="37" t="s">
        <v>114</v>
      </c>
      <c r="C18" s="2047"/>
      <c r="D18" s="104">
        <f>4221*0.0001</f>
        <v>0.42210000000000003</v>
      </c>
    </row>
    <row r="19" spans="1:4" ht="15.75" x14ac:dyDescent="0.25">
      <c r="A19" s="40">
        <v>15</v>
      </c>
      <c r="B19" s="39" t="s">
        <v>115</v>
      </c>
      <c r="C19" s="2049"/>
      <c r="D19" s="105">
        <f>2195*0.0001</f>
        <v>0.2195</v>
      </c>
    </row>
    <row r="20" spans="1:4" ht="15.75" x14ac:dyDescent="0.25">
      <c r="A20" s="41">
        <v>16</v>
      </c>
      <c r="B20" s="42" t="s">
        <v>116</v>
      </c>
      <c r="C20" s="2046" t="s">
        <v>145</v>
      </c>
      <c r="D20" s="106">
        <f>4220*0.0001</f>
        <v>0.42200000000000004</v>
      </c>
    </row>
    <row r="21" spans="1:4" ht="15.75" x14ac:dyDescent="0.25">
      <c r="A21" s="38">
        <v>17</v>
      </c>
      <c r="B21" s="37" t="s">
        <v>117</v>
      </c>
      <c r="C21" s="2047"/>
      <c r="D21" s="104">
        <f>1226*0.0001</f>
        <v>0.1226</v>
      </c>
    </row>
    <row r="22" spans="1:4" ht="15.75" x14ac:dyDescent="0.25">
      <c r="A22" s="38">
        <v>18</v>
      </c>
      <c r="B22" s="37" t="s">
        <v>118</v>
      </c>
      <c r="C22" s="2047"/>
      <c r="D22" s="104">
        <f>4853*0.0001</f>
        <v>0.48530000000000001</v>
      </c>
    </row>
    <row r="23" spans="1:4" ht="15.75" x14ac:dyDescent="0.25">
      <c r="A23" s="38">
        <v>19</v>
      </c>
      <c r="B23" s="37" t="s">
        <v>119</v>
      </c>
      <c r="C23" s="2047"/>
      <c r="D23" s="104">
        <f>4220*0.0001</f>
        <v>0.42200000000000004</v>
      </c>
    </row>
    <row r="24" spans="1:4" ht="15.75" x14ac:dyDescent="0.25">
      <c r="A24" s="38">
        <v>20</v>
      </c>
      <c r="B24" s="37" t="s">
        <v>445</v>
      </c>
      <c r="C24" s="2047"/>
      <c r="D24" s="104">
        <v>1.36</v>
      </c>
    </row>
    <row r="25" spans="1:4" ht="15.75" x14ac:dyDescent="0.25">
      <c r="A25" s="38">
        <v>21</v>
      </c>
      <c r="B25" s="37" t="s">
        <v>120</v>
      </c>
      <c r="C25" s="2047"/>
      <c r="D25" s="104">
        <f>6162*0.0001</f>
        <v>0.61620000000000008</v>
      </c>
    </row>
    <row r="26" spans="1:4" ht="18" customHeight="1" x14ac:dyDescent="0.25">
      <c r="A26" s="38">
        <v>22</v>
      </c>
      <c r="B26" s="37" t="s">
        <v>121</v>
      </c>
      <c r="C26" s="2047"/>
      <c r="D26" s="104">
        <f>5994*0.0001</f>
        <v>0.59940000000000004</v>
      </c>
    </row>
    <row r="27" spans="1:4" ht="15.75" x14ac:dyDescent="0.25">
      <c r="A27" s="38">
        <v>23</v>
      </c>
      <c r="B27" s="37" t="s">
        <v>122</v>
      </c>
      <c r="C27" s="2047"/>
      <c r="D27" s="104">
        <f>5909*0.0001</f>
        <v>0.59089999999999998</v>
      </c>
    </row>
    <row r="28" spans="1:4" ht="15.75" x14ac:dyDescent="0.25">
      <c r="A28" s="38">
        <v>24</v>
      </c>
      <c r="B28" s="37" t="s">
        <v>123</v>
      </c>
      <c r="C28" s="2047"/>
      <c r="D28" s="104">
        <f>7724*0.0001</f>
        <v>0.77240000000000009</v>
      </c>
    </row>
    <row r="29" spans="1:4" ht="15.75" x14ac:dyDescent="0.25">
      <c r="A29" s="38">
        <v>25</v>
      </c>
      <c r="B29" s="37" t="s">
        <v>124</v>
      </c>
      <c r="C29" s="2047"/>
      <c r="D29" s="104">
        <v>3.8</v>
      </c>
    </row>
    <row r="30" spans="1:4" ht="15.75" x14ac:dyDescent="0.25">
      <c r="A30" s="38">
        <v>26</v>
      </c>
      <c r="B30" s="37" t="s">
        <v>125</v>
      </c>
      <c r="C30" s="2047"/>
      <c r="D30" s="104">
        <v>6.33</v>
      </c>
    </row>
    <row r="31" spans="1:4" ht="15.75" x14ac:dyDescent="0.25">
      <c r="A31" s="38">
        <v>27</v>
      </c>
      <c r="B31" s="37" t="s">
        <v>126</v>
      </c>
      <c r="C31" s="2047"/>
      <c r="D31" s="104">
        <f>4220*0.0001</f>
        <v>0.42200000000000004</v>
      </c>
    </row>
    <row r="32" spans="1:4" ht="15.75" x14ac:dyDescent="0.25">
      <c r="A32" s="38">
        <v>28</v>
      </c>
      <c r="B32" s="37" t="s">
        <v>127</v>
      </c>
      <c r="C32" s="2047"/>
      <c r="D32" s="104">
        <v>31.23</v>
      </c>
    </row>
    <row r="33" spans="1:5" ht="15.75" x14ac:dyDescent="0.25">
      <c r="A33" s="38">
        <v>29</v>
      </c>
      <c r="B33" s="37" t="s">
        <v>128</v>
      </c>
      <c r="C33" s="2047"/>
      <c r="D33" s="104">
        <v>91.46</v>
      </c>
    </row>
    <row r="34" spans="1:5" ht="15.75" x14ac:dyDescent="0.25">
      <c r="A34" s="38">
        <v>30</v>
      </c>
      <c r="B34" s="37" t="s">
        <v>446</v>
      </c>
      <c r="C34" s="2047"/>
      <c r="D34" s="104">
        <v>0.8</v>
      </c>
    </row>
    <row r="35" spans="1:5" ht="15.75" x14ac:dyDescent="0.25">
      <c r="A35" s="38">
        <v>31</v>
      </c>
      <c r="B35" s="37" t="s">
        <v>447</v>
      </c>
      <c r="C35" s="2047"/>
      <c r="D35" s="104">
        <v>0.7</v>
      </c>
    </row>
    <row r="36" spans="1:5" ht="15.75" x14ac:dyDescent="0.25">
      <c r="A36" s="38">
        <v>32</v>
      </c>
      <c r="B36" s="37" t="s">
        <v>448</v>
      </c>
      <c r="C36" s="2047"/>
      <c r="D36" s="104">
        <v>4.05</v>
      </c>
    </row>
    <row r="37" spans="1:5" ht="15.75" x14ac:dyDescent="0.25">
      <c r="A37" s="38">
        <v>33</v>
      </c>
      <c r="B37" s="37" t="s">
        <v>449</v>
      </c>
      <c r="C37" s="2047"/>
      <c r="D37" s="104">
        <v>0.1</v>
      </c>
    </row>
    <row r="38" spans="1:5" ht="15.75" x14ac:dyDescent="0.25">
      <c r="A38" s="38">
        <v>34</v>
      </c>
      <c r="B38" s="37" t="s">
        <v>450</v>
      </c>
      <c r="C38" s="2047"/>
      <c r="D38" s="104">
        <v>0.3</v>
      </c>
    </row>
    <row r="39" spans="1:5" ht="15.75" x14ac:dyDescent="0.25">
      <c r="A39" s="38">
        <v>35</v>
      </c>
      <c r="B39" s="37" t="s">
        <v>129</v>
      </c>
      <c r="C39" s="2047"/>
      <c r="D39" s="104">
        <f>253*0.0001</f>
        <v>2.53E-2</v>
      </c>
    </row>
    <row r="40" spans="1:5" ht="15.75" x14ac:dyDescent="0.25">
      <c r="A40" s="40">
        <v>36</v>
      </c>
      <c r="B40" s="39" t="s">
        <v>130</v>
      </c>
      <c r="C40" s="2049"/>
      <c r="D40" s="105">
        <f>2660*0.0001</f>
        <v>0.26600000000000001</v>
      </c>
      <c r="E40" s="71"/>
    </row>
    <row r="41" spans="1:5" ht="18.75" customHeight="1" x14ac:dyDescent="0.25">
      <c r="A41" s="41">
        <v>37</v>
      </c>
      <c r="B41" s="43" t="s">
        <v>131</v>
      </c>
      <c r="C41" s="2046" t="s">
        <v>147</v>
      </c>
      <c r="D41" s="106">
        <f>464.2*0.0001</f>
        <v>4.6420000000000003E-2</v>
      </c>
    </row>
    <row r="42" spans="1:5" ht="15.75" x14ac:dyDescent="0.25">
      <c r="A42" s="38">
        <v>38</v>
      </c>
      <c r="B42" s="37" t="s">
        <v>132</v>
      </c>
      <c r="C42" s="2047"/>
      <c r="D42" s="104">
        <f>5150*0.0001</f>
        <v>0.51500000000000001</v>
      </c>
    </row>
    <row r="43" spans="1:5" ht="15.75" x14ac:dyDescent="0.25">
      <c r="A43" s="38">
        <v>39</v>
      </c>
      <c r="B43" s="37" t="s">
        <v>602</v>
      </c>
      <c r="C43" s="2047"/>
      <c r="D43" s="104">
        <v>2.4900000000000002</v>
      </c>
    </row>
    <row r="44" spans="1:5" ht="15.75" x14ac:dyDescent="0.25">
      <c r="A44" s="38">
        <v>40</v>
      </c>
      <c r="B44" s="37" t="s">
        <v>133</v>
      </c>
      <c r="C44" s="2047"/>
      <c r="D44" s="104">
        <v>1.36</v>
      </c>
    </row>
    <row r="45" spans="1:5" ht="15.75" x14ac:dyDescent="0.25">
      <c r="A45" s="38">
        <v>41</v>
      </c>
      <c r="B45" s="37" t="s">
        <v>603</v>
      </c>
      <c r="C45" s="2047"/>
      <c r="D45" s="104">
        <v>2.19</v>
      </c>
    </row>
    <row r="46" spans="1:5" ht="15.75" x14ac:dyDescent="0.25">
      <c r="A46" s="38">
        <v>42</v>
      </c>
      <c r="B46" s="37" t="s">
        <v>134</v>
      </c>
      <c r="C46" s="2047"/>
      <c r="D46" s="104">
        <v>24.69</v>
      </c>
    </row>
    <row r="47" spans="1:5" ht="15.75" x14ac:dyDescent="0.25">
      <c r="A47" s="38">
        <v>43</v>
      </c>
      <c r="B47" s="37" t="s">
        <v>135</v>
      </c>
      <c r="C47" s="2047"/>
      <c r="D47" s="104">
        <v>3.6</v>
      </c>
    </row>
    <row r="48" spans="1:5" ht="15.75" x14ac:dyDescent="0.25">
      <c r="A48" s="40">
        <v>44</v>
      </c>
      <c r="B48" s="39" t="s">
        <v>136</v>
      </c>
      <c r="C48" s="2049"/>
      <c r="D48" s="105">
        <v>23.6</v>
      </c>
      <c r="E48" s="71"/>
    </row>
    <row r="49" spans="1:5" ht="15.75" x14ac:dyDescent="0.25">
      <c r="A49" s="41">
        <v>45</v>
      </c>
      <c r="B49" s="42" t="s">
        <v>137</v>
      </c>
      <c r="C49" s="2046" t="s">
        <v>148</v>
      </c>
      <c r="D49" s="106">
        <f>5276*0.0001</f>
        <v>0.52760000000000007</v>
      </c>
    </row>
    <row r="50" spans="1:5" ht="15.75" x14ac:dyDescent="0.25">
      <c r="A50" s="38">
        <v>46</v>
      </c>
      <c r="B50" s="37" t="s">
        <v>138</v>
      </c>
      <c r="C50" s="2047"/>
      <c r="D50" s="104">
        <v>12.66</v>
      </c>
    </row>
    <row r="51" spans="1:5" ht="15.75" x14ac:dyDescent="0.25">
      <c r="A51" s="40">
        <v>47</v>
      </c>
      <c r="B51" s="39" t="s">
        <v>139</v>
      </c>
      <c r="C51" s="2049"/>
      <c r="D51" s="105">
        <v>65.42</v>
      </c>
      <c r="E51" s="71"/>
    </row>
    <row r="52" spans="1:5" ht="15.75" x14ac:dyDescent="0.25">
      <c r="A52" s="41">
        <v>48</v>
      </c>
      <c r="B52" s="43" t="s">
        <v>140</v>
      </c>
      <c r="C52" s="2046" t="s">
        <v>83</v>
      </c>
      <c r="D52" s="106">
        <f>9497*0.0001</f>
        <v>0.9497000000000001</v>
      </c>
    </row>
    <row r="53" spans="1:5" ht="15.75" customHeight="1" x14ac:dyDescent="0.25">
      <c r="A53" s="100">
        <v>49</v>
      </c>
      <c r="B53" s="101" t="s">
        <v>141</v>
      </c>
      <c r="C53" s="2047"/>
      <c r="D53" s="104" t="s">
        <v>337</v>
      </c>
      <c r="E53" s="71"/>
    </row>
    <row r="54" spans="1:5" ht="16.5" customHeight="1" x14ac:dyDescent="0.25">
      <c r="A54" s="2043" t="s">
        <v>7</v>
      </c>
      <c r="B54" s="2044"/>
      <c r="C54" s="2045"/>
      <c r="D54" s="919">
        <v>1026.0194200000001</v>
      </c>
    </row>
    <row r="55" spans="1:5" ht="15.75" x14ac:dyDescent="0.25">
      <c r="A55" s="387" t="s">
        <v>36</v>
      </c>
      <c r="B55" s="388"/>
      <c r="C55" s="389"/>
      <c r="D55" s="389"/>
    </row>
    <row r="56" spans="1:5" ht="15.75" x14ac:dyDescent="0.25">
      <c r="A56" s="389"/>
      <c r="B56" s="388"/>
      <c r="C56" s="389"/>
      <c r="D56" s="389"/>
    </row>
    <row r="57" spans="1:5" ht="15.75" x14ac:dyDescent="0.25">
      <c r="A57" s="389"/>
      <c r="B57" s="388"/>
      <c r="C57" s="389"/>
      <c r="D57" s="389"/>
    </row>
    <row r="58" spans="1:5" ht="15.75" x14ac:dyDescent="0.25">
      <c r="A58" s="389"/>
      <c r="B58" s="388"/>
      <c r="C58" s="389"/>
      <c r="D58" s="389"/>
    </row>
    <row r="59" spans="1:5" ht="15.75" x14ac:dyDescent="0.25">
      <c r="A59" s="389"/>
      <c r="B59" s="388"/>
      <c r="C59" s="389"/>
      <c r="D59" s="389"/>
    </row>
    <row r="60" spans="1:5" ht="15.75" x14ac:dyDescent="0.25">
      <c r="A60" s="389"/>
      <c r="B60" s="388"/>
      <c r="C60" s="389"/>
      <c r="D60" s="389"/>
    </row>
    <row r="61" spans="1:5" ht="15.75" x14ac:dyDescent="0.25">
      <c r="A61" s="389"/>
      <c r="B61" s="388"/>
      <c r="C61" s="389"/>
      <c r="D61" s="389"/>
    </row>
    <row r="62" spans="1:5" ht="15.75" x14ac:dyDescent="0.25">
      <c r="A62" s="389"/>
      <c r="B62" s="388"/>
      <c r="C62" s="389"/>
      <c r="D62" s="389"/>
    </row>
    <row r="63" spans="1:5" ht="15.75" x14ac:dyDescent="0.25">
      <c r="A63" s="389"/>
      <c r="B63" s="388"/>
      <c r="C63" s="389"/>
      <c r="D63" s="389"/>
    </row>
    <row r="64" spans="1:5" ht="15.75" x14ac:dyDescent="0.25">
      <c r="A64" s="389"/>
      <c r="B64" s="388"/>
      <c r="C64" s="389"/>
      <c r="D64" s="389"/>
    </row>
    <row r="65" spans="1:4" ht="15.75" x14ac:dyDescent="0.25">
      <c r="A65" s="389"/>
      <c r="B65" s="388"/>
      <c r="C65" s="389"/>
      <c r="D65" s="389"/>
    </row>
    <row r="66" spans="1:4" ht="15.75" x14ac:dyDescent="0.25">
      <c r="A66" s="389"/>
      <c r="B66" s="388"/>
      <c r="C66" s="389"/>
      <c r="D66" s="389"/>
    </row>
    <row r="67" spans="1:4" ht="15.75" x14ac:dyDescent="0.25">
      <c r="A67" s="389"/>
      <c r="B67" s="388"/>
      <c r="C67" s="389"/>
      <c r="D67" s="389"/>
    </row>
    <row r="68" spans="1:4" ht="15.75" x14ac:dyDescent="0.25">
      <c r="A68" s="389"/>
      <c r="B68" s="388"/>
      <c r="C68" s="389"/>
      <c r="D68" s="389"/>
    </row>
    <row r="69" spans="1:4" ht="15.75" x14ac:dyDescent="0.25">
      <c r="A69" s="389"/>
      <c r="B69" s="388"/>
      <c r="C69" s="389"/>
      <c r="D69" s="389"/>
    </row>
    <row r="70" spans="1:4" ht="15.75" x14ac:dyDescent="0.25">
      <c r="A70" s="389"/>
      <c r="B70" s="388"/>
      <c r="C70" s="389"/>
      <c r="D70" s="389"/>
    </row>
    <row r="71" spans="1:4" ht="15.75" x14ac:dyDescent="0.25">
      <c r="A71" s="389"/>
      <c r="B71" s="388"/>
      <c r="C71" s="389"/>
      <c r="D71" s="389"/>
    </row>
    <row r="72" spans="1:4" ht="15.75" x14ac:dyDescent="0.25">
      <c r="A72" s="389"/>
      <c r="B72" s="388"/>
      <c r="C72" s="389"/>
      <c r="D72" s="389"/>
    </row>
  </sheetData>
  <mergeCells count="7">
    <mergeCell ref="A4:B4"/>
    <mergeCell ref="A54:C54"/>
    <mergeCell ref="C52:C53"/>
    <mergeCell ref="C5:C19"/>
    <mergeCell ref="C20:C40"/>
    <mergeCell ref="C41:C48"/>
    <mergeCell ref="C49:C51"/>
  </mergeCells>
  <hyperlinks>
    <hyperlink ref="A1:G1" location="'Table of content'!A1" display="Back to Table of Content"/>
  </hyperlinks>
  <pageMargins left="0.5" right="0.25" top="0.71" bottom="0.25" header="0.21" footer="0.31496063000000002"/>
  <pageSetup paperSize="9"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6" tint="-0.499984740745262"/>
  </sheetPr>
  <dimension ref="A1:AF23"/>
  <sheetViews>
    <sheetView workbookViewId="0">
      <selection activeCell="O22" sqref="O22"/>
    </sheetView>
  </sheetViews>
  <sheetFormatPr defaultColWidth="9.140625" defaultRowHeight="15" x14ac:dyDescent="0.25"/>
  <cols>
    <col min="1" max="1" width="12.85546875" style="4" customWidth="1"/>
    <col min="2" max="2" width="5.140625" style="4" customWidth="1"/>
    <col min="3" max="3" width="5.140625" style="14" customWidth="1"/>
    <col min="4" max="4" width="5.140625" style="4" customWidth="1"/>
    <col min="5" max="5" width="5.140625" style="14" customWidth="1"/>
    <col min="6" max="6" width="5.140625" style="4" customWidth="1"/>
    <col min="7" max="7" width="5.140625" style="14" customWidth="1"/>
    <col min="8" max="8" width="5.140625" style="4" customWidth="1"/>
    <col min="9" max="9" width="5.140625" style="14" customWidth="1"/>
    <col min="10" max="10" width="5.140625" style="4" customWidth="1"/>
    <col min="11" max="11" width="5.140625" style="14" customWidth="1"/>
    <col min="12" max="12" width="5.140625" style="4" customWidth="1"/>
    <col min="13" max="13" width="5.140625" style="14" customWidth="1"/>
    <col min="14" max="14" width="5.140625" style="4" customWidth="1"/>
    <col min="15" max="15" width="5.140625" style="14" customWidth="1"/>
    <col min="16" max="16" width="5.28515625" style="4" customWidth="1"/>
    <col min="17" max="17" width="5.140625" style="14" customWidth="1"/>
    <col min="18" max="18" width="5.140625" style="4" customWidth="1"/>
    <col min="19" max="19" width="5.140625" style="14" customWidth="1"/>
    <col min="20" max="20" width="5.140625" style="4" customWidth="1"/>
    <col min="21" max="21" width="5.140625" style="14" customWidth="1"/>
    <col min="22" max="22" width="5.140625" style="4" customWidth="1"/>
    <col min="23" max="23" width="5.5703125" style="14" customWidth="1"/>
    <col min="24" max="24" width="5.140625" style="4" customWidth="1"/>
    <col min="25" max="25" width="5.140625" style="14" customWidth="1"/>
    <col min="26" max="26" width="6" style="4" customWidth="1"/>
    <col min="27" max="27" width="7.28515625" style="4" customWidth="1"/>
    <col min="28" max="28" width="5.85546875" style="4" customWidth="1"/>
    <col min="29" max="16384" width="9.140625" style="4"/>
  </cols>
  <sheetData>
    <row r="1" spans="1:32" ht="15.75" x14ac:dyDescent="0.25">
      <c r="A1" s="390" t="s">
        <v>1946</v>
      </c>
      <c r="B1" s="2"/>
      <c r="C1" s="391"/>
      <c r="D1" s="2"/>
      <c r="E1" s="391"/>
      <c r="F1" s="2"/>
      <c r="G1" s="391"/>
      <c r="H1" s="2"/>
      <c r="I1" s="391"/>
      <c r="J1" s="2"/>
      <c r="K1" s="391"/>
      <c r="L1" s="2"/>
      <c r="M1" s="391"/>
      <c r="N1" s="2"/>
      <c r="O1" s="391"/>
      <c r="P1" s="2"/>
      <c r="Q1" s="391"/>
      <c r="R1" s="2"/>
      <c r="S1" s="391"/>
      <c r="T1" s="2"/>
      <c r="U1" s="391"/>
      <c r="V1" s="2"/>
      <c r="W1" s="391"/>
      <c r="X1" s="2"/>
      <c r="Y1" s="391"/>
      <c r="Z1" s="2"/>
      <c r="AA1" s="2"/>
    </row>
    <row r="2" spans="1:32" ht="15.75" x14ac:dyDescent="0.25">
      <c r="A2" s="6" t="s">
        <v>3033</v>
      </c>
      <c r="B2" s="2"/>
      <c r="C2" s="391"/>
      <c r="D2" s="2"/>
      <c r="E2" s="391"/>
      <c r="F2" s="2"/>
      <c r="G2" s="3"/>
      <c r="H2" s="2"/>
      <c r="I2" s="391"/>
      <c r="J2" s="2"/>
      <c r="K2" s="391"/>
      <c r="L2" s="2"/>
      <c r="M2" s="391"/>
      <c r="N2" s="2"/>
      <c r="O2" s="391"/>
      <c r="P2" s="2"/>
      <c r="Q2" s="391"/>
      <c r="R2" s="2"/>
      <c r="S2" s="391"/>
      <c r="T2" s="2"/>
      <c r="U2" s="391"/>
      <c r="V2" s="2"/>
      <c r="W2" s="391"/>
      <c r="X2" s="2"/>
      <c r="Y2" s="391"/>
      <c r="Z2" s="2"/>
      <c r="AA2" s="2"/>
    </row>
    <row r="3" spans="1:32" ht="15" customHeight="1" x14ac:dyDescent="0.25">
      <c r="A3" s="2"/>
      <c r="B3" s="2"/>
      <c r="C3" s="391"/>
      <c r="D3" s="2"/>
      <c r="E3" s="391"/>
      <c r="F3" s="2"/>
      <c r="G3" s="391"/>
      <c r="H3" s="2"/>
      <c r="I3" s="391"/>
      <c r="J3" s="2"/>
      <c r="K3" s="391"/>
      <c r="L3" s="2"/>
      <c r="M3" s="391"/>
      <c r="N3" s="2"/>
      <c r="O3" s="391"/>
      <c r="P3" s="2"/>
      <c r="Q3" s="391"/>
      <c r="R3" s="2"/>
      <c r="S3" s="391"/>
      <c r="T3" s="2"/>
      <c r="U3" s="391"/>
      <c r="V3" s="2"/>
      <c r="W3" s="391"/>
      <c r="X3" s="2"/>
      <c r="Y3" s="2050" t="s">
        <v>43</v>
      </c>
      <c r="Z3" s="2050"/>
      <c r="AA3" s="2050"/>
    </row>
    <row r="4" spans="1:32" ht="57" customHeight="1" thickBot="1" x14ac:dyDescent="0.3">
      <c r="A4" s="2058" t="s">
        <v>2412</v>
      </c>
      <c r="B4" s="2053" t="s">
        <v>2096</v>
      </c>
      <c r="C4" s="2054"/>
      <c r="D4" s="2053" t="s">
        <v>254</v>
      </c>
      <c r="E4" s="2054"/>
      <c r="F4" s="2053" t="s">
        <v>255</v>
      </c>
      <c r="G4" s="2054"/>
      <c r="H4" s="2053" t="s">
        <v>256</v>
      </c>
      <c r="I4" s="2054"/>
      <c r="J4" s="2053" t="s">
        <v>257</v>
      </c>
      <c r="K4" s="2054"/>
      <c r="L4" s="2053" t="s">
        <v>258</v>
      </c>
      <c r="M4" s="2054"/>
      <c r="N4" s="2053" t="s">
        <v>259</v>
      </c>
      <c r="O4" s="2054"/>
      <c r="P4" s="2053" t="s">
        <v>260</v>
      </c>
      <c r="Q4" s="2054"/>
      <c r="R4" s="2053" t="s">
        <v>261</v>
      </c>
      <c r="S4" s="2054"/>
      <c r="T4" s="2053" t="s">
        <v>262</v>
      </c>
      <c r="U4" s="2054"/>
      <c r="V4" s="2053" t="s">
        <v>263</v>
      </c>
      <c r="W4" s="2054"/>
      <c r="X4" s="2053" t="s">
        <v>264</v>
      </c>
      <c r="Y4" s="2054"/>
      <c r="Z4" s="2061" t="s">
        <v>2616</v>
      </c>
      <c r="AA4" s="2062"/>
      <c r="AB4" s="396"/>
    </row>
    <row r="5" spans="1:32" ht="34.5" customHeight="1" thickBot="1" x14ac:dyDescent="0.3">
      <c r="A5" s="2059"/>
      <c r="B5" s="2055" t="s">
        <v>2615</v>
      </c>
      <c r="C5" s="2056"/>
      <c r="D5" s="2056"/>
      <c r="E5" s="2056"/>
      <c r="F5" s="2056"/>
      <c r="G5" s="2056"/>
      <c r="H5" s="2056"/>
      <c r="I5" s="2056"/>
      <c r="J5" s="2056"/>
      <c r="K5" s="2056"/>
      <c r="L5" s="2056"/>
      <c r="M5" s="2056"/>
      <c r="N5" s="2056"/>
      <c r="O5" s="2056"/>
      <c r="P5" s="2056"/>
      <c r="Q5" s="2056"/>
      <c r="R5" s="2056"/>
      <c r="S5" s="2056"/>
      <c r="T5" s="2056"/>
      <c r="U5" s="2056"/>
      <c r="V5" s="2056"/>
      <c r="W5" s="2056"/>
      <c r="X5" s="2056"/>
      <c r="Y5" s="2056"/>
      <c r="Z5" s="2056"/>
      <c r="AA5" s="2057"/>
      <c r="AB5" s="396"/>
    </row>
    <row r="6" spans="1:32" s="15" customFormat="1" ht="39" customHeight="1" thickBot="1" x14ac:dyDescent="0.3">
      <c r="A6" s="2059"/>
      <c r="B6" s="2051" t="s">
        <v>2094</v>
      </c>
      <c r="C6" s="2052"/>
      <c r="D6" s="2051" t="s">
        <v>231</v>
      </c>
      <c r="E6" s="2052"/>
      <c r="F6" s="2051" t="s">
        <v>232</v>
      </c>
      <c r="G6" s="2052"/>
      <c r="H6" s="2051" t="s">
        <v>233</v>
      </c>
      <c r="I6" s="2052"/>
      <c r="J6" s="2051" t="s">
        <v>235</v>
      </c>
      <c r="K6" s="2052"/>
      <c r="L6" s="2051" t="s">
        <v>236</v>
      </c>
      <c r="M6" s="2052"/>
      <c r="N6" s="2051" t="s">
        <v>237</v>
      </c>
      <c r="O6" s="2052"/>
      <c r="P6" s="2051" t="s">
        <v>238</v>
      </c>
      <c r="Q6" s="2052"/>
      <c r="R6" s="2051" t="s">
        <v>239</v>
      </c>
      <c r="S6" s="2052"/>
      <c r="T6" s="2051" t="s">
        <v>240</v>
      </c>
      <c r="U6" s="2052"/>
      <c r="V6" s="2051" t="s">
        <v>241</v>
      </c>
      <c r="W6" s="2052"/>
      <c r="X6" s="2051" t="s">
        <v>242</v>
      </c>
      <c r="Y6" s="2052"/>
      <c r="Z6" s="2051" t="s">
        <v>243</v>
      </c>
      <c r="AA6" s="2052"/>
      <c r="AB6" s="396"/>
      <c r="AE6" s="4"/>
      <c r="AF6" s="4"/>
    </row>
    <row r="7" spans="1:32" s="15" customFormat="1" ht="59.25" customHeight="1" thickTop="1" x14ac:dyDescent="0.25">
      <c r="A7" s="2060"/>
      <c r="B7" s="1477" t="s">
        <v>44</v>
      </c>
      <c r="C7" s="1478" t="s">
        <v>150</v>
      </c>
      <c r="D7" s="1477" t="s">
        <v>44</v>
      </c>
      <c r="E7" s="1478" t="s">
        <v>150</v>
      </c>
      <c r="F7" s="1477" t="s">
        <v>44</v>
      </c>
      <c r="G7" s="1478" t="s">
        <v>150</v>
      </c>
      <c r="H7" s="1477" t="s">
        <v>44</v>
      </c>
      <c r="I7" s="1478" t="s">
        <v>150</v>
      </c>
      <c r="J7" s="1477" t="s">
        <v>44</v>
      </c>
      <c r="K7" s="1478" t="s">
        <v>150</v>
      </c>
      <c r="L7" s="1477" t="s">
        <v>44</v>
      </c>
      <c r="M7" s="1478" t="s">
        <v>150</v>
      </c>
      <c r="N7" s="1477" t="s">
        <v>44</v>
      </c>
      <c r="O7" s="1478" t="s">
        <v>150</v>
      </c>
      <c r="P7" s="1477" t="s">
        <v>44</v>
      </c>
      <c r="Q7" s="1478" t="s">
        <v>150</v>
      </c>
      <c r="R7" s="1477" t="s">
        <v>44</v>
      </c>
      <c r="S7" s="1478" t="s">
        <v>150</v>
      </c>
      <c r="T7" s="1477" t="s">
        <v>44</v>
      </c>
      <c r="U7" s="1478" t="s">
        <v>150</v>
      </c>
      <c r="V7" s="1477" t="s">
        <v>44</v>
      </c>
      <c r="W7" s="1478" t="s">
        <v>150</v>
      </c>
      <c r="X7" s="1477" t="s">
        <v>44</v>
      </c>
      <c r="Y7" s="1478" t="s">
        <v>150</v>
      </c>
      <c r="Z7" s="1477" t="s">
        <v>44</v>
      </c>
      <c r="AA7" s="1478" t="s">
        <v>150</v>
      </c>
      <c r="AB7" s="396"/>
    </row>
    <row r="8" spans="1:32" s="15" customFormat="1" ht="39" customHeight="1" x14ac:dyDescent="0.25">
      <c r="A8" s="1031">
        <v>2015</v>
      </c>
      <c r="B8" s="1479">
        <v>26.4</v>
      </c>
      <c r="C8" s="983">
        <v>0.30000000000000004</v>
      </c>
      <c r="D8" s="982">
        <v>26.2</v>
      </c>
      <c r="E8" s="983">
        <v>0</v>
      </c>
      <c r="F8" s="982">
        <v>26</v>
      </c>
      <c r="G8" s="983">
        <v>0.2</v>
      </c>
      <c r="H8" s="982">
        <v>25.3</v>
      </c>
      <c r="I8" s="983">
        <v>0.4</v>
      </c>
      <c r="J8" s="982">
        <v>24</v>
      </c>
      <c r="K8" s="983">
        <v>0.8</v>
      </c>
      <c r="L8" s="982">
        <v>22.7</v>
      </c>
      <c r="M8" s="983">
        <v>1.3</v>
      </c>
      <c r="N8" s="982">
        <v>21.5</v>
      </c>
      <c r="O8" s="983">
        <v>0.9</v>
      </c>
      <c r="P8" s="982">
        <v>21.6</v>
      </c>
      <c r="Q8" s="983">
        <v>0.9</v>
      </c>
      <c r="R8" s="982">
        <v>22.1</v>
      </c>
      <c r="S8" s="983">
        <v>0.8</v>
      </c>
      <c r="T8" s="982">
        <v>23.7</v>
      </c>
      <c r="U8" s="983">
        <v>1.4</v>
      </c>
      <c r="V8" s="982">
        <v>24.5</v>
      </c>
      <c r="W8" s="983">
        <v>0.60000000000000009</v>
      </c>
      <c r="X8" s="982">
        <v>26.7</v>
      </c>
      <c r="Y8" s="983">
        <v>1.4</v>
      </c>
      <c r="Z8" s="982">
        <v>24.224999999999998</v>
      </c>
      <c r="AA8" s="1616">
        <v>0.7</v>
      </c>
      <c r="AB8" s="396"/>
    </row>
    <row r="9" spans="1:32" s="15" customFormat="1" ht="39" customHeight="1" x14ac:dyDescent="0.25">
      <c r="A9" s="1031">
        <v>2016</v>
      </c>
      <c r="B9" s="1480">
        <v>27.1</v>
      </c>
      <c r="C9" s="986">
        <v>1</v>
      </c>
      <c r="D9" s="985">
        <v>27.1</v>
      </c>
      <c r="E9" s="986">
        <v>0.9</v>
      </c>
      <c r="F9" s="985">
        <v>26.9</v>
      </c>
      <c r="G9" s="986">
        <v>1.1000000000000001</v>
      </c>
      <c r="H9" s="985">
        <v>26</v>
      </c>
      <c r="I9" s="986">
        <v>1.1000000000000001</v>
      </c>
      <c r="J9" s="985">
        <v>23.2</v>
      </c>
      <c r="K9" s="986">
        <v>0</v>
      </c>
      <c r="L9" s="985">
        <v>21.7</v>
      </c>
      <c r="M9" s="986">
        <v>0.3</v>
      </c>
      <c r="N9" s="985">
        <v>20.9</v>
      </c>
      <c r="O9" s="986">
        <v>0.3</v>
      </c>
      <c r="P9" s="985">
        <v>21.5</v>
      </c>
      <c r="Q9" s="986">
        <v>0.8</v>
      </c>
      <c r="R9" s="985">
        <v>21.2</v>
      </c>
      <c r="S9" s="986">
        <v>-0.1</v>
      </c>
      <c r="T9" s="985">
        <v>23.3</v>
      </c>
      <c r="U9" s="986">
        <v>1</v>
      </c>
      <c r="V9" s="985">
        <v>24.5</v>
      </c>
      <c r="W9" s="986">
        <v>0.6</v>
      </c>
      <c r="X9" s="985">
        <v>25.3</v>
      </c>
      <c r="Y9" s="986">
        <v>0</v>
      </c>
      <c r="Z9" s="985">
        <v>24.1</v>
      </c>
      <c r="AA9" s="986">
        <v>0.6</v>
      </c>
      <c r="AB9" s="396"/>
    </row>
    <row r="10" spans="1:32" s="15" customFormat="1" ht="39" customHeight="1" x14ac:dyDescent="0.25">
      <c r="A10" s="1031">
        <v>2017</v>
      </c>
      <c r="B10" s="1481">
        <v>26.7</v>
      </c>
      <c r="C10" s="988">
        <v>0.6</v>
      </c>
      <c r="D10" s="987">
        <v>26.7</v>
      </c>
      <c r="E10" s="988">
        <v>0.5</v>
      </c>
      <c r="F10" s="987">
        <v>27.1</v>
      </c>
      <c r="G10" s="988">
        <v>1.3</v>
      </c>
      <c r="H10" s="987">
        <v>26.1</v>
      </c>
      <c r="I10" s="988">
        <v>1.2</v>
      </c>
      <c r="J10" s="987">
        <v>24.2</v>
      </c>
      <c r="K10" s="988">
        <v>1</v>
      </c>
      <c r="L10" s="987">
        <v>22.8</v>
      </c>
      <c r="M10" s="988">
        <v>1.4</v>
      </c>
      <c r="N10" s="987">
        <v>22.5</v>
      </c>
      <c r="O10" s="988">
        <v>1.9</v>
      </c>
      <c r="P10" s="987">
        <v>22.2</v>
      </c>
      <c r="Q10" s="988">
        <v>1.5</v>
      </c>
      <c r="R10" s="987">
        <v>22.6</v>
      </c>
      <c r="S10" s="988">
        <v>1.3</v>
      </c>
      <c r="T10" s="987">
        <v>23.8</v>
      </c>
      <c r="U10" s="988">
        <v>1.5</v>
      </c>
      <c r="V10" s="987">
        <v>24.7</v>
      </c>
      <c r="W10" s="988">
        <v>0.8</v>
      </c>
      <c r="X10" s="987">
        <v>26.5</v>
      </c>
      <c r="Y10" s="988">
        <v>1.2</v>
      </c>
      <c r="Z10" s="987">
        <v>24.7</v>
      </c>
      <c r="AA10" s="988">
        <v>1.2</v>
      </c>
      <c r="AB10" s="396"/>
    </row>
    <row r="11" spans="1:32" s="15" customFormat="1" ht="39" customHeight="1" x14ac:dyDescent="0.25">
      <c r="A11" s="1031">
        <v>2018</v>
      </c>
      <c r="B11" s="1481">
        <v>26.5</v>
      </c>
      <c r="C11" s="988">
        <v>0.39999999999999858</v>
      </c>
      <c r="D11" s="987">
        <v>27</v>
      </c>
      <c r="E11" s="988">
        <v>0.80000000000000071</v>
      </c>
      <c r="F11" s="987">
        <v>26.7</v>
      </c>
      <c r="G11" s="988">
        <v>0.89999999999999858</v>
      </c>
      <c r="H11" s="987">
        <v>25.6</v>
      </c>
      <c r="I11" s="988">
        <v>0.70000000000000284</v>
      </c>
      <c r="J11" s="987">
        <v>24</v>
      </c>
      <c r="K11" s="988">
        <v>0.80000000000000071</v>
      </c>
      <c r="L11" s="987">
        <v>22.6</v>
      </c>
      <c r="M11" s="988">
        <v>1.2000000000000028</v>
      </c>
      <c r="N11" s="987">
        <v>21.2</v>
      </c>
      <c r="O11" s="988">
        <v>0.59999999999999787</v>
      </c>
      <c r="P11" s="987">
        <v>22</v>
      </c>
      <c r="Q11" s="988">
        <v>1.3000000000000007</v>
      </c>
      <c r="R11" s="987">
        <v>22.7</v>
      </c>
      <c r="S11" s="988">
        <v>1.3999999999999986</v>
      </c>
      <c r="T11" s="987">
        <v>23.3</v>
      </c>
      <c r="U11" s="988">
        <v>1</v>
      </c>
      <c r="V11" s="987">
        <v>25.3</v>
      </c>
      <c r="W11" s="988">
        <v>1.4000000000000021</v>
      </c>
      <c r="X11" s="987">
        <v>26.2</v>
      </c>
      <c r="Y11" s="988">
        <v>0.89999999999999858</v>
      </c>
      <c r="Z11" s="987">
        <v>24.4</v>
      </c>
      <c r="AA11" s="988">
        <v>0.89999999999999858</v>
      </c>
      <c r="AB11" s="396"/>
    </row>
    <row r="12" spans="1:32" s="15" customFormat="1" ht="39" customHeight="1" x14ac:dyDescent="0.25">
      <c r="A12" s="1031">
        <v>2019</v>
      </c>
      <c r="B12" s="1481">
        <v>27.130000000000003</v>
      </c>
      <c r="C12" s="988">
        <v>1</v>
      </c>
      <c r="D12" s="987">
        <v>26.81</v>
      </c>
      <c r="E12" s="988">
        <v>0.6</v>
      </c>
      <c r="F12" s="987">
        <v>27.024193548387096</v>
      </c>
      <c r="G12" s="988">
        <v>1.2</v>
      </c>
      <c r="H12" s="987">
        <v>26.16</v>
      </c>
      <c r="I12" s="988">
        <v>1.3</v>
      </c>
      <c r="J12" s="987">
        <v>23.74</v>
      </c>
      <c r="K12" s="988">
        <v>0.5</v>
      </c>
      <c r="L12" s="987">
        <v>22.259999999999998</v>
      </c>
      <c r="M12" s="988">
        <v>0.9</v>
      </c>
      <c r="N12" s="987">
        <v>21.75</v>
      </c>
      <c r="O12" s="988">
        <v>1.2</v>
      </c>
      <c r="P12" s="987">
        <v>21.85</v>
      </c>
      <c r="Q12" s="988">
        <v>1.2</v>
      </c>
      <c r="R12" s="987">
        <v>22.104333333333329</v>
      </c>
      <c r="S12" s="988">
        <v>0.8</v>
      </c>
      <c r="T12" s="987">
        <v>23.48</v>
      </c>
      <c r="U12" s="988">
        <v>1.2</v>
      </c>
      <c r="V12" s="987">
        <v>25.067333333333337</v>
      </c>
      <c r="W12" s="988">
        <v>1.2</v>
      </c>
      <c r="X12" s="987">
        <v>26.6</v>
      </c>
      <c r="Y12" s="988">
        <v>1.3</v>
      </c>
      <c r="Z12" s="987">
        <v>24.5</v>
      </c>
      <c r="AA12" s="988">
        <v>1</v>
      </c>
      <c r="AB12" s="396"/>
    </row>
    <row r="13" spans="1:32" s="15" customFormat="1" ht="39" customHeight="1" thickBot="1" x14ac:dyDescent="0.3">
      <c r="A13" s="1031">
        <v>2020</v>
      </c>
      <c r="B13" s="1481">
        <v>26.35</v>
      </c>
      <c r="C13" s="988">
        <v>0.3</v>
      </c>
      <c r="D13" s="987">
        <v>26.514827586206895</v>
      </c>
      <c r="E13" s="988">
        <v>0.3</v>
      </c>
      <c r="F13" s="987">
        <v>26.35</v>
      </c>
      <c r="G13" s="988">
        <v>0.6</v>
      </c>
      <c r="H13" s="987">
        <v>24.990000000000002</v>
      </c>
      <c r="I13" s="988">
        <v>0.1</v>
      </c>
      <c r="J13" s="987">
        <v>23.28</v>
      </c>
      <c r="K13" s="988">
        <v>0.1</v>
      </c>
      <c r="L13" s="987">
        <v>21.78</v>
      </c>
      <c r="M13" s="988">
        <v>0.4</v>
      </c>
      <c r="N13" s="987">
        <v>21.046451612903223</v>
      </c>
      <c r="O13" s="988">
        <v>0.4</v>
      </c>
      <c r="P13" s="987">
        <v>20.773172043010753</v>
      </c>
      <c r="Q13" s="988">
        <v>0.1</v>
      </c>
      <c r="R13" s="987">
        <v>21.6</v>
      </c>
      <c r="S13" s="988">
        <v>0.3</v>
      </c>
      <c r="T13" s="987">
        <v>23.47774193548387</v>
      </c>
      <c r="U13" s="988">
        <v>1.2</v>
      </c>
      <c r="V13" s="987">
        <v>23.824904761904765</v>
      </c>
      <c r="W13" s="988">
        <v>-0.1</v>
      </c>
      <c r="X13" s="987">
        <v>25.948872622001652</v>
      </c>
      <c r="Y13" s="988">
        <v>0.6</v>
      </c>
      <c r="Z13" s="987">
        <v>23.827997546792599</v>
      </c>
      <c r="AA13" s="988">
        <v>0.3</v>
      </c>
      <c r="AB13" s="396"/>
    </row>
    <row r="14" spans="1:32" s="15" customFormat="1" ht="39" customHeight="1" thickBot="1" x14ac:dyDescent="0.3">
      <c r="A14" s="1619"/>
      <c r="B14" s="2056" t="s">
        <v>2682</v>
      </c>
      <c r="C14" s="2056"/>
      <c r="D14" s="2056"/>
      <c r="E14" s="2056"/>
      <c r="F14" s="2056"/>
      <c r="G14" s="2056"/>
      <c r="H14" s="2056"/>
      <c r="I14" s="2056"/>
      <c r="J14" s="2056"/>
      <c r="K14" s="2056"/>
      <c r="L14" s="2056"/>
      <c r="M14" s="2056"/>
      <c r="N14" s="2056"/>
      <c r="O14" s="2056"/>
      <c r="P14" s="2056"/>
      <c r="Q14" s="2056"/>
      <c r="R14" s="2056"/>
      <c r="S14" s="2056"/>
      <c r="T14" s="2056"/>
      <c r="U14" s="2056"/>
      <c r="V14" s="2056"/>
      <c r="W14" s="2056"/>
      <c r="X14" s="2056"/>
      <c r="Y14" s="2056"/>
      <c r="Z14" s="2056"/>
      <c r="AA14" s="2057"/>
      <c r="AB14" s="396"/>
    </row>
    <row r="15" spans="1:32" s="53" customFormat="1" ht="36" customHeight="1" thickBot="1" x14ac:dyDescent="0.3">
      <c r="A15" s="1620"/>
      <c r="B15" s="2063" t="s">
        <v>2681</v>
      </c>
      <c r="C15" s="2064"/>
      <c r="D15" s="2063" t="s">
        <v>2290</v>
      </c>
      <c r="E15" s="2064"/>
      <c r="F15" s="2063" t="s">
        <v>2291</v>
      </c>
      <c r="G15" s="2064"/>
      <c r="H15" s="2063" t="s">
        <v>2292</v>
      </c>
      <c r="I15" s="2064"/>
      <c r="J15" s="2063" t="s">
        <v>2293</v>
      </c>
      <c r="K15" s="2064"/>
      <c r="L15" s="2063" t="s">
        <v>2294</v>
      </c>
      <c r="M15" s="2064"/>
      <c r="N15" s="2063" t="s">
        <v>2295</v>
      </c>
      <c r="O15" s="2064"/>
      <c r="P15" s="2063" t="s">
        <v>2295</v>
      </c>
      <c r="Q15" s="2064"/>
      <c r="R15" s="2063" t="s">
        <v>2296</v>
      </c>
      <c r="S15" s="2064"/>
      <c r="T15" s="2063" t="s">
        <v>2297</v>
      </c>
      <c r="U15" s="2064"/>
      <c r="V15" s="2063" t="s">
        <v>2298</v>
      </c>
      <c r="W15" s="2064"/>
      <c r="X15" s="2063" t="s">
        <v>2299</v>
      </c>
      <c r="Y15" s="2064"/>
      <c r="Z15" s="2063" t="s">
        <v>2300</v>
      </c>
      <c r="AA15" s="2064"/>
      <c r="AB15" s="396"/>
    </row>
    <row r="16" spans="1:32" s="15" customFormat="1" ht="33" customHeight="1" thickTop="1" x14ac:dyDescent="0.25">
      <c r="A16" s="1621">
        <v>2021</v>
      </c>
      <c r="B16" s="1482">
        <v>26.427741935483869</v>
      </c>
      <c r="C16" s="1483">
        <v>0.12774193548386847</v>
      </c>
      <c r="D16" s="984">
        <v>26.652499999999996</v>
      </c>
      <c r="E16" s="1483">
        <v>0.25249999999999773</v>
      </c>
      <c r="F16" s="984">
        <v>26.523225806451613</v>
      </c>
      <c r="G16" s="1483">
        <v>0.5232258064516131</v>
      </c>
      <c r="H16" s="984">
        <v>25.664890166028094</v>
      </c>
      <c r="I16" s="1483">
        <v>0.56489016602809272</v>
      </c>
      <c r="J16" s="984">
        <v>23.991577060931899</v>
      </c>
      <c r="K16" s="1483">
        <v>0.59157706093190043</v>
      </c>
      <c r="L16" s="984">
        <v>22.065057471264367</v>
      </c>
      <c r="M16" s="1483">
        <v>0.36505747126436816</v>
      </c>
      <c r="N16" s="984">
        <v>20.993548387096773</v>
      </c>
      <c r="O16" s="1483">
        <v>9.3548387096774377E-2</v>
      </c>
      <c r="P16" s="984">
        <v>20.656129031838709</v>
      </c>
      <c r="Q16" s="1483">
        <v>-0.24387096816128917</v>
      </c>
      <c r="R16" s="984">
        <v>21.388333333333332</v>
      </c>
      <c r="S16" s="1483">
        <v>-0.11166666666666814</v>
      </c>
      <c r="T16" s="984">
        <v>22.802580645161289</v>
      </c>
      <c r="U16" s="1483">
        <v>0.1025806451612894</v>
      </c>
      <c r="V16" s="984">
        <v>24.449666666666666</v>
      </c>
      <c r="W16" s="1483">
        <v>0.34966666666666413</v>
      </c>
      <c r="X16" s="984">
        <v>25.660000000000004</v>
      </c>
      <c r="Y16" s="1483">
        <v>6.0000000000002274E-2</v>
      </c>
      <c r="Z16" s="1617">
        <v>23.939604208688053</v>
      </c>
      <c r="AA16" s="1618">
        <v>0.23960420868805343</v>
      </c>
      <c r="AB16" s="396"/>
    </row>
    <row r="17" spans="1:28" s="15" customFormat="1" ht="33" customHeight="1" x14ac:dyDescent="0.25">
      <c r="A17" s="1621">
        <v>2022</v>
      </c>
      <c r="B17" s="1484">
        <v>26.2</v>
      </c>
      <c r="C17" s="990">
        <v>-0.1</v>
      </c>
      <c r="D17" s="989">
        <v>26.3</v>
      </c>
      <c r="E17" s="990">
        <v>-0.1</v>
      </c>
      <c r="F17" s="989">
        <v>26.6</v>
      </c>
      <c r="G17" s="990">
        <v>0.6</v>
      </c>
      <c r="H17" s="989">
        <v>25.4</v>
      </c>
      <c r="I17" s="990">
        <v>0.3</v>
      </c>
      <c r="J17" s="989">
        <v>23.5</v>
      </c>
      <c r="K17" s="990">
        <v>0.1</v>
      </c>
      <c r="L17" s="989">
        <v>21.2</v>
      </c>
      <c r="M17" s="990">
        <v>-0.5</v>
      </c>
      <c r="N17" s="989">
        <v>20.3</v>
      </c>
      <c r="O17" s="990">
        <v>-0.6</v>
      </c>
      <c r="P17" s="989">
        <v>20.7</v>
      </c>
      <c r="Q17" s="990">
        <v>-0.2</v>
      </c>
      <c r="R17" s="989">
        <v>21.3</v>
      </c>
      <c r="S17" s="990">
        <v>-0.2</v>
      </c>
      <c r="T17" s="989">
        <v>22.1</v>
      </c>
      <c r="U17" s="990">
        <v>-0.6</v>
      </c>
      <c r="V17" s="989">
        <v>23.2</v>
      </c>
      <c r="W17" s="990">
        <v>-0.9</v>
      </c>
      <c r="X17" s="989">
        <v>24.7</v>
      </c>
      <c r="Y17" s="990">
        <v>-0.9</v>
      </c>
      <c r="Z17" s="989">
        <v>23.5</v>
      </c>
      <c r="AA17" s="990">
        <v>-0.2</v>
      </c>
      <c r="AB17" s="396"/>
    </row>
    <row r="18" spans="1:28" ht="30.75" customHeight="1" thickBot="1" x14ac:dyDescent="0.3">
      <c r="A18" s="1621">
        <v>2023</v>
      </c>
      <c r="B18" s="1485">
        <v>25</v>
      </c>
      <c r="C18" s="1486">
        <v>-1.3</v>
      </c>
      <c r="D18" s="1487">
        <v>25.9</v>
      </c>
      <c r="E18" s="1486">
        <v>-0.5</v>
      </c>
      <c r="F18" s="1487">
        <v>25.6</v>
      </c>
      <c r="G18" s="1486">
        <v>-0.4</v>
      </c>
      <c r="H18" s="1487">
        <v>24.8</v>
      </c>
      <c r="I18" s="1486">
        <v>-0.3</v>
      </c>
      <c r="J18" s="1487">
        <v>23.9</v>
      </c>
      <c r="K18" s="1486">
        <v>0.5</v>
      </c>
      <c r="L18" s="1487">
        <v>22</v>
      </c>
      <c r="M18" s="1486">
        <v>0.3</v>
      </c>
      <c r="N18" s="1487">
        <v>21.5</v>
      </c>
      <c r="O18" s="1486">
        <v>0.6</v>
      </c>
      <c r="P18" s="1487">
        <v>21.8</v>
      </c>
      <c r="Q18" s="1486">
        <v>0.9</v>
      </c>
      <c r="R18" s="1487">
        <v>22.6</v>
      </c>
      <c r="S18" s="1486">
        <v>1.1000000000000001</v>
      </c>
      <c r="T18" s="1487">
        <v>23.8</v>
      </c>
      <c r="U18" s="1486">
        <v>1.1000000000000001</v>
      </c>
      <c r="V18" s="1487">
        <v>24.6</v>
      </c>
      <c r="W18" s="1486">
        <v>0.5</v>
      </c>
      <c r="X18" s="1487">
        <v>25.6</v>
      </c>
      <c r="Y18" s="1486">
        <v>0</v>
      </c>
      <c r="Z18" s="1487">
        <v>23.9</v>
      </c>
      <c r="AA18" s="1486">
        <v>0.2</v>
      </c>
    </row>
    <row r="19" spans="1:28" ht="30" customHeight="1" thickBot="1" x14ac:dyDescent="0.3">
      <c r="A19" s="1622">
        <v>2024</v>
      </c>
      <c r="B19" s="1485">
        <v>26.9</v>
      </c>
      <c r="C19" s="1486">
        <v>0.6</v>
      </c>
      <c r="D19" s="1487">
        <v>26.5</v>
      </c>
      <c r="E19" s="1486">
        <v>0.1</v>
      </c>
      <c r="F19" s="1487">
        <v>26.1</v>
      </c>
      <c r="G19" s="1486">
        <v>0.1</v>
      </c>
      <c r="H19" s="1487">
        <v>25.7</v>
      </c>
      <c r="I19" s="1486">
        <v>0.6</v>
      </c>
      <c r="J19" s="1487">
        <v>24</v>
      </c>
      <c r="K19" s="1486">
        <v>0.4</v>
      </c>
      <c r="L19" s="1487">
        <v>22.5</v>
      </c>
      <c r="M19" s="1486">
        <v>0.8</v>
      </c>
      <c r="N19" s="1487">
        <v>21</v>
      </c>
      <c r="O19" s="1486">
        <v>0.4</v>
      </c>
      <c r="P19" s="1487">
        <v>21.3</v>
      </c>
      <c r="Q19" s="1486">
        <v>0.4</v>
      </c>
      <c r="R19" s="1487">
        <v>22</v>
      </c>
      <c r="S19" s="1486">
        <v>0.8</v>
      </c>
      <c r="T19" s="1487">
        <v>23.4</v>
      </c>
      <c r="U19" s="1486">
        <v>0.7</v>
      </c>
      <c r="V19" s="1487">
        <v>25</v>
      </c>
      <c r="W19" s="1486">
        <v>1.1000000000000001</v>
      </c>
      <c r="X19" s="1487">
        <v>25.9</v>
      </c>
      <c r="Y19" s="1486">
        <v>0.3</v>
      </c>
      <c r="Z19" s="1487">
        <v>24</v>
      </c>
      <c r="AA19" s="1486">
        <v>0.6</v>
      </c>
    </row>
    <row r="20" spans="1:28" ht="15.75" x14ac:dyDescent="0.25">
      <c r="A20" s="329" t="s">
        <v>108</v>
      </c>
      <c r="B20" s="1224"/>
      <c r="C20" s="1223"/>
      <c r="D20" s="1224"/>
      <c r="E20" s="1223"/>
      <c r="F20" s="1224"/>
      <c r="G20" s="1223"/>
      <c r="H20" s="1224"/>
      <c r="I20" s="1223"/>
      <c r="J20" s="1224"/>
      <c r="K20" s="1223"/>
      <c r="L20" s="1224"/>
      <c r="M20" s="1223"/>
      <c r="N20" s="1224"/>
      <c r="O20" s="1223"/>
      <c r="P20" s="1224"/>
      <c r="Q20" s="1223"/>
      <c r="R20" s="1224"/>
      <c r="S20" s="1223"/>
      <c r="T20" s="1224"/>
      <c r="U20" s="1223"/>
      <c r="V20" s="1224"/>
      <c r="W20" s="1223"/>
      <c r="X20" s="1224"/>
      <c r="Y20" s="1223"/>
      <c r="Z20" s="1224"/>
      <c r="AA20" s="1223"/>
    </row>
    <row r="21" spans="1:28" ht="18.75" x14ac:dyDescent="0.25">
      <c r="A21" s="1488" t="s">
        <v>2683</v>
      </c>
      <c r="B21" s="1488"/>
      <c r="C21" s="1489"/>
      <c r="D21" s="1488"/>
      <c r="E21" s="1489"/>
      <c r="F21" s="1488"/>
      <c r="G21" s="1489"/>
      <c r="H21" s="1488"/>
      <c r="I21" s="1489"/>
      <c r="J21" s="1488"/>
      <c r="K21" s="1489"/>
      <c r="L21" s="1488"/>
      <c r="M21" s="1489"/>
      <c r="N21" s="1488"/>
      <c r="O21" s="1489"/>
      <c r="P21" s="1488"/>
      <c r="Q21" s="1489"/>
      <c r="R21" s="1488"/>
      <c r="S21" s="1489"/>
      <c r="T21" s="1488"/>
      <c r="U21" s="1489"/>
      <c r="V21" s="1488"/>
      <c r="W21" s="1489"/>
      <c r="X21" s="1488"/>
      <c r="Y21" s="1489"/>
      <c r="Z21" s="1488"/>
      <c r="AA21" s="1488"/>
    </row>
    <row r="22" spans="1:28" ht="18.75" x14ac:dyDescent="0.25">
      <c r="A22" s="1488" t="s">
        <v>2684</v>
      </c>
      <c r="B22" s="1488"/>
      <c r="C22" s="1489"/>
      <c r="D22" s="1488"/>
      <c r="E22" s="1489"/>
      <c r="F22" s="1488"/>
      <c r="G22" s="1489"/>
      <c r="H22" s="1488"/>
      <c r="I22" s="1489"/>
      <c r="J22" s="1488"/>
      <c r="K22" s="1489"/>
      <c r="L22" s="1488"/>
      <c r="M22" s="1489"/>
      <c r="N22" s="1488"/>
      <c r="O22" s="1489"/>
      <c r="P22" s="1488"/>
      <c r="Q22" s="1489"/>
      <c r="R22" s="1488"/>
      <c r="S22" s="1489"/>
      <c r="T22" s="1488"/>
      <c r="U22" s="1489"/>
      <c r="V22" s="1488"/>
      <c r="W22" s="1489"/>
      <c r="X22" s="1488"/>
      <c r="Y22" s="1489"/>
      <c r="Z22" s="1488"/>
      <c r="AA22" s="1488"/>
    </row>
    <row r="23" spans="1:28" x14ac:dyDescent="0.25">
      <c r="A23" s="1475"/>
      <c r="B23" s="1475"/>
      <c r="C23" s="1476"/>
      <c r="D23" s="1475"/>
      <c r="E23" s="1476"/>
      <c r="F23" s="1475"/>
      <c r="G23" s="1476"/>
      <c r="H23" s="1475"/>
      <c r="I23" s="1476"/>
      <c r="J23" s="1475"/>
      <c r="K23" s="1476"/>
      <c r="L23" s="1475"/>
      <c r="M23" s="1476"/>
      <c r="N23" s="1475"/>
      <c r="O23" s="1476"/>
      <c r="P23" s="1475"/>
      <c r="Q23" s="1476"/>
      <c r="R23" s="1475"/>
      <c r="S23" s="1476"/>
      <c r="T23" s="1475"/>
      <c r="U23" s="1476"/>
      <c r="V23" s="1475"/>
      <c r="W23" s="1476"/>
      <c r="X23" s="1475"/>
      <c r="Y23" s="1476"/>
      <c r="Z23" s="1475"/>
      <c r="AA23" s="1475"/>
    </row>
  </sheetData>
  <mergeCells count="43">
    <mergeCell ref="B14:AA14"/>
    <mergeCell ref="B15:C15"/>
    <mergeCell ref="D15:E15"/>
    <mergeCell ref="F15:G15"/>
    <mergeCell ref="H15:I15"/>
    <mergeCell ref="J15:K15"/>
    <mergeCell ref="L15:M15"/>
    <mergeCell ref="N15:O15"/>
    <mergeCell ref="P15:Q15"/>
    <mergeCell ref="R15:S15"/>
    <mergeCell ref="T15:U15"/>
    <mergeCell ref="V15:W15"/>
    <mergeCell ref="X15:Y15"/>
    <mergeCell ref="Z15:AA15"/>
    <mergeCell ref="A4:A7"/>
    <mergeCell ref="L4:M4"/>
    <mergeCell ref="N6:O6"/>
    <mergeCell ref="Z4:AA4"/>
    <mergeCell ref="X4:Y4"/>
    <mergeCell ref="N4:O4"/>
    <mergeCell ref="R4:S4"/>
    <mergeCell ref="T4:U4"/>
    <mergeCell ref="V4:W4"/>
    <mergeCell ref="D4:E4"/>
    <mergeCell ref="F4:G4"/>
    <mergeCell ref="H4:I4"/>
    <mergeCell ref="J4:K4"/>
    <mergeCell ref="B4:C4"/>
    <mergeCell ref="Y3:AA3"/>
    <mergeCell ref="T6:U6"/>
    <mergeCell ref="P4:Q4"/>
    <mergeCell ref="V6:W6"/>
    <mergeCell ref="R6:S6"/>
    <mergeCell ref="B5:AA5"/>
    <mergeCell ref="X6:Y6"/>
    <mergeCell ref="Z6:AA6"/>
    <mergeCell ref="L6:M6"/>
    <mergeCell ref="P6:Q6"/>
    <mergeCell ref="B6:C6"/>
    <mergeCell ref="D6:E6"/>
    <mergeCell ref="F6:G6"/>
    <mergeCell ref="H6:I6"/>
    <mergeCell ref="J6:K6"/>
  </mergeCells>
  <hyperlinks>
    <hyperlink ref="A1" location="'Table of content'!A1" display="Back to Table of Content"/>
  </hyperlinks>
  <printOptions horizontalCentered="1"/>
  <pageMargins left="0.5" right="0.25" top="0.4" bottom="0" header="0.21" footer="6.4960630000000005E-2"/>
  <pageSetup paperSize="9" scale="7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6" tint="-0.499984740745262"/>
  </sheetPr>
  <dimension ref="A1:AC22"/>
  <sheetViews>
    <sheetView topLeftCell="A10" workbookViewId="0">
      <selection activeCell="J22" sqref="J22"/>
    </sheetView>
  </sheetViews>
  <sheetFormatPr defaultColWidth="9.140625" defaultRowHeight="15" x14ac:dyDescent="0.25"/>
  <cols>
    <col min="1" max="1" width="14.5703125" style="4" customWidth="1"/>
    <col min="2" max="2" width="5" style="4" customWidth="1"/>
    <col min="3" max="3" width="6" style="14" customWidth="1"/>
    <col min="4" max="4" width="5.85546875" style="4" bestFit="1" customWidth="1"/>
    <col min="5" max="5" width="5" style="14" customWidth="1"/>
    <col min="6" max="6" width="5" style="4" customWidth="1"/>
    <col min="7" max="7" width="5" style="14" customWidth="1"/>
    <col min="8" max="8" width="5.85546875" style="4" bestFit="1" customWidth="1"/>
    <col min="9" max="9" width="5.140625" style="14" customWidth="1"/>
    <col min="10" max="10" width="5" style="4" customWidth="1"/>
    <col min="11" max="11" width="5" style="14" customWidth="1"/>
    <col min="12" max="12" width="5.85546875" style="4" bestFit="1" customWidth="1"/>
    <col min="13" max="13" width="5" style="14" customWidth="1"/>
    <col min="14" max="14" width="5" style="4" customWidth="1"/>
    <col min="15" max="15" width="5" style="14" customWidth="1"/>
    <col min="16" max="16" width="5.85546875" style="4" bestFit="1" customWidth="1"/>
    <col min="17" max="17" width="5" style="14" customWidth="1"/>
    <col min="18" max="18" width="5" style="4" customWidth="1"/>
    <col min="19" max="19" width="5" style="14" customWidth="1"/>
    <col min="20" max="20" width="5.85546875" style="4" bestFit="1" customWidth="1"/>
    <col min="21" max="21" width="5" style="14" customWidth="1"/>
    <col min="22" max="22" width="5" style="4" customWidth="1"/>
    <col min="23" max="23" width="5" style="14" customWidth="1"/>
    <col min="24" max="24" width="5.85546875" style="4" bestFit="1" customWidth="1"/>
    <col min="25" max="25" width="5" style="14" customWidth="1"/>
    <col min="26" max="26" width="5.5703125" style="4" customWidth="1"/>
    <col min="27" max="27" width="7.28515625" style="4" customWidth="1"/>
    <col min="28" max="28" width="6.42578125" style="4" customWidth="1"/>
    <col min="29" max="16384" width="9.140625" style="4"/>
  </cols>
  <sheetData>
    <row r="1" spans="1:29" ht="14.25" customHeight="1" x14ac:dyDescent="0.25">
      <c r="A1" s="390" t="s">
        <v>1946</v>
      </c>
      <c r="B1" s="2"/>
      <c r="C1" s="391"/>
      <c r="D1" s="2"/>
      <c r="E1" s="391"/>
      <c r="F1" s="2"/>
      <c r="G1" s="391"/>
      <c r="H1" s="2"/>
      <c r="I1" s="391"/>
      <c r="J1" s="2"/>
      <c r="K1" s="391"/>
      <c r="L1" s="2"/>
      <c r="M1" s="391"/>
      <c r="N1" s="2"/>
      <c r="O1" s="391"/>
      <c r="P1" s="2"/>
      <c r="Q1" s="391"/>
      <c r="R1" s="2"/>
      <c r="S1" s="391"/>
      <c r="T1" s="2"/>
      <c r="U1" s="391"/>
      <c r="V1" s="2"/>
      <c r="W1" s="391"/>
      <c r="X1" s="2"/>
      <c r="Y1" s="391"/>
      <c r="Z1" s="2"/>
      <c r="AA1" s="2"/>
    </row>
    <row r="2" spans="1:29" ht="15.75" x14ac:dyDescent="0.25">
      <c r="A2" s="6" t="s">
        <v>3034</v>
      </c>
      <c r="B2" s="2"/>
      <c r="C2" s="391"/>
      <c r="D2" s="2"/>
      <c r="E2" s="391"/>
      <c r="F2" s="2"/>
      <c r="G2" s="3"/>
      <c r="H2" s="2"/>
      <c r="I2" s="391"/>
      <c r="J2" s="2"/>
      <c r="K2" s="391"/>
      <c r="L2" s="2"/>
      <c r="M2" s="391"/>
      <c r="N2" s="2"/>
      <c r="O2" s="391"/>
      <c r="P2" s="2"/>
      <c r="Q2" s="391"/>
      <c r="R2" s="2"/>
      <c r="S2" s="391"/>
      <c r="T2" s="2"/>
      <c r="U2" s="391"/>
      <c r="V2" s="2"/>
      <c r="W2" s="391"/>
      <c r="X2" s="2"/>
      <c r="Y2" s="391"/>
      <c r="Z2" s="2"/>
      <c r="AA2" s="2"/>
    </row>
    <row r="3" spans="1:29" ht="13.5" customHeight="1" x14ac:dyDescent="0.25">
      <c r="A3" s="2"/>
      <c r="B3" s="2"/>
      <c r="C3" s="391"/>
      <c r="D3" s="2"/>
      <c r="E3" s="391"/>
      <c r="F3" s="2"/>
      <c r="G3" s="391"/>
      <c r="H3" s="2"/>
      <c r="I3" s="391"/>
      <c r="J3" s="2"/>
      <c r="K3" s="391"/>
      <c r="L3" s="2"/>
      <c r="M3" s="391"/>
      <c r="N3" s="2"/>
      <c r="O3" s="391"/>
      <c r="P3" s="2"/>
      <c r="Q3" s="391"/>
      <c r="R3" s="2"/>
      <c r="S3" s="391"/>
      <c r="T3" s="2"/>
      <c r="U3" s="391"/>
      <c r="V3" s="2"/>
      <c r="W3" s="391"/>
      <c r="X3" s="2"/>
      <c r="Y3" s="2050" t="s">
        <v>43</v>
      </c>
      <c r="Z3" s="2050"/>
      <c r="AA3" s="2050"/>
    </row>
    <row r="4" spans="1:29" ht="63.75" customHeight="1" thickBot="1" x14ac:dyDescent="0.3">
      <c r="A4" s="2065" t="s">
        <v>2413</v>
      </c>
      <c r="B4" s="2053" t="s">
        <v>2096</v>
      </c>
      <c r="C4" s="2054"/>
      <c r="D4" s="2053" t="s">
        <v>254</v>
      </c>
      <c r="E4" s="2054"/>
      <c r="F4" s="2053" t="s">
        <v>255</v>
      </c>
      <c r="G4" s="2054"/>
      <c r="H4" s="2053" t="s">
        <v>256</v>
      </c>
      <c r="I4" s="2054"/>
      <c r="J4" s="2053" t="s">
        <v>257</v>
      </c>
      <c r="K4" s="2054"/>
      <c r="L4" s="2053" t="s">
        <v>258</v>
      </c>
      <c r="M4" s="2054"/>
      <c r="N4" s="2053" t="s">
        <v>259</v>
      </c>
      <c r="O4" s="2054"/>
      <c r="P4" s="2053" t="s">
        <v>260</v>
      </c>
      <c r="Q4" s="2054"/>
      <c r="R4" s="2053" t="s">
        <v>261</v>
      </c>
      <c r="S4" s="2054"/>
      <c r="T4" s="2053" t="s">
        <v>262</v>
      </c>
      <c r="U4" s="2054"/>
      <c r="V4" s="2053" t="s">
        <v>263</v>
      </c>
      <c r="W4" s="2054"/>
      <c r="X4" s="2053" t="s">
        <v>264</v>
      </c>
      <c r="Y4" s="2054"/>
      <c r="Z4" s="2072" t="s">
        <v>274</v>
      </c>
      <c r="AA4" s="2073"/>
      <c r="AB4" s="396"/>
    </row>
    <row r="5" spans="1:29" s="15" customFormat="1" ht="33.75" customHeight="1" thickBot="1" x14ac:dyDescent="0.3">
      <c r="A5" s="2066"/>
      <c r="B5" s="2055" t="s">
        <v>2615</v>
      </c>
      <c r="C5" s="2056"/>
      <c r="D5" s="2056"/>
      <c r="E5" s="2056"/>
      <c r="F5" s="2056"/>
      <c r="G5" s="2056"/>
      <c r="H5" s="2056"/>
      <c r="I5" s="2056"/>
      <c r="J5" s="2056"/>
      <c r="K5" s="2056"/>
      <c r="L5" s="2056"/>
      <c r="M5" s="2056"/>
      <c r="N5" s="2056"/>
      <c r="O5" s="2056"/>
      <c r="P5" s="2056"/>
      <c r="Q5" s="2056"/>
      <c r="R5" s="2056"/>
      <c r="S5" s="2056"/>
      <c r="T5" s="2056"/>
      <c r="U5" s="2056"/>
      <c r="V5" s="2056"/>
      <c r="W5" s="2056"/>
      <c r="X5" s="2056"/>
      <c r="Y5" s="2056"/>
      <c r="Z5" s="2056"/>
      <c r="AA5" s="2057"/>
      <c r="AB5" s="396"/>
    </row>
    <row r="6" spans="1:29" s="15" customFormat="1" ht="42.75" customHeight="1" thickBot="1" x14ac:dyDescent="0.3">
      <c r="A6" s="2066"/>
      <c r="B6" s="2068" t="s">
        <v>2097</v>
      </c>
      <c r="C6" s="2069"/>
      <c r="D6" s="2068" t="s">
        <v>244</v>
      </c>
      <c r="E6" s="2069"/>
      <c r="F6" s="2068" t="s">
        <v>245</v>
      </c>
      <c r="G6" s="2069"/>
      <c r="H6" s="2068" t="s">
        <v>246</v>
      </c>
      <c r="I6" s="2069"/>
      <c r="J6" s="2068" t="s">
        <v>247</v>
      </c>
      <c r="K6" s="2069"/>
      <c r="L6" s="2068" t="s">
        <v>248</v>
      </c>
      <c r="M6" s="2069"/>
      <c r="N6" s="2068" t="s">
        <v>249</v>
      </c>
      <c r="O6" s="2069"/>
      <c r="P6" s="2068" t="s">
        <v>250</v>
      </c>
      <c r="Q6" s="2069"/>
      <c r="R6" s="2068" t="s">
        <v>242</v>
      </c>
      <c r="S6" s="2069"/>
      <c r="T6" s="2068" t="s">
        <v>231</v>
      </c>
      <c r="U6" s="2069"/>
      <c r="V6" s="2068" t="s">
        <v>251</v>
      </c>
      <c r="W6" s="2069"/>
      <c r="X6" s="2068" t="s">
        <v>252</v>
      </c>
      <c r="Y6" s="2069"/>
      <c r="Z6" s="2068" t="s">
        <v>253</v>
      </c>
      <c r="AA6" s="2069"/>
      <c r="AB6" s="396"/>
      <c r="AC6" s="16"/>
    </row>
    <row r="7" spans="1:29" s="15" customFormat="1" ht="63" customHeight="1" x14ac:dyDescent="0.25">
      <c r="A7" s="2067"/>
      <c r="B7" s="398" t="s">
        <v>44</v>
      </c>
      <c r="C7" s="399" t="s">
        <v>150</v>
      </c>
      <c r="D7" s="398" t="s">
        <v>44</v>
      </c>
      <c r="E7" s="399" t="s">
        <v>150</v>
      </c>
      <c r="F7" s="398" t="s">
        <v>44</v>
      </c>
      <c r="G7" s="399" t="s">
        <v>150</v>
      </c>
      <c r="H7" s="398" t="s">
        <v>44</v>
      </c>
      <c r="I7" s="399" t="s">
        <v>150</v>
      </c>
      <c r="J7" s="398" t="s">
        <v>44</v>
      </c>
      <c r="K7" s="399" t="s">
        <v>150</v>
      </c>
      <c r="L7" s="398" t="s">
        <v>44</v>
      </c>
      <c r="M7" s="399" t="s">
        <v>150</v>
      </c>
      <c r="N7" s="398" t="s">
        <v>44</v>
      </c>
      <c r="O7" s="399" t="s">
        <v>150</v>
      </c>
      <c r="P7" s="398" t="s">
        <v>44</v>
      </c>
      <c r="Q7" s="399" t="s">
        <v>150</v>
      </c>
      <c r="R7" s="398" t="s">
        <v>44</v>
      </c>
      <c r="S7" s="399" t="s">
        <v>150</v>
      </c>
      <c r="T7" s="398" t="s">
        <v>44</v>
      </c>
      <c r="U7" s="399" t="s">
        <v>150</v>
      </c>
      <c r="V7" s="398" t="s">
        <v>44</v>
      </c>
      <c r="W7" s="399" t="s">
        <v>150</v>
      </c>
      <c r="X7" s="398" t="s">
        <v>44</v>
      </c>
      <c r="Y7" s="399" t="s">
        <v>150</v>
      </c>
      <c r="Z7" s="398" t="s">
        <v>44</v>
      </c>
      <c r="AA7" s="399" t="s">
        <v>150</v>
      </c>
      <c r="AB7" s="396"/>
      <c r="AC7" s="16"/>
    </row>
    <row r="8" spans="1:29" s="15" customFormat="1" ht="33.75" customHeight="1" x14ac:dyDescent="0.25">
      <c r="A8" s="1032">
        <v>2015</v>
      </c>
      <c r="B8" s="984">
        <v>29.5</v>
      </c>
      <c r="C8" s="983">
        <v>-0.30000000000000004</v>
      </c>
      <c r="D8" s="982">
        <v>29.7</v>
      </c>
      <c r="E8" s="983">
        <v>-0.1</v>
      </c>
      <c r="F8" s="982">
        <v>29.6</v>
      </c>
      <c r="G8" s="983">
        <v>0.2</v>
      </c>
      <c r="H8" s="982">
        <v>29.2</v>
      </c>
      <c r="I8" s="983">
        <v>0.60000000000000009</v>
      </c>
      <c r="J8" s="982">
        <v>27.6</v>
      </c>
      <c r="K8" s="983">
        <v>0.60000000000000009</v>
      </c>
      <c r="L8" s="982">
        <v>25.8</v>
      </c>
      <c r="M8" s="983">
        <v>0.60000000000000009</v>
      </c>
      <c r="N8" s="982">
        <v>25.1</v>
      </c>
      <c r="O8" s="983">
        <v>0.8</v>
      </c>
      <c r="P8" s="982">
        <v>25.3</v>
      </c>
      <c r="Q8" s="983">
        <v>0.9</v>
      </c>
      <c r="R8" s="982">
        <v>26.2</v>
      </c>
      <c r="S8" s="983">
        <v>0.9</v>
      </c>
      <c r="T8" s="982">
        <v>27.4</v>
      </c>
      <c r="U8" s="983">
        <v>1.2</v>
      </c>
      <c r="V8" s="982">
        <v>28.5</v>
      </c>
      <c r="W8" s="983">
        <v>0.4</v>
      </c>
      <c r="X8" s="982">
        <v>30.6</v>
      </c>
      <c r="Y8" s="983">
        <v>1.3</v>
      </c>
      <c r="Z8" s="982">
        <v>27.875000000000004</v>
      </c>
      <c r="AA8" s="983">
        <v>0.60000000000000009</v>
      </c>
      <c r="AB8" s="396"/>
      <c r="AC8" s="16"/>
    </row>
    <row r="9" spans="1:29" s="15" customFormat="1" ht="33.75" customHeight="1" x14ac:dyDescent="0.25">
      <c r="A9" s="1032">
        <v>2016</v>
      </c>
      <c r="B9" s="984">
        <v>30.9</v>
      </c>
      <c r="C9" s="986">
        <v>1.1000000000000001</v>
      </c>
      <c r="D9" s="985">
        <v>30.3</v>
      </c>
      <c r="E9" s="986">
        <v>0.5</v>
      </c>
      <c r="F9" s="985">
        <v>30.5</v>
      </c>
      <c r="G9" s="986">
        <v>1.1000000000000001</v>
      </c>
      <c r="H9" s="985">
        <v>29.5</v>
      </c>
      <c r="I9" s="986">
        <v>0.9</v>
      </c>
      <c r="J9" s="985">
        <v>26.9</v>
      </c>
      <c r="K9" s="986">
        <v>-0.1</v>
      </c>
      <c r="L9" s="985">
        <v>25.1</v>
      </c>
      <c r="M9" s="986">
        <v>-0.1</v>
      </c>
      <c r="N9" s="985">
        <v>24.1</v>
      </c>
      <c r="O9" s="986">
        <v>-0.2</v>
      </c>
      <c r="P9" s="985">
        <v>24.9</v>
      </c>
      <c r="Q9" s="986">
        <v>0.5</v>
      </c>
      <c r="R9" s="985">
        <v>25</v>
      </c>
      <c r="S9" s="986">
        <v>-0.3</v>
      </c>
      <c r="T9" s="985">
        <v>27.4</v>
      </c>
      <c r="U9" s="986">
        <v>1.2</v>
      </c>
      <c r="V9" s="985">
        <v>28.6</v>
      </c>
      <c r="W9" s="986">
        <v>0.5</v>
      </c>
      <c r="X9" s="985">
        <v>29.3</v>
      </c>
      <c r="Y9" s="986">
        <v>0</v>
      </c>
      <c r="Z9" s="985">
        <v>27.7</v>
      </c>
      <c r="AA9" s="986">
        <v>0.4</v>
      </c>
      <c r="AB9" s="396"/>
      <c r="AC9" s="16"/>
    </row>
    <row r="10" spans="1:29" s="15" customFormat="1" ht="33.75" customHeight="1" x14ac:dyDescent="0.25">
      <c r="A10" s="1032">
        <v>2017</v>
      </c>
      <c r="B10" s="984">
        <v>30.7</v>
      </c>
      <c r="C10" s="988">
        <v>0.9</v>
      </c>
      <c r="D10" s="987">
        <v>30.4</v>
      </c>
      <c r="E10" s="988">
        <v>0.6</v>
      </c>
      <c r="F10" s="987">
        <v>30.4</v>
      </c>
      <c r="G10" s="988">
        <v>1</v>
      </c>
      <c r="H10" s="987">
        <v>29.6</v>
      </c>
      <c r="I10" s="988">
        <v>1</v>
      </c>
      <c r="J10" s="987">
        <v>27.4</v>
      </c>
      <c r="K10" s="988">
        <v>0.4</v>
      </c>
      <c r="L10" s="987">
        <v>26.3</v>
      </c>
      <c r="M10" s="988">
        <v>1.1000000000000001</v>
      </c>
      <c r="N10" s="987">
        <v>25.8</v>
      </c>
      <c r="O10" s="988">
        <v>1.5</v>
      </c>
      <c r="P10" s="987">
        <v>25.7</v>
      </c>
      <c r="Q10" s="988">
        <v>1.3</v>
      </c>
      <c r="R10" s="987">
        <v>26.4</v>
      </c>
      <c r="S10" s="988">
        <v>1.1000000000000001</v>
      </c>
      <c r="T10" s="987">
        <v>27.8</v>
      </c>
      <c r="U10" s="988">
        <v>1.6</v>
      </c>
      <c r="V10" s="987">
        <v>28.5</v>
      </c>
      <c r="W10" s="988">
        <v>0.4</v>
      </c>
      <c r="X10" s="987">
        <v>30.7</v>
      </c>
      <c r="Y10" s="988">
        <v>1.4</v>
      </c>
      <c r="Z10" s="987">
        <v>28.3</v>
      </c>
      <c r="AA10" s="988">
        <v>1</v>
      </c>
      <c r="AB10" s="396"/>
      <c r="AC10" s="16"/>
    </row>
    <row r="11" spans="1:29" s="15" customFormat="1" ht="33.75" customHeight="1" x14ac:dyDescent="0.25">
      <c r="A11" s="1032">
        <v>2018</v>
      </c>
      <c r="B11" s="984">
        <v>29.747608453837596</v>
      </c>
      <c r="C11" s="988">
        <v>-0.1</v>
      </c>
      <c r="D11" s="987">
        <v>30.660833333333336</v>
      </c>
      <c r="E11" s="988">
        <v>0.9</v>
      </c>
      <c r="F11" s="987">
        <v>30.008709677419354</v>
      </c>
      <c r="G11" s="988">
        <v>0.6</v>
      </c>
      <c r="H11" s="987">
        <v>29.129000000000001</v>
      </c>
      <c r="I11" s="988">
        <v>0.5</v>
      </c>
      <c r="J11" s="987">
        <v>27.794440860215047</v>
      </c>
      <c r="K11" s="988">
        <v>0.8</v>
      </c>
      <c r="L11" s="987">
        <v>26.352430107526878</v>
      </c>
      <c r="M11" s="988">
        <v>1.2</v>
      </c>
      <c r="N11" s="987">
        <v>24.80516129032258</v>
      </c>
      <c r="O11" s="988">
        <v>0.5</v>
      </c>
      <c r="P11" s="987">
        <v>26.020967741935486</v>
      </c>
      <c r="Q11" s="988">
        <v>1.6</v>
      </c>
      <c r="R11" s="987">
        <v>26.529000000000003</v>
      </c>
      <c r="S11" s="988">
        <v>1.2</v>
      </c>
      <c r="T11" s="987">
        <v>27.599032258064518</v>
      </c>
      <c r="U11" s="988">
        <v>1.5</v>
      </c>
      <c r="V11" s="987">
        <v>29.199666666666666</v>
      </c>
      <c r="W11" s="988">
        <v>1.1000000000000001</v>
      </c>
      <c r="X11" s="987">
        <v>30.089999999999996</v>
      </c>
      <c r="Y11" s="988">
        <v>0.8</v>
      </c>
      <c r="Z11" s="987">
        <v>28.2</v>
      </c>
      <c r="AA11" s="988">
        <v>0.9</v>
      </c>
      <c r="AB11" s="396"/>
      <c r="AC11" s="16"/>
    </row>
    <row r="12" spans="1:29" s="15" customFormat="1" ht="33.75" customHeight="1" x14ac:dyDescent="0.25">
      <c r="A12" s="1032">
        <v>2019</v>
      </c>
      <c r="B12" s="984">
        <v>30.78</v>
      </c>
      <c r="C12" s="988">
        <v>1</v>
      </c>
      <c r="D12" s="987">
        <v>30.639999999999997</v>
      </c>
      <c r="E12" s="988">
        <v>0.8</v>
      </c>
      <c r="F12" s="987">
        <v>31.181935483870966</v>
      </c>
      <c r="G12" s="988">
        <v>1.8</v>
      </c>
      <c r="H12" s="987">
        <v>29.68</v>
      </c>
      <c r="I12" s="988">
        <v>1.1000000000000001</v>
      </c>
      <c r="J12" s="987">
        <v>27.419999999999998</v>
      </c>
      <c r="K12" s="988">
        <v>0.4</v>
      </c>
      <c r="L12" s="987">
        <v>25.48</v>
      </c>
      <c r="M12" s="988">
        <v>0.3</v>
      </c>
      <c r="N12" s="987">
        <v>25.200000000000003</v>
      </c>
      <c r="O12" s="988">
        <v>0.9</v>
      </c>
      <c r="P12" s="987">
        <v>25.5</v>
      </c>
      <c r="Q12" s="988">
        <v>1.1000000000000001</v>
      </c>
      <c r="R12" s="987">
        <v>26.139999999999997</v>
      </c>
      <c r="S12" s="988">
        <v>0.8</v>
      </c>
      <c r="T12" s="987">
        <v>27.48</v>
      </c>
      <c r="U12" s="988">
        <v>1.3</v>
      </c>
      <c r="V12" s="987">
        <v>29.1</v>
      </c>
      <c r="W12" s="988">
        <v>1</v>
      </c>
      <c r="X12" s="987">
        <v>30.396774193548385</v>
      </c>
      <c r="Y12" s="988">
        <v>1.1000000000000001</v>
      </c>
      <c r="Z12" s="987">
        <v>28.2</v>
      </c>
      <c r="AA12" s="988">
        <v>0.9</v>
      </c>
      <c r="AB12" s="396"/>
      <c r="AC12" s="16"/>
    </row>
    <row r="13" spans="1:29" s="15" customFormat="1" ht="33.75" customHeight="1" thickBot="1" x14ac:dyDescent="0.3">
      <c r="A13" s="1032">
        <v>2020</v>
      </c>
      <c r="B13" s="984">
        <v>29.78</v>
      </c>
      <c r="C13" s="988">
        <v>0</v>
      </c>
      <c r="D13" s="987">
        <v>30.020689655172411</v>
      </c>
      <c r="E13" s="988">
        <v>0.2</v>
      </c>
      <c r="F13" s="987">
        <v>29.7</v>
      </c>
      <c r="G13" s="988">
        <v>0.3</v>
      </c>
      <c r="H13" s="987">
        <v>28.639999999999997</v>
      </c>
      <c r="I13" s="988">
        <v>0</v>
      </c>
      <c r="J13" s="987">
        <v>27.339999999999996</v>
      </c>
      <c r="K13" s="988">
        <v>0.3</v>
      </c>
      <c r="L13" s="987">
        <v>24.998666666666669</v>
      </c>
      <c r="M13" s="988">
        <v>-0.2</v>
      </c>
      <c r="N13" s="987">
        <v>24.360000000000007</v>
      </c>
      <c r="O13" s="988">
        <v>0.1</v>
      </c>
      <c r="P13" s="987">
        <v>24.494086021505375</v>
      </c>
      <c r="Q13" s="988">
        <v>0.1</v>
      </c>
      <c r="R13" s="987">
        <v>25.442</v>
      </c>
      <c r="S13" s="988">
        <v>0.1</v>
      </c>
      <c r="T13" s="987">
        <v>27.535483870967738</v>
      </c>
      <c r="U13" s="988">
        <v>1.3</v>
      </c>
      <c r="V13" s="987">
        <v>28.022476190476191</v>
      </c>
      <c r="W13" s="988">
        <v>-0.1</v>
      </c>
      <c r="X13" s="987">
        <v>29.511196029776677</v>
      </c>
      <c r="Y13" s="988">
        <v>0.2</v>
      </c>
      <c r="Z13" s="987">
        <v>27.487049869547089</v>
      </c>
      <c r="AA13" s="988">
        <v>0.2</v>
      </c>
      <c r="AB13" s="396"/>
    </row>
    <row r="14" spans="1:29" ht="36.75" customHeight="1" thickBot="1" x14ac:dyDescent="0.3">
      <c r="A14" s="2070"/>
      <c r="B14" s="2055" t="s">
        <v>2617</v>
      </c>
      <c r="C14" s="2056"/>
      <c r="D14" s="2056"/>
      <c r="E14" s="2056"/>
      <c r="F14" s="2056"/>
      <c r="G14" s="2056"/>
      <c r="H14" s="2056"/>
      <c r="I14" s="2056"/>
      <c r="J14" s="2056"/>
      <c r="K14" s="2056"/>
      <c r="L14" s="2056"/>
      <c r="M14" s="2056"/>
      <c r="N14" s="2056"/>
      <c r="O14" s="2056"/>
      <c r="P14" s="2056"/>
      <c r="Q14" s="2056"/>
      <c r="R14" s="2056"/>
      <c r="S14" s="2056"/>
      <c r="T14" s="2056"/>
      <c r="U14" s="2056"/>
      <c r="V14" s="2056"/>
      <c r="W14" s="2056"/>
      <c r="X14" s="2056"/>
      <c r="Y14" s="2056"/>
      <c r="Z14" s="2056"/>
      <c r="AA14" s="2057"/>
    </row>
    <row r="15" spans="1:29" ht="33" customHeight="1" thickBot="1" x14ac:dyDescent="0.3">
      <c r="A15" s="2071"/>
      <c r="B15" s="2051" t="s">
        <v>2312</v>
      </c>
      <c r="C15" s="2052"/>
      <c r="D15" s="2051" t="s">
        <v>2302</v>
      </c>
      <c r="E15" s="2052"/>
      <c r="F15" s="2051" t="s">
        <v>2303</v>
      </c>
      <c r="G15" s="2052"/>
      <c r="H15" s="2051" t="s">
        <v>2304</v>
      </c>
      <c r="I15" s="2052"/>
      <c r="J15" s="2051" t="s">
        <v>2305</v>
      </c>
      <c r="K15" s="2052"/>
      <c r="L15" s="2051" t="s">
        <v>2306</v>
      </c>
      <c r="M15" s="2052"/>
      <c r="N15" s="2051" t="s">
        <v>2307</v>
      </c>
      <c r="O15" s="2052"/>
      <c r="P15" s="2051" t="s">
        <v>2308</v>
      </c>
      <c r="Q15" s="2052"/>
      <c r="R15" s="2051" t="s">
        <v>2309</v>
      </c>
      <c r="S15" s="2052"/>
      <c r="T15" s="2051" t="s">
        <v>247</v>
      </c>
      <c r="U15" s="2052"/>
      <c r="V15" s="2051" t="s">
        <v>2310</v>
      </c>
      <c r="W15" s="2052"/>
      <c r="X15" s="2051" t="s">
        <v>2302</v>
      </c>
      <c r="Y15" s="2052"/>
      <c r="Z15" s="2063" t="s">
        <v>2311</v>
      </c>
      <c r="AA15" s="2064"/>
    </row>
    <row r="16" spans="1:29" ht="37.5" customHeight="1" thickTop="1" x14ac:dyDescent="0.25">
      <c r="A16" s="1032">
        <v>2021</v>
      </c>
      <c r="B16" s="984">
        <v>30.298709677419357</v>
      </c>
      <c r="C16" s="988">
        <v>0.29870967741935672</v>
      </c>
      <c r="D16" s="987">
        <v>30.487142857142857</v>
      </c>
      <c r="E16" s="988">
        <v>0.48714285714285666</v>
      </c>
      <c r="F16" s="987">
        <v>30.634838709677421</v>
      </c>
      <c r="G16" s="988">
        <v>1.0348387096774196</v>
      </c>
      <c r="H16" s="987">
        <v>28.997632183908046</v>
      </c>
      <c r="I16" s="988">
        <v>0.3</v>
      </c>
      <c r="J16" s="987">
        <v>27.449591397849463</v>
      </c>
      <c r="K16" s="988">
        <v>0.34959139784946203</v>
      </c>
      <c r="L16" s="987">
        <v>25.308850574712643</v>
      </c>
      <c r="M16" s="988">
        <v>0</v>
      </c>
      <c r="N16" s="987">
        <v>24.332258064516132</v>
      </c>
      <c r="O16" s="988">
        <v>-0.2</v>
      </c>
      <c r="P16" s="987">
        <v>24.451612902580642</v>
      </c>
      <c r="Q16" s="988">
        <v>-0.14838709741935929</v>
      </c>
      <c r="R16" s="987">
        <v>25.007333333333332</v>
      </c>
      <c r="S16" s="988">
        <v>-0.49266666666666836</v>
      </c>
      <c r="T16" s="987">
        <v>26.537419354838711</v>
      </c>
      <c r="U16" s="988">
        <v>-0.3</v>
      </c>
      <c r="V16" s="987">
        <v>28.862666666666673</v>
      </c>
      <c r="W16" s="988">
        <v>0.5626666666666722</v>
      </c>
      <c r="X16" s="987">
        <v>29.76</v>
      </c>
      <c r="Y16" s="988">
        <v>0.2</v>
      </c>
      <c r="Z16" s="987">
        <v>27.677337976887106</v>
      </c>
      <c r="AA16" s="988">
        <v>0.17733797688710595</v>
      </c>
    </row>
    <row r="17" spans="1:28" ht="37.5" customHeight="1" x14ac:dyDescent="0.25">
      <c r="A17" s="1490">
        <v>2022</v>
      </c>
      <c r="B17" s="984">
        <v>30</v>
      </c>
      <c r="C17" s="988">
        <v>0</v>
      </c>
      <c r="D17" s="987">
        <v>29.7</v>
      </c>
      <c r="E17" s="988">
        <v>-0.3</v>
      </c>
      <c r="F17" s="987">
        <v>30.3</v>
      </c>
      <c r="G17" s="988">
        <v>0.7</v>
      </c>
      <c r="H17" s="987">
        <v>28.8</v>
      </c>
      <c r="I17" s="988">
        <v>0.1</v>
      </c>
      <c r="J17" s="987">
        <v>27.4</v>
      </c>
      <c r="K17" s="988">
        <v>0.3</v>
      </c>
      <c r="L17" s="987">
        <v>25.1</v>
      </c>
      <c r="M17" s="988">
        <v>-0.2</v>
      </c>
      <c r="N17" s="987">
        <v>23.9</v>
      </c>
      <c r="O17" s="988">
        <v>-0.6</v>
      </c>
      <c r="P17" s="987">
        <v>24.8</v>
      </c>
      <c r="Q17" s="988">
        <v>0.2</v>
      </c>
      <c r="R17" s="987">
        <v>25.1</v>
      </c>
      <c r="S17" s="988">
        <v>-0.4</v>
      </c>
      <c r="T17" s="987">
        <v>26.5</v>
      </c>
      <c r="U17" s="988">
        <v>-0.3</v>
      </c>
      <c r="V17" s="987">
        <v>27.9</v>
      </c>
      <c r="W17" s="988">
        <v>-0.4</v>
      </c>
      <c r="X17" s="987">
        <v>28.8</v>
      </c>
      <c r="Y17" s="988">
        <v>0.8</v>
      </c>
      <c r="Z17" s="987">
        <v>27.4</v>
      </c>
      <c r="AA17" s="988">
        <v>-0.1</v>
      </c>
    </row>
    <row r="18" spans="1:28" ht="37.5" customHeight="1" thickBot="1" x14ac:dyDescent="0.3">
      <c r="A18" s="1624">
        <v>2023</v>
      </c>
      <c r="B18" s="1402">
        <v>28.3</v>
      </c>
      <c r="C18" s="1491">
        <v>-1.7</v>
      </c>
      <c r="D18" s="1492">
        <v>29.5</v>
      </c>
      <c r="E18" s="1491">
        <v>-0.5</v>
      </c>
      <c r="F18" s="1492">
        <v>29.1</v>
      </c>
      <c r="G18" s="1491">
        <v>-0.5</v>
      </c>
      <c r="H18" s="1492">
        <v>29.2</v>
      </c>
      <c r="I18" s="1491">
        <v>0.2</v>
      </c>
      <c r="J18" s="1492">
        <v>27.7</v>
      </c>
      <c r="K18" s="1491">
        <v>0.6</v>
      </c>
      <c r="L18" s="1492">
        <v>25.7</v>
      </c>
      <c r="M18" s="1491">
        <v>0.7</v>
      </c>
      <c r="N18" s="1492">
        <v>25.1</v>
      </c>
      <c r="O18" s="1491">
        <v>0.6</v>
      </c>
      <c r="P18" s="1492">
        <v>25.2</v>
      </c>
      <c r="Q18" s="1491">
        <v>0.6</v>
      </c>
      <c r="R18" s="1492">
        <v>26.2</v>
      </c>
      <c r="S18" s="1491">
        <v>0.7</v>
      </c>
      <c r="T18" s="1492">
        <v>27.8</v>
      </c>
      <c r="U18" s="1491">
        <v>0.8</v>
      </c>
      <c r="V18" s="1492">
        <v>28.3</v>
      </c>
      <c r="W18" s="1491">
        <v>0</v>
      </c>
      <c r="X18" s="1492">
        <v>29.4</v>
      </c>
      <c r="Y18" s="1491">
        <v>-0.6</v>
      </c>
      <c r="Z18" s="1492">
        <v>27.6</v>
      </c>
      <c r="AA18" s="1491">
        <v>0.1</v>
      </c>
    </row>
    <row r="19" spans="1:28" s="15" customFormat="1" ht="34.5" customHeight="1" thickBot="1" x14ac:dyDescent="0.3">
      <c r="A19" s="1623">
        <v>2024</v>
      </c>
      <c r="B19" s="1402">
        <v>30.4</v>
      </c>
      <c r="C19" s="1491">
        <v>0.4</v>
      </c>
      <c r="D19" s="1492">
        <v>30.1</v>
      </c>
      <c r="E19" s="1491">
        <v>0.1</v>
      </c>
      <c r="F19" s="1492">
        <v>29.2</v>
      </c>
      <c r="G19" s="1491">
        <v>-0.4</v>
      </c>
      <c r="H19" s="1492">
        <v>29.2</v>
      </c>
      <c r="I19" s="1491">
        <v>0.5</v>
      </c>
      <c r="J19" s="1492">
        <v>26.9</v>
      </c>
      <c r="K19" s="1491">
        <v>-0.2</v>
      </c>
      <c r="L19" s="1492">
        <v>25.9</v>
      </c>
      <c r="M19" s="1491">
        <v>0.6</v>
      </c>
      <c r="N19" s="1492">
        <v>25.6</v>
      </c>
      <c r="O19" s="1491">
        <v>1.1000000000000001</v>
      </c>
      <c r="P19" s="1492">
        <v>25.6</v>
      </c>
      <c r="Q19" s="1491">
        <v>0.7</v>
      </c>
      <c r="R19" s="1492">
        <v>25.3</v>
      </c>
      <c r="S19" s="1491">
        <v>0.8</v>
      </c>
      <c r="T19" s="1492">
        <v>26.3</v>
      </c>
      <c r="U19" s="1491">
        <v>0.4</v>
      </c>
      <c r="V19" s="1492">
        <v>29</v>
      </c>
      <c r="W19" s="1491">
        <v>0.7</v>
      </c>
      <c r="X19" s="1492">
        <v>29.8</v>
      </c>
      <c r="Y19" s="1491">
        <v>0.2</v>
      </c>
      <c r="Z19" s="1492">
        <v>27.9</v>
      </c>
      <c r="AA19" s="1491">
        <v>0.4</v>
      </c>
      <c r="AB19" s="4"/>
    </row>
    <row r="20" spans="1:28" ht="16.5" customHeight="1" x14ac:dyDescent="0.25">
      <c r="A20" s="329" t="s">
        <v>108</v>
      </c>
    </row>
    <row r="21" spans="1:28" ht="18.75" x14ac:dyDescent="0.25">
      <c r="A21" s="2" t="s">
        <v>2095</v>
      </c>
      <c r="B21" s="394"/>
      <c r="C21" s="395"/>
      <c r="D21" s="394"/>
      <c r="E21" s="395"/>
      <c r="F21" s="394"/>
      <c r="G21" s="395"/>
      <c r="H21" s="397"/>
      <c r="I21" s="395"/>
      <c r="J21" s="394"/>
      <c r="K21" s="395"/>
      <c r="L21" s="394"/>
      <c r="M21" s="395"/>
      <c r="N21" s="394"/>
      <c r="O21" s="395"/>
      <c r="P21" s="394"/>
      <c r="Q21" s="395"/>
      <c r="R21" s="394"/>
      <c r="S21" s="395"/>
      <c r="T21" s="394"/>
      <c r="U21" s="395"/>
      <c r="V21" s="394"/>
      <c r="W21" s="395"/>
      <c r="X21" s="394"/>
      <c r="Y21" s="395"/>
      <c r="Z21" s="396"/>
      <c r="AA21" s="397"/>
    </row>
    <row r="22" spans="1:28" ht="18.75" x14ac:dyDescent="0.25">
      <c r="A22" s="2" t="s">
        <v>2301</v>
      </c>
      <c r="B22" s="2"/>
      <c r="C22" s="391"/>
      <c r="D22" s="2"/>
      <c r="E22" s="391"/>
      <c r="F22" s="2"/>
      <c r="G22" s="391"/>
      <c r="H22" s="2"/>
      <c r="I22" s="391"/>
      <c r="J22" s="2"/>
      <c r="K22" s="391"/>
      <c r="L22" s="2"/>
      <c r="M22" s="391"/>
      <c r="N22" s="2"/>
      <c r="O22" s="391"/>
      <c r="P22" s="2"/>
      <c r="Q22" s="391"/>
      <c r="R22" s="2"/>
      <c r="S22" s="391"/>
      <c r="T22" s="2"/>
      <c r="U22" s="391"/>
      <c r="V22" s="2"/>
      <c r="W22" s="391"/>
      <c r="X22" s="2"/>
      <c r="Y22" s="391"/>
      <c r="Z22" s="2"/>
      <c r="AA22" s="2"/>
    </row>
  </sheetData>
  <mergeCells count="44">
    <mergeCell ref="V15:W15"/>
    <mergeCell ref="X15:Y15"/>
    <mergeCell ref="Z15:AA15"/>
    <mergeCell ref="Z6:AA6"/>
    <mergeCell ref="X4:Y4"/>
    <mergeCell ref="V6:W6"/>
    <mergeCell ref="B5:AA5"/>
    <mergeCell ref="H6:I6"/>
    <mergeCell ref="N6:O6"/>
    <mergeCell ref="P6:Q6"/>
    <mergeCell ref="R6:S6"/>
    <mergeCell ref="T6:U6"/>
    <mergeCell ref="P15:Q15"/>
    <mergeCell ref="R15:S15"/>
    <mergeCell ref="T15:U15"/>
    <mergeCell ref="J6:K6"/>
    <mergeCell ref="Y3:AA3"/>
    <mergeCell ref="B4:C4"/>
    <mergeCell ref="D4:E4"/>
    <mergeCell ref="F4:G4"/>
    <mergeCell ref="H4:I4"/>
    <mergeCell ref="J4:K4"/>
    <mergeCell ref="L4:M4"/>
    <mergeCell ref="T4:U4"/>
    <mergeCell ref="N4:O4"/>
    <mergeCell ref="P4:Q4"/>
    <mergeCell ref="Z4:AA4"/>
    <mergeCell ref="V4:W4"/>
    <mergeCell ref="A4:A7"/>
    <mergeCell ref="X6:Y6"/>
    <mergeCell ref="L6:M6"/>
    <mergeCell ref="R4:S4"/>
    <mergeCell ref="A14:A15"/>
    <mergeCell ref="B6:C6"/>
    <mergeCell ref="D6:E6"/>
    <mergeCell ref="F6:G6"/>
    <mergeCell ref="B14:AA14"/>
    <mergeCell ref="B15:C15"/>
    <mergeCell ref="D15:E15"/>
    <mergeCell ref="F15:G15"/>
    <mergeCell ref="H15:I15"/>
    <mergeCell ref="J15:K15"/>
    <mergeCell ref="L15:M15"/>
    <mergeCell ref="N15:O15"/>
  </mergeCells>
  <hyperlinks>
    <hyperlink ref="A1" location="'Table of content'!A1" display="Back to Table of Content"/>
  </hyperlinks>
  <printOptions horizontalCentered="1"/>
  <pageMargins left="0.5" right="0.25" top="0.37" bottom="0.17" header="0.21" footer="6.4960630000000005E-2"/>
  <pageSetup paperSize="9" scale="8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6" tint="-0.499984740745262"/>
  </sheetPr>
  <dimension ref="A1:Y22"/>
  <sheetViews>
    <sheetView topLeftCell="A13" workbookViewId="0">
      <selection activeCell="R30" sqref="R30"/>
    </sheetView>
  </sheetViews>
  <sheetFormatPr defaultColWidth="9.140625" defaultRowHeight="15" x14ac:dyDescent="0.25"/>
  <cols>
    <col min="1" max="1" width="13" style="4" customWidth="1"/>
    <col min="2" max="2" width="6" style="4" customWidth="1"/>
    <col min="3" max="3" width="5.7109375" style="14" customWidth="1"/>
    <col min="4" max="4" width="6" style="4" customWidth="1"/>
    <col min="5" max="5" width="5.42578125" style="14" customWidth="1"/>
    <col min="6" max="6" width="6.140625" style="4" bestFit="1" customWidth="1"/>
    <col min="7" max="7" width="5.5703125" style="14" customWidth="1"/>
    <col min="8" max="8" width="5.42578125" style="4" customWidth="1"/>
    <col min="9" max="9" width="5.7109375" style="14" customWidth="1"/>
    <col min="10" max="10" width="6.140625" style="4" bestFit="1" customWidth="1"/>
    <col min="11" max="11" width="5" style="14" customWidth="1"/>
    <col min="12" max="12" width="5" style="4" customWidth="1"/>
    <col min="13" max="13" width="5.5703125" style="14" customWidth="1"/>
    <col min="14" max="14" width="5" style="4" customWidth="1"/>
    <col min="15" max="15" width="6.140625" style="14" customWidth="1"/>
    <col min="16" max="16" width="5" style="4" customWidth="1"/>
    <col min="17" max="17" width="6.5703125" style="14" customWidth="1"/>
    <col min="18" max="18" width="6.140625" style="4" customWidth="1"/>
    <col min="19" max="19" width="4.7109375" style="14" customWidth="1"/>
    <col min="20" max="20" width="6.28515625" style="4" customWidth="1"/>
    <col min="21" max="21" width="4.7109375" style="14" customWidth="1"/>
    <col min="22" max="22" width="6.85546875" style="4" customWidth="1"/>
    <col min="23" max="23" width="5.5703125" style="4" customWidth="1"/>
    <col min="24" max="24" width="6.5703125" style="4" customWidth="1"/>
    <col min="25" max="16384" width="9.140625" style="4"/>
  </cols>
  <sheetData>
    <row r="1" spans="1:25" ht="15.75" x14ac:dyDescent="0.25">
      <c r="A1" s="390" t="s">
        <v>1946</v>
      </c>
      <c r="B1" s="2"/>
      <c r="C1" s="391"/>
      <c r="D1" s="2"/>
      <c r="E1" s="391"/>
      <c r="F1" s="2"/>
      <c r="G1" s="391"/>
      <c r="H1" s="2"/>
      <c r="I1" s="391"/>
      <c r="J1" s="2"/>
      <c r="K1" s="391"/>
      <c r="L1" s="2"/>
      <c r="M1" s="391"/>
      <c r="N1" s="2"/>
      <c r="O1" s="391"/>
      <c r="P1" s="2"/>
      <c r="Q1" s="391"/>
      <c r="R1" s="2"/>
      <c r="S1" s="391"/>
      <c r="T1" s="2"/>
      <c r="U1" s="391"/>
      <c r="V1" s="2"/>
      <c r="W1" s="2"/>
    </row>
    <row r="2" spans="1:25" ht="15.75" x14ac:dyDescent="0.25">
      <c r="A2" s="6" t="s">
        <v>3035</v>
      </c>
      <c r="B2" s="2"/>
      <c r="C2" s="391"/>
      <c r="D2" s="2"/>
      <c r="E2" s="391"/>
      <c r="F2" s="2"/>
      <c r="G2" s="3"/>
      <c r="H2" s="2"/>
      <c r="I2" s="391"/>
      <c r="J2" s="2"/>
      <c r="K2" s="391"/>
      <c r="L2" s="2"/>
      <c r="M2" s="391"/>
      <c r="N2" s="2"/>
      <c r="O2" s="391"/>
      <c r="P2" s="2"/>
      <c r="Q2" s="391"/>
      <c r="R2" s="2"/>
      <c r="S2" s="391"/>
      <c r="T2" s="2"/>
      <c r="U2" s="391"/>
      <c r="V2" s="2"/>
      <c r="W2" s="2"/>
    </row>
    <row r="3" spans="1:25" ht="13.5" customHeight="1" x14ac:dyDescent="0.25">
      <c r="A3" s="2"/>
      <c r="B3" s="2"/>
      <c r="C3" s="391"/>
      <c r="D3" s="2"/>
      <c r="E3" s="391"/>
      <c r="F3" s="2"/>
      <c r="G3" s="391"/>
      <c r="H3" s="2"/>
      <c r="I3" s="391"/>
      <c r="J3" s="2"/>
      <c r="K3" s="391"/>
      <c r="L3" s="2"/>
      <c r="M3" s="391"/>
      <c r="N3" s="2"/>
      <c r="O3" s="391"/>
      <c r="P3" s="2"/>
      <c r="Q3" s="391"/>
      <c r="R3" s="2"/>
      <c r="S3" s="391"/>
      <c r="T3" s="2"/>
      <c r="U3" s="2050" t="s">
        <v>43</v>
      </c>
      <c r="V3" s="2050"/>
      <c r="W3" s="2050"/>
    </row>
    <row r="4" spans="1:25" ht="65.25" customHeight="1" thickBot="1" x14ac:dyDescent="0.3">
      <c r="A4" s="2065" t="s">
        <v>2414</v>
      </c>
      <c r="B4" s="2053" t="s">
        <v>230</v>
      </c>
      <c r="C4" s="2054"/>
      <c r="D4" s="2053" t="s">
        <v>254</v>
      </c>
      <c r="E4" s="2054"/>
      <c r="F4" s="2053" t="s">
        <v>255</v>
      </c>
      <c r="G4" s="2054"/>
      <c r="H4" s="2053" t="s">
        <v>256</v>
      </c>
      <c r="I4" s="2054"/>
      <c r="J4" s="2053" t="s">
        <v>257</v>
      </c>
      <c r="K4" s="2054"/>
      <c r="L4" s="2053" t="s">
        <v>260</v>
      </c>
      <c r="M4" s="2054"/>
      <c r="N4" s="2053" t="s">
        <v>261</v>
      </c>
      <c r="O4" s="2054"/>
      <c r="P4" s="2053" t="s">
        <v>262</v>
      </c>
      <c r="Q4" s="2054"/>
      <c r="R4" s="2053" t="s">
        <v>263</v>
      </c>
      <c r="S4" s="2054"/>
      <c r="T4" s="2053" t="s">
        <v>264</v>
      </c>
      <c r="U4" s="2054"/>
      <c r="V4" s="2072" t="s">
        <v>273</v>
      </c>
      <c r="W4" s="2073"/>
      <c r="X4" s="396"/>
    </row>
    <row r="5" spans="1:25" s="15" customFormat="1" ht="24" customHeight="1" thickBot="1" x14ac:dyDescent="0.3">
      <c r="A5" s="2066"/>
      <c r="B5" s="2055" t="s">
        <v>2615</v>
      </c>
      <c r="C5" s="2056"/>
      <c r="D5" s="2056"/>
      <c r="E5" s="2056"/>
      <c r="F5" s="2056"/>
      <c r="G5" s="2056"/>
      <c r="H5" s="2056"/>
      <c r="I5" s="2056"/>
      <c r="J5" s="2056"/>
      <c r="K5" s="2056"/>
      <c r="L5" s="2056"/>
      <c r="M5" s="2056"/>
      <c r="N5" s="2056"/>
      <c r="O5" s="2056"/>
      <c r="P5" s="2056"/>
      <c r="Q5" s="2056"/>
      <c r="R5" s="2056"/>
      <c r="S5" s="2056"/>
      <c r="T5" s="2056"/>
      <c r="U5" s="2056"/>
      <c r="V5" s="2056"/>
      <c r="W5" s="2057"/>
      <c r="X5" s="396"/>
    </row>
    <row r="6" spans="1:25" s="15" customFormat="1" ht="45.75" customHeight="1" thickBot="1" x14ac:dyDescent="0.3">
      <c r="A6" s="2066"/>
      <c r="B6" s="2075" t="s">
        <v>2098</v>
      </c>
      <c r="C6" s="2076"/>
      <c r="D6" s="2075" t="s">
        <v>265</v>
      </c>
      <c r="E6" s="2076"/>
      <c r="F6" s="2075" t="s">
        <v>266</v>
      </c>
      <c r="G6" s="2076"/>
      <c r="H6" s="2075" t="s">
        <v>267</v>
      </c>
      <c r="I6" s="2076"/>
      <c r="J6" s="2075" t="s">
        <v>268</v>
      </c>
      <c r="K6" s="2076"/>
      <c r="L6" s="2075" t="s">
        <v>269</v>
      </c>
      <c r="M6" s="2076"/>
      <c r="N6" s="2075" t="s">
        <v>270</v>
      </c>
      <c r="O6" s="2076"/>
      <c r="P6" s="2075" t="s">
        <v>271</v>
      </c>
      <c r="Q6" s="2076"/>
      <c r="R6" s="2075" t="s">
        <v>272</v>
      </c>
      <c r="S6" s="2076"/>
      <c r="T6" s="2075" t="s">
        <v>267</v>
      </c>
      <c r="U6" s="2076"/>
      <c r="V6" s="2075" t="s">
        <v>272</v>
      </c>
      <c r="W6" s="2076"/>
      <c r="X6" s="396"/>
      <c r="Y6" s="16"/>
    </row>
    <row r="7" spans="1:25" s="15" customFormat="1" ht="59.25" customHeight="1" thickTop="1" x14ac:dyDescent="0.25">
      <c r="A7" s="2067"/>
      <c r="B7" s="392" t="s">
        <v>44</v>
      </c>
      <c r="C7" s="393" t="s">
        <v>150</v>
      </c>
      <c r="D7" s="392" t="s">
        <v>44</v>
      </c>
      <c r="E7" s="393" t="s">
        <v>150</v>
      </c>
      <c r="F7" s="392" t="s">
        <v>44</v>
      </c>
      <c r="G7" s="393" t="s">
        <v>150</v>
      </c>
      <c r="H7" s="392" t="s">
        <v>44</v>
      </c>
      <c r="I7" s="393" t="s">
        <v>150</v>
      </c>
      <c r="J7" s="392" t="s">
        <v>44</v>
      </c>
      <c r="K7" s="393" t="s">
        <v>150</v>
      </c>
      <c r="L7" s="392" t="s">
        <v>44</v>
      </c>
      <c r="M7" s="393" t="s">
        <v>150</v>
      </c>
      <c r="N7" s="392" t="s">
        <v>44</v>
      </c>
      <c r="O7" s="393" t="s">
        <v>150</v>
      </c>
      <c r="P7" s="392" t="s">
        <v>44</v>
      </c>
      <c r="Q7" s="393" t="s">
        <v>150</v>
      </c>
      <c r="R7" s="392" t="s">
        <v>44</v>
      </c>
      <c r="S7" s="393" t="s">
        <v>150</v>
      </c>
      <c r="T7" s="392" t="s">
        <v>44</v>
      </c>
      <c r="U7" s="393" t="s">
        <v>150</v>
      </c>
      <c r="V7" s="392" t="s">
        <v>44</v>
      </c>
      <c r="W7" s="393" t="s">
        <v>150</v>
      </c>
      <c r="X7" s="396"/>
      <c r="Y7" s="16"/>
    </row>
    <row r="8" spans="1:25" s="15" customFormat="1" ht="32.25" customHeight="1" x14ac:dyDescent="0.25">
      <c r="A8" s="1031">
        <v>2015</v>
      </c>
      <c r="B8" s="982">
        <v>23.4</v>
      </c>
      <c r="C8" s="983">
        <v>1.1000000000000001</v>
      </c>
      <c r="D8" s="982">
        <v>22.6</v>
      </c>
      <c r="E8" s="983">
        <v>0</v>
      </c>
      <c r="F8" s="982">
        <v>22.4</v>
      </c>
      <c r="G8" s="983">
        <v>0.30000000000000004</v>
      </c>
      <c r="H8" s="982">
        <v>21.5</v>
      </c>
      <c r="I8" s="983">
        <v>0.30000000000000004</v>
      </c>
      <c r="J8" s="982">
        <v>20.3</v>
      </c>
      <c r="K8" s="983">
        <v>0.9</v>
      </c>
      <c r="L8" s="982">
        <v>17.8</v>
      </c>
      <c r="M8" s="983">
        <v>0.9</v>
      </c>
      <c r="N8" s="982">
        <v>18.100000000000001</v>
      </c>
      <c r="O8" s="983">
        <v>0.9</v>
      </c>
      <c r="P8" s="982">
        <v>20</v>
      </c>
      <c r="Q8" s="983">
        <v>1.7000000000000002</v>
      </c>
      <c r="R8" s="982">
        <v>20.6</v>
      </c>
      <c r="S8" s="983">
        <v>1</v>
      </c>
      <c r="T8" s="982">
        <v>22.8</v>
      </c>
      <c r="U8" s="983">
        <v>1.6</v>
      </c>
      <c r="V8" s="982">
        <v>20.6</v>
      </c>
      <c r="W8" s="983">
        <v>1</v>
      </c>
      <c r="X8" s="396"/>
      <c r="Y8" s="16"/>
    </row>
    <row r="9" spans="1:25" s="15" customFormat="1" ht="32.25" customHeight="1" x14ac:dyDescent="0.25">
      <c r="A9" s="1031">
        <v>2016</v>
      </c>
      <c r="B9" s="985">
        <v>23.3</v>
      </c>
      <c r="C9" s="986">
        <v>1</v>
      </c>
      <c r="D9" s="985">
        <v>23.9</v>
      </c>
      <c r="E9" s="986">
        <v>1.3</v>
      </c>
      <c r="F9" s="985">
        <v>23.3</v>
      </c>
      <c r="G9" s="986">
        <v>1.2</v>
      </c>
      <c r="H9" s="985">
        <v>22.5</v>
      </c>
      <c r="I9" s="986">
        <v>1.3</v>
      </c>
      <c r="J9" s="985">
        <v>19.5</v>
      </c>
      <c r="K9" s="986">
        <v>0.1</v>
      </c>
      <c r="L9" s="985">
        <v>18.100000000000001</v>
      </c>
      <c r="M9" s="986">
        <v>1.2</v>
      </c>
      <c r="N9" s="985">
        <v>17.399999999999999</v>
      </c>
      <c r="O9" s="986">
        <v>0.2</v>
      </c>
      <c r="P9" s="985">
        <v>19.100000000000001</v>
      </c>
      <c r="Q9" s="986">
        <v>0.8</v>
      </c>
      <c r="R9" s="985">
        <v>20.3</v>
      </c>
      <c r="S9" s="986">
        <v>0.7</v>
      </c>
      <c r="T9" s="985">
        <v>21.2</v>
      </c>
      <c r="U9" s="986">
        <v>0</v>
      </c>
      <c r="V9" s="985">
        <v>20.399999999999999</v>
      </c>
      <c r="W9" s="986">
        <v>0.8</v>
      </c>
      <c r="X9" s="396"/>
      <c r="Y9" s="16"/>
    </row>
    <row r="10" spans="1:25" s="15" customFormat="1" ht="32.25" customHeight="1" x14ac:dyDescent="0.25">
      <c r="A10" s="1031">
        <v>2017</v>
      </c>
      <c r="B10" s="987">
        <v>22.6</v>
      </c>
      <c r="C10" s="988">
        <v>0.3</v>
      </c>
      <c r="D10" s="987">
        <v>22.9</v>
      </c>
      <c r="E10" s="988">
        <v>0.3</v>
      </c>
      <c r="F10" s="987">
        <v>23.7</v>
      </c>
      <c r="G10" s="988">
        <v>1.6</v>
      </c>
      <c r="H10" s="987">
        <v>22.6</v>
      </c>
      <c r="I10" s="988">
        <v>1.4</v>
      </c>
      <c r="J10" s="987">
        <v>21</v>
      </c>
      <c r="K10" s="988">
        <v>1.6</v>
      </c>
      <c r="L10" s="987">
        <v>18.7</v>
      </c>
      <c r="M10" s="988">
        <v>1.8</v>
      </c>
      <c r="N10" s="987">
        <v>18.7</v>
      </c>
      <c r="O10" s="988">
        <v>1.5</v>
      </c>
      <c r="P10" s="987">
        <v>19.8</v>
      </c>
      <c r="Q10" s="988">
        <v>1.5</v>
      </c>
      <c r="R10" s="987">
        <v>20.9</v>
      </c>
      <c r="S10" s="988">
        <v>1.3</v>
      </c>
      <c r="T10" s="987">
        <v>22.2</v>
      </c>
      <c r="U10" s="988">
        <v>1</v>
      </c>
      <c r="V10" s="987">
        <v>21</v>
      </c>
      <c r="W10" s="988">
        <v>1.4</v>
      </c>
      <c r="X10" s="396"/>
      <c r="Y10" s="16"/>
    </row>
    <row r="11" spans="1:25" s="15" customFormat="1" ht="32.25" customHeight="1" x14ac:dyDescent="0.25">
      <c r="A11" s="1031">
        <v>2018</v>
      </c>
      <c r="B11" s="987">
        <v>23.27381535038932</v>
      </c>
      <c r="C11" s="988">
        <v>1</v>
      </c>
      <c r="D11" s="987">
        <v>23.277380952380952</v>
      </c>
      <c r="E11" s="988">
        <v>0.7</v>
      </c>
      <c r="F11" s="987">
        <v>23.403870967741931</v>
      </c>
      <c r="G11" s="988">
        <v>1.3</v>
      </c>
      <c r="H11" s="987">
        <v>22.080333333333336</v>
      </c>
      <c r="I11" s="988">
        <v>0.9</v>
      </c>
      <c r="J11" s="987">
        <v>20.227096774193548</v>
      </c>
      <c r="K11" s="988">
        <v>0.8</v>
      </c>
      <c r="L11" s="987">
        <v>17.96516129032258</v>
      </c>
      <c r="M11" s="988">
        <v>1.1000000000000001</v>
      </c>
      <c r="N11" s="987">
        <v>18.896999999999998</v>
      </c>
      <c r="O11" s="988">
        <v>1.7</v>
      </c>
      <c r="P11" s="987">
        <v>18.925161290322581</v>
      </c>
      <c r="Q11" s="988">
        <v>0.6</v>
      </c>
      <c r="R11" s="987">
        <v>21.351551724137931</v>
      </c>
      <c r="S11" s="988">
        <v>1.8</v>
      </c>
      <c r="T11" s="987">
        <v>22.315806451612904</v>
      </c>
      <c r="U11" s="988">
        <v>1.1000000000000001</v>
      </c>
      <c r="V11" s="987">
        <v>20.7</v>
      </c>
      <c r="W11" s="988">
        <v>1.1000000000000001</v>
      </c>
      <c r="X11" s="396"/>
      <c r="Y11" s="16"/>
    </row>
    <row r="12" spans="1:25" s="15" customFormat="1" ht="32.25" customHeight="1" x14ac:dyDescent="0.25">
      <c r="A12" s="1031">
        <v>2019</v>
      </c>
      <c r="B12" s="987">
        <v>23.48</v>
      </c>
      <c r="C12" s="988">
        <v>1.2</v>
      </c>
      <c r="D12" s="987">
        <v>22.98</v>
      </c>
      <c r="E12" s="988">
        <v>0.4</v>
      </c>
      <c r="F12" s="987">
        <v>22.866451612903226</v>
      </c>
      <c r="G12" s="988">
        <v>0.8</v>
      </c>
      <c r="H12" s="987">
        <v>22.64</v>
      </c>
      <c r="I12" s="988">
        <v>1.4</v>
      </c>
      <c r="J12" s="987">
        <v>20.059999999999999</v>
      </c>
      <c r="K12" s="988">
        <v>0.7</v>
      </c>
      <c r="L12" s="987">
        <v>18.2</v>
      </c>
      <c r="M12" s="988">
        <v>1.3</v>
      </c>
      <c r="N12" s="987">
        <v>18.068666666666665</v>
      </c>
      <c r="O12" s="988">
        <v>0.9</v>
      </c>
      <c r="P12" s="987">
        <v>19.48</v>
      </c>
      <c r="Q12" s="988">
        <v>1.2</v>
      </c>
      <c r="R12" s="987">
        <v>21.03466666666667</v>
      </c>
      <c r="S12" s="988">
        <v>1.4</v>
      </c>
      <c r="T12" s="987">
        <v>22.9</v>
      </c>
      <c r="U12" s="988">
        <v>1.7</v>
      </c>
      <c r="V12" s="987">
        <v>20.8</v>
      </c>
      <c r="W12" s="988">
        <v>1.2</v>
      </c>
      <c r="X12" s="396"/>
      <c r="Y12" s="16"/>
    </row>
    <row r="13" spans="1:25" s="15" customFormat="1" ht="32.25" customHeight="1" thickBot="1" x14ac:dyDescent="0.3">
      <c r="A13" s="1031">
        <v>2020</v>
      </c>
      <c r="B13" s="987">
        <v>22.919999999999998</v>
      </c>
      <c r="C13" s="988">
        <v>0.6</v>
      </c>
      <c r="D13" s="987">
        <v>23.008965517241379</v>
      </c>
      <c r="E13" s="988">
        <v>0.4</v>
      </c>
      <c r="F13" s="987">
        <v>23</v>
      </c>
      <c r="G13" s="988">
        <v>0.9</v>
      </c>
      <c r="H13" s="987">
        <v>21.339999999999996</v>
      </c>
      <c r="I13" s="988">
        <v>-0.2</v>
      </c>
      <c r="J13" s="987">
        <v>19.22</v>
      </c>
      <c r="K13" s="988">
        <v>-0.2</v>
      </c>
      <c r="L13" s="987">
        <v>17.052258064516128</v>
      </c>
      <c r="M13" s="988">
        <v>0.1</v>
      </c>
      <c r="N13" s="987">
        <v>17.758000000000003</v>
      </c>
      <c r="O13" s="988">
        <v>0.8</v>
      </c>
      <c r="P13" s="987">
        <v>19.419999999999998</v>
      </c>
      <c r="Q13" s="988">
        <v>1.1000000000000001</v>
      </c>
      <c r="R13" s="987">
        <v>19.627333333333333</v>
      </c>
      <c r="S13" s="988">
        <v>0</v>
      </c>
      <c r="T13" s="987">
        <v>22.386549214226633</v>
      </c>
      <c r="U13" s="988">
        <v>0.8</v>
      </c>
      <c r="V13" s="987">
        <v>20.168945224038101</v>
      </c>
      <c r="W13" s="988">
        <v>0.6</v>
      </c>
      <c r="X13" s="396"/>
    </row>
    <row r="14" spans="1:25" s="53" customFormat="1" ht="24" customHeight="1" thickBot="1" x14ac:dyDescent="0.3">
      <c r="A14" s="2070"/>
      <c r="B14" s="2055" t="s">
        <v>2617</v>
      </c>
      <c r="C14" s="2056"/>
      <c r="D14" s="2056"/>
      <c r="E14" s="2056"/>
      <c r="F14" s="2056"/>
      <c r="G14" s="2056"/>
      <c r="H14" s="2056"/>
      <c r="I14" s="2056"/>
      <c r="J14" s="2056"/>
      <c r="K14" s="2056"/>
      <c r="L14" s="2056"/>
      <c r="M14" s="2056"/>
      <c r="N14" s="2056"/>
      <c r="O14" s="2056"/>
      <c r="P14" s="2056"/>
      <c r="Q14" s="2056"/>
      <c r="R14" s="2056"/>
      <c r="S14" s="2056"/>
      <c r="T14" s="2056"/>
      <c r="U14" s="2056"/>
      <c r="V14" s="2056"/>
      <c r="W14" s="2057"/>
      <c r="X14" s="396"/>
    </row>
    <row r="15" spans="1:25" s="53" customFormat="1" ht="33" customHeight="1" thickBot="1" x14ac:dyDescent="0.3">
      <c r="A15" s="2074"/>
      <c r="B15" s="2051" t="s">
        <v>2321</v>
      </c>
      <c r="C15" s="2052"/>
      <c r="D15" s="2051" t="s">
        <v>2313</v>
      </c>
      <c r="E15" s="2052"/>
      <c r="F15" s="2051" t="s">
        <v>2314</v>
      </c>
      <c r="G15" s="2052"/>
      <c r="H15" s="2051" t="s">
        <v>2296</v>
      </c>
      <c r="I15" s="2052"/>
      <c r="J15" s="2051" t="s">
        <v>272</v>
      </c>
      <c r="K15" s="2052"/>
      <c r="L15" s="2051" t="s">
        <v>2315</v>
      </c>
      <c r="M15" s="2052"/>
      <c r="N15" s="2051" t="s">
        <v>2316</v>
      </c>
      <c r="O15" s="2052"/>
      <c r="P15" s="2051" t="s">
        <v>2317</v>
      </c>
      <c r="Q15" s="2052"/>
      <c r="R15" s="2051" t="s">
        <v>2318</v>
      </c>
      <c r="S15" s="2052"/>
      <c r="T15" s="2051" t="s">
        <v>2319</v>
      </c>
      <c r="U15" s="2052"/>
      <c r="V15" s="2063" t="s">
        <v>2320</v>
      </c>
      <c r="W15" s="2064"/>
      <c r="X15" s="396"/>
    </row>
    <row r="16" spans="1:25" s="15" customFormat="1" ht="30.75" customHeight="1" thickTop="1" x14ac:dyDescent="0.25">
      <c r="A16" s="1031">
        <v>2021</v>
      </c>
      <c r="B16" s="987">
        <v>22.556774193548385</v>
      </c>
      <c r="C16" s="988">
        <v>-4.3225806451616222E-2</v>
      </c>
      <c r="D16" s="987">
        <v>22.817857142857143</v>
      </c>
      <c r="E16" s="988">
        <v>-8.2142857142855519E-2</v>
      </c>
      <c r="F16" s="987">
        <v>22.411612903225809</v>
      </c>
      <c r="G16" s="988">
        <v>1.1612903225810101E-2</v>
      </c>
      <c r="H16" s="987">
        <v>22.332148148148143</v>
      </c>
      <c r="I16" s="988">
        <v>0.83214814814814275</v>
      </c>
      <c r="J16" s="987">
        <v>20.533562724014338</v>
      </c>
      <c r="K16" s="988">
        <v>0.93356272401433671</v>
      </c>
      <c r="L16" s="987">
        <v>16.860645161096777</v>
      </c>
      <c r="M16" s="988">
        <v>-0.43935483890322402</v>
      </c>
      <c r="N16" s="987">
        <v>17.769333333333332</v>
      </c>
      <c r="O16" s="988">
        <v>0.26933333333333209</v>
      </c>
      <c r="P16" s="987">
        <v>19.067741935483873</v>
      </c>
      <c r="Q16" s="988">
        <v>6.7741935483873306E-2</v>
      </c>
      <c r="R16" s="1550">
        <v>20.036666666666669</v>
      </c>
      <c r="S16" s="1551">
        <v>0.13666666666667027</v>
      </c>
      <c r="T16" s="1552">
        <v>21.560000000000002</v>
      </c>
      <c r="U16" s="1551">
        <v>-3.9999999999999147E-2</v>
      </c>
      <c r="V16" s="1552">
        <v>20.201870440488999</v>
      </c>
      <c r="W16" s="1551">
        <v>0.20187044048899949</v>
      </c>
      <c r="X16" s="4"/>
    </row>
    <row r="17" spans="1:24" s="15" customFormat="1" ht="30.75" customHeight="1" x14ac:dyDescent="0.25">
      <c r="A17" s="1031">
        <v>2022</v>
      </c>
      <c r="B17" s="987">
        <v>22.3</v>
      </c>
      <c r="C17" s="988">
        <v>-0.3</v>
      </c>
      <c r="D17" s="987">
        <v>23</v>
      </c>
      <c r="E17" s="988">
        <v>0.1</v>
      </c>
      <c r="F17" s="987">
        <v>22.8</v>
      </c>
      <c r="G17" s="988">
        <v>0.4</v>
      </c>
      <c r="H17" s="987">
        <v>22.1</v>
      </c>
      <c r="I17" s="988">
        <v>0.6</v>
      </c>
      <c r="J17" s="987">
        <v>19.600000000000001</v>
      </c>
      <c r="K17" s="988">
        <v>0</v>
      </c>
      <c r="L17" s="987">
        <v>16.600000000000001</v>
      </c>
      <c r="M17" s="988">
        <v>-0.7</v>
      </c>
      <c r="N17" s="987">
        <v>17.399999999999999</v>
      </c>
      <c r="O17" s="988">
        <v>-0.1</v>
      </c>
      <c r="P17" s="987">
        <v>17.8</v>
      </c>
      <c r="Q17" s="988">
        <v>-0.9</v>
      </c>
      <c r="R17" s="987">
        <v>18.399999999999999</v>
      </c>
      <c r="S17" s="1548">
        <v>-1.5</v>
      </c>
      <c r="T17" s="1549">
        <v>20.6</v>
      </c>
      <c r="U17" s="1548">
        <v>-1</v>
      </c>
      <c r="V17" s="1549">
        <v>19.5</v>
      </c>
      <c r="W17" s="1548">
        <v>-0.5</v>
      </c>
      <c r="X17" s="4"/>
    </row>
    <row r="18" spans="1:24" s="15" customFormat="1" ht="30.75" customHeight="1" x14ac:dyDescent="0.25">
      <c r="A18" s="1031">
        <v>2023</v>
      </c>
      <c r="B18" s="1627">
        <v>21.7</v>
      </c>
      <c r="C18" s="1628">
        <v>-0.9</v>
      </c>
      <c r="D18" s="1627">
        <v>22.3</v>
      </c>
      <c r="E18" s="1628">
        <v>-0.6</v>
      </c>
      <c r="F18" s="1627">
        <v>22.2</v>
      </c>
      <c r="G18" s="1628">
        <v>-0.2</v>
      </c>
      <c r="H18" s="1627">
        <v>21.8</v>
      </c>
      <c r="I18" s="1628">
        <v>0.3</v>
      </c>
      <c r="J18" s="1627">
        <v>20.100000000000001</v>
      </c>
      <c r="K18" s="1628">
        <v>0.5</v>
      </c>
      <c r="L18" s="1627">
        <v>18</v>
      </c>
      <c r="M18" s="1628">
        <v>0.7</v>
      </c>
      <c r="N18" s="1627">
        <v>19</v>
      </c>
      <c r="O18" s="1628">
        <v>1.5</v>
      </c>
      <c r="P18" s="1627">
        <v>19.7</v>
      </c>
      <c r="Q18" s="1628">
        <v>0.7</v>
      </c>
      <c r="R18" s="1627">
        <v>21</v>
      </c>
      <c r="S18" s="1629">
        <v>1.1000000000000001</v>
      </c>
      <c r="T18" s="1630">
        <v>21.9</v>
      </c>
      <c r="U18" s="1629">
        <v>0.3</v>
      </c>
      <c r="V18" s="1630">
        <v>20.399999999999999</v>
      </c>
      <c r="W18" s="1629">
        <v>0.4</v>
      </c>
      <c r="X18" s="4"/>
    </row>
    <row r="19" spans="1:24" s="15" customFormat="1" ht="30" customHeight="1" thickBot="1" x14ac:dyDescent="0.3">
      <c r="A19" s="1403">
        <v>2024</v>
      </c>
      <c r="B19" s="1547">
        <v>23.498064516129041</v>
      </c>
      <c r="C19" s="1546">
        <v>0.8610322580645402</v>
      </c>
      <c r="D19" s="1547">
        <v>22.844206896551718</v>
      </c>
      <c r="E19" s="1546">
        <v>-1.1203014551860235E-2</v>
      </c>
      <c r="F19" s="1547">
        <v>22.985806451612898</v>
      </c>
      <c r="G19" s="1546">
        <v>0.53670322580643981</v>
      </c>
      <c r="H19" s="1547">
        <v>22.27066666666666</v>
      </c>
      <c r="I19" s="1546">
        <v>0.74981072796931936</v>
      </c>
      <c r="J19" s="1547">
        <v>20.72</v>
      </c>
      <c r="K19" s="1546">
        <v>1.0922877271041997</v>
      </c>
      <c r="L19" s="1547">
        <v>17.338709677419356</v>
      </c>
      <c r="M19" s="1546">
        <v>6.1376344086015777E-2</v>
      </c>
      <c r="N19" s="1547">
        <v>18.357266666666668</v>
      </c>
      <c r="O19" s="1546">
        <v>0.9350444444444278</v>
      </c>
      <c r="P19" s="1547">
        <v>19.547384164222873</v>
      </c>
      <c r="Q19" s="1546">
        <v>1.0310830889540525</v>
      </c>
      <c r="R19" s="1547">
        <v>21.427666666666664</v>
      </c>
      <c r="S19" s="1546">
        <v>1.4808666666666661</v>
      </c>
      <c r="T19" s="1547">
        <v>21.991677419354833</v>
      </c>
      <c r="U19" s="1546">
        <v>0.43133007995588368</v>
      </c>
      <c r="V19" s="1547">
        <v>20.59</v>
      </c>
      <c r="W19" s="1546">
        <v>0.6</v>
      </c>
      <c r="X19" s="4"/>
    </row>
    <row r="20" spans="1:24" ht="15.75" x14ac:dyDescent="0.25">
      <c r="A20" s="329" t="s">
        <v>108</v>
      </c>
      <c r="B20" s="1222"/>
      <c r="C20" s="1223"/>
      <c r="D20" s="1224"/>
      <c r="E20" s="1223"/>
      <c r="F20" s="1224"/>
      <c r="G20" s="1223"/>
      <c r="H20" s="1224"/>
      <c r="I20" s="1223"/>
      <c r="J20" s="1224"/>
      <c r="K20" s="1223"/>
      <c r="L20" s="1224"/>
      <c r="M20" s="1223"/>
      <c r="N20" s="1224"/>
      <c r="O20" s="1223"/>
      <c r="P20" s="1224"/>
      <c r="Q20" s="1223"/>
      <c r="R20" s="1224"/>
      <c r="S20" s="1223"/>
      <c r="T20" s="1224"/>
      <c r="U20" s="1223"/>
      <c r="V20" s="1224"/>
      <c r="W20" s="1223"/>
    </row>
    <row r="21" spans="1:24" ht="18.75" x14ac:dyDescent="0.25">
      <c r="A21" s="2" t="s">
        <v>2095</v>
      </c>
      <c r="B21" s="394"/>
      <c r="C21" s="395"/>
      <c r="D21" s="394"/>
      <c r="E21" s="395"/>
      <c r="F21" s="394"/>
      <c r="G21" s="395"/>
      <c r="H21" s="397"/>
      <c r="I21" s="395"/>
      <c r="J21" s="394"/>
      <c r="K21" s="395"/>
      <c r="L21" s="394"/>
      <c r="M21" s="395"/>
      <c r="N21" s="394"/>
      <c r="O21" s="395"/>
      <c r="P21" s="394"/>
      <c r="Q21" s="395"/>
      <c r="R21" s="394"/>
      <c r="S21" s="395"/>
      <c r="T21" s="394"/>
      <c r="U21" s="395"/>
      <c r="V21" s="396"/>
      <c r="W21" s="397"/>
    </row>
    <row r="22" spans="1:24" ht="18.75" x14ac:dyDescent="0.25">
      <c r="A22" s="2" t="s">
        <v>2301</v>
      </c>
      <c r="B22" s="2"/>
      <c r="C22" s="391"/>
      <c r="D22" s="2"/>
      <c r="E22" s="391"/>
      <c r="F22" s="2"/>
      <c r="G22" s="391"/>
      <c r="H22" s="2"/>
      <c r="I22" s="391"/>
      <c r="J22" s="2"/>
      <c r="K22" s="391"/>
      <c r="L22" s="2"/>
      <c r="M22" s="391"/>
      <c r="N22" s="2"/>
      <c r="O22" s="391"/>
      <c r="P22" s="2"/>
      <c r="Q22" s="391"/>
      <c r="R22" s="2"/>
      <c r="S22" s="391"/>
      <c r="T22" s="2"/>
      <c r="U22" s="391"/>
      <c r="V22" s="2"/>
      <c r="W22" s="2"/>
    </row>
  </sheetData>
  <mergeCells count="38">
    <mergeCell ref="B14:W14"/>
    <mergeCell ref="B15:C15"/>
    <mergeCell ref="D15:E15"/>
    <mergeCell ref="F15:G15"/>
    <mergeCell ref="H15:I15"/>
    <mergeCell ref="J15:K15"/>
    <mergeCell ref="L15:M15"/>
    <mergeCell ref="N15:O15"/>
    <mergeCell ref="P15:Q15"/>
    <mergeCell ref="R15:S15"/>
    <mergeCell ref="T15:U15"/>
    <mergeCell ref="V15:W15"/>
    <mergeCell ref="B6:C6"/>
    <mergeCell ref="D6:E6"/>
    <mergeCell ref="F6:G6"/>
    <mergeCell ref="H6:I6"/>
    <mergeCell ref="B5:W5"/>
    <mergeCell ref="J4:K4"/>
    <mergeCell ref="B4:C4"/>
    <mergeCell ref="D4:E4"/>
    <mergeCell ref="F4:G4"/>
    <mergeCell ref="H4:I4"/>
    <mergeCell ref="A4:A7"/>
    <mergeCell ref="A14:A15"/>
    <mergeCell ref="T4:U4"/>
    <mergeCell ref="V6:W6"/>
    <mergeCell ref="U3:W3"/>
    <mergeCell ref="P6:Q6"/>
    <mergeCell ref="R6:S6"/>
    <mergeCell ref="V4:W4"/>
    <mergeCell ref="T6:U6"/>
    <mergeCell ref="R4:S4"/>
    <mergeCell ref="N4:O4"/>
    <mergeCell ref="N6:O6"/>
    <mergeCell ref="P4:Q4"/>
    <mergeCell ref="J6:K6"/>
    <mergeCell ref="L6:M6"/>
    <mergeCell ref="L4:M4"/>
  </mergeCells>
  <hyperlinks>
    <hyperlink ref="A1" location="'Table of content'!A1" display="Back to Table of Content"/>
  </hyperlinks>
  <printOptions horizontalCentered="1"/>
  <pageMargins left="0.5" right="0.25" top="0.2" bottom="0" header="0.28000000000000003" footer="6.4960630000000005E-2"/>
  <pageSetup paperSize="9" scale="8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tint="-0.499984740745262"/>
  </sheetPr>
  <dimension ref="A1:N65"/>
  <sheetViews>
    <sheetView topLeftCell="A58" zoomScaleNormal="100" workbookViewId="0">
      <selection activeCell="L71" sqref="L71"/>
    </sheetView>
  </sheetViews>
  <sheetFormatPr defaultColWidth="9.140625" defaultRowHeight="12.75" x14ac:dyDescent="0.2"/>
  <cols>
    <col min="1" max="1" width="10.42578125" style="20" customWidth="1"/>
    <col min="2" max="13" width="6.85546875" style="20" customWidth="1"/>
    <col min="14" max="16384" width="9.140625" style="20"/>
  </cols>
  <sheetData>
    <row r="1" spans="1:13" ht="15.75" x14ac:dyDescent="0.25">
      <c r="A1" s="390" t="s">
        <v>1946</v>
      </c>
      <c r="B1" s="90"/>
      <c r="C1" s="90"/>
      <c r="D1" s="90"/>
      <c r="E1" s="90"/>
      <c r="F1" s="90"/>
      <c r="G1" s="90"/>
      <c r="H1" s="90"/>
      <c r="I1" s="90"/>
      <c r="J1" s="90"/>
      <c r="K1" s="90"/>
      <c r="L1" s="90"/>
      <c r="M1" s="90"/>
    </row>
    <row r="2" spans="1:13" ht="15" customHeight="1" x14ac:dyDescent="0.25">
      <c r="A2" s="2080" t="s">
        <v>3036</v>
      </c>
      <c r="B2" s="2081"/>
      <c r="C2" s="2081"/>
      <c r="D2" s="2081"/>
      <c r="E2" s="2081"/>
      <c r="F2" s="2081"/>
      <c r="G2" s="2081"/>
      <c r="H2" s="2081"/>
      <c r="I2" s="2081"/>
      <c r="J2" s="2081"/>
      <c r="K2" s="2081"/>
      <c r="L2" s="2081"/>
      <c r="M2" s="2081"/>
    </row>
    <row r="3" spans="1:13" ht="15.75" x14ac:dyDescent="0.25">
      <c r="A3" s="400"/>
      <c r="B3" s="401"/>
      <c r="C3" s="401"/>
      <c r="D3" s="401"/>
      <c r="E3" s="401"/>
      <c r="F3" s="401"/>
      <c r="G3" s="401"/>
      <c r="H3" s="401"/>
      <c r="I3" s="401"/>
      <c r="J3" s="401"/>
      <c r="K3" s="401"/>
      <c r="L3" s="2083" t="s">
        <v>234</v>
      </c>
      <c r="M3" s="2083"/>
    </row>
    <row r="4" spans="1:13" ht="18.75" customHeight="1" x14ac:dyDescent="0.2">
      <c r="A4" s="2082" t="s">
        <v>190</v>
      </c>
      <c r="B4" s="2082"/>
      <c r="C4" s="2082"/>
      <c r="D4" s="2082"/>
      <c r="E4" s="2082"/>
      <c r="F4" s="2082"/>
      <c r="G4" s="2082"/>
      <c r="H4" s="2082"/>
      <c r="I4" s="2082"/>
      <c r="J4" s="2082"/>
      <c r="K4" s="2082"/>
      <c r="L4" s="2082"/>
      <c r="M4" s="2082"/>
    </row>
    <row r="5" spans="1:13" ht="54" customHeight="1" x14ac:dyDescent="0.2">
      <c r="A5" s="402" t="s">
        <v>619</v>
      </c>
      <c r="B5" s="403" t="s">
        <v>47</v>
      </c>
      <c r="C5" s="403" t="s">
        <v>48</v>
      </c>
      <c r="D5" s="403" t="s">
        <v>49</v>
      </c>
      <c r="E5" s="403" t="s">
        <v>50</v>
      </c>
      <c r="F5" s="403" t="s">
        <v>51</v>
      </c>
      <c r="G5" s="403" t="s">
        <v>52</v>
      </c>
      <c r="H5" s="403" t="s">
        <v>53</v>
      </c>
      <c r="I5" s="403" t="s">
        <v>54</v>
      </c>
      <c r="J5" s="403" t="s">
        <v>55</v>
      </c>
      <c r="K5" s="403" t="s">
        <v>56</v>
      </c>
      <c r="L5" s="403" t="s">
        <v>57</v>
      </c>
      <c r="M5" s="403" t="s">
        <v>58</v>
      </c>
    </row>
    <row r="6" spans="1:13" ht="15" customHeight="1" x14ac:dyDescent="0.2">
      <c r="A6" s="1605">
        <v>2015</v>
      </c>
      <c r="B6" s="405">
        <v>108.9</v>
      </c>
      <c r="C6" s="405">
        <v>45.4</v>
      </c>
      <c r="D6" s="405">
        <v>126.5</v>
      </c>
      <c r="E6" s="405">
        <v>33.9</v>
      </c>
      <c r="F6" s="405">
        <v>65.5</v>
      </c>
      <c r="G6" s="405">
        <v>101.9</v>
      </c>
      <c r="H6" s="405">
        <v>18.100000000000001</v>
      </c>
      <c r="I6" s="405">
        <v>42.6</v>
      </c>
      <c r="J6" s="405">
        <v>12.3</v>
      </c>
      <c r="K6" s="405">
        <v>73.3</v>
      </c>
      <c r="L6" s="405">
        <v>66.3</v>
      </c>
      <c r="M6" s="405">
        <v>86.8</v>
      </c>
    </row>
    <row r="7" spans="1:13" ht="15" customHeight="1" x14ac:dyDescent="0.2">
      <c r="A7" s="406">
        <v>2016</v>
      </c>
      <c r="B7" s="407">
        <v>21.4</v>
      </c>
      <c r="C7" s="407">
        <v>109.5</v>
      </c>
      <c r="D7" s="407">
        <v>29.1</v>
      </c>
      <c r="E7" s="407">
        <v>103.2</v>
      </c>
      <c r="F7" s="407">
        <v>15.9</v>
      </c>
      <c r="G7" s="407">
        <v>19.5</v>
      </c>
      <c r="H7" s="407">
        <v>26.2</v>
      </c>
      <c r="I7" s="407">
        <v>42.8</v>
      </c>
      <c r="J7" s="407">
        <v>7.8</v>
      </c>
      <c r="K7" s="407">
        <v>13.7</v>
      </c>
      <c r="L7" s="407">
        <v>17.3</v>
      </c>
      <c r="M7" s="407">
        <v>19</v>
      </c>
    </row>
    <row r="8" spans="1:13" ht="15" customHeight="1" x14ac:dyDescent="0.2">
      <c r="A8" s="406">
        <v>2017</v>
      </c>
      <c r="B8" s="407">
        <v>57.9</v>
      </c>
      <c r="C8" s="407">
        <v>153.80000000000001</v>
      </c>
      <c r="D8" s="407">
        <v>62.1</v>
      </c>
      <c r="E8" s="407">
        <v>41.2</v>
      </c>
      <c r="F8" s="407">
        <v>94.7</v>
      </c>
      <c r="G8" s="407">
        <v>19.399999999999999</v>
      </c>
      <c r="H8" s="407">
        <v>14.9</v>
      </c>
      <c r="I8" s="407">
        <v>18.3</v>
      </c>
      <c r="J8" s="407">
        <v>34.700000000000003</v>
      </c>
      <c r="K8" s="407">
        <v>13.2</v>
      </c>
      <c r="L8" s="407">
        <v>21</v>
      </c>
      <c r="M8" s="407">
        <v>36.299999999999997</v>
      </c>
    </row>
    <row r="9" spans="1:13" ht="15" customHeight="1" x14ac:dyDescent="0.2">
      <c r="A9" s="406">
        <v>2018</v>
      </c>
      <c r="B9" s="407">
        <v>224.7</v>
      </c>
      <c r="C9" s="407">
        <v>97.5</v>
      </c>
      <c r="D9" s="407">
        <v>58.9</v>
      </c>
      <c r="E9" s="407">
        <v>97.5</v>
      </c>
      <c r="F9" s="407">
        <v>32.700000000000003</v>
      </c>
      <c r="G9" s="407">
        <v>12.3</v>
      </c>
      <c r="H9" s="407">
        <v>25.2</v>
      </c>
      <c r="I9" s="407">
        <v>7.8</v>
      </c>
      <c r="J9" s="407">
        <v>26.6</v>
      </c>
      <c r="K9" s="407">
        <v>24.7</v>
      </c>
      <c r="L9" s="407">
        <v>105.4</v>
      </c>
      <c r="M9" s="407">
        <v>72.900000000000006</v>
      </c>
    </row>
    <row r="10" spans="1:13" ht="15" customHeight="1" x14ac:dyDescent="0.2">
      <c r="A10" s="406">
        <v>2019</v>
      </c>
      <c r="B10" s="407">
        <v>89</v>
      </c>
      <c r="C10" s="407">
        <v>49.2</v>
      </c>
      <c r="D10" s="407">
        <v>69.3</v>
      </c>
      <c r="E10" s="407">
        <v>67.3</v>
      </c>
      <c r="F10" s="407">
        <v>11.8</v>
      </c>
      <c r="G10" s="407">
        <v>22.5</v>
      </c>
      <c r="H10" s="407">
        <v>23.1</v>
      </c>
      <c r="I10" s="407">
        <v>27.7</v>
      </c>
      <c r="J10" s="407">
        <v>37</v>
      </c>
      <c r="K10" s="407">
        <v>39.200000000000003</v>
      </c>
      <c r="L10" s="407">
        <v>41</v>
      </c>
      <c r="M10" s="407">
        <v>160.1</v>
      </c>
    </row>
    <row r="11" spans="1:13" ht="15" customHeight="1" x14ac:dyDescent="0.2">
      <c r="A11" s="1605">
        <v>2020</v>
      </c>
      <c r="B11" s="407">
        <v>88.2</v>
      </c>
      <c r="C11" s="407">
        <v>43.2</v>
      </c>
      <c r="D11" s="407">
        <v>73.8</v>
      </c>
      <c r="E11" s="407">
        <v>76.2</v>
      </c>
      <c r="F11" s="407">
        <v>10.4</v>
      </c>
      <c r="G11" s="407">
        <v>39</v>
      </c>
      <c r="H11" s="407">
        <v>6.2</v>
      </c>
      <c r="I11" s="407">
        <v>14.4</v>
      </c>
      <c r="J11" s="407">
        <v>26.6</v>
      </c>
      <c r="K11" s="407">
        <v>12.2</v>
      </c>
      <c r="L11" s="407">
        <v>6.6</v>
      </c>
      <c r="M11" s="407">
        <v>29.5</v>
      </c>
    </row>
    <row r="12" spans="1:13" ht="15" customHeight="1" x14ac:dyDescent="0.2">
      <c r="A12" s="1404">
        <v>2021</v>
      </c>
      <c r="B12" s="407">
        <v>214.69999999999996</v>
      </c>
      <c r="C12" s="407">
        <v>133.90000000000003</v>
      </c>
      <c r="D12" s="407">
        <v>152.69999999999999</v>
      </c>
      <c r="E12" s="407">
        <v>556.9</v>
      </c>
      <c r="F12" s="407">
        <v>167.49999999999997</v>
      </c>
      <c r="G12" s="407">
        <v>92.4</v>
      </c>
      <c r="H12" s="407">
        <v>179.39999999999998</v>
      </c>
      <c r="I12" s="407">
        <v>200.9</v>
      </c>
      <c r="J12" s="407">
        <v>91.5</v>
      </c>
      <c r="K12" s="407">
        <v>91.300000000000011</v>
      </c>
      <c r="L12" s="407">
        <v>12.399999999999999</v>
      </c>
      <c r="M12" s="407">
        <v>142.5</v>
      </c>
    </row>
    <row r="13" spans="1:13" s="54" customFormat="1" ht="15" customHeight="1" x14ac:dyDescent="0.2">
      <c r="A13" s="1404">
        <v>2022</v>
      </c>
      <c r="B13" s="407">
        <v>88.2</v>
      </c>
      <c r="C13" s="407">
        <v>172</v>
      </c>
      <c r="D13" s="407">
        <v>111</v>
      </c>
      <c r="E13" s="407">
        <v>143</v>
      </c>
      <c r="F13" s="407">
        <v>33</v>
      </c>
      <c r="G13" s="407">
        <v>34</v>
      </c>
      <c r="H13" s="407">
        <v>13</v>
      </c>
      <c r="I13" s="407">
        <v>7.3</v>
      </c>
      <c r="J13" s="407">
        <v>15</v>
      </c>
      <c r="K13" s="407">
        <v>4.8</v>
      </c>
      <c r="L13" s="407">
        <v>6.1</v>
      </c>
      <c r="M13" s="407">
        <v>13</v>
      </c>
    </row>
    <row r="14" spans="1:13" s="54" customFormat="1" ht="15" customHeight="1" x14ac:dyDescent="0.2">
      <c r="A14" s="1404">
        <v>2023</v>
      </c>
      <c r="B14" s="1631">
        <v>604</v>
      </c>
      <c r="C14" s="1631">
        <v>267.89999999999998</v>
      </c>
      <c r="D14" s="1631">
        <v>355.9</v>
      </c>
      <c r="E14" s="1631">
        <v>346.4</v>
      </c>
      <c r="F14" s="1631">
        <v>283.60000000000008</v>
      </c>
      <c r="G14" s="1631">
        <v>70.100000000000009</v>
      </c>
      <c r="H14" s="1631">
        <v>90.6</v>
      </c>
      <c r="I14" s="1631">
        <v>103.89999999999998</v>
      </c>
      <c r="J14" s="1631">
        <v>57.000000000000007</v>
      </c>
      <c r="K14" s="1631">
        <v>92.2</v>
      </c>
      <c r="L14" s="1631">
        <v>159.09999999999997</v>
      </c>
      <c r="M14" s="1631">
        <v>223.7</v>
      </c>
    </row>
    <row r="15" spans="1:13" ht="18.75" customHeight="1" x14ac:dyDescent="0.2">
      <c r="A15" s="1606">
        <v>2024</v>
      </c>
      <c r="B15" s="1635">
        <v>467.59999999999985</v>
      </c>
      <c r="C15" s="1635">
        <v>162.80000000000001</v>
      </c>
      <c r="D15" s="1635">
        <v>269.20000000000005</v>
      </c>
      <c r="E15" s="1635">
        <v>159.69999999999999</v>
      </c>
      <c r="F15" s="1635">
        <v>136.09999999999997</v>
      </c>
      <c r="G15" s="1635">
        <v>121.2</v>
      </c>
      <c r="H15" s="1635">
        <v>39.6</v>
      </c>
      <c r="I15" s="1635">
        <v>81.499999999999986</v>
      </c>
      <c r="J15" s="1635">
        <v>23.899999999999995</v>
      </c>
      <c r="K15" s="1635">
        <v>81.5</v>
      </c>
      <c r="L15" s="1635">
        <v>113.60000000000001</v>
      </c>
      <c r="M15" s="1635">
        <v>140.1</v>
      </c>
    </row>
    <row r="16" spans="1:13" ht="19.5" customHeight="1" x14ac:dyDescent="0.2">
      <c r="A16" s="2082" t="s">
        <v>189</v>
      </c>
      <c r="B16" s="2082"/>
      <c r="C16" s="2082"/>
      <c r="D16" s="2082"/>
      <c r="E16" s="2082"/>
      <c r="F16" s="2082"/>
      <c r="G16" s="2082"/>
      <c r="H16" s="2082"/>
      <c r="I16" s="2082"/>
      <c r="J16" s="2082"/>
      <c r="K16" s="2082"/>
      <c r="L16" s="2082"/>
      <c r="M16" s="2082"/>
    </row>
    <row r="17" spans="1:13" ht="55.5" customHeight="1" x14ac:dyDescent="0.2">
      <c r="A17" s="402" t="s">
        <v>619</v>
      </c>
      <c r="B17" s="403" t="s">
        <v>47</v>
      </c>
      <c r="C17" s="403" t="s">
        <v>48</v>
      </c>
      <c r="D17" s="403" t="s">
        <v>49</v>
      </c>
      <c r="E17" s="403" t="s">
        <v>50</v>
      </c>
      <c r="F17" s="403" t="s">
        <v>51</v>
      </c>
      <c r="G17" s="403" t="s">
        <v>52</v>
      </c>
      <c r="H17" s="403" t="s">
        <v>53</v>
      </c>
      <c r="I17" s="403" t="s">
        <v>54</v>
      </c>
      <c r="J17" s="403" t="s">
        <v>55</v>
      </c>
      <c r="K17" s="403" t="s">
        <v>56</v>
      </c>
      <c r="L17" s="403" t="s">
        <v>57</v>
      </c>
      <c r="M17" s="403" t="s">
        <v>58</v>
      </c>
    </row>
    <row r="18" spans="1:13" ht="15" customHeight="1" x14ac:dyDescent="0.25">
      <c r="A18" s="1605">
        <v>2015</v>
      </c>
      <c r="B18" s="404">
        <v>37</v>
      </c>
      <c r="C18" s="404">
        <v>70.400000000000006</v>
      </c>
      <c r="D18" s="404">
        <v>127</v>
      </c>
      <c r="E18" s="404">
        <v>17.2</v>
      </c>
      <c r="F18" s="404">
        <v>47</v>
      </c>
      <c r="G18" s="404">
        <v>59.5</v>
      </c>
      <c r="H18" s="404">
        <v>11.5</v>
      </c>
      <c r="I18" s="404">
        <v>20.5</v>
      </c>
      <c r="J18" s="404">
        <v>11.5</v>
      </c>
      <c r="K18" s="404">
        <v>52</v>
      </c>
      <c r="L18" s="404">
        <v>22.5</v>
      </c>
      <c r="M18" s="404">
        <v>12</v>
      </c>
    </row>
    <row r="19" spans="1:13" ht="15" customHeight="1" x14ac:dyDescent="0.2">
      <c r="A19" s="406">
        <v>2016</v>
      </c>
      <c r="B19" s="407">
        <v>40</v>
      </c>
      <c r="C19" s="407">
        <v>133</v>
      </c>
      <c r="D19" s="407">
        <v>17</v>
      </c>
      <c r="E19" s="407">
        <v>33.299999999999997</v>
      </c>
      <c r="F19" s="407">
        <v>12.2</v>
      </c>
      <c r="G19" s="407">
        <v>9.8000000000000007</v>
      </c>
      <c r="H19" s="407">
        <v>24.2</v>
      </c>
      <c r="I19" s="407">
        <v>21.5</v>
      </c>
      <c r="J19" s="407">
        <v>2.8</v>
      </c>
      <c r="K19" s="407">
        <v>5.5</v>
      </c>
      <c r="L19" s="407">
        <v>10.3</v>
      </c>
      <c r="M19" s="407">
        <v>20</v>
      </c>
    </row>
    <row r="20" spans="1:13" ht="15" customHeight="1" x14ac:dyDescent="0.2">
      <c r="A20" s="406">
        <v>2017</v>
      </c>
      <c r="B20" s="407">
        <v>29.2</v>
      </c>
      <c r="C20" s="407">
        <v>133.5</v>
      </c>
      <c r="D20" s="407">
        <v>25.5</v>
      </c>
      <c r="E20" s="407">
        <v>22.5</v>
      </c>
      <c r="F20" s="407">
        <v>98</v>
      </c>
      <c r="G20" s="407">
        <v>12.5</v>
      </c>
      <c r="H20" s="407">
        <v>25.7</v>
      </c>
      <c r="I20" s="407">
        <v>16</v>
      </c>
      <c r="J20" s="407">
        <v>4.5</v>
      </c>
      <c r="K20" s="407">
        <v>20.2</v>
      </c>
      <c r="L20" s="407">
        <v>37.5</v>
      </c>
      <c r="M20" s="407">
        <v>8.6</v>
      </c>
    </row>
    <row r="21" spans="1:13" ht="15" customHeight="1" x14ac:dyDescent="0.2">
      <c r="A21" s="406">
        <v>2018</v>
      </c>
      <c r="B21" s="407">
        <v>120</v>
      </c>
      <c r="C21" s="407">
        <v>50</v>
      </c>
      <c r="D21" s="407">
        <v>61</v>
      </c>
      <c r="E21" s="407">
        <v>105</v>
      </c>
      <c r="F21" s="407">
        <v>10.5</v>
      </c>
      <c r="G21" s="407">
        <v>33</v>
      </c>
      <c r="H21" s="407">
        <v>28</v>
      </c>
      <c r="I21" s="407">
        <v>11.6</v>
      </c>
      <c r="J21" s="407">
        <v>18.3</v>
      </c>
      <c r="K21" s="407">
        <v>11</v>
      </c>
      <c r="L21" s="407">
        <v>85</v>
      </c>
      <c r="M21" s="407">
        <v>145</v>
      </c>
    </row>
    <row r="22" spans="1:13" ht="15" customHeight="1" x14ac:dyDescent="0.2">
      <c r="A22" s="406">
        <v>2019</v>
      </c>
      <c r="B22" s="407">
        <v>68</v>
      </c>
      <c r="C22" s="407">
        <v>75.599999999999994</v>
      </c>
      <c r="D22" s="407">
        <v>50</v>
      </c>
      <c r="E22" s="407">
        <v>174</v>
      </c>
      <c r="F22" s="407">
        <v>50</v>
      </c>
      <c r="G22" s="407">
        <v>36</v>
      </c>
      <c r="H22" s="407">
        <v>7</v>
      </c>
      <c r="I22" s="407">
        <v>13</v>
      </c>
      <c r="J22" s="407">
        <v>7.8</v>
      </c>
      <c r="K22" s="407">
        <v>50</v>
      </c>
      <c r="L22" s="407">
        <v>12</v>
      </c>
      <c r="M22" s="407">
        <v>70</v>
      </c>
    </row>
    <row r="23" spans="1:13" ht="20.25" customHeight="1" x14ac:dyDescent="0.2">
      <c r="A23" s="406">
        <v>2020</v>
      </c>
      <c r="B23" s="407">
        <v>102.30000000000001</v>
      </c>
      <c r="C23" s="407">
        <v>45.499999999999993</v>
      </c>
      <c r="D23" s="407">
        <v>32.6</v>
      </c>
      <c r="E23" s="407">
        <v>24.3</v>
      </c>
      <c r="F23" s="407">
        <v>8.5</v>
      </c>
      <c r="G23" s="407">
        <v>6.8999999999999995</v>
      </c>
      <c r="H23" s="407">
        <v>9.6</v>
      </c>
      <c r="I23" s="407">
        <v>0.5</v>
      </c>
      <c r="J23" s="407">
        <v>6.8</v>
      </c>
      <c r="K23" s="407">
        <v>10.600000000000001</v>
      </c>
      <c r="L23" s="407">
        <v>4.2</v>
      </c>
      <c r="M23" s="407">
        <v>51.6</v>
      </c>
    </row>
    <row r="24" spans="1:13" s="54" customFormat="1" ht="15" customHeight="1" x14ac:dyDescent="0.2">
      <c r="A24" s="406">
        <v>2021</v>
      </c>
      <c r="B24" s="407">
        <v>196.7</v>
      </c>
      <c r="C24" s="407">
        <v>97.1</v>
      </c>
      <c r="D24" s="407">
        <v>142.19999999999999</v>
      </c>
      <c r="E24" s="407">
        <v>325</v>
      </c>
      <c r="F24" s="407">
        <v>45.800000000000004</v>
      </c>
      <c r="G24" s="407">
        <v>93.599999999999966</v>
      </c>
      <c r="H24" s="407">
        <v>136.4</v>
      </c>
      <c r="I24" s="407">
        <v>81.8</v>
      </c>
      <c r="J24" s="407">
        <v>43.9</v>
      </c>
      <c r="K24" s="407">
        <v>114.19999999999997</v>
      </c>
      <c r="L24" s="407">
        <v>25</v>
      </c>
      <c r="M24" s="407">
        <v>176.10000000000002</v>
      </c>
    </row>
    <row r="25" spans="1:13" ht="18.75" customHeight="1" x14ac:dyDescent="0.2">
      <c r="A25" s="406">
        <v>2022</v>
      </c>
      <c r="B25" s="407">
        <v>40</v>
      </c>
      <c r="C25" s="407">
        <v>55</v>
      </c>
      <c r="D25" s="407">
        <v>68</v>
      </c>
      <c r="E25" s="407">
        <v>142</v>
      </c>
      <c r="F25" s="407">
        <v>30</v>
      </c>
      <c r="G25" s="407">
        <v>15</v>
      </c>
      <c r="H25" s="407">
        <v>23</v>
      </c>
      <c r="I25" s="407">
        <v>14</v>
      </c>
      <c r="J25" s="407">
        <v>5</v>
      </c>
      <c r="K25" s="407">
        <v>4.5</v>
      </c>
      <c r="L25" s="407">
        <v>7.5</v>
      </c>
      <c r="M25" s="407">
        <v>9.5</v>
      </c>
    </row>
    <row r="26" spans="1:13" ht="18.75" customHeight="1" x14ac:dyDescent="0.2">
      <c r="A26" s="406">
        <v>2023</v>
      </c>
      <c r="B26" s="405">
        <v>387.5</v>
      </c>
      <c r="C26" s="405">
        <v>54.8</v>
      </c>
      <c r="D26" s="405">
        <v>277.2</v>
      </c>
      <c r="E26" s="405">
        <v>76.300000000000011</v>
      </c>
      <c r="F26" s="405">
        <v>238.80000000000004</v>
      </c>
      <c r="G26" s="405">
        <v>93.200000000000017</v>
      </c>
      <c r="H26" s="405">
        <v>93.3</v>
      </c>
      <c r="I26" s="405">
        <v>111.49999999999999</v>
      </c>
      <c r="J26" s="405">
        <v>27.9</v>
      </c>
      <c r="K26" s="405">
        <v>15</v>
      </c>
      <c r="L26" s="405">
        <v>152.91</v>
      </c>
      <c r="M26" s="405">
        <v>258.7</v>
      </c>
    </row>
    <row r="27" spans="1:13" ht="24.75" customHeight="1" x14ac:dyDescent="0.2">
      <c r="A27" s="1257">
        <v>2024</v>
      </c>
      <c r="B27" s="1405">
        <v>382.7</v>
      </c>
      <c r="C27" s="1405">
        <v>85.7</v>
      </c>
      <c r="D27" s="1405">
        <v>320.89999999999998</v>
      </c>
      <c r="E27" s="1405">
        <v>185.3</v>
      </c>
      <c r="F27" s="1405">
        <v>59.9</v>
      </c>
      <c r="G27" s="1405">
        <v>96.2</v>
      </c>
      <c r="H27" s="1405">
        <v>25.9</v>
      </c>
      <c r="I27" s="1405">
        <v>19</v>
      </c>
      <c r="J27" s="1405">
        <v>10</v>
      </c>
      <c r="K27" s="1405">
        <v>26</v>
      </c>
      <c r="L27" s="1405">
        <v>129.9</v>
      </c>
      <c r="M27" s="1405">
        <v>29</v>
      </c>
    </row>
    <row r="28" spans="1:13" ht="24.75" customHeight="1" x14ac:dyDescent="0.2">
      <c r="A28" s="1493"/>
      <c r="B28" s="1447"/>
      <c r="C28" s="1447"/>
      <c r="D28" s="1447"/>
      <c r="E28" s="1447"/>
      <c r="F28" s="1447"/>
      <c r="G28" s="1447"/>
      <c r="H28" s="1447"/>
      <c r="I28" s="1447"/>
      <c r="J28" s="1447"/>
      <c r="K28" s="1447"/>
      <c r="L28" s="1447"/>
      <c r="M28" s="1448"/>
    </row>
    <row r="29" spans="1:13" ht="20.25" customHeight="1" x14ac:dyDescent="0.2">
      <c r="A29" s="2077" t="s">
        <v>191</v>
      </c>
      <c r="B29" s="2078"/>
      <c r="C29" s="2078"/>
      <c r="D29" s="2078"/>
      <c r="E29" s="2078"/>
      <c r="F29" s="2078"/>
      <c r="G29" s="2078"/>
      <c r="H29" s="2078"/>
      <c r="I29" s="2078"/>
      <c r="J29" s="2078"/>
      <c r="K29" s="2078"/>
      <c r="L29" s="2078"/>
      <c r="M29" s="2079"/>
    </row>
    <row r="30" spans="1:13" ht="49.5" customHeight="1" x14ac:dyDescent="0.2">
      <c r="A30" s="402" t="s">
        <v>618</v>
      </c>
      <c r="B30" s="403" t="s">
        <v>47</v>
      </c>
      <c r="C30" s="403" t="s">
        <v>48</v>
      </c>
      <c r="D30" s="403" t="s">
        <v>49</v>
      </c>
      <c r="E30" s="403" t="s">
        <v>50</v>
      </c>
      <c r="F30" s="403" t="s">
        <v>51</v>
      </c>
      <c r="G30" s="403" t="s">
        <v>52</v>
      </c>
      <c r="H30" s="403" t="s">
        <v>53</v>
      </c>
      <c r="I30" s="403" t="s">
        <v>54</v>
      </c>
      <c r="J30" s="403" t="s">
        <v>55</v>
      </c>
      <c r="K30" s="403" t="s">
        <v>56</v>
      </c>
      <c r="L30" s="403" t="s">
        <v>57</v>
      </c>
      <c r="M30" s="403" t="s">
        <v>58</v>
      </c>
    </row>
    <row r="31" spans="1:13" ht="20.25" customHeight="1" x14ac:dyDescent="0.2">
      <c r="A31" s="1605">
        <v>2015</v>
      </c>
      <c r="B31" s="405">
        <v>96.5</v>
      </c>
      <c r="C31" s="405">
        <v>82</v>
      </c>
      <c r="D31" s="405">
        <v>90.7</v>
      </c>
      <c r="E31" s="405">
        <v>24.4</v>
      </c>
      <c r="F31" s="405">
        <v>49</v>
      </c>
      <c r="G31" s="405">
        <v>107</v>
      </c>
      <c r="H31" s="405">
        <v>30.2</v>
      </c>
      <c r="I31" s="405">
        <v>50</v>
      </c>
      <c r="J31" s="405">
        <v>11.3</v>
      </c>
      <c r="K31" s="405">
        <v>50</v>
      </c>
      <c r="L31" s="405">
        <v>26.8</v>
      </c>
      <c r="M31" s="405">
        <v>32</v>
      </c>
    </row>
    <row r="32" spans="1:13" ht="20.25" customHeight="1" x14ac:dyDescent="0.2">
      <c r="A32" s="406">
        <v>2016</v>
      </c>
      <c r="B32" s="407">
        <v>50</v>
      </c>
      <c r="C32" s="407">
        <v>75</v>
      </c>
      <c r="D32" s="407">
        <v>21</v>
      </c>
      <c r="E32" s="407">
        <v>54</v>
      </c>
      <c r="F32" s="407">
        <v>34.700000000000003</v>
      </c>
      <c r="G32" s="407">
        <v>19</v>
      </c>
      <c r="H32" s="407">
        <v>55.9</v>
      </c>
      <c r="I32" s="407">
        <v>26.8</v>
      </c>
      <c r="J32" s="407">
        <v>17.7</v>
      </c>
      <c r="K32" s="407">
        <v>8.6</v>
      </c>
      <c r="L32" s="407">
        <v>11</v>
      </c>
      <c r="M32" s="407">
        <v>50.5</v>
      </c>
    </row>
    <row r="33" spans="1:13" ht="20.25" customHeight="1" x14ac:dyDescent="0.2">
      <c r="A33" s="406">
        <v>2017</v>
      </c>
      <c r="B33" s="407">
        <v>23.2</v>
      </c>
      <c r="C33" s="407">
        <v>199</v>
      </c>
      <c r="D33" s="407">
        <v>53</v>
      </c>
      <c r="E33" s="407">
        <v>51</v>
      </c>
      <c r="F33" s="407">
        <v>185</v>
      </c>
      <c r="G33" s="407">
        <v>33.4</v>
      </c>
      <c r="H33" s="407">
        <v>22</v>
      </c>
      <c r="I33" s="407">
        <v>25</v>
      </c>
      <c r="J33" s="407">
        <v>35</v>
      </c>
      <c r="K33" s="407">
        <v>21.2</v>
      </c>
      <c r="L33" s="407">
        <v>41</v>
      </c>
      <c r="M33" s="407">
        <v>9.1999999999999993</v>
      </c>
    </row>
    <row r="34" spans="1:13" ht="20.25" customHeight="1" x14ac:dyDescent="0.2">
      <c r="A34" s="406">
        <v>2018</v>
      </c>
      <c r="B34" s="407">
        <v>142</v>
      </c>
      <c r="C34" s="407">
        <v>135</v>
      </c>
      <c r="D34" s="407">
        <v>84</v>
      </c>
      <c r="E34" s="407">
        <v>127.3</v>
      </c>
      <c r="F34" s="407">
        <v>29</v>
      </c>
      <c r="G34" s="407">
        <v>12.5</v>
      </c>
      <c r="H34" s="407">
        <v>32.9</v>
      </c>
      <c r="I34" s="407">
        <v>9.3000000000000007</v>
      </c>
      <c r="J34" s="407">
        <v>47.3</v>
      </c>
      <c r="K34" s="407">
        <v>20.6</v>
      </c>
      <c r="L34" s="407">
        <v>65.900000000000006</v>
      </c>
      <c r="M34" s="407">
        <v>64.599999999999994</v>
      </c>
    </row>
    <row r="35" spans="1:13" ht="20.25" customHeight="1" x14ac:dyDescent="0.2">
      <c r="A35" s="406">
        <v>2019</v>
      </c>
      <c r="B35" s="407">
        <v>85</v>
      </c>
      <c r="C35" s="407">
        <v>84</v>
      </c>
      <c r="D35" s="407">
        <v>60</v>
      </c>
      <c r="E35" s="407">
        <v>119.8</v>
      </c>
      <c r="F35" s="407">
        <v>41.6</v>
      </c>
      <c r="G35" s="407">
        <v>37.6</v>
      </c>
      <c r="H35" s="407">
        <v>17.3</v>
      </c>
      <c r="I35" s="407">
        <v>14.1</v>
      </c>
      <c r="J35" s="407">
        <v>10</v>
      </c>
      <c r="K35" s="407">
        <v>22</v>
      </c>
      <c r="L35" s="407">
        <v>14</v>
      </c>
      <c r="M35" s="407">
        <v>81.7</v>
      </c>
    </row>
    <row r="36" spans="1:13" s="54" customFormat="1" ht="20.25" customHeight="1" x14ac:dyDescent="0.2">
      <c r="A36" s="406">
        <v>2020</v>
      </c>
      <c r="B36" s="407">
        <v>131.5</v>
      </c>
      <c r="C36" s="407">
        <v>67.2</v>
      </c>
      <c r="D36" s="407">
        <v>136</v>
      </c>
      <c r="E36" s="407">
        <v>61.2</v>
      </c>
      <c r="F36" s="407">
        <v>12</v>
      </c>
      <c r="G36" s="407">
        <v>24.3</v>
      </c>
      <c r="H36" s="407">
        <v>7.8</v>
      </c>
      <c r="I36" s="407">
        <v>6.2</v>
      </c>
      <c r="J36" s="407">
        <v>22</v>
      </c>
      <c r="K36" s="407">
        <v>24.5</v>
      </c>
      <c r="L36" s="407">
        <v>13.4</v>
      </c>
      <c r="M36" s="407">
        <v>73.8</v>
      </c>
    </row>
    <row r="37" spans="1:13" ht="20.25" customHeight="1" x14ac:dyDescent="0.2">
      <c r="A37" s="406">
        <v>2021</v>
      </c>
      <c r="B37" s="407">
        <v>119.3</v>
      </c>
      <c r="C37" s="407">
        <v>307.7</v>
      </c>
      <c r="D37" s="407">
        <v>294.29999999999995</v>
      </c>
      <c r="E37" s="407">
        <v>463.09999999999997</v>
      </c>
      <c r="F37" s="407">
        <v>132.09999999999997</v>
      </c>
      <c r="G37" s="407">
        <v>224.00000000000003</v>
      </c>
      <c r="H37" s="407">
        <v>199.29999999999995</v>
      </c>
      <c r="I37" s="407">
        <v>233.9</v>
      </c>
      <c r="J37" s="407">
        <v>71.099999999999994</v>
      </c>
      <c r="K37" s="407">
        <v>131.50000000000003</v>
      </c>
      <c r="L37" s="407">
        <v>8.9</v>
      </c>
      <c r="M37" s="407">
        <v>214.4</v>
      </c>
    </row>
    <row r="38" spans="1:13" ht="20.25" customHeight="1" x14ac:dyDescent="0.2">
      <c r="A38" s="406">
        <v>2022</v>
      </c>
      <c r="B38" s="407">
        <v>140</v>
      </c>
      <c r="C38" s="407">
        <v>61.3</v>
      </c>
      <c r="D38" s="407">
        <v>79</v>
      </c>
      <c r="E38" s="407">
        <v>180</v>
      </c>
      <c r="F38" s="407">
        <v>31</v>
      </c>
      <c r="G38" s="407">
        <v>75</v>
      </c>
      <c r="H38" s="407">
        <v>14</v>
      </c>
      <c r="I38" s="407">
        <v>17</v>
      </c>
      <c r="J38" s="407">
        <v>10.4</v>
      </c>
      <c r="K38" s="407">
        <v>8.1</v>
      </c>
      <c r="L38" s="407">
        <v>11</v>
      </c>
      <c r="M38" s="407">
        <v>15</v>
      </c>
    </row>
    <row r="39" spans="1:13" ht="20.25" customHeight="1" x14ac:dyDescent="0.2">
      <c r="A39" s="1605">
        <v>2023</v>
      </c>
      <c r="B39" s="407">
        <v>819.1</v>
      </c>
      <c r="C39" s="407">
        <v>113.60000000000002</v>
      </c>
      <c r="D39" s="407">
        <v>383.89999999999986</v>
      </c>
      <c r="E39" s="407">
        <v>172.8</v>
      </c>
      <c r="F39" s="407">
        <v>283.2</v>
      </c>
      <c r="G39" s="407">
        <v>53.6</v>
      </c>
      <c r="H39" s="407">
        <v>124.10000000000002</v>
      </c>
      <c r="I39" s="407">
        <v>85.80000000000004</v>
      </c>
      <c r="J39" s="407">
        <v>32.299999999999997</v>
      </c>
      <c r="K39" s="407">
        <v>55.399999999999991</v>
      </c>
      <c r="L39" s="407">
        <v>155.39999999999998</v>
      </c>
      <c r="M39" s="407">
        <v>426.9</v>
      </c>
    </row>
    <row r="40" spans="1:13" ht="18" customHeight="1" x14ac:dyDescent="0.2">
      <c r="A40" s="1606">
        <v>2024</v>
      </c>
      <c r="B40" s="1632">
        <v>670.5</v>
      </c>
      <c r="C40" s="1632">
        <v>151.19999999999999</v>
      </c>
      <c r="D40" s="1632">
        <v>298.8</v>
      </c>
      <c r="E40" s="1632">
        <v>210.8</v>
      </c>
      <c r="F40" s="1632">
        <v>189.4</v>
      </c>
      <c r="G40" s="1632">
        <v>156.30000000000001</v>
      </c>
      <c r="H40" s="1632">
        <v>49.5</v>
      </c>
      <c r="I40" s="1632">
        <v>41.6</v>
      </c>
      <c r="J40" s="1632">
        <v>32.299999999999997</v>
      </c>
      <c r="K40" s="1632">
        <v>56.5</v>
      </c>
      <c r="L40" s="1632">
        <v>247</v>
      </c>
      <c r="M40" s="1632">
        <v>76.2</v>
      </c>
    </row>
    <row r="41" spans="1:13" ht="18" customHeight="1" x14ac:dyDescent="0.2">
      <c r="A41" s="1446"/>
      <c r="B41" s="1447"/>
      <c r="C41" s="1447"/>
      <c r="D41" s="1447"/>
      <c r="E41" s="1447"/>
      <c r="F41" s="1447"/>
      <c r="G41" s="1447"/>
      <c r="H41" s="1447"/>
      <c r="I41" s="1447"/>
      <c r="J41" s="1447"/>
      <c r="K41" s="1447"/>
      <c r="L41" s="1447"/>
      <c r="M41" s="1448"/>
    </row>
    <row r="42" spans="1:13" ht="18" customHeight="1" x14ac:dyDescent="0.2">
      <c r="A42" s="2077" t="s">
        <v>192</v>
      </c>
      <c r="B42" s="2078"/>
      <c r="C42" s="2078"/>
      <c r="D42" s="2078"/>
      <c r="E42" s="2078"/>
      <c r="F42" s="2078"/>
      <c r="G42" s="2078"/>
      <c r="H42" s="2078"/>
      <c r="I42" s="2078"/>
      <c r="J42" s="2078"/>
      <c r="K42" s="2078"/>
      <c r="L42" s="2078"/>
      <c r="M42" s="2079"/>
    </row>
    <row r="43" spans="1:13" ht="20.25" customHeight="1" x14ac:dyDescent="0.2">
      <c r="A43" s="1256">
        <v>2015</v>
      </c>
      <c r="B43" s="405">
        <v>52.7</v>
      </c>
      <c r="C43" s="405">
        <v>33.200000000000003</v>
      </c>
      <c r="D43" s="405">
        <v>125.1</v>
      </c>
      <c r="E43" s="405">
        <v>28</v>
      </c>
      <c r="F43" s="405">
        <v>55</v>
      </c>
      <c r="G43" s="405">
        <v>64</v>
      </c>
      <c r="H43" s="405">
        <v>24.5</v>
      </c>
      <c r="I43" s="405">
        <v>29.1</v>
      </c>
      <c r="J43" s="405">
        <v>10.8</v>
      </c>
      <c r="K43" s="405">
        <v>34.799999999999997</v>
      </c>
      <c r="L43" s="405">
        <v>39.200000000000003</v>
      </c>
      <c r="M43" s="405">
        <v>61.5</v>
      </c>
    </row>
    <row r="44" spans="1:13" ht="20.25" customHeight="1" x14ac:dyDescent="0.2">
      <c r="A44" s="406">
        <v>2016</v>
      </c>
      <c r="B44" s="407">
        <v>82.8</v>
      </c>
      <c r="C44" s="407">
        <v>84.4</v>
      </c>
      <c r="D44" s="407">
        <v>17.2</v>
      </c>
      <c r="E44" s="407">
        <v>121.2</v>
      </c>
      <c r="F44" s="407">
        <v>7.6</v>
      </c>
      <c r="G44" s="407">
        <v>4.5</v>
      </c>
      <c r="H44" s="407">
        <v>29.3</v>
      </c>
      <c r="I44" s="407">
        <v>19</v>
      </c>
      <c r="J44" s="407">
        <v>6.5</v>
      </c>
      <c r="K44" s="407">
        <v>19.8</v>
      </c>
      <c r="L44" s="407">
        <v>7.7</v>
      </c>
      <c r="M44" s="405">
        <v>10.199999999999999</v>
      </c>
    </row>
    <row r="45" spans="1:13" ht="20.25" customHeight="1" x14ac:dyDescent="0.2">
      <c r="A45" s="406">
        <v>2017</v>
      </c>
      <c r="B45" s="407">
        <v>18.8</v>
      </c>
      <c r="C45" s="407">
        <v>125.8</v>
      </c>
      <c r="D45" s="407">
        <v>38.1</v>
      </c>
      <c r="E45" s="407">
        <v>41.7</v>
      </c>
      <c r="F45" s="407">
        <v>71.5</v>
      </c>
      <c r="G45" s="407">
        <v>26.5</v>
      </c>
      <c r="H45" s="407">
        <v>17.100000000000001</v>
      </c>
      <c r="I45" s="407">
        <v>20.399999999999999</v>
      </c>
      <c r="J45" s="407">
        <v>20.100000000000001</v>
      </c>
      <c r="K45" s="407">
        <v>17.899999999999999</v>
      </c>
      <c r="L45" s="407">
        <v>20.3</v>
      </c>
      <c r="M45" s="407">
        <v>6.4</v>
      </c>
    </row>
    <row r="46" spans="1:13" ht="20.25" customHeight="1" x14ac:dyDescent="0.2">
      <c r="A46" s="406">
        <v>2018</v>
      </c>
      <c r="B46" s="407">
        <v>109.8</v>
      </c>
      <c r="C46" s="407">
        <v>54.5</v>
      </c>
      <c r="D46" s="407">
        <v>52.4</v>
      </c>
      <c r="E46" s="407">
        <v>68.3</v>
      </c>
      <c r="F46" s="407">
        <v>25.9</v>
      </c>
      <c r="G46" s="407">
        <v>8.6</v>
      </c>
      <c r="H46" s="407">
        <v>19.399999999999999</v>
      </c>
      <c r="I46" s="407">
        <v>6.3</v>
      </c>
      <c r="J46" s="407">
        <v>43.2</v>
      </c>
      <c r="K46" s="407">
        <v>7.8</v>
      </c>
      <c r="L46" s="407">
        <v>81.7</v>
      </c>
      <c r="M46" s="407">
        <v>135.1</v>
      </c>
    </row>
    <row r="47" spans="1:13" ht="20.25" customHeight="1" x14ac:dyDescent="0.2">
      <c r="A47" s="406">
        <v>2019</v>
      </c>
      <c r="B47" s="407">
        <v>349.1</v>
      </c>
      <c r="C47" s="407">
        <v>91.2</v>
      </c>
      <c r="D47" s="407">
        <v>49.4</v>
      </c>
      <c r="E47" s="407">
        <v>73.2</v>
      </c>
      <c r="F47" s="407">
        <v>75.400000000000006</v>
      </c>
      <c r="G47" s="407">
        <v>23.7</v>
      </c>
      <c r="H47" s="407">
        <v>6.4</v>
      </c>
      <c r="I47" s="407">
        <v>39.799999999999997</v>
      </c>
      <c r="J47" s="407">
        <v>44</v>
      </c>
      <c r="K47" s="407">
        <v>55.4</v>
      </c>
      <c r="L47" s="407">
        <v>47.5</v>
      </c>
      <c r="M47" s="407">
        <v>72.5</v>
      </c>
    </row>
    <row r="48" spans="1:13" ht="20.25" customHeight="1" x14ac:dyDescent="0.2">
      <c r="A48" s="406">
        <v>2020</v>
      </c>
      <c r="B48" s="407">
        <v>113.5</v>
      </c>
      <c r="C48" s="407">
        <v>53.7</v>
      </c>
      <c r="D48" s="407">
        <v>116.6</v>
      </c>
      <c r="E48" s="407">
        <v>38.700000000000003</v>
      </c>
      <c r="F48" s="407">
        <v>13.8</v>
      </c>
      <c r="G48" s="407">
        <v>10.1</v>
      </c>
      <c r="H48" s="407">
        <v>6.7</v>
      </c>
      <c r="I48" s="407">
        <v>5.0999999999999996</v>
      </c>
      <c r="J48" s="407">
        <v>37.9</v>
      </c>
      <c r="K48" s="407">
        <v>4.3</v>
      </c>
      <c r="L48" s="407">
        <v>31.4</v>
      </c>
      <c r="M48" s="407">
        <v>30.7</v>
      </c>
    </row>
    <row r="49" spans="1:14" ht="20.25" customHeight="1" x14ac:dyDescent="0.2">
      <c r="A49" s="406">
        <v>2021</v>
      </c>
      <c r="B49" s="407">
        <v>64.400000000000006</v>
      </c>
      <c r="C49" s="407">
        <v>88.90000000000002</v>
      </c>
      <c r="D49" s="407">
        <v>159.60000000000002</v>
      </c>
      <c r="E49" s="407">
        <v>778.5</v>
      </c>
      <c r="F49" s="407">
        <v>96.799999999999969</v>
      </c>
      <c r="G49" s="407">
        <v>147.29999999999998</v>
      </c>
      <c r="H49" s="407">
        <v>115.60000000000001</v>
      </c>
      <c r="I49" s="407">
        <v>127.6</v>
      </c>
      <c r="J49" s="407">
        <v>40.300000000000011</v>
      </c>
      <c r="K49" s="407">
        <v>78.3</v>
      </c>
      <c r="L49" s="407">
        <v>5.6999999999999993</v>
      </c>
      <c r="M49" s="407">
        <v>136.69999999999999</v>
      </c>
    </row>
    <row r="50" spans="1:14" ht="20.25" customHeight="1" x14ac:dyDescent="0.2">
      <c r="A50" s="406">
        <v>2022</v>
      </c>
      <c r="B50" s="407">
        <v>42.8</v>
      </c>
      <c r="C50" s="407">
        <v>61.5</v>
      </c>
      <c r="D50" s="407">
        <v>69</v>
      </c>
      <c r="E50" s="407">
        <v>138</v>
      </c>
      <c r="F50" s="407">
        <v>13</v>
      </c>
      <c r="G50" s="407">
        <v>22</v>
      </c>
      <c r="H50" s="407">
        <v>8.4</v>
      </c>
      <c r="I50" s="407">
        <v>7.6</v>
      </c>
      <c r="J50" s="407">
        <v>7.1</v>
      </c>
      <c r="K50" s="407">
        <v>3.5</v>
      </c>
      <c r="L50" s="407">
        <v>4.9000000000000004</v>
      </c>
      <c r="M50" s="407">
        <v>9.1</v>
      </c>
    </row>
    <row r="51" spans="1:14" ht="20.25" customHeight="1" x14ac:dyDescent="0.2">
      <c r="A51" s="406">
        <v>2023</v>
      </c>
      <c r="B51" s="407">
        <v>521</v>
      </c>
      <c r="C51" s="407">
        <v>85.6</v>
      </c>
      <c r="D51" s="407">
        <v>199.7</v>
      </c>
      <c r="E51" s="407">
        <v>193.20000000000002</v>
      </c>
      <c r="F51" s="407">
        <v>355.19999999999993</v>
      </c>
      <c r="G51" s="407">
        <v>109.1</v>
      </c>
      <c r="H51" s="407">
        <v>96.1</v>
      </c>
      <c r="I51" s="407">
        <v>96.6</v>
      </c>
      <c r="J51" s="407">
        <v>23.100000000000005</v>
      </c>
      <c r="K51" s="407">
        <v>31.599999999999998</v>
      </c>
      <c r="L51" s="407">
        <v>31.599999999999998</v>
      </c>
      <c r="M51" s="407">
        <v>272.59999999999997</v>
      </c>
    </row>
    <row r="52" spans="1:14" ht="20.25" customHeight="1" x14ac:dyDescent="0.2">
      <c r="A52" s="1396">
        <v>2024</v>
      </c>
      <c r="B52" s="1405">
        <v>453.1</v>
      </c>
      <c r="C52" s="1405">
        <v>173.6</v>
      </c>
      <c r="D52" s="1405">
        <v>271.7</v>
      </c>
      <c r="E52" s="1405">
        <v>248.7</v>
      </c>
      <c r="F52" s="1405">
        <v>172.9</v>
      </c>
      <c r="G52" s="1405">
        <v>101</v>
      </c>
      <c r="H52" s="1405">
        <v>59.4</v>
      </c>
      <c r="I52" s="1405">
        <v>36.299999999999997</v>
      </c>
      <c r="J52" s="1405">
        <v>14.8</v>
      </c>
      <c r="K52" s="1405">
        <v>78.099999999999994</v>
      </c>
      <c r="L52" s="1405">
        <v>132.6</v>
      </c>
      <c r="M52" s="1405">
        <v>65.900000000000006</v>
      </c>
      <c r="N52" s="1047"/>
    </row>
    <row r="53" spans="1:14" ht="18" customHeight="1" x14ac:dyDescent="0.2">
      <c r="A53" s="2077" t="s">
        <v>198</v>
      </c>
      <c r="B53" s="2078"/>
      <c r="C53" s="2078"/>
      <c r="D53" s="2078"/>
      <c r="E53" s="2078"/>
      <c r="F53" s="2078"/>
      <c r="G53" s="2078"/>
      <c r="H53" s="2078"/>
      <c r="I53" s="2078"/>
      <c r="J53" s="2078"/>
      <c r="K53" s="2078"/>
      <c r="L53" s="2078"/>
      <c r="M53" s="2079"/>
    </row>
    <row r="54" spans="1:14" ht="63" x14ac:dyDescent="0.2">
      <c r="A54" s="408" t="s">
        <v>196</v>
      </c>
      <c r="B54" s="403" t="s">
        <v>47</v>
      </c>
      <c r="C54" s="403" t="s">
        <v>48</v>
      </c>
      <c r="D54" s="403" t="s">
        <v>49</v>
      </c>
      <c r="E54" s="403" t="s">
        <v>50</v>
      </c>
      <c r="F54" s="403" t="s">
        <v>51</v>
      </c>
      <c r="G54" s="403" t="s">
        <v>52</v>
      </c>
      <c r="H54" s="403" t="s">
        <v>53</v>
      </c>
      <c r="I54" s="403" t="s">
        <v>54</v>
      </c>
      <c r="J54" s="403" t="s">
        <v>55</v>
      </c>
      <c r="K54" s="403" t="s">
        <v>56</v>
      </c>
      <c r="L54" s="403" t="s">
        <v>57</v>
      </c>
      <c r="M54" s="403" t="s">
        <v>58</v>
      </c>
    </row>
    <row r="55" spans="1:14" ht="20.25" customHeight="1" x14ac:dyDescent="0.2">
      <c r="A55" s="1256">
        <v>2015</v>
      </c>
      <c r="B55" s="405">
        <v>46</v>
      </c>
      <c r="C55" s="405">
        <v>66.3</v>
      </c>
      <c r="D55" s="405">
        <v>104.5</v>
      </c>
      <c r="E55" s="405">
        <v>35</v>
      </c>
      <c r="F55" s="405">
        <v>8.6</v>
      </c>
      <c r="G55" s="405">
        <v>25</v>
      </c>
      <c r="H55" s="405">
        <v>24.5</v>
      </c>
      <c r="I55" s="405">
        <v>13.4</v>
      </c>
      <c r="J55" s="405">
        <v>16.3</v>
      </c>
      <c r="K55" s="405">
        <v>22</v>
      </c>
      <c r="L55" s="405">
        <v>40.200000000000003</v>
      </c>
      <c r="M55" s="405">
        <v>30</v>
      </c>
    </row>
    <row r="56" spans="1:14" ht="20.25" customHeight="1" x14ac:dyDescent="0.2">
      <c r="A56" s="406">
        <v>2016</v>
      </c>
      <c r="B56" s="407">
        <v>53</v>
      </c>
      <c r="C56" s="407">
        <v>31</v>
      </c>
      <c r="D56" s="407">
        <v>19</v>
      </c>
      <c r="E56" s="407">
        <v>35.700000000000003</v>
      </c>
      <c r="F56" s="407">
        <v>3</v>
      </c>
      <c r="G56" s="407">
        <v>2</v>
      </c>
      <c r="H56" s="407">
        <v>1</v>
      </c>
      <c r="I56" s="407">
        <v>24.2</v>
      </c>
      <c r="J56" s="407">
        <v>1.5</v>
      </c>
      <c r="K56" s="407">
        <v>12</v>
      </c>
      <c r="L56" s="407">
        <v>2.5</v>
      </c>
      <c r="M56" s="407">
        <v>41.3</v>
      </c>
    </row>
    <row r="57" spans="1:14" ht="20.25" customHeight="1" x14ac:dyDescent="0.2">
      <c r="A57" s="406">
        <v>2017</v>
      </c>
      <c r="B57" s="407">
        <v>42</v>
      </c>
      <c r="C57" s="407">
        <v>53</v>
      </c>
      <c r="D57" s="407">
        <v>47</v>
      </c>
      <c r="E57" s="407">
        <v>8</v>
      </c>
      <c r="F57" s="407">
        <v>40</v>
      </c>
      <c r="G57" s="407">
        <v>6</v>
      </c>
      <c r="H57" s="407">
        <v>12.5</v>
      </c>
      <c r="I57" s="407">
        <v>11.3</v>
      </c>
      <c r="J57" s="407">
        <v>8</v>
      </c>
      <c r="K57" s="407">
        <v>5</v>
      </c>
      <c r="L57" s="407">
        <v>10</v>
      </c>
      <c r="M57" s="407">
        <v>14.4</v>
      </c>
    </row>
    <row r="58" spans="1:14" ht="20.25" customHeight="1" x14ac:dyDescent="0.2">
      <c r="A58" s="406">
        <v>2018</v>
      </c>
      <c r="B58" s="407">
        <v>87</v>
      </c>
      <c r="C58" s="407">
        <v>80</v>
      </c>
      <c r="D58" s="407">
        <v>42</v>
      </c>
      <c r="E58" s="407">
        <v>41</v>
      </c>
      <c r="F58" s="407">
        <v>6</v>
      </c>
      <c r="G58" s="407">
        <v>11.6</v>
      </c>
      <c r="H58" s="407">
        <v>12</v>
      </c>
      <c r="I58" s="407">
        <v>2.5</v>
      </c>
      <c r="J58" s="407">
        <v>6.5</v>
      </c>
      <c r="K58" s="407">
        <v>39</v>
      </c>
      <c r="L58" s="407">
        <v>40</v>
      </c>
      <c r="M58" s="407">
        <v>71</v>
      </c>
    </row>
    <row r="59" spans="1:14" ht="20.25" customHeight="1" x14ac:dyDescent="0.2">
      <c r="A59" s="406">
        <v>2019</v>
      </c>
      <c r="B59" s="407">
        <v>17</v>
      </c>
      <c r="C59" s="407">
        <v>65</v>
      </c>
      <c r="D59" s="407">
        <v>19.5</v>
      </c>
      <c r="E59" s="407">
        <v>36</v>
      </c>
      <c r="F59" s="407">
        <v>4</v>
      </c>
      <c r="G59" s="407">
        <v>11</v>
      </c>
      <c r="H59" s="407">
        <v>2.4</v>
      </c>
      <c r="I59" s="407">
        <v>4</v>
      </c>
      <c r="J59" s="407">
        <v>5</v>
      </c>
      <c r="K59" s="407">
        <v>16</v>
      </c>
      <c r="L59" s="407">
        <v>44.4</v>
      </c>
      <c r="M59" s="407">
        <v>50</v>
      </c>
    </row>
    <row r="60" spans="1:14" ht="20.25" customHeight="1" x14ac:dyDescent="0.2">
      <c r="A60" s="406">
        <v>2020</v>
      </c>
      <c r="B60" s="407">
        <v>82</v>
      </c>
      <c r="C60" s="407">
        <v>36.5</v>
      </c>
      <c r="D60" s="407">
        <v>60</v>
      </c>
      <c r="E60" s="407">
        <v>32.5</v>
      </c>
      <c r="F60" s="407">
        <v>1.5</v>
      </c>
      <c r="G60" s="407">
        <v>2</v>
      </c>
      <c r="H60" s="407">
        <v>0.9</v>
      </c>
      <c r="I60" s="407">
        <v>1.2</v>
      </c>
      <c r="J60" s="407">
        <v>9.5</v>
      </c>
      <c r="K60" s="407">
        <v>5</v>
      </c>
      <c r="L60" s="407">
        <v>0</v>
      </c>
      <c r="M60" s="407">
        <v>12</v>
      </c>
    </row>
    <row r="61" spans="1:14" ht="20.25" customHeight="1" x14ac:dyDescent="0.2">
      <c r="A61" s="406">
        <v>2021</v>
      </c>
      <c r="B61" s="407">
        <v>117.5</v>
      </c>
      <c r="C61" s="407">
        <v>28.2</v>
      </c>
      <c r="D61" s="407">
        <v>79.599999999999994</v>
      </c>
      <c r="E61" s="407">
        <v>222.20000000000002</v>
      </c>
      <c r="F61" s="407">
        <v>12.700000000000003</v>
      </c>
      <c r="G61" s="407">
        <v>21.5</v>
      </c>
      <c r="H61" s="407">
        <v>21.1</v>
      </c>
      <c r="I61" s="407">
        <v>43.2</v>
      </c>
      <c r="J61" s="407">
        <v>5.7</v>
      </c>
      <c r="K61" s="407">
        <v>35</v>
      </c>
      <c r="L61" s="407">
        <v>2.2000000000000002</v>
      </c>
      <c r="M61" s="407">
        <v>84.5</v>
      </c>
    </row>
    <row r="62" spans="1:14" ht="20.25" customHeight="1" x14ac:dyDescent="0.2">
      <c r="A62" s="406">
        <v>2022</v>
      </c>
      <c r="B62" s="407">
        <v>19</v>
      </c>
      <c r="C62" s="407">
        <v>80</v>
      </c>
      <c r="D62" s="407">
        <v>43</v>
      </c>
      <c r="E62" s="407">
        <v>60</v>
      </c>
      <c r="F62" s="407">
        <v>6</v>
      </c>
      <c r="G62" s="407">
        <v>5</v>
      </c>
      <c r="H62" s="407">
        <v>3</v>
      </c>
      <c r="I62" s="407">
        <v>0.9</v>
      </c>
      <c r="J62" s="407">
        <v>0</v>
      </c>
      <c r="K62" s="407">
        <v>7.2</v>
      </c>
      <c r="L62" s="407">
        <v>24</v>
      </c>
      <c r="M62" s="407">
        <v>5</v>
      </c>
    </row>
    <row r="63" spans="1:14" ht="20.25" customHeight="1" x14ac:dyDescent="0.2">
      <c r="A63" s="406">
        <v>2023</v>
      </c>
      <c r="B63" s="407">
        <v>404.5</v>
      </c>
      <c r="C63" s="407">
        <v>127.5</v>
      </c>
      <c r="D63" s="407">
        <v>257.2</v>
      </c>
      <c r="E63" s="407">
        <v>240.10000000000002</v>
      </c>
      <c r="F63" s="407">
        <v>173.3</v>
      </c>
      <c r="G63" s="407">
        <v>13.5</v>
      </c>
      <c r="H63" s="407">
        <v>21.5</v>
      </c>
      <c r="I63" s="407">
        <v>15.8</v>
      </c>
      <c r="J63" s="407">
        <v>5.2</v>
      </c>
      <c r="K63" s="407">
        <v>32.4</v>
      </c>
      <c r="L63" s="407">
        <v>145.69999999999999</v>
      </c>
      <c r="M63" s="407">
        <v>192</v>
      </c>
    </row>
    <row r="64" spans="1:14" ht="20.25" customHeight="1" x14ac:dyDescent="0.2">
      <c r="A64" s="1396">
        <v>2024</v>
      </c>
      <c r="B64" s="1405">
        <v>483.1</v>
      </c>
      <c r="C64" s="1405">
        <v>31.9</v>
      </c>
      <c r="D64" s="1405">
        <v>102.4</v>
      </c>
      <c r="E64" s="1405">
        <v>145.9</v>
      </c>
      <c r="F64" s="1405">
        <v>17.2</v>
      </c>
      <c r="G64" s="1405">
        <v>16.5</v>
      </c>
      <c r="H64" s="1405">
        <v>5.8</v>
      </c>
      <c r="I64" s="1405">
        <v>2</v>
      </c>
      <c r="J64" s="1405">
        <v>3.4</v>
      </c>
      <c r="K64" s="1405">
        <v>5.5</v>
      </c>
      <c r="L64" s="1405">
        <v>13.8</v>
      </c>
      <c r="M64" s="1405">
        <v>46</v>
      </c>
      <c r="N64" s="1047"/>
    </row>
    <row r="65" spans="1:13" ht="15.75" x14ac:dyDescent="0.25">
      <c r="A65" s="90" t="s">
        <v>108</v>
      </c>
      <c r="B65" s="90"/>
      <c r="C65" s="90"/>
      <c r="D65" s="90"/>
      <c r="E65" s="90"/>
      <c r="F65" s="90"/>
      <c r="G65" s="90"/>
      <c r="H65" s="90"/>
      <c r="I65" s="90"/>
      <c r="J65" s="90"/>
      <c r="K65" s="90"/>
      <c r="L65" s="90"/>
      <c r="M65" s="90"/>
    </row>
  </sheetData>
  <mergeCells count="7">
    <mergeCell ref="A42:M42"/>
    <mergeCell ref="A53:M53"/>
    <mergeCell ref="A29:M29"/>
    <mergeCell ref="A2:M2"/>
    <mergeCell ref="A4:M4"/>
    <mergeCell ref="L3:M3"/>
    <mergeCell ref="A16:M16"/>
  </mergeCells>
  <hyperlinks>
    <hyperlink ref="A1" location="'Table of content'!A1" display="Back to Table of Content"/>
  </hyperlinks>
  <pageMargins left="0.5" right="0.25" top="0.71" bottom="0.25" header="0.21" footer="0.31496063000000002"/>
  <pageSetup paperSize="9" scale="9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6" tint="-0.499984740745262"/>
  </sheetPr>
  <dimension ref="A1:Q29"/>
  <sheetViews>
    <sheetView workbookViewId="0">
      <selection activeCell="S23" sqref="S23"/>
    </sheetView>
  </sheetViews>
  <sheetFormatPr defaultColWidth="9.140625" defaultRowHeight="28.5" customHeight="1" x14ac:dyDescent="0.2"/>
  <cols>
    <col min="1" max="1" width="11.42578125" style="22" customWidth="1"/>
    <col min="2" max="2" width="18.5703125" style="22" customWidth="1"/>
    <col min="3" max="3" width="13.42578125" style="22" customWidth="1"/>
    <col min="4" max="4" width="9.5703125" style="55" customWidth="1"/>
    <col min="5" max="5" width="10.7109375" style="55" customWidth="1"/>
    <col min="6" max="6" width="9.7109375" style="55" customWidth="1"/>
    <col min="7" max="7" width="9.85546875" style="55" customWidth="1"/>
    <col min="8" max="8" width="9" style="55" customWidth="1"/>
    <col min="9" max="9" width="10.140625" style="55" customWidth="1"/>
    <col min="10" max="10" width="9.85546875" style="55" customWidth="1"/>
    <col min="11" max="11" width="9.7109375" style="55" customWidth="1"/>
    <col min="12" max="12" width="9.85546875" style="55" customWidth="1"/>
    <col min="13" max="13" width="10" style="55" customWidth="1"/>
    <col min="14" max="14" width="10.5703125" style="55" customWidth="1"/>
    <col min="15" max="15" width="10.7109375" style="55" customWidth="1"/>
    <col min="16" max="16" width="8.85546875" style="22" customWidth="1"/>
    <col min="17" max="17" width="0" style="22" hidden="1" customWidth="1"/>
    <col min="18" max="16384" width="9.140625" style="22"/>
  </cols>
  <sheetData>
    <row r="1" spans="1:17" ht="19.5" customHeight="1" x14ac:dyDescent="0.25">
      <c r="A1" s="390" t="s">
        <v>1946</v>
      </c>
      <c r="B1" s="117"/>
      <c r="C1" s="117"/>
      <c r="D1" s="409"/>
      <c r="E1" s="409"/>
      <c r="F1" s="409"/>
      <c r="G1" s="409"/>
      <c r="H1" s="409"/>
      <c r="I1" s="409"/>
      <c r="J1" s="409"/>
      <c r="K1" s="409"/>
      <c r="L1" s="409"/>
      <c r="M1" s="409"/>
      <c r="N1" s="409"/>
      <c r="O1" s="409"/>
    </row>
    <row r="2" spans="1:17" ht="28.5" customHeight="1" x14ac:dyDescent="0.25">
      <c r="A2" s="21" t="s">
        <v>2942</v>
      </c>
      <c r="B2" s="117"/>
      <c r="C2" s="117"/>
      <c r="D2" s="263"/>
      <c r="E2" s="263"/>
      <c r="F2" s="263"/>
      <c r="G2" s="263"/>
      <c r="H2" s="263"/>
      <c r="I2" s="263"/>
      <c r="J2" s="263"/>
      <c r="K2" s="263"/>
      <c r="L2" s="263"/>
      <c r="M2" s="263"/>
      <c r="N2" s="263"/>
      <c r="O2" s="263"/>
      <c r="P2" s="414"/>
    </row>
    <row r="3" spans="1:17" ht="15" customHeight="1" x14ac:dyDescent="0.25">
      <c r="A3" s="21"/>
      <c r="B3" s="117"/>
      <c r="C3" s="117"/>
      <c r="D3" s="263"/>
      <c r="E3" s="263"/>
      <c r="F3" s="263"/>
      <c r="G3" s="263"/>
      <c r="H3" s="263"/>
      <c r="I3" s="263"/>
      <c r="J3" s="263"/>
      <c r="K3" s="263"/>
      <c r="L3" s="263"/>
      <c r="M3" s="263"/>
      <c r="N3" s="263"/>
      <c r="O3" s="263"/>
      <c r="P3" s="414"/>
    </row>
    <row r="4" spans="1:17" s="36" customFormat="1" ht="28.5" customHeight="1" x14ac:dyDescent="0.25">
      <c r="A4" s="334" t="s">
        <v>46</v>
      </c>
      <c r="B4" s="2042" t="s">
        <v>275</v>
      </c>
      <c r="C4" s="2042"/>
      <c r="D4" s="74" t="s">
        <v>47</v>
      </c>
      <c r="E4" s="74" t="s">
        <v>48</v>
      </c>
      <c r="F4" s="865" t="s">
        <v>2230</v>
      </c>
      <c r="G4" s="865" t="s">
        <v>2231</v>
      </c>
      <c r="H4" s="74" t="s">
        <v>51</v>
      </c>
      <c r="I4" s="74" t="s">
        <v>52</v>
      </c>
      <c r="J4" s="74" t="s">
        <v>53</v>
      </c>
      <c r="K4" s="74" t="s">
        <v>54</v>
      </c>
      <c r="L4" s="74" t="s">
        <v>55</v>
      </c>
      <c r="M4" s="74" t="s">
        <v>56</v>
      </c>
      <c r="N4" s="74" t="s">
        <v>57</v>
      </c>
      <c r="O4" s="75" t="s">
        <v>58</v>
      </c>
      <c r="P4" s="414"/>
    </row>
    <row r="5" spans="1:17" ht="24" customHeight="1" thickBot="1" x14ac:dyDescent="0.3">
      <c r="A5" s="2047" t="s">
        <v>60</v>
      </c>
      <c r="B5" s="2085" t="s">
        <v>2099</v>
      </c>
      <c r="C5" s="410" t="s">
        <v>45</v>
      </c>
      <c r="D5" s="1639">
        <v>83</v>
      </c>
      <c r="E5" s="1673">
        <v>79</v>
      </c>
      <c r="F5" s="1639">
        <v>86</v>
      </c>
      <c r="G5" s="1639">
        <v>83</v>
      </c>
      <c r="H5" s="1639">
        <v>81</v>
      </c>
      <c r="I5" s="1639">
        <v>80</v>
      </c>
      <c r="J5" s="1640">
        <v>80</v>
      </c>
      <c r="K5" s="1640">
        <v>73</v>
      </c>
      <c r="L5" s="1640">
        <v>71</v>
      </c>
      <c r="M5" s="1640">
        <v>68</v>
      </c>
      <c r="N5" s="1640">
        <v>73</v>
      </c>
      <c r="O5" s="1641">
        <v>70</v>
      </c>
      <c r="P5" s="414"/>
    </row>
    <row r="6" spans="1:17" ht="24" customHeight="1" thickBot="1" x14ac:dyDescent="0.3">
      <c r="A6" s="2047"/>
      <c r="B6" s="2086"/>
      <c r="C6" s="1452" t="s">
        <v>2100</v>
      </c>
      <c r="D6" s="1671">
        <v>81</v>
      </c>
      <c r="E6" s="1674">
        <v>82</v>
      </c>
      <c r="F6" s="1671">
        <v>80</v>
      </c>
      <c r="G6" s="1671">
        <v>82</v>
      </c>
      <c r="H6" s="1671">
        <v>81</v>
      </c>
      <c r="I6" s="1671">
        <v>81</v>
      </c>
      <c r="J6" s="1671">
        <v>80</v>
      </c>
      <c r="K6" s="1671">
        <v>79</v>
      </c>
      <c r="L6" s="1671">
        <v>78</v>
      </c>
      <c r="M6" s="1671">
        <v>75</v>
      </c>
      <c r="N6" s="1671">
        <v>76</v>
      </c>
      <c r="O6" s="1671">
        <v>77</v>
      </c>
      <c r="P6" s="2094"/>
      <c r="Q6" s="2094"/>
    </row>
    <row r="7" spans="1:17" ht="24" customHeight="1" x14ac:dyDescent="0.25">
      <c r="A7" s="2047"/>
      <c r="B7" s="2086"/>
      <c r="C7" s="411" t="s">
        <v>334</v>
      </c>
      <c r="D7" s="1642">
        <v>100</v>
      </c>
      <c r="E7" s="1644">
        <v>96</v>
      </c>
      <c r="F7" s="1639">
        <v>98</v>
      </c>
      <c r="G7" s="1639">
        <v>97</v>
      </c>
      <c r="H7" s="1639">
        <v>97</v>
      </c>
      <c r="I7" s="1639">
        <v>97</v>
      </c>
      <c r="J7" s="1643">
        <v>98</v>
      </c>
      <c r="K7" s="1643">
        <v>95</v>
      </c>
      <c r="L7" s="1643">
        <v>96</v>
      </c>
      <c r="M7" s="1643">
        <v>93</v>
      </c>
      <c r="N7" s="1643">
        <v>96</v>
      </c>
      <c r="O7" s="1644">
        <v>92</v>
      </c>
      <c r="P7" s="414"/>
    </row>
    <row r="8" spans="1:17" ht="24" customHeight="1" x14ac:dyDescent="0.25">
      <c r="A8" s="2084"/>
      <c r="B8" s="2087"/>
      <c r="C8" s="412" t="s">
        <v>335</v>
      </c>
      <c r="D8" s="1645">
        <v>58</v>
      </c>
      <c r="E8" s="1648">
        <v>43</v>
      </c>
      <c r="F8" s="1646">
        <v>67</v>
      </c>
      <c r="G8" s="1646">
        <v>63</v>
      </c>
      <c r="H8" s="1646">
        <v>59</v>
      </c>
      <c r="I8" s="1646">
        <v>59</v>
      </c>
      <c r="J8" s="1647">
        <v>54</v>
      </c>
      <c r="K8" s="1647">
        <v>49</v>
      </c>
      <c r="L8" s="1647">
        <v>51</v>
      </c>
      <c r="M8" s="1647">
        <v>44</v>
      </c>
      <c r="N8" s="1647">
        <v>52</v>
      </c>
      <c r="O8" s="1648">
        <v>50</v>
      </c>
      <c r="P8" s="414"/>
    </row>
    <row r="9" spans="1:17" ht="24" customHeight="1" thickBot="1" x14ac:dyDescent="0.3">
      <c r="A9" s="2048" t="s">
        <v>62</v>
      </c>
      <c r="B9" s="2095" t="s">
        <v>278</v>
      </c>
      <c r="C9" s="410" t="s">
        <v>45</v>
      </c>
      <c r="D9" s="1649">
        <v>85.322580645161281</v>
      </c>
      <c r="E9" s="1675">
        <v>78.629310344827573</v>
      </c>
      <c r="F9" s="1649">
        <v>81.064516129032256</v>
      </c>
      <c r="G9" s="1649">
        <v>83.345833333333331</v>
      </c>
      <c r="H9" s="1649">
        <v>77.500000000000014</v>
      </c>
      <c r="I9" s="1649">
        <v>74.424999999999997</v>
      </c>
      <c r="J9" s="1649">
        <v>73.991935483870961</v>
      </c>
      <c r="K9" s="1649">
        <v>71.012096774193552</v>
      </c>
      <c r="L9" s="1649">
        <v>73.404166666666669</v>
      </c>
      <c r="M9" s="1649">
        <v>75.983870967741936</v>
      </c>
      <c r="N9" s="1649">
        <v>77.316666666666691</v>
      </c>
      <c r="O9" s="1650">
        <v>75.241935483870961</v>
      </c>
      <c r="P9" s="414"/>
    </row>
    <row r="10" spans="1:17" ht="24" customHeight="1" thickBot="1" x14ac:dyDescent="0.3">
      <c r="A10" s="2089"/>
      <c r="B10" s="2092"/>
      <c r="C10" s="411" t="s">
        <v>2100</v>
      </c>
      <c r="D10" s="1672">
        <v>80.559274193548404</v>
      </c>
      <c r="E10" s="1672">
        <v>82.343575533661735</v>
      </c>
      <c r="F10" s="1672">
        <v>82.216666666666683</v>
      </c>
      <c r="G10" s="1672">
        <v>81.250833333333318</v>
      </c>
      <c r="H10" s="1672">
        <v>78.443010752688153</v>
      </c>
      <c r="I10" s="1672">
        <v>75.63555555555557</v>
      </c>
      <c r="J10" s="1672">
        <v>75.713306451612908</v>
      </c>
      <c r="K10" s="1672">
        <v>74.94086021505376</v>
      </c>
      <c r="L10" s="1672">
        <v>74.870555555555541</v>
      </c>
      <c r="M10" s="1672">
        <v>74.910080645161301</v>
      </c>
      <c r="N10" s="1672">
        <v>75.962083333333325</v>
      </c>
      <c r="O10" s="1672">
        <v>77.390456989247326</v>
      </c>
      <c r="P10" s="414"/>
    </row>
    <row r="11" spans="1:17" ht="24" customHeight="1" x14ac:dyDescent="0.25">
      <c r="A11" s="2089"/>
      <c r="B11" s="2092"/>
      <c r="C11" s="411" t="s">
        <v>334</v>
      </c>
      <c r="D11" s="1651">
        <v>99</v>
      </c>
      <c r="E11" s="1651">
        <v>99</v>
      </c>
      <c r="F11" s="1651">
        <v>99</v>
      </c>
      <c r="G11" s="1651">
        <v>99</v>
      </c>
      <c r="H11" s="1651">
        <v>99</v>
      </c>
      <c r="I11" s="1651">
        <v>97</v>
      </c>
      <c r="J11" s="1651">
        <v>99</v>
      </c>
      <c r="K11" s="1651">
        <v>94</v>
      </c>
      <c r="L11" s="1651">
        <v>96</v>
      </c>
      <c r="M11" s="1651">
        <v>98</v>
      </c>
      <c r="N11" s="1651">
        <v>99</v>
      </c>
      <c r="O11" s="1652">
        <v>97</v>
      </c>
      <c r="P11" s="414"/>
    </row>
    <row r="12" spans="1:17" ht="24" customHeight="1" x14ac:dyDescent="0.25">
      <c r="A12" s="2090"/>
      <c r="B12" s="2093"/>
      <c r="C12" s="412" t="s">
        <v>335</v>
      </c>
      <c r="D12" s="1653">
        <v>58</v>
      </c>
      <c r="E12" s="1653">
        <v>53</v>
      </c>
      <c r="F12" s="1653">
        <v>56</v>
      </c>
      <c r="G12" s="1653">
        <v>57</v>
      </c>
      <c r="H12" s="1653">
        <v>52</v>
      </c>
      <c r="I12" s="1653">
        <v>47</v>
      </c>
      <c r="J12" s="1653">
        <v>47</v>
      </c>
      <c r="K12" s="1653">
        <v>47</v>
      </c>
      <c r="L12" s="1653">
        <v>46</v>
      </c>
      <c r="M12" s="1653">
        <v>43</v>
      </c>
      <c r="N12" s="1653">
        <v>54</v>
      </c>
      <c r="O12" s="1654">
        <v>47</v>
      </c>
      <c r="P12" s="414"/>
    </row>
    <row r="13" spans="1:17" ht="24" customHeight="1" thickBot="1" x14ac:dyDescent="0.3">
      <c r="A13" s="2048" t="s">
        <v>61</v>
      </c>
      <c r="B13" s="2095" t="s">
        <v>277</v>
      </c>
      <c r="C13" s="410" t="s">
        <v>45</v>
      </c>
      <c r="D13" s="1676">
        <v>77.454325210084463</v>
      </c>
      <c r="E13" s="1676">
        <v>76.133563610649205</v>
      </c>
      <c r="F13" s="1676">
        <v>79.870091370659779</v>
      </c>
      <c r="G13" s="1676">
        <v>80.563567009515339</v>
      </c>
      <c r="H13" s="1676">
        <v>78.348389744202208</v>
      </c>
      <c r="I13" s="1676">
        <v>76.275564166048099</v>
      </c>
      <c r="J13" s="1676">
        <v>73.199477428673163</v>
      </c>
      <c r="K13" s="1676">
        <v>69.46756806687263</v>
      </c>
      <c r="L13" s="1676">
        <v>73.638373669466546</v>
      </c>
      <c r="M13" s="1676">
        <v>70.161926964922856</v>
      </c>
      <c r="N13" s="1676">
        <v>68.626883543678957</v>
      </c>
      <c r="O13" s="1677">
        <v>70.560004710448837</v>
      </c>
      <c r="P13" s="414"/>
    </row>
    <row r="14" spans="1:17" ht="24" customHeight="1" thickBot="1" x14ac:dyDescent="0.3">
      <c r="A14" s="2089"/>
      <c r="B14" s="2092"/>
      <c r="C14" s="1453" t="s">
        <v>2100</v>
      </c>
      <c r="D14" s="1678">
        <v>81.252229139610947</v>
      </c>
      <c r="E14" s="1679">
        <v>82.399703182560401</v>
      </c>
      <c r="F14" s="1680">
        <v>82.814308379331194</v>
      </c>
      <c r="G14" s="1679">
        <v>83.135599769881722</v>
      </c>
      <c r="H14" s="1680">
        <v>80.751255425033875</v>
      </c>
      <c r="I14" s="1679">
        <v>78.873165611740987</v>
      </c>
      <c r="J14" s="1680">
        <v>79.944724383890232</v>
      </c>
      <c r="K14" s="1679">
        <v>78.775877130560104</v>
      </c>
      <c r="L14" s="1680">
        <v>77.375526102473572</v>
      </c>
      <c r="M14" s="1679">
        <v>78.618801279198806</v>
      </c>
      <c r="N14" s="1680">
        <v>78.812022908274869</v>
      </c>
      <c r="O14" s="1681">
        <v>80.423829602855605</v>
      </c>
      <c r="P14" s="414"/>
    </row>
    <row r="15" spans="1:17" ht="24" customHeight="1" x14ac:dyDescent="0.25">
      <c r="A15" s="2089"/>
      <c r="B15" s="2092"/>
      <c r="C15" s="411" t="s">
        <v>334</v>
      </c>
      <c r="D15" s="1642">
        <v>96.681690396811888</v>
      </c>
      <c r="E15" s="1642">
        <v>95.752690917006277</v>
      </c>
      <c r="F15" s="1642">
        <v>96.651130369510454</v>
      </c>
      <c r="G15" s="1642">
        <v>98.229005205577707</v>
      </c>
      <c r="H15" s="1642">
        <v>95.752690917006277</v>
      </c>
      <c r="I15" s="1642">
        <v>93.51734377220599</v>
      </c>
      <c r="J15" s="1642">
        <v>94.534647401392817</v>
      </c>
      <c r="K15" s="1642">
        <v>87.623609183434866</v>
      </c>
      <c r="L15" s="1642">
        <v>93.500156410247001</v>
      </c>
      <c r="M15" s="1642">
        <v>92.812612065435374</v>
      </c>
      <c r="N15" s="1642">
        <v>94.936254825060928</v>
      </c>
      <c r="O15" s="1642">
        <v>95.649740295853462</v>
      </c>
      <c r="P15" s="414"/>
    </row>
    <row r="16" spans="1:17" ht="24" customHeight="1" x14ac:dyDescent="0.25">
      <c r="A16" s="2090"/>
      <c r="B16" s="2093"/>
      <c r="C16" s="412" t="s">
        <v>335</v>
      </c>
      <c r="D16" s="1645">
        <v>46.261171733305304</v>
      </c>
      <c r="E16" s="1645">
        <v>56.324901541015713</v>
      </c>
      <c r="F16" s="1645">
        <v>59.739274640190096</v>
      </c>
      <c r="G16" s="1645">
        <v>62.991898545470228</v>
      </c>
      <c r="H16" s="1645">
        <v>63.409488138280068</v>
      </c>
      <c r="I16" s="1645">
        <v>55.233911066362396</v>
      </c>
      <c r="J16" s="1645">
        <v>62.069836965125965</v>
      </c>
      <c r="K16" s="1645">
        <v>49.020736743911222</v>
      </c>
      <c r="L16" s="1645">
        <v>58.596948459674344</v>
      </c>
      <c r="M16" s="1645">
        <v>41.284481921049746</v>
      </c>
      <c r="N16" s="1645">
        <v>55.914525520243117</v>
      </c>
      <c r="O16" s="1645">
        <v>54.517891295108669</v>
      </c>
      <c r="P16" s="414"/>
    </row>
    <row r="17" spans="1:16" ht="24" customHeight="1" thickBot="1" x14ac:dyDescent="0.3">
      <c r="A17" s="2048" t="s">
        <v>59</v>
      </c>
      <c r="B17" s="2095" t="s">
        <v>276</v>
      </c>
      <c r="C17" s="410" t="s">
        <v>45</v>
      </c>
      <c r="D17" s="1995">
        <v>72.428235001981065</v>
      </c>
      <c r="E17" s="1995">
        <v>75.183161497617021</v>
      </c>
      <c r="F17" s="1995">
        <v>72.177349763146125</v>
      </c>
      <c r="G17" s="1995">
        <v>74.348970441660754</v>
      </c>
      <c r="H17" s="1995">
        <v>68.856465005163656</v>
      </c>
      <c r="I17" s="1995">
        <v>68.840254970207141</v>
      </c>
      <c r="J17" s="1995">
        <v>66.023439177658886</v>
      </c>
      <c r="K17" s="1995">
        <v>63.616021292203406</v>
      </c>
      <c r="L17" s="1995">
        <v>65.376727762228739</v>
      </c>
      <c r="M17" s="1995">
        <v>65.166896309840112</v>
      </c>
      <c r="N17" s="1995">
        <v>66.742717929433553</v>
      </c>
      <c r="O17" s="1995">
        <v>67.293375575710144</v>
      </c>
      <c r="P17" s="414"/>
    </row>
    <row r="18" spans="1:16" ht="24" customHeight="1" thickBot="1" x14ac:dyDescent="0.3">
      <c r="A18" s="2089"/>
      <c r="B18" s="2092"/>
      <c r="C18" s="410" t="s">
        <v>2100</v>
      </c>
      <c r="D18" s="1680">
        <v>79.045188456380799</v>
      </c>
      <c r="E18" s="1679">
        <v>79.652874312382409</v>
      </c>
      <c r="F18" s="1680">
        <v>77.49062029789944</v>
      </c>
      <c r="G18" s="1679">
        <v>76.280084080421702</v>
      </c>
      <c r="H18" s="1680">
        <v>76.285801928246499</v>
      </c>
      <c r="I18" s="1679">
        <v>75.148869065467267</v>
      </c>
      <c r="J18" s="1680">
        <v>74.868348571703223</v>
      </c>
      <c r="K18" s="1679">
        <v>74.186159482464618</v>
      </c>
      <c r="L18" s="1680">
        <v>73.138022051221739</v>
      </c>
      <c r="M18" s="1679">
        <v>73.38887101024703</v>
      </c>
      <c r="N18" s="1680">
        <v>74.397034480072662</v>
      </c>
      <c r="O18" s="1681">
        <v>76.46319531735584</v>
      </c>
      <c r="P18" s="414"/>
    </row>
    <row r="19" spans="1:16" ht="24" customHeight="1" x14ac:dyDescent="0.25">
      <c r="A19" s="2089"/>
      <c r="B19" s="2092"/>
      <c r="C19" s="411" t="s">
        <v>334</v>
      </c>
      <c r="D19" s="1642">
        <v>100</v>
      </c>
      <c r="E19" s="1642">
        <v>92</v>
      </c>
      <c r="F19" s="1642">
        <v>92</v>
      </c>
      <c r="G19" s="1642">
        <v>92</v>
      </c>
      <c r="H19" s="1642">
        <v>87</v>
      </c>
      <c r="I19" s="1642">
        <v>91</v>
      </c>
      <c r="J19" s="1642">
        <v>86</v>
      </c>
      <c r="K19" s="1642">
        <v>86</v>
      </c>
      <c r="L19" s="1642">
        <v>86</v>
      </c>
      <c r="M19" s="1642">
        <v>86</v>
      </c>
      <c r="N19" s="1642">
        <v>100</v>
      </c>
      <c r="O19" s="1642">
        <v>87</v>
      </c>
      <c r="P19" s="414"/>
    </row>
    <row r="20" spans="1:16" ht="24" customHeight="1" x14ac:dyDescent="0.25">
      <c r="A20" s="2090"/>
      <c r="B20" s="2093"/>
      <c r="C20" s="412" t="s">
        <v>335</v>
      </c>
      <c r="D20" s="1645">
        <v>52</v>
      </c>
      <c r="E20" s="1645">
        <v>52</v>
      </c>
      <c r="F20" s="1645">
        <v>45</v>
      </c>
      <c r="G20" s="1645">
        <v>50</v>
      </c>
      <c r="H20" s="1645">
        <v>46</v>
      </c>
      <c r="I20" s="1645">
        <v>47</v>
      </c>
      <c r="J20" s="1645">
        <v>38</v>
      </c>
      <c r="K20" s="1645">
        <v>41</v>
      </c>
      <c r="L20" s="1645">
        <v>37</v>
      </c>
      <c r="M20" s="1645">
        <v>38</v>
      </c>
      <c r="N20" s="1645">
        <v>36</v>
      </c>
      <c r="O20" s="1645">
        <v>38</v>
      </c>
      <c r="P20" s="414"/>
    </row>
    <row r="21" spans="1:16" ht="24" customHeight="1" thickBot="1" x14ac:dyDescent="0.3">
      <c r="A21" s="2047" t="s">
        <v>63</v>
      </c>
      <c r="B21" s="2091" t="s">
        <v>279</v>
      </c>
      <c r="C21" s="411" t="s">
        <v>45</v>
      </c>
      <c r="D21" s="1682">
        <v>87</v>
      </c>
      <c r="E21" s="1682">
        <v>78.285714285714292</v>
      </c>
      <c r="F21" s="1682">
        <v>86.188940092165893</v>
      </c>
      <c r="G21" s="1682">
        <v>86.266666666666666</v>
      </c>
      <c r="H21" s="1682">
        <v>85.52995391705069</v>
      </c>
      <c r="I21" s="1682">
        <v>85</v>
      </c>
      <c r="J21" s="1682">
        <v>82</v>
      </c>
      <c r="K21" s="1682">
        <v>81</v>
      </c>
      <c r="L21" s="1682">
        <v>82</v>
      </c>
      <c r="M21" s="1682">
        <v>82</v>
      </c>
      <c r="N21" s="1682">
        <v>81</v>
      </c>
      <c r="O21" s="1683">
        <v>80</v>
      </c>
      <c r="P21" s="414"/>
    </row>
    <row r="22" spans="1:16" ht="24" customHeight="1" thickBot="1" x14ac:dyDescent="0.3">
      <c r="A22" s="2089"/>
      <c r="B22" s="2092"/>
      <c r="C22" s="1453" t="s">
        <v>2100</v>
      </c>
      <c r="D22" s="1684">
        <v>84.058494623655918</v>
      </c>
      <c r="E22" s="1684">
        <v>85.774122683556172</v>
      </c>
      <c r="F22" s="1684">
        <v>85.383870967741942</v>
      </c>
      <c r="G22" s="1684">
        <v>85.184126984127005</v>
      </c>
      <c r="H22" s="1684">
        <v>84.00089093701996</v>
      </c>
      <c r="I22" s="1684">
        <v>83.027619047619055</v>
      </c>
      <c r="J22" s="1684">
        <v>83.61238095238096</v>
      </c>
      <c r="K22" s="1684">
        <v>82.618064516129053</v>
      </c>
      <c r="L22" s="1684">
        <v>81.363000000000014</v>
      </c>
      <c r="M22" s="1684">
        <v>80.591582181259582</v>
      </c>
      <c r="N22" s="1684">
        <v>80.065873015873024</v>
      </c>
      <c r="O22" s="1681">
        <v>81.34565284178187</v>
      </c>
      <c r="P22" s="414"/>
    </row>
    <row r="23" spans="1:16" ht="24" customHeight="1" x14ac:dyDescent="0.25">
      <c r="A23" s="2089"/>
      <c r="B23" s="2092"/>
      <c r="C23" s="411" t="s">
        <v>334</v>
      </c>
      <c r="D23" s="1642">
        <v>99</v>
      </c>
      <c r="E23" s="1642">
        <v>98</v>
      </c>
      <c r="F23" s="1642">
        <v>97</v>
      </c>
      <c r="G23" s="1642">
        <v>97</v>
      </c>
      <c r="H23" s="1642">
        <v>98</v>
      </c>
      <c r="I23" s="1642">
        <v>98</v>
      </c>
      <c r="J23" s="1642">
        <v>99</v>
      </c>
      <c r="K23" s="1642">
        <v>99</v>
      </c>
      <c r="L23" s="1642">
        <v>97</v>
      </c>
      <c r="M23" s="1642">
        <v>98</v>
      </c>
      <c r="N23" s="1642">
        <v>98</v>
      </c>
      <c r="O23" s="1642">
        <v>97</v>
      </c>
      <c r="P23" s="414"/>
    </row>
    <row r="24" spans="1:16" ht="24" customHeight="1" x14ac:dyDescent="0.25">
      <c r="A24" s="2090"/>
      <c r="B24" s="2093"/>
      <c r="C24" s="412" t="s">
        <v>335</v>
      </c>
      <c r="D24" s="1645">
        <v>59</v>
      </c>
      <c r="E24" s="1645">
        <v>55</v>
      </c>
      <c r="F24" s="1645">
        <v>62</v>
      </c>
      <c r="G24" s="1645">
        <v>61</v>
      </c>
      <c r="H24" s="1645">
        <v>61</v>
      </c>
      <c r="I24" s="1645">
        <v>55</v>
      </c>
      <c r="J24" s="1645">
        <v>52</v>
      </c>
      <c r="K24" s="1645">
        <v>37</v>
      </c>
      <c r="L24" s="1645">
        <v>50</v>
      </c>
      <c r="M24" s="1645">
        <v>46</v>
      </c>
      <c r="N24" s="1645">
        <v>56</v>
      </c>
      <c r="O24" s="1645">
        <v>50</v>
      </c>
      <c r="P24" s="414"/>
    </row>
    <row r="25" spans="1:16" ht="22.5" customHeight="1" x14ac:dyDescent="0.25">
      <c r="A25" s="117" t="s">
        <v>229</v>
      </c>
      <c r="B25" s="117"/>
      <c r="C25" s="117"/>
      <c r="D25" s="263"/>
      <c r="E25" s="869"/>
      <c r="F25" s="869"/>
      <c r="G25" s="263"/>
      <c r="H25" s="263"/>
      <c r="I25" s="263"/>
      <c r="J25" s="263"/>
      <c r="K25" s="263"/>
      <c r="L25" s="263"/>
      <c r="M25" s="263"/>
      <c r="N25" s="263"/>
      <c r="O25" s="263"/>
      <c r="P25" s="414"/>
    </row>
    <row r="26" spans="1:16" ht="22.5" customHeight="1" x14ac:dyDescent="0.25">
      <c r="A26" s="120" t="s">
        <v>2322</v>
      </c>
      <c r="B26" s="117"/>
      <c r="C26" s="117"/>
      <c r="D26" s="263"/>
      <c r="E26" s="263"/>
      <c r="F26" s="263"/>
      <c r="G26" s="263"/>
      <c r="H26" s="263"/>
      <c r="I26" s="263"/>
      <c r="J26" s="263"/>
      <c r="K26" s="263"/>
      <c r="L26" s="263"/>
      <c r="M26" s="263"/>
      <c r="N26" s="263"/>
      <c r="O26" s="263"/>
      <c r="P26" s="414"/>
    </row>
    <row r="27" spans="1:16" ht="21" customHeight="1" x14ac:dyDescent="0.25">
      <c r="A27" s="2088" t="s">
        <v>2101</v>
      </c>
      <c r="B27" s="2088"/>
      <c r="C27" s="2088"/>
      <c r="D27" s="2088"/>
      <c r="E27" s="2088"/>
      <c r="F27" s="2088"/>
      <c r="G27" s="2088"/>
      <c r="H27" s="2088"/>
      <c r="I27" s="2088"/>
      <c r="J27" s="2088"/>
      <c r="K27" s="2088"/>
      <c r="L27" s="2088"/>
      <c r="M27" s="2088"/>
      <c r="N27" s="2088"/>
      <c r="O27" s="413"/>
      <c r="P27" s="414"/>
    </row>
    <row r="28" spans="1:16" ht="21" customHeight="1" x14ac:dyDescent="0.25">
      <c r="A28" s="1050"/>
      <c r="B28" s="1044"/>
      <c r="C28" s="1044"/>
      <c r="D28" s="1044"/>
      <c r="E28" s="1044"/>
      <c r="F28" s="1044"/>
      <c r="G28" s="1044"/>
      <c r="H28" s="1044"/>
      <c r="I28" s="1044"/>
      <c r="J28" s="1044"/>
      <c r="K28" s="1044"/>
      <c r="L28" s="1044"/>
      <c r="M28" s="1044"/>
      <c r="N28" s="1044"/>
      <c r="O28" s="413"/>
      <c r="P28" s="414"/>
    </row>
    <row r="29" spans="1:16" ht="22.5" customHeight="1" x14ac:dyDescent="0.25">
      <c r="A29" s="2088"/>
      <c r="B29" s="2088"/>
      <c r="C29" s="2088"/>
      <c r="D29" s="2088"/>
      <c r="E29" s="2088"/>
      <c r="F29" s="2088"/>
      <c r="G29" s="2088"/>
      <c r="H29" s="2088"/>
      <c r="I29" s="2088"/>
      <c r="J29" s="2088"/>
      <c r="K29" s="2088"/>
      <c r="L29" s="2088"/>
      <c r="M29" s="2088"/>
      <c r="N29" s="2088"/>
      <c r="O29" s="409"/>
      <c r="P29" s="414"/>
    </row>
  </sheetData>
  <mergeCells count="14">
    <mergeCell ref="P6:Q6"/>
    <mergeCell ref="A29:N29"/>
    <mergeCell ref="A9:A12"/>
    <mergeCell ref="B9:B12"/>
    <mergeCell ref="A13:A16"/>
    <mergeCell ref="B13:B16"/>
    <mergeCell ref="A17:A20"/>
    <mergeCell ref="B17:B20"/>
    <mergeCell ref="B4:C4"/>
    <mergeCell ref="A5:A8"/>
    <mergeCell ref="B5:B8"/>
    <mergeCell ref="A27:N27"/>
    <mergeCell ref="A21:A24"/>
    <mergeCell ref="B21:B24"/>
  </mergeCells>
  <hyperlinks>
    <hyperlink ref="A1" location="'Table of content'!A1" display="Back to Table of Content"/>
  </hyperlinks>
  <pageMargins left="0.5" right="0.25" top="0.71" bottom="0.25" header="0.21" footer="0.31496063000000002"/>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170"/>
  <sheetViews>
    <sheetView topLeftCell="A112" workbookViewId="0"/>
  </sheetViews>
  <sheetFormatPr defaultRowHeight="30" customHeight="1" x14ac:dyDescent="0.25"/>
  <cols>
    <col min="1" max="1" width="115.85546875" style="316" customWidth="1"/>
    <col min="2" max="2" width="9.140625" style="315"/>
    <col min="3" max="3" width="0" style="315" hidden="1" customWidth="1"/>
    <col min="4" max="145" width="9.140625" style="315"/>
    <col min="146" max="146" width="69.5703125" style="315" customWidth="1"/>
    <col min="147" max="147" width="56.42578125" style="315" customWidth="1"/>
    <col min="148" max="148" width="24.85546875" style="315" customWidth="1"/>
    <col min="149" max="401" width="9.140625" style="315"/>
    <col min="402" max="402" width="69.5703125" style="315" customWidth="1"/>
    <col min="403" max="403" width="56.42578125" style="315" customWidth="1"/>
    <col min="404" max="404" width="24.85546875" style="315" customWidth="1"/>
    <col min="405" max="657" width="9.140625" style="315"/>
    <col min="658" max="658" width="69.5703125" style="315" customWidth="1"/>
    <col min="659" max="659" width="56.42578125" style="315" customWidth="1"/>
    <col min="660" max="660" width="24.85546875" style="315" customWidth="1"/>
    <col min="661" max="913" width="9.140625" style="315"/>
    <col min="914" max="914" width="69.5703125" style="315" customWidth="1"/>
    <col min="915" max="915" width="56.42578125" style="315" customWidth="1"/>
    <col min="916" max="916" width="24.85546875" style="315" customWidth="1"/>
    <col min="917" max="1169" width="9.140625" style="315"/>
    <col min="1170" max="1170" width="69.5703125" style="315" customWidth="1"/>
    <col min="1171" max="1171" width="56.42578125" style="315" customWidth="1"/>
    <col min="1172" max="1172" width="24.85546875" style="315" customWidth="1"/>
    <col min="1173" max="1425" width="9.140625" style="315"/>
    <col min="1426" max="1426" width="69.5703125" style="315" customWidth="1"/>
    <col min="1427" max="1427" width="56.42578125" style="315" customWidth="1"/>
    <col min="1428" max="1428" width="24.85546875" style="315" customWidth="1"/>
    <col min="1429" max="1681" width="9.140625" style="315"/>
    <col min="1682" max="1682" width="69.5703125" style="315" customWidth="1"/>
    <col min="1683" max="1683" width="56.42578125" style="315" customWidth="1"/>
    <col min="1684" max="1684" width="24.85546875" style="315" customWidth="1"/>
    <col min="1685" max="1937" width="9.140625" style="315"/>
    <col min="1938" max="1938" width="69.5703125" style="315" customWidth="1"/>
    <col min="1939" max="1939" width="56.42578125" style="315" customWidth="1"/>
    <col min="1940" max="1940" width="24.85546875" style="315" customWidth="1"/>
    <col min="1941" max="2193" width="9.140625" style="315"/>
    <col min="2194" max="2194" width="69.5703125" style="315" customWidth="1"/>
    <col min="2195" max="2195" width="56.42578125" style="315" customWidth="1"/>
    <col min="2196" max="2196" width="24.85546875" style="315" customWidth="1"/>
    <col min="2197" max="2449" width="9.140625" style="315"/>
    <col min="2450" max="2450" width="69.5703125" style="315" customWidth="1"/>
    <col min="2451" max="2451" width="56.42578125" style="315" customWidth="1"/>
    <col min="2452" max="2452" width="24.85546875" style="315" customWidth="1"/>
    <col min="2453" max="2705" width="9.140625" style="315"/>
    <col min="2706" max="2706" width="69.5703125" style="315" customWidth="1"/>
    <col min="2707" max="2707" width="56.42578125" style="315" customWidth="1"/>
    <col min="2708" max="2708" width="24.85546875" style="315" customWidth="1"/>
    <col min="2709" max="2961" width="9.140625" style="315"/>
    <col min="2962" max="2962" width="69.5703125" style="315" customWidth="1"/>
    <col min="2963" max="2963" width="56.42578125" style="315" customWidth="1"/>
    <col min="2964" max="2964" width="24.85546875" style="315" customWidth="1"/>
    <col min="2965" max="3217" width="9.140625" style="315"/>
    <col min="3218" max="3218" width="69.5703125" style="315" customWidth="1"/>
    <col min="3219" max="3219" width="56.42578125" style="315" customWidth="1"/>
    <col min="3220" max="3220" width="24.85546875" style="315" customWidth="1"/>
    <col min="3221" max="3473" width="9.140625" style="315"/>
    <col min="3474" max="3474" width="69.5703125" style="315" customWidth="1"/>
    <col min="3475" max="3475" width="56.42578125" style="315" customWidth="1"/>
    <col min="3476" max="3476" width="24.85546875" style="315" customWidth="1"/>
    <col min="3477" max="3729" width="9.140625" style="315"/>
    <col min="3730" max="3730" width="69.5703125" style="315" customWidth="1"/>
    <col min="3731" max="3731" width="56.42578125" style="315" customWidth="1"/>
    <col min="3732" max="3732" width="24.85546875" style="315" customWidth="1"/>
    <col min="3733" max="3985" width="9.140625" style="315"/>
    <col min="3986" max="3986" width="69.5703125" style="315" customWidth="1"/>
    <col min="3987" max="3987" width="56.42578125" style="315" customWidth="1"/>
    <col min="3988" max="3988" width="24.85546875" style="315" customWidth="1"/>
    <col min="3989" max="4241" width="9.140625" style="315"/>
    <col min="4242" max="4242" width="69.5703125" style="315" customWidth="1"/>
    <col min="4243" max="4243" width="56.42578125" style="315" customWidth="1"/>
    <col min="4244" max="4244" width="24.85546875" style="315" customWidth="1"/>
    <col min="4245" max="4497" width="9.140625" style="315"/>
    <col min="4498" max="4498" width="69.5703125" style="315" customWidth="1"/>
    <col min="4499" max="4499" width="56.42578125" style="315" customWidth="1"/>
    <col min="4500" max="4500" width="24.85546875" style="315" customWidth="1"/>
    <col min="4501" max="4753" width="9.140625" style="315"/>
    <col min="4754" max="4754" width="69.5703125" style="315" customWidth="1"/>
    <col min="4755" max="4755" width="56.42578125" style="315" customWidth="1"/>
    <col min="4756" max="4756" width="24.85546875" style="315" customWidth="1"/>
    <col min="4757" max="5009" width="9.140625" style="315"/>
    <col min="5010" max="5010" width="69.5703125" style="315" customWidth="1"/>
    <col min="5011" max="5011" width="56.42578125" style="315" customWidth="1"/>
    <col min="5012" max="5012" width="24.85546875" style="315" customWidth="1"/>
    <col min="5013" max="5265" width="9.140625" style="315"/>
    <col min="5266" max="5266" width="69.5703125" style="315" customWidth="1"/>
    <col min="5267" max="5267" width="56.42578125" style="315" customWidth="1"/>
    <col min="5268" max="5268" width="24.85546875" style="315" customWidth="1"/>
    <col min="5269" max="5521" width="9.140625" style="315"/>
    <col min="5522" max="5522" width="69.5703125" style="315" customWidth="1"/>
    <col min="5523" max="5523" width="56.42578125" style="315" customWidth="1"/>
    <col min="5524" max="5524" width="24.85546875" style="315" customWidth="1"/>
    <col min="5525" max="5777" width="9.140625" style="315"/>
    <col min="5778" max="5778" width="69.5703125" style="315" customWidth="1"/>
    <col min="5779" max="5779" width="56.42578125" style="315" customWidth="1"/>
    <col min="5780" max="5780" width="24.85546875" style="315" customWidth="1"/>
    <col min="5781" max="6033" width="9.140625" style="315"/>
    <col min="6034" max="6034" width="69.5703125" style="315" customWidth="1"/>
    <col min="6035" max="6035" width="56.42578125" style="315" customWidth="1"/>
    <col min="6036" max="6036" width="24.85546875" style="315" customWidth="1"/>
    <col min="6037" max="6289" width="9.140625" style="315"/>
    <col min="6290" max="6290" width="69.5703125" style="315" customWidth="1"/>
    <col min="6291" max="6291" width="56.42578125" style="315" customWidth="1"/>
    <col min="6292" max="6292" width="24.85546875" style="315" customWidth="1"/>
    <col min="6293" max="6545" width="9.140625" style="315"/>
    <col min="6546" max="6546" width="69.5703125" style="315" customWidth="1"/>
    <col min="6547" max="6547" width="56.42578125" style="315" customWidth="1"/>
    <col min="6548" max="6548" width="24.85546875" style="315" customWidth="1"/>
    <col min="6549" max="6801" width="9.140625" style="315"/>
    <col min="6802" max="6802" width="69.5703125" style="315" customWidth="1"/>
    <col min="6803" max="6803" width="56.42578125" style="315" customWidth="1"/>
    <col min="6804" max="6804" width="24.85546875" style="315" customWidth="1"/>
    <col min="6805" max="7057" width="9.140625" style="315"/>
    <col min="7058" max="7058" width="69.5703125" style="315" customWidth="1"/>
    <col min="7059" max="7059" width="56.42578125" style="315" customWidth="1"/>
    <col min="7060" max="7060" width="24.85546875" style="315" customWidth="1"/>
    <col min="7061" max="7313" width="9.140625" style="315"/>
    <col min="7314" max="7314" width="69.5703125" style="315" customWidth="1"/>
    <col min="7315" max="7315" width="56.42578125" style="315" customWidth="1"/>
    <col min="7316" max="7316" width="24.85546875" style="315" customWidth="1"/>
    <col min="7317" max="7569" width="9.140625" style="315"/>
    <col min="7570" max="7570" width="69.5703125" style="315" customWidth="1"/>
    <col min="7571" max="7571" width="56.42578125" style="315" customWidth="1"/>
    <col min="7572" max="7572" width="24.85546875" style="315" customWidth="1"/>
    <col min="7573" max="7825" width="9.140625" style="315"/>
    <col min="7826" max="7826" width="69.5703125" style="315" customWidth="1"/>
    <col min="7827" max="7827" width="56.42578125" style="315" customWidth="1"/>
    <col min="7828" max="7828" width="24.85546875" style="315" customWidth="1"/>
    <col min="7829" max="8081" width="9.140625" style="315"/>
    <col min="8082" max="8082" width="69.5703125" style="315" customWidth="1"/>
    <col min="8083" max="8083" width="56.42578125" style="315" customWidth="1"/>
    <col min="8084" max="8084" width="24.85546875" style="315" customWidth="1"/>
    <col min="8085" max="8337" width="9.140625" style="315"/>
    <col min="8338" max="8338" width="69.5703125" style="315" customWidth="1"/>
    <col min="8339" max="8339" width="56.42578125" style="315" customWidth="1"/>
    <col min="8340" max="8340" width="24.85546875" style="315" customWidth="1"/>
    <col min="8341" max="8593" width="9.140625" style="315"/>
    <col min="8594" max="8594" width="69.5703125" style="315" customWidth="1"/>
    <col min="8595" max="8595" width="56.42578125" style="315" customWidth="1"/>
    <col min="8596" max="8596" width="24.85546875" style="315" customWidth="1"/>
    <col min="8597" max="8849" width="9.140625" style="315"/>
    <col min="8850" max="8850" width="69.5703125" style="315" customWidth="1"/>
    <col min="8851" max="8851" width="56.42578125" style="315" customWidth="1"/>
    <col min="8852" max="8852" width="24.85546875" style="315" customWidth="1"/>
    <col min="8853" max="9105" width="9.140625" style="315"/>
    <col min="9106" max="9106" width="69.5703125" style="315" customWidth="1"/>
    <col min="9107" max="9107" width="56.42578125" style="315" customWidth="1"/>
    <col min="9108" max="9108" width="24.85546875" style="315" customWidth="1"/>
    <col min="9109" max="9361" width="9.140625" style="315"/>
    <col min="9362" max="9362" width="69.5703125" style="315" customWidth="1"/>
    <col min="9363" max="9363" width="56.42578125" style="315" customWidth="1"/>
    <col min="9364" max="9364" width="24.85546875" style="315" customWidth="1"/>
    <col min="9365" max="9617" width="9.140625" style="315"/>
    <col min="9618" max="9618" width="69.5703125" style="315" customWidth="1"/>
    <col min="9619" max="9619" width="56.42578125" style="315" customWidth="1"/>
    <col min="9620" max="9620" width="24.85546875" style="315" customWidth="1"/>
    <col min="9621" max="9873" width="9.140625" style="315"/>
    <col min="9874" max="9874" width="69.5703125" style="315" customWidth="1"/>
    <col min="9875" max="9875" width="56.42578125" style="315" customWidth="1"/>
    <col min="9876" max="9876" width="24.85546875" style="315" customWidth="1"/>
    <col min="9877" max="10129" width="9.140625" style="315"/>
    <col min="10130" max="10130" width="69.5703125" style="315" customWidth="1"/>
    <col min="10131" max="10131" width="56.42578125" style="315" customWidth="1"/>
    <col min="10132" max="10132" width="24.85546875" style="315" customWidth="1"/>
    <col min="10133" max="10385" width="9.140625" style="315"/>
    <col min="10386" max="10386" width="69.5703125" style="315" customWidth="1"/>
    <col min="10387" max="10387" width="56.42578125" style="315" customWidth="1"/>
    <col min="10388" max="10388" width="24.85546875" style="315" customWidth="1"/>
    <col min="10389" max="10641" width="9.140625" style="315"/>
    <col min="10642" max="10642" width="69.5703125" style="315" customWidth="1"/>
    <col min="10643" max="10643" width="56.42578125" style="315" customWidth="1"/>
    <col min="10644" max="10644" width="24.85546875" style="315" customWidth="1"/>
    <col min="10645" max="10897" width="9.140625" style="315"/>
    <col min="10898" max="10898" width="69.5703125" style="315" customWidth="1"/>
    <col min="10899" max="10899" width="56.42578125" style="315" customWidth="1"/>
    <col min="10900" max="10900" width="24.85546875" style="315" customWidth="1"/>
    <col min="10901" max="11153" width="9.140625" style="315"/>
    <col min="11154" max="11154" width="69.5703125" style="315" customWidth="1"/>
    <col min="11155" max="11155" width="56.42578125" style="315" customWidth="1"/>
    <col min="11156" max="11156" width="24.85546875" style="315" customWidth="1"/>
    <col min="11157" max="11409" width="9.140625" style="315"/>
    <col min="11410" max="11410" width="69.5703125" style="315" customWidth="1"/>
    <col min="11411" max="11411" width="56.42578125" style="315" customWidth="1"/>
    <col min="11412" max="11412" width="24.85546875" style="315" customWidth="1"/>
    <col min="11413" max="11665" width="9.140625" style="315"/>
    <col min="11666" max="11666" width="69.5703125" style="315" customWidth="1"/>
    <col min="11667" max="11667" width="56.42578125" style="315" customWidth="1"/>
    <col min="11668" max="11668" width="24.85546875" style="315" customWidth="1"/>
    <col min="11669" max="11921" width="9.140625" style="315"/>
    <col min="11922" max="11922" width="69.5703125" style="315" customWidth="1"/>
    <col min="11923" max="11923" width="56.42578125" style="315" customWidth="1"/>
    <col min="11924" max="11924" width="24.85546875" style="315" customWidth="1"/>
    <col min="11925" max="12177" width="9.140625" style="315"/>
    <col min="12178" max="12178" width="69.5703125" style="315" customWidth="1"/>
    <col min="12179" max="12179" width="56.42578125" style="315" customWidth="1"/>
    <col min="12180" max="12180" width="24.85546875" style="315" customWidth="1"/>
    <col min="12181" max="12433" width="9.140625" style="315"/>
    <col min="12434" max="12434" width="69.5703125" style="315" customWidth="1"/>
    <col min="12435" max="12435" width="56.42578125" style="315" customWidth="1"/>
    <col min="12436" max="12436" width="24.85546875" style="315" customWidth="1"/>
    <col min="12437" max="12689" width="9.140625" style="315"/>
    <col min="12690" max="12690" width="69.5703125" style="315" customWidth="1"/>
    <col min="12691" max="12691" width="56.42578125" style="315" customWidth="1"/>
    <col min="12692" max="12692" width="24.85546875" style="315" customWidth="1"/>
    <col min="12693" max="12945" width="9.140625" style="315"/>
    <col min="12946" max="12946" width="69.5703125" style="315" customWidth="1"/>
    <col min="12947" max="12947" width="56.42578125" style="315" customWidth="1"/>
    <col min="12948" max="12948" width="24.85546875" style="315" customWidth="1"/>
    <col min="12949" max="13201" width="9.140625" style="315"/>
    <col min="13202" max="13202" width="69.5703125" style="315" customWidth="1"/>
    <col min="13203" max="13203" width="56.42578125" style="315" customWidth="1"/>
    <col min="13204" max="13204" width="24.85546875" style="315" customWidth="1"/>
    <col min="13205" max="13457" width="9.140625" style="315"/>
    <col min="13458" max="13458" width="69.5703125" style="315" customWidth="1"/>
    <col min="13459" max="13459" width="56.42578125" style="315" customWidth="1"/>
    <col min="13460" max="13460" width="24.85546875" style="315" customWidth="1"/>
    <col min="13461" max="13713" width="9.140625" style="315"/>
    <col min="13714" max="13714" width="69.5703125" style="315" customWidth="1"/>
    <col min="13715" max="13715" width="56.42578125" style="315" customWidth="1"/>
    <col min="13716" max="13716" width="24.85546875" style="315" customWidth="1"/>
    <col min="13717" max="13969" width="9.140625" style="315"/>
    <col min="13970" max="13970" width="69.5703125" style="315" customWidth="1"/>
    <col min="13971" max="13971" width="56.42578125" style="315" customWidth="1"/>
    <col min="13972" max="13972" width="24.85546875" style="315" customWidth="1"/>
    <col min="13973" max="14225" width="9.140625" style="315"/>
    <col min="14226" max="14226" width="69.5703125" style="315" customWidth="1"/>
    <col min="14227" max="14227" width="56.42578125" style="315" customWidth="1"/>
    <col min="14228" max="14228" width="24.85546875" style="315" customWidth="1"/>
    <col min="14229" max="14481" width="9.140625" style="315"/>
    <col min="14482" max="14482" width="69.5703125" style="315" customWidth="1"/>
    <col min="14483" max="14483" width="56.42578125" style="315" customWidth="1"/>
    <col min="14484" max="14484" width="24.85546875" style="315" customWidth="1"/>
    <col min="14485" max="14737" width="9.140625" style="315"/>
    <col min="14738" max="14738" width="69.5703125" style="315" customWidth="1"/>
    <col min="14739" max="14739" width="56.42578125" style="315" customWidth="1"/>
    <col min="14740" max="14740" width="24.85546875" style="315" customWidth="1"/>
    <col min="14741" max="14993" width="9.140625" style="315"/>
    <col min="14994" max="14994" width="69.5703125" style="315" customWidth="1"/>
    <col min="14995" max="14995" width="56.42578125" style="315" customWidth="1"/>
    <col min="14996" max="14996" width="24.85546875" style="315" customWidth="1"/>
    <col min="14997" max="15249" width="9.140625" style="315"/>
    <col min="15250" max="15250" width="69.5703125" style="315" customWidth="1"/>
    <col min="15251" max="15251" width="56.42578125" style="315" customWidth="1"/>
    <col min="15252" max="15252" width="24.85546875" style="315" customWidth="1"/>
    <col min="15253" max="15505" width="9.140625" style="315"/>
    <col min="15506" max="15506" width="69.5703125" style="315" customWidth="1"/>
    <col min="15507" max="15507" width="56.42578125" style="315" customWidth="1"/>
    <col min="15508" max="15508" width="24.85546875" style="315" customWidth="1"/>
    <col min="15509" max="16384" width="9.140625" style="315"/>
  </cols>
  <sheetData>
    <row r="1" spans="1:5" s="111" customFormat="1" ht="30" customHeight="1" x14ac:dyDescent="0.25">
      <c r="A1" s="344" t="s">
        <v>1928</v>
      </c>
    </row>
    <row r="2" spans="1:5" s="111" customFormat="1" ht="30" customHeight="1" x14ac:dyDescent="0.25">
      <c r="A2" s="109"/>
    </row>
    <row r="3" spans="1:5" s="111" customFormat="1" ht="30" customHeight="1" x14ac:dyDescent="0.25">
      <c r="A3" s="700" t="s">
        <v>1948</v>
      </c>
    </row>
    <row r="4" spans="1:5" s="111" customFormat="1" ht="30" customHeight="1" x14ac:dyDescent="0.25">
      <c r="A4" s="701" t="s">
        <v>2009</v>
      </c>
    </row>
    <row r="5" spans="1:5" s="111" customFormat="1" ht="30" customHeight="1" x14ac:dyDescent="0.25">
      <c r="A5" s="701" t="s">
        <v>2245</v>
      </c>
    </row>
    <row r="6" spans="1:5" s="111" customFormat="1" ht="30" customHeight="1" x14ac:dyDescent="0.25">
      <c r="A6" s="701" t="s">
        <v>2010</v>
      </c>
    </row>
    <row r="7" spans="1:5" s="111" customFormat="1" ht="30" customHeight="1" x14ac:dyDescent="0.25">
      <c r="A7" s="701" t="s">
        <v>2011</v>
      </c>
      <c r="E7" s="326"/>
    </row>
    <row r="8" spans="1:5" s="111" customFormat="1" ht="30" customHeight="1" x14ac:dyDescent="0.25">
      <c r="A8" s="701" t="s">
        <v>2169</v>
      </c>
    </row>
    <row r="9" spans="1:5" s="111" customFormat="1" ht="30" customHeight="1" x14ac:dyDescent="0.25">
      <c r="A9" s="701" t="s">
        <v>2012</v>
      </c>
    </row>
    <row r="10" spans="1:5" s="111" customFormat="1" ht="30" customHeight="1" x14ac:dyDescent="0.25">
      <c r="A10" s="701" t="s">
        <v>2013</v>
      </c>
    </row>
    <row r="11" spans="1:5" s="111" customFormat="1" ht="30" customHeight="1" x14ac:dyDescent="0.25">
      <c r="A11" s="348" t="s">
        <v>2014</v>
      </c>
    </row>
    <row r="12" spans="1:5" s="111" customFormat="1" ht="30" customHeight="1" x14ac:dyDescent="0.25">
      <c r="A12" s="701" t="s">
        <v>2936</v>
      </c>
    </row>
    <row r="13" spans="1:5" s="111" customFormat="1" ht="30" customHeight="1" x14ac:dyDescent="0.25">
      <c r="A13" s="701" t="s">
        <v>2937</v>
      </c>
    </row>
    <row r="14" spans="1:5" s="111" customFormat="1" ht="30" customHeight="1" x14ac:dyDescent="0.25">
      <c r="A14" s="701" t="s">
        <v>2938</v>
      </c>
    </row>
    <row r="15" spans="1:5" s="111" customFormat="1" ht="30" customHeight="1" x14ac:dyDescent="0.25">
      <c r="A15" s="701" t="s">
        <v>2939</v>
      </c>
    </row>
    <row r="16" spans="1:5" s="111" customFormat="1" ht="30" customHeight="1" x14ac:dyDescent="0.25">
      <c r="A16" s="701" t="s">
        <v>2940</v>
      </c>
    </row>
    <row r="17" spans="1:1" s="111" customFormat="1" ht="30" customHeight="1" x14ac:dyDescent="0.25">
      <c r="A17" s="702" t="s">
        <v>2941</v>
      </c>
    </row>
    <row r="18" spans="1:1" s="111" customFormat="1" ht="30" customHeight="1" x14ac:dyDescent="0.25">
      <c r="A18" s="702" t="s">
        <v>2942</v>
      </c>
    </row>
    <row r="19" spans="1:1" s="111" customFormat="1" ht="30" customHeight="1" x14ac:dyDescent="0.25">
      <c r="A19" s="703" t="s">
        <v>3194</v>
      </c>
    </row>
    <row r="20" spans="1:1" s="111" customFormat="1" ht="30" customHeight="1" x14ac:dyDescent="0.25">
      <c r="A20" s="703" t="s">
        <v>2943</v>
      </c>
    </row>
    <row r="21" spans="1:1" s="111" customFormat="1" ht="30" customHeight="1" x14ac:dyDescent="0.25">
      <c r="A21" s="702" t="s">
        <v>2944</v>
      </c>
    </row>
    <row r="22" spans="1:1" s="111" customFormat="1" ht="30" customHeight="1" x14ac:dyDescent="0.25">
      <c r="A22" s="702" t="s">
        <v>1921</v>
      </c>
    </row>
    <row r="23" spans="1:1" s="111" customFormat="1" ht="30" customHeight="1" x14ac:dyDescent="0.25">
      <c r="A23" s="702" t="s">
        <v>1922</v>
      </c>
    </row>
    <row r="24" spans="1:1" s="111" customFormat="1" ht="30" customHeight="1" x14ac:dyDescent="0.25">
      <c r="A24" s="702" t="s">
        <v>1923</v>
      </c>
    </row>
    <row r="25" spans="1:1" s="111" customFormat="1" ht="30" customHeight="1" x14ac:dyDescent="0.25">
      <c r="A25" s="702" t="s">
        <v>2945</v>
      </c>
    </row>
    <row r="26" spans="1:1" s="111" customFormat="1" ht="30" customHeight="1" x14ac:dyDescent="0.25">
      <c r="A26" s="702" t="s">
        <v>1924</v>
      </c>
    </row>
    <row r="27" spans="1:1" s="111" customFormat="1" ht="30" customHeight="1" x14ac:dyDescent="0.25">
      <c r="A27" s="702" t="s">
        <v>1925</v>
      </c>
    </row>
    <row r="28" spans="1:1" s="111" customFormat="1" ht="30" customHeight="1" x14ac:dyDescent="0.25">
      <c r="A28" s="701" t="s">
        <v>2665</v>
      </c>
    </row>
    <row r="29" spans="1:1" s="111" customFormat="1" ht="30" customHeight="1" x14ac:dyDescent="0.25">
      <c r="A29" s="703" t="s">
        <v>1926</v>
      </c>
    </row>
    <row r="30" spans="1:1" s="111" customFormat="1" ht="34.5" customHeight="1" x14ac:dyDescent="0.25">
      <c r="A30" s="703" t="s">
        <v>1927</v>
      </c>
    </row>
    <row r="31" spans="1:1" s="111" customFormat="1" ht="30" customHeight="1" x14ac:dyDescent="0.25">
      <c r="A31" s="702" t="s">
        <v>2946</v>
      </c>
    </row>
    <row r="32" spans="1:1" s="111" customFormat="1" ht="30" customHeight="1" x14ac:dyDescent="0.25">
      <c r="A32" s="702" t="s">
        <v>2947</v>
      </c>
    </row>
    <row r="33" spans="1:1" s="111" customFormat="1" ht="30" customHeight="1" x14ac:dyDescent="0.25">
      <c r="A33" s="702" t="s">
        <v>2948</v>
      </c>
    </row>
    <row r="34" spans="1:1" s="111" customFormat="1" ht="30" customHeight="1" x14ac:dyDescent="0.25">
      <c r="A34" s="702" t="s">
        <v>2949</v>
      </c>
    </row>
    <row r="35" spans="1:1" s="111" customFormat="1" ht="30" customHeight="1" x14ac:dyDescent="0.25">
      <c r="A35" s="702" t="s">
        <v>2950</v>
      </c>
    </row>
    <row r="36" spans="1:1" s="111" customFormat="1" ht="30" customHeight="1" x14ac:dyDescent="0.25">
      <c r="A36" s="702" t="s">
        <v>2951</v>
      </c>
    </row>
    <row r="37" spans="1:1" s="308" customFormat="1" ht="30" customHeight="1" x14ac:dyDescent="0.25">
      <c r="A37" s="702" t="s">
        <v>2952</v>
      </c>
    </row>
    <row r="38" spans="1:1" s="111" customFormat="1" ht="30" customHeight="1" x14ac:dyDescent="0.25">
      <c r="A38" s="703" t="s">
        <v>2953</v>
      </c>
    </row>
    <row r="39" spans="1:1" s="111" customFormat="1" ht="30" customHeight="1" x14ac:dyDescent="0.25">
      <c r="A39" s="703" t="s">
        <v>2954</v>
      </c>
    </row>
    <row r="40" spans="1:1" s="111" customFormat="1" ht="30" customHeight="1" x14ac:dyDescent="0.25">
      <c r="A40" s="702" t="s">
        <v>2955</v>
      </c>
    </row>
    <row r="41" spans="1:1" s="308" customFormat="1" ht="30" customHeight="1" x14ac:dyDescent="0.25">
      <c r="A41" s="702" t="s">
        <v>2956</v>
      </c>
    </row>
    <row r="42" spans="1:1" s="111" customFormat="1" ht="30" customHeight="1" x14ac:dyDescent="0.25">
      <c r="A42" s="703" t="s">
        <v>2957</v>
      </c>
    </row>
    <row r="43" spans="1:1" s="111" customFormat="1" ht="30" customHeight="1" x14ac:dyDescent="0.25">
      <c r="A43" s="703" t="s">
        <v>2958</v>
      </c>
    </row>
    <row r="44" spans="1:1" s="111" customFormat="1" ht="30" customHeight="1" x14ac:dyDescent="0.25">
      <c r="A44" s="703" t="s">
        <v>2959</v>
      </c>
    </row>
    <row r="45" spans="1:1" s="111" customFormat="1" ht="30" customHeight="1" x14ac:dyDescent="0.25">
      <c r="A45" s="702" t="s">
        <v>2960</v>
      </c>
    </row>
    <row r="46" spans="1:1" s="111" customFormat="1" ht="30" customHeight="1" x14ac:dyDescent="0.25">
      <c r="A46" s="702" t="s">
        <v>2246</v>
      </c>
    </row>
    <row r="47" spans="1:1" s="111" customFormat="1" ht="30" customHeight="1" x14ac:dyDescent="0.25">
      <c r="A47" s="702" t="s">
        <v>2961</v>
      </c>
    </row>
    <row r="48" spans="1:1" s="111" customFormat="1" ht="30" customHeight="1" x14ac:dyDescent="0.25">
      <c r="A48" s="702" t="s">
        <v>2962</v>
      </c>
    </row>
    <row r="49" spans="1:1" s="111" customFormat="1" ht="33" customHeight="1" x14ac:dyDescent="0.25">
      <c r="A49" s="703" t="s">
        <v>2963</v>
      </c>
    </row>
    <row r="50" spans="1:1" s="111" customFormat="1" ht="30" customHeight="1" x14ac:dyDescent="0.25">
      <c r="A50" s="700" t="s">
        <v>1949</v>
      </c>
    </row>
    <row r="51" spans="1:1" s="111" customFormat="1" ht="30" customHeight="1" x14ac:dyDescent="0.25">
      <c r="A51" s="1056" t="s">
        <v>3195</v>
      </c>
    </row>
    <row r="52" spans="1:1" s="111" customFormat="1" ht="30" customHeight="1" x14ac:dyDescent="0.25">
      <c r="A52" s="1056" t="s">
        <v>2964</v>
      </c>
    </row>
    <row r="53" spans="1:1" s="111" customFormat="1" ht="30" customHeight="1" x14ac:dyDescent="0.25">
      <c r="A53" s="1056" t="s">
        <v>2965</v>
      </c>
    </row>
    <row r="54" spans="1:1" s="111" customFormat="1" ht="30" customHeight="1" x14ac:dyDescent="0.25">
      <c r="A54" s="1056" t="s">
        <v>2349</v>
      </c>
    </row>
    <row r="55" spans="1:1" s="111" customFormat="1" ht="30" customHeight="1" x14ac:dyDescent="0.25">
      <c r="A55" s="1056" t="s">
        <v>2966</v>
      </c>
    </row>
    <row r="56" spans="1:1" s="111" customFormat="1" ht="30" customHeight="1" x14ac:dyDescent="0.25">
      <c r="A56" s="1056" t="s">
        <v>2967</v>
      </c>
    </row>
    <row r="57" spans="1:1" s="111" customFormat="1" ht="30" customHeight="1" x14ac:dyDescent="0.25">
      <c r="A57" s="1056" t="s">
        <v>2968</v>
      </c>
    </row>
    <row r="58" spans="1:1" s="111" customFormat="1" ht="30" customHeight="1" x14ac:dyDescent="0.25">
      <c r="A58" s="1056" t="s">
        <v>2969</v>
      </c>
    </row>
    <row r="59" spans="1:1" s="111" customFormat="1" ht="30" customHeight="1" x14ac:dyDescent="0.25">
      <c r="A59" s="1056" t="s">
        <v>3229</v>
      </c>
    </row>
    <row r="60" spans="1:1" s="111" customFormat="1" ht="30" customHeight="1" x14ac:dyDescent="0.25">
      <c r="A60" s="704" t="s">
        <v>2970</v>
      </c>
    </row>
    <row r="61" spans="1:1" s="111" customFormat="1" ht="30" customHeight="1" x14ac:dyDescent="0.25">
      <c r="A61" s="704" t="s">
        <v>2971</v>
      </c>
    </row>
    <row r="62" spans="1:1" s="111" customFormat="1" ht="30" customHeight="1" x14ac:dyDescent="0.25">
      <c r="A62" s="917" t="s">
        <v>2972</v>
      </c>
    </row>
    <row r="63" spans="1:1" s="111" customFormat="1" ht="30" customHeight="1" x14ac:dyDescent="0.25">
      <c r="A63" s="702" t="s">
        <v>2973</v>
      </c>
    </row>
    <row r="64" spans="1:1" s="111" customFormat="1" ht="30" customHeight="1" x14ac:dyDescent="0.25">
      <c r="A64" s="702" t="s">
        <v>2974</v>
      </c>
    </row>
    <row r="65" spans="1:1" s="111" customFormat="1" ht="30" customHeight="1" x14ac:dyDescent="0.25">
      <c r="A65" s="703" t="s">
        <v>2348</v>
      </c>
    </row>
    <row r="66" spans="1:1" s="111" customFormat="1" ht="30" customHeight="1" x14ac:dyDescent="0.25">
      <c r="A66" s="703" t="s">
        <v>2975</v>
      </c>
    </row>
    <row r="67" spans="1:1" s="111" customFormat="1" ht="30" customHeight="1" x14ac:dyDescent="0.25">
      <c r="A67" s="702" t="s">
        <v>2976</v>
      </c>
    </row>
    <row r="68" spans="1:1" s="111" customFormat="1" ht="30" customHeight="1" x14ac:dyDescent="0.25">
      <c r="A68" s="703" t="s">
        <v>2977</v>
      </c>
    </row>
    <row r="69" spans="1:1" s="111" customFormat="1" ht="30" customHeight="1" x14ac:dyDescent="0.25">
      <c r="A69" s="702" t="s">
        <v>2978</v>
      </c>
    </row>
    <row r="70" spans="1:1" s="111" customFormat="1" ht="30" customHeight="1" x14ac:dyDescent="0.25">
      <c r="A70" s="700" t="s">
        <v>1950</v>
      </c>
    </row>
    <row r="71" spans="1:1" s="111" customFormat="1" ht="30" customHeight="1" x14ac:dyDescent="0.25">
      <c r="A71" s="1056" t="s">
        <v>3197</v>
      </c>
    </row>
    <row r="72" spans="1:1" s="111" customFormat="1" ht="32.25" customHeight="1" x14ac:dyDescent="0.25">
      <c r="A72" s="348" t="s">
        <v>2979</v>
      </c>
    </row>
    <row r="73" spans="1:1" s="111" customFormat="1" ht="32.25" customHeight="1" x14ac:dyDescent="0.25">
      <c r="A73" s="348" t="s">
        <v>2980</v>
      </c>
    </row>
    <row r="74" spans="1:1" s="111" customFormat="1" ht="31.5" customHeight="1" x14ac:dyDescent="0.25">
      <c r="A74" s="348" t="s">
        <v>2981</v>
      </c>
    </row>
    <row r="75" spans="1:1" s="111" customFormat="1" ht="32.25" customHeight="1" x14ac:dyDescent="0.25">
      <c r="A75" s="348" t="s">
        <v>2982</v>
      </c>
    </row>
    <row r="76" spans="1:1" s="111" customFormat="1" ht="30" customHeight="1" x14ac:dyDescent="0.25">
      <c r="A76" s="1056" t="s">
        <v>2983</v>
      </c>
    </row>
    <row r="77" spans="1:1" s="111" customFormat="1" ht="30" customHeight="1" x14ac:dyDescent="0.25">
      <c r="A77" s="1056" t="s">
        <v>2984</v>
      </c>
    </row>
    <row r="78" spans="1:1" s="111" customFormat="1" ht="31.5" customHeight="1" x14ac:dyDescent="0.25">
      <c r="A78" s="703" t="s">
        <v>2985</v>
      </c>
    </row>
    <row r="79" spans="1:1" s="111" customFormat="1" ht="30" customHeight="1" x14ac:dyDescent="0.25">
      <c r="A79" s="703" t="s">
        <v>2986</v>
      </c>
    </row>
    <row r="80" spans="1:1" s="111" customFormat="1" ht="30" customHeight="1" x14ac:dyDescent="0.25">
      <c r="A80" s="1056" t="s">
        <v>2987</v>
      </c>
    </row>
    <row r="81" spans="1:6" s="111" customFormat="1" ht="30" customHeight="1" x14ac:dyDescent="0.25">
      <c r="A81" s="1056" t="s">
        <v>2988</v>
      </c>
    </row>
    <row r="82" spans="1:6" s="111" customFormat="1" ht="30" customHeight="1" x14ac:dyDescent="0.25">
      <c r="A82" s="1056" t="s">
        <v>2989</v>
      </c>
    </row>
    <row r="83" spans="1:6" s="111" customFormat="1" ht="30" customHeight="1" x14ac:dyDescent="0.25">
      <c r="A83" s="1056" t="s">
        <v>2990</v>
      </c>
      <c r="F83" s="1603"/>
    </row>
    <row r="84" spans="1:6" s="111" customFormat="1" ht="33.75" customHeight="1" x14ac:dyDescent="0.25">
      <c r="A84" s="348" t="s">
        <v>2991</v>
      </c>
    </row>
    <row r="85" spans="1:6" s="111" customFormat="1" ht="30" customHeight="1" x14ac:dyDescent="0.25">
      <c r="A85" s="1056" t="s">
        <v>2992</v>
      </c>
    </row>
    <row r="86" spans="1:6" s="111" customFormat="1" ht="30" customHeight="1" x14ac:dyDescent="0.25">
      <c r="A86" s="1056" t="s">
        <v>2993</v>
      </c>
    </row>
    <row r="87" spans="1:6" s="111" customFormat="1" ht="30" customHeight="1" x14ac:dyDescent="0.25">
      <c r="A87" s="1056" t="s">
        <v>2994</v>
      </c>
    </row>
    <row r="88" spans="1:6" s="111" customFormat="1" ht="30" customHeight="1" x14ac:dyDescent="0.25">
      <c r="A88" s="1056" t="s">
        <v>2995</v>
      </c>
    </row>
    <row r="89" spans="1:6" s="111" customFormat="1" ht="30" customHeight="1" x14ac:dyDescent="0.25">
      <c r="A89" s="1056" t="s">
        <v>2996</v>
      </c>
    </row>
    <row r="90" spans="1:6" s="111" customFormat="1" ht="30" customHeight="1" x14ac:dyDescent="0.25">
      <c r="A90" s="700" t="s">
        <v>1951</v>
      </c>
    </row>
    <row r="91" spans="1:6" s="111" customFormat="1" ht="30" customHeight="1" x14ac:dyDescent="0.25">
      <c r="A91" s="1056" t="s">
        <v>2997</v>
      </c>
    </row>
    <row r="92" spans="1:6" s="111" customFormat="1" ht="33" customHeight="1" x14ac:dyDescent="0.25">
      <c r="A92" s="348" t="s">
        <v>2998</v>
      </c>
    </row>
    <row r="93" spans="1:6" s="111" customFormat="1" ht="30" customHeight="1" x14ac:dyDescent="0.25">
      <c r="A93" s="700" t="s">
        <v>1952</v>
      </c>
    </row>
    <row r="94" spans="1:6" s="111" customFormat="1" ht="30" customHeight="1" x14ac:dyDescent="0.25">
      <c r="A94" s="348" t="s">
        <v>2999</v>
      </c>
    </row>
    <row r="95" spans="1:6" s="111" customFormat="1" ht="33" customHeight="1" x14ac:dyDescent="0.25">
      <c r="A95" s="348" t="s">
        <v>2663</v>
      </c>
    </row>
    <row r="96" spans="1:6" s="111" customFormat="1" ht="30" customHeight="1" x14ac:dyDescent="0.25">
      <c r="A96" s="348" t="s">
        <v>2675</v>
      </c>
    </row>
    <row r="97" spans="1:1" s="111" customFormat="1" ht="30" customHeight="1" x14ac:dyDescent="0.25">
      <c r="A97" s="348" t="s">
        <v>2676</v>
      </c>
    </row>
    <row r="98" spans="1:1" s="111" customFormat="1" ht="30" customHeight="1" x14ac:dyDescent="0.25">
      <c r="A98" s="348" t="s">
        <v>2920</v>
      </c>
    </row>
    <row r="99" spans="1:1" s="111" customFormat="1" ht="30" customHeight="1" x14ac:dyDescent="0.25">
      <c r="A99" s="348" t="s">
        <v>2919</v>
      </c>
    </row>
    <row r="100" spans="1:1" s="111" customFormat="1" ht="30" customHeight="1" x14ac:dyDescent="0.25">
      <c r="A100" s="348" t="s">
        <v>2677</v>
      </c>
    </row>
    <row r="101" spans="1:1" s="111" customFormat="1" ht="30" customHeight="1" x14ac:dyDescent="0.25">
      <c r="A101" s="348" t="s">
        <v>3210</v>
      </c>
    </row>
    <row r="102" spans="1:1" s="111" customFormat="1" ht="30" customHeight="1" x14ac:dyDescent="0.25">
      <c r="A102" s="348" t="s">
        <v>3000</v>
      </c>
    </row>
    <row r="103" spans="1:1" s="111" customFormat="1" ht="30" customHeight="1" x14ac:dyDescent="0.25">
      <c r="A103" s="348" t="s">
        <v>3001</v>
      </c>
    </row>
    <row r="104" spans="1:1" s="111" customFormat="1" ht="30" customHeight="1" x14ac:dyDescent="0.25">
      <c r="A104" s="348" t="s">
        <v>3002</v>
      </c>
    </row>
    <row r="105" spans="1:1" s="111" customFormat="1" ht="33" customHeight="1" x14ac:dyDescent="0.25">
      <c r="A105" s="348" t="s">
        <v>3003</v>
      </c>
    </row>
    <row r="106" spans="1:1" s="111" customFormat="1" ht="33" customHeight="1" x14ac:dyDescent="0.25">
      <c r="A106" s="348" t="s">
        <v>3004</v>
      </c>
    </row>
    <row r="107" spans="1:1" s="111" customFormat="1" ht="33" customHeight="1" x14ac:dyDescent="0.25">
      <c r="A107" s="348" t="s">
        <v>3005</v>
      </c>
    </row>
    <row r="108" spans="1:1" s="111" customFormat="1" ht="33" customHeight="1" x14ac:dyDescent="0.25">
      <c r="A108" s="348" t="s">
        <v>3006</v>
      </c>
    </row>
    <row r="109" spans="1:1" s="111" customFormat="1" ht="33" customHeight="1" x14ac:dyDescent="0.25">
      <c r="A109" s="348" t="s">
        <v>3007</v>
      </c>
    </row>
    <row r="110" spans="1:1" s="111" customFormat="1" ht="33" customHeight="1" x14ac:dyDescent="0.25">
      <c r="A110" s="348" t="s">
        <v>3008</v>
      </c>
    </row>
    <row r="111" spans="1:1" s="111" customFormat="1" ht="30" customHeight="1" x14ac:dyDescent="0.25">
      <c r="A111" s="700" t="s">
        <v>1953</v>
      </c>
    </row>
    <row r="112" spans="1:1" s="111" customFormat="1" ht="33" customHeight="1" x14ac:dyDescent="0.25">
      <c r="A112" s="348" t="s">
        <v>3009</v>
      </c>
    </row>
    <row r="113" spans="1:1" s="111" customFormat="1" ht="30" customHeight="1" x14ac:dyDescent="0.25">
      <c r="A113" s="348" t="s">
        <v>3010</v>
      </c>
    </row>
    <row r="114" spans="1:1" s="111" customFormat="1" ht="30" customHeight="1" x14ac:dyDescent="0.25">
      <c r="A114" s="348" t="s">
        <v>3011</v>
      </c>
    </row>
    <row r="115" spans="1:1" s="111" customFormat="1" ht="30" customHeight="1" x14ac:dyDescent="0.25">
      <c r="A115" s="348" t="s">
        <v>3012</v>
      </c>
    </row>
    <row r="116" spans="1:1" s="111" customFormat="1" ht="30" customHeight="1" x14ac:dyDescent="0.25">
      <c r="A116" s="348" t="s">
        <v>2624</v>
      </c>
    </row>
    <row r="117" spans="1:1" s="111" customFormat="1" ht="30" customHeight="1" x14ac:dyDescent="0.25">
      <c r="A117" s="348" t="s">
        <v>3013</v>
      </c>
    </row>
    <row r="118" spans="1:1" s="111" customFormat="1" ht="30" customHeight="1" x14ac:dyDescent="0.25">
      <c r="A118" s="348" t="s">
        <v>3014</v>
      </c>
    </row>
    <row r="119" spans="1:1" s="111" customFormat="1" ht="30" customHeight="1" x14ac:dyDescent="0.25">
      <c r="A119" s="348" t="s">
        <v>3015</v>
      </c>
    </row>
    <row r="120" spans="1:1" s="111" customFormat="1" ht="30" customHeight="1" x14ac:dyDescent="0.25">
      <c r="A120" s="348" t="s">
        <v>3016</v>
      </c>
    </row>
    <row r="121" spans="1:1" s="111" customFormat="1" ht="30" customHeight="1" x14ac:dyDescent="0.25">
      <c r="A121" s="348" t="s">
        <v>3017</v>
      </c>
    </row>
    <row r="122" spans="1:1" s="111" customFormat="1" ht="30" customHeight="1" x14ac:dyDescent="0.25">
      <c r="A122" s="348" t="s">
        <v>2575</v>
      </c>
    </row>
    <row r="123" spans="1:1" s="111" customFormat="1" ht="30" customHeight="1" x14ac:dyDescent="0.25">
      <c r="A123" s="348" t="s">
        <v>2625</v>
      </c>
    </row>
    <row r="124" spans="1:1" s="111" customFormat="1" ht="30" customHeight="1" x14ac:dyDescent="0.25">
      <c r="A124" s="348" t="s">
        <v>2577</v>
      </c>
    </row>
    <row r="125" spans="1:1" s="111" customFormat="1" ht="30" customHeight="1" x14ac:dyDescent="0.25">
      <c r="A125" s="348" t="s">
        <v>2578</v>
      </c>
    </row>
    <row r="126" spans="1:1" s="111" customFormat="1" ht="30" customHeight="1" x14ac:dyDescent="0.25">
      <c r="A126" s="348" t="s">
        <v>2579</v>
      </c>
    </row>
    <row r="127" spans="1:1" s="111" customFormat="1" ht="30" customHeight="1" x14ac:dyDescent="0.25">
      <c r="A127" s="348" t="s">
        <v>3018</v>
      </c>
    </row>
    <row r="128" spans="1:1" s="111" customFormat="1" ht="30" customHeight="1" x14ac:dyDescent="0.25">
      <c r="A128" s="348" t="s">
        <v>3019</v>
      </c>
    </row>
    <row r="129" spans="1:1" s="111" customFormat="1" ht="33" customHeight="1" x14ac:dyDescent="0.25">
      <c r="A129" s="348" t="s">
        <v>3020</v>
      </c>
    </row>
    <row r="130" spans="1:1" s="111" customFormat="1" ht="30" customHeight="1" x14ac:dyDescent="0.25">
      <c r="A130" s="348" t="s">
        <v>3021</v>
      </c>
    </row>
    <row r="131" spans="1:1" s="111" customFormat="1" ht="30" customHeight="1" x14ac:dyDescent="0.25">
      <c r="A131" s="348" t="s">
        <v>3022</v>
      </c>
    </row>
    <row r="132" spans="1:1" s="111" customFormat="1" ht="30" customHeight="1" x14ac:dyDescent="0.25">
      <c r="A132" s="348" t="s">
        <v>3023</v>
      </c>
    </row>
    <row r="133" spans="1:1" s="111" customFormat="1" ht="30" customHeight="1" x14ac:dyDescent="0.25">
      <c r="A133" s="348" t="s">
        <v>3024</v>
      </c>
    </row>
    <row r="134" spans="1:1" s="111" customFormat="1" ht="30" customHeight="1" x14ac:dyDescent="0.25">
      <c r="A134" s="348" t="s">
        <v>3025</v>
      </c>
    </row>
    <row r="135" spans="1:1" s="111" customFormat="1" ht="30" customHeight="1" x14ac:dyDescent="0.25">
      <c r="A135" s="700" t="s">
        <v>1954</v>
      </c>
    </row>
    <row r="136" spans="1:1" s="111" customFormat="1" ht="33" customHeight="1" x14ac:dyDescent="0.25">
      <c r="A136" s="348" t="s">
        <v>2580</v>
      </c>
    </row>
    <row r="137" spans="1:1" s="111" customFormat="1" ht="32.25" customHeight="1" x14ac:dyDescent="0.25">
      <c r="A137" s="348" t="s">
        <v>2626</v>
      </c>
    </row>
    <row r="138" spans="1:1" s="111" customFormat="1" ht="35.25" customHeight="1" x14ac:dyDescent="0.25">
      <c r="A138" s="348" t="s">
        <v>2627</v>
      </c>
    </row>
    <row r="139" spans="1:1" s="111" customFormat="1" ht="35.25" customHeight="1" x14ac:dyDescent="0.25">
      <c r="A139" s="348" t="s">
        <v>2628</v>
      </c>
    </row>
    <row r="140" spans="1:1" s="111" customFormat="1" ht="35.25" customHeight="1" x14ac:dyDescent="0.25">
      <c r="A140" s="348" t="s">
        <v>2629</v>
      </c>
    </row>
    <row r="141" spans="1:1" s="111" customFormat="1" ht="34.5" customHeight="1" x14ac:dyDescent="0.25">
      <c r="A141" s="348" t="s">
        <v>2585</v>
      </c>
    </row>
    <row r="142" spans="1:1" s="111" customFormat="1" ht="35.25" customHeight="1" x14ac:dyDescent="0.25">
      <c r="A142" s="348" t="s">
        <v>2630</v>
      </c>
    </row>
    <row r="143" spans="1:1" s="111" customFormat="1" ht="33.75" customHeight="1" x14ac:dyDescent="0.25">
      <c r="A143" s="348" t="s">
        <v>2631</v>
      </c>
    </row>
    <row r="144" spans="1:1" s="111" customFormat="1" ht="33.75" customHeight="1" x14ac:dyDescent="0.25">
      <c r="A144" s="348" t="s">
        <v>2632</v>
      </c>
    </row>
    <row r="145" spans="1:1" s="111" customFormat="1" ht="33" customHeight="1" x14ac:dyDescent="0.25">
      <c r="A145" s="348" t="s">
        <v>2589</v>
      </c>
    </row>
    <row r="146" spans="1:1" s="111" customFormat="1" ht="33" customHeight="1" x14ac:dyDescent="0.25">
      <c r="A146" s="348" t="s">
        <v>2590</v>
      </c>
    </row>
    <row r="147" spans="1:1" s="111" customFormat="1" ht="33.75" customHeight="1" x14ac:dyDescent="0.25">
      <c r="A147" s="348" t="s">
        <v>2633</v>
      </c>
    </row>
    <row r="148" spans="1:1" s="111" customFormat="1" ht="30" customHeight="1" x14ac:dyDescent="0.25">
      <c r="A148" s="348" t="s">
        <v>2592</v>
      </c>
    </row>
    <row r="149" spans="1:1" s="111" customFormat="1" ht="30" customHeight="1" x14ac:dyDescent="0.25">
      <c r="A149" s="348" t="s">
        <v>2634</v>
      </c>
    </row>
    <row r="150" spans="1:1" s="111" customFormat="1" ht="33.75" customHeight="1" x14ac:dyDescent="0.25">
      <c r="A150" s="348" t="s">
        <v>2635</v>
      </c>
    </row>
    <row r="151" spans="1:1" s="111" customFormat="1" ht="33" customHeight="1" x14ac:dyDescent="0.25">
      <c r="A151" s="348" t="s">
        <v>2636</v>
      </c>
    </row>
    <row r="152" spans="1:1" s="111" customFormat="1" ht="32.25" customHeight="1" x14ac:dyDescent="0.25">
      <c r="A152" s="348" t="s">
        <v>2637</v>
      </c>
    </row>
    <row r="153" spans="1:1" s="111" customFormat="1" ht="30" customHeight="1" x14ac:dyDescent="0.25">
      <c r="A153" s="348" t="s">
        <v>2638</v>
      </c>
    </row>
    <row r="154" spans="1:1" s="111" customFormat="1" ht="30" customHeight="1" x14ac:dyDescent="0.25">
      <c r="A154" s="348" t="s">
        <v>2639</v>
      </c>
    </row>
    <row r="155" spans="1:1" s="111" customFormat="1" ht="30" customHeight="1" x14ac:dyDescent="0.25">
      <c r="A155" s="348" t="s">
        <v>2640</v>
      </c>
    </row>
    <row r="156" spans="1:1" s="111" customFormat="1" ht="34.5" customHeight="1" x14ac:dyDescent="0.25">
      <c r="A156" s="348" t="s">
        <v>2641</v>
      </c>
    </row>
    <row r="157" spans="1:1" s="111" customFormat="1" ht="35.25" customHeight="1" x14ac:dyDescent="0.25">
      <c r="A157" s="348" t="s">
        <v>2601</v>
      </c>
    </row>
    <row r="158" spans="1:1" s="111" customFormat="1" ht="36" customHeight="1" x14ac:dyDescent="0.25">
      <c r="A158" s="348" t="s">
        <v>2602</v>
      </c>
    </row>
    <row r="159" spans="1:1" s="111" customFormat="1" ht="31.5" customHeight="1" x14ac:dyDescent="0.25">
      <c r="A159" s="348" t="s">
        <v>2603</v>
      </c>
    </row>
    <row r="160" spans="1:1" s="111" customFormat="1" ht="33" customHeight="1" x14ac:dyDescent="0.25">
      <c r="A160" s="348" t="s">
        <v>2642</v>
      </c>
    </row>
    <row r="161" spans="1:1" s="111" customFormat="1" ht="32.25" customHeight="1" x14ac:dyDescent="0.25">
      <c r="A161" s="348" t="s">
        <v>2643</v>
      </c>
    </row>
    <row r="162" spans="1:1" s="111" customFormat="1" ht="30" customHeight="1" x14ac:dyDescent="0.25">
      <c r="A162" s="348" t="s">
        <v>2606</v>
      </c>
    </row>
    <row r="163" spans="1:1" s="111" customFormat="1" ht="30" customHeight="1" x14ac:dyDescent="0.25">
      <c r="A163" s="348" t="s">
        <v>2607</v>
      </c>
    </row>
    <row r="164" spans="1:1" s="111" customFormat="1" ht="32.25" customHeight="1" x14ac:dyDescent="0.25">
      <c r="A164" s="348" t="s">
        <v>2644</v>
      </c>
    </row>
    <row r="165" spans="1:1" s="111" customFormat="1" ht="32.25" customHeight="1" x14ac:dyDescent="0.25">
      <c r="A165" s="348" t="s">
        <v>2609</v>
      </c>
    </row>
    <row r="166" spans="1:1" s="111" customFormat="1" ht="32.25" customHeight="1" x14ac:dyDescent="0.25">
      <c r="A166" s="348" t="s">
        <v>2645</v>
      </c>
    </row>
    <row r="167" spans="1:1" s="111" customFormat="1" ht="33.75" customHeight="1" x14ac:dyDescent="0.25">
      <c r="A167" s="348" t="s">
        <v>2646</v>
      </c>
    </row>
    <row r="168" spans="1:1" s="111" customFormat="1" ht="33.75" customHeight="1" x14ac:dyDescent="0.25">
      <c r="A168" s="348" t="s">
        <v>2647</v>
      </c>
    </row>
    <row r="169" spans="1:1" s="111" customFormat="1" ht="33" customHeight="1" x14ac:dyDescent="0.25">
      <c r="A169" s="348" t="s">
        <v>2648</v>
      </c>
    </row>
    <row r="170" spans="1:1" s="111" customFormat="1" ht="33.75" customHeight="1" x14ac:dyDescent="0.25">
      <c r="A170" s="348" t="s">
        <v>2649</v>
      </c>
    </row>
  </sheetData>
  <hyperlinks>
    <hyperlink ref="A12" location="'Table 1'!A1" display="Table 1 -Main environment indicators, 2018 and 2019"/>
    <hyperlink ref="A1" location="'Table of content'!A1" display="Table of Content"/>
    <hyperlink ref="A13" location="'Table 2'!A1" display="Table 2 -  Main islets by geographical district and area, 2019"/>
    <hyperlink ref="A14" location="'Table 3'!A1" display="Table 3 -  Monthly Mean temperature, 2010 - 2019"/>
    <hyperlink ref="A15" location="'Table 4'!A1" display="Table 4  -  Monthly Mean maximum  temperature, 2010 - 2019"/>
    <hyperlink ref="A16" location="'Table 5'!A1" display="Table 5 -  Monthly Mean minimum  temperature, 2010 - 2019"/>
    <hyperlink ref="A17" location="'Table 6'!A1" display="Table 6 - Monthly (24-hourly maximum) rainfall by station, 2010 - 2019"/>
    <hyperlink ref="A18" location="'Table 7'!A1" display="Table 7 - Monthly mean relative humidity (%) with extremes, 2019"/>
    <hyperlink ref="A19" location="'Table 8'!A1" display="Table 8 Mean monthly and extreme values of mean sea level atmospheric pressure at Plaisance aeronautical station, 2010 - 2019 "/>
    <hyperlink ref="A20" location="'Table 9'!A1" display="Table 9 - Monthly mean wind speed  and highest gusts  at Plaisance aeronautical station, 2010 - 2019"/>
    <hyperlink ref="A21" location="'Table 10'!A1" display="Table 10 - Monthly total hours of sunshine by region and station, 2010 - 2019"/>
    <hyperlink ref="A22" location="'Table 11'!A1" display="Table 11  - Gross storage capacity and characteristics of reservoirs and major lakes"/>
    <hyperlink ref="A23" location="'Table 12'!A1" display="Table 12  - Main rivers and streams, Island of Mauritius"/>
    <hyperlink ref="A24" location="'Table 13'!A1" display="Table 13 - Invasive alien plant and animal species"/>
    <hyperlink ref="A25" location="'Tables 14,15,16,17'!A1" display="Table 14 - Number of mangroves planted and area covered, 2014 - 2019"/>
    <hyperlink ref="A26" location="'Tables 14,15,16,17'!A16" display="Table 15 - Fauna population, Republic of Mauritius, 2014"/>
    <hyperlink ref="A27" location="'Tables 14,15,16,17'!A29" display="Table 16  - Flora population, Republic of Mauritius,  2014"/>
    <hyperlink ref="A28" location="'Tables 14,15,16,17'!A37" display="Table 17 - Status of endangered flora, 2018 - 2020"/>
    <hyperlink ref="A29" location="'Table 18'!A1" display="Table 18 - Evolution of some fauna population of endemic species, Republic of Mauritius, 2000, 2009 and 2012/2013"/>
    <hyperlink ref="A30" location="'Table 19'!A1" display="Table 19 - Areal estimates for the various Environmentally Sensitive Areas (ESA) by type and sub-category, Republic of Mauritius, 2009"/>
    <hyperlink ref="A31" location="'Table 20'!A1" display="Table 20  - Terrestrial protected areas, Republic of Mauritius - 2019"/>
    <hyperlink ref="A32" location="'Table 21'!A1" display="Table 21 - Marine  Protected Areas, Republic of Mauritius, 2019"/>
    <hyperlink ref="A33" location="'Table 22'!A1" display="Table 22 - Forest area by category, 2010 - 2019"/>
    <hyperlink ref="A34" location="'Table 23,Table 24'!A1" display="Table 23 - Changes in forest-land cover, 2010 and 2019"/>
    <hyperlink ref="A35" location="'Table 23,Table 24'!A20" display="Table 24 - Forest plantations  by type of plants, 2011 - 2020"/>
    <hyperlink ref="A36" location="'Table 25'!A1" display="Table 25- Forest fires and area affected, 2010 - 2019"/>
    <hyperlink ref="A37" location="'Table 26a'!A1" display="Table 26 - Monthly (24-hour average) ambient air quality monitoring by fixed station, 2022"/>
    <hyperlink ref="A38" location="'Table 27'!A1" display="Table 27 - Monthly average measurements (average seasonal removed) of Global Carbon dioxide (CO2) concentration, 2010 - 2019"/>
    <hyperlink ref="A39" location="'Table 28'!A1" display="Table 28  - Monthly average measurements (average seasonal removed) of Global methane (CH4) concentration, 2010 - 2019"/>
    <hyperlink ref="A40" location="'Table 29'!A1" display="Table 29 - Freshwater quality from selected boreholes by selected parameters, 2018 - 2019"/>
    <hyperlink ref="A41" location="'Table 30'!A1" display="Table 30  - River water quality by selected physico-chemical parameters, 2019"/>
    <hyperlink ref="A42" location="'Table 31 '!A1" display="Table 31 - Range of levels of Nitrate-Nitrogen, Phosphate and Chemical Oxygen Demand (COD) at established coastal sites, 2020"/>
    <hyperlink ref="A43" location="'Table 32'!A1" display="Table 32 - Total Coliforms (TC) and Faecal Coliforms (FC) in coastal water at monitoring site and by station, 2013 - 2019"/>
    <hyperlink ref="A44" location="'Table 33'!A1" display="Table 33 - Physical and chemical characteristics of coastal water by level and monitoring site, 2014 - 2020"/>
    <hyperlink ref="A45" location="'Table 34'!A1" display="Table 34  - Sea water quality in the lagoon at Terre Rouge Rivulet Bird Sanctuary,2010 - 2019"/>
    <hyperlink ref="A46" location="'Table 35'!A1" display="Table 35 - Guidelines  for inland surface water quality,1998"/>
    <hyperlink ref="A47" location="'Table 36'!A1" display="Table 36 - Mean sea surface temperature  around the Island of Mauritius, 2010 - 2019"/>
    <hyperlink ref="A48" location="'Table 37,Table 38'!A1" display="Table 37 - Number of noise complaints received by Ministry of Health and Wellness, 2010 - 2019"/>
    <hyperlink ref="A60" location="'Table 48'!A1" display="Table 48 - Import, export and trade balance of fish and fish products, 2012 - 2021"/>
    <hyperlink ref="A61" location="'Table 49'!A1" display="Table 49 - Livestock herd and poultry status by geographical district as at December 2021"/>
    <hyperlink ref="A63" location="'Table 51'!A1" display="Table 51 - Imports of selected livestock, 2017 - 2021"/>
    <hyperlink ref="A64" location="'Table 52'!A1" display="Table 52- Exports  of selected live animals, 2017 - 2021"/>
    <hyperlink ref="A65" location="'Table 53'!A1" display="Table 53 - Average annual (2001 - 2010) volume of water measured at the flow measuring station on selected rivers"/>
    <hyperlink ref="A66" location="'Table 54'!A1" display="Table 54  - Volume of treated effluent from wastewater treatment plants used for irrigation, 2012 - 2021"/>
    <hyperlink ref="A67" location="'Table 55, Table 56'!A1" display="Table 55  - Daily per capita domestic and potable water consumption, 2012- 2021"/>
    <hyperlink ref="A68" location="'Table 55, Table 56'!A17" display="Table 56 - Volume of water used by the Central Electricity Board for hydropower generation, 2012- 2021"/>
    <hyperlink ref="A69" location="'Table 57'!A1" display="Table 57 - Water supply by economic activity, 2012 - 2021"/>
    <hyperlink ref="A78" location="'Table 62, Table 63'!A1" display="Table 62 - Trend in Energy intensity index, Energy consumption per capita index, GHG Emission per capita index and GHG emission per GDP index, 2012 - 2021"/>
    <hyperlink ref="A4" location="'Figure 1'!A1" display="Figure 1 - Map, Republic of Mauritius"/>
    <hyperlink ref="A6" location="'Figure 3'!A1" display="Figure 3 - Rivers, reservoirs and catchment boundaries, Mauritius"/>
    <hyperlink ref="A7" location="'Figure 4'!A1" display="Figure 4 - Main aquifers"/>
    <hyperlink ref="A8" location="'Figure 5'!A1" display="Figure 5 - Major soil groups of Mauritius"/>
    <hyperlink ref="A9" location="'Figure 6'!A1" display="Figure 6 - Average sea yearly level for Mauritius, 1985 - 2010"/>
    <hyperlink ref="A10" location="'Figure 7'!A1" display="Figure 7 - Map of areal estimates for the various Environmentally Sensitive Areas by type and sub category, 2009"/>
    <hyperlink ref="A11" location="'Figure 8'!A1" display="Figure 8 - Mean percentage of bleached and unbleached corals recorded during quantitative surveys at selected reefs sites, 2016"/>
    <hyperlink ref="A62" location="'Table 50'!A1" display="Table 50 - Imports of vaccines for veterinary medicines, 2018 - 2021"/>
    <hyperlink ref="A5" location="'Figure 2'!A1" display="Figure 2 - Geological and morphological map of Mauritius"/>
    <hyperlink ref="A72" location="'Table 59'!A1" display="Table 59 (a) - National inventory of greenhouse gas emissions  (carbon dioxide) and removals by source categories, Republic of Mauritius, 2012 - 2021"/>
    <hyperlink ref="A71" location="'Table 58'!A1" display="Table 58 - National inventory of greenhouse gas emissions by sector, Republic of Mauritius, 2018 - 2021"/>
    <hyperlink ref="A73" location="'Table 59'!A23" display="Table 59 (b)- National inventory of greenhouse gas emissions  (methane) by source categories, Republic of Mauritius, 2012 - 2021"/>
    <hyperlink ref="A74" location="'Table 59'!A41" display="Table 59 (c) - National inventory of greenhouse gas emissions  (nitrous oxide) by source categories, Republic of Mauritius, 2014 - 2023"/>
    <hyperlink ref="A75" location="'Table 59'!A58" display="Table 59 (d) - National inventory of greenhouse gas emissions  (hydrofluorocarbons) by source categories, Republic of Mauritius, 2014 - 2023 "/>
    <hyperlink ref="A76" location="'Table 60 '!A1" display="Table 60 - Greenhouse gas emissions from energy sector (fuel combustion activities), Republic of Mauritius, 2017 - 2021"/>
    <hyperlink ref="A77" location="'Table 61'!A1" display="Table 61 - National inventory of greenhouse gas (GHG) emissions by source categories, Republic of Mauritius, 2012 - 2021"/>
    <hyperlink ref="A79" location="'Table 62, Table 63'!A12" display="Table 63- Consumption of controlled ozone-depleting substances by sector, 2014 - 2023"/>
    <hyperlink ref="A80" location="'Table 64'!A1" display="Table 64 - Consumption of controlled ozone-depleting substances by type of substances, 2012- 2021"/>
    <hyperlink ref="A81" location="'Table 65'!A1" display="Table 65 - Volume of wastewater treated by public treatment stations and by type of treatment, 2012- 2021"/>
    <hyperlink ref="A82" location="'Table 66, Table 67'!A1" display="Table 66 -Volume of wastewater treated, number and capacity of treatment plants, 2012 - 2021"/>
    <hyperlink ref="A83" location="'Table 66, Table 67'!A10" display="Table 67- Discharge of treated wastewater to environment, 2014 - 2023"/>
    <hyperlink ref="A84" location="'Table 68'!A1" display="Table 68- Average volume of wastewater treated by station, treatment level, final discharge point and monitoring of selected chemical parameters, 2021"/>
    <hyperlink ref="A85" location="'Table 69'!A1" display="Table 69 - Disposal of solid waste at Mare Chicose landfill site by type, 2012 - 2021"/>
    <hyperlink ref="A86" location="'Table 70'!A1" display="Table 70 - Disposal of solid waste at Mare Chicose landfill site by economic activity, 2012 - 2021"/>
    <hyperlink ref="A87" location="'Table 71, Table 72'!A1" display="Table 71 - Management of solid waste, 2012- 2021"/>
    <hyperlink ref="A88" location="'Table 71, Table 72'!A10" display="Table 72 - Number and capacity of solid waste transfer stations, 2023"/>
    <hyperlink ref="A89" location="'Table 73'!A1" display="Table 73  - Exports of selected wastes, 2012 - 2021"/>
    <hyperlink ref="A91" location="'Table 74'!A1" display="Table 74 - Tropical storms/cyclones when warnings were issued for Island of Mauritius, 1991 - 2021"/>
    <hyperlink ref="A92" location="'Table 75'!A1" display="Table 75  Number of incidents related to flooding and hazardous material release  attended by Mauritius Fire and Rescue Service and number of persons evacuated by fire station - Island of Mauritius, 2019 - 2021"/>
    <hyperlink ref="A94" location="'Table 76'!A1" display="Table 76  - Urban and rural area and population, Republic of Mauritius, 2011            "/>
    <hyperlink ref="A95" location="'Table 77'!A1" display="Table 77 - Number of improvised housing units and population by geographical district, Republic of Mauritius, 2000 and 2011 Housing Censuses "/>
    <hyperlink ref="A101" location="'Table  83'!A1" display="Table 83- Respiratory diseases registered in government hospitals, 2013 - 2022"/>
    <hyperlink ref="A102" location="'Table  84'!A1" display="Table 84 - Admissions due to certain respiratory diseases by sex  in government general hospitals, 2016 - 2022"/>
    <hyperlink ref="A103" location="'Table  85, Table  86'!A1" display="Table 85- Cases of asthma treated as in-patients in government hospitals, 2013 - 2022"/>
    <hyperlink ref="A104" location="'Table  85, Table  86'!A18" display="Table 86- Deaths registered  due to asthma, 2014 - 2023"/>
    <hyperlink ref="A105" location="'Table 87'!A1" display="Table 87 - Cases of asthma treated as in-patients in government hospitals by age group and sex, 2021- 2022"/>
    <hyperlink ref="A112" location="'Table 93 Table 94'!A1" display="Table 93 - Annual Government Expenditure on environmental protection (Budgetary Central Government) by Environment function, 2016, 2017/2018, 2018/2019, 2019/2020, 2020/21, 2021/22"/>
    <hyperlink ref="A113" location="'Table 93 Table 94'!A16" display="Table 94  - Annual budget of the Ministry of Environment, Solid Waste Management and Climate Change,  2017 -2022/23"/>
    <hyperlink ref="A114" location="'Table 95'!A1" display="Table 95  - Amount collected on environment protection fee, 2013 - 2021/22"/>
    <hyperlink ref="A115" location="'Table 96'!A1" display="Table 96 - Main environmental authority, 2022"/>
    <hyperlink ref="A116" location="'Table  97'!A1" display="Table 97  - Environmental Standards and Regulations under the Environment Protection Act 2002"/>
    <hyperlink ref="A117" location="'Table  98'!A1" display="Table 98 - Licensing system to ensure compliance with environmental standards for businesses, 2022"/>
    <hyperlink ref="A118" location="'Table  99'!A1" display="Table 99 - List, description and amount collected for green/environmental taxes, 2021/2022"/>
    <hyperlink ref="A119" location="'Table 100, Table 101'!A1" display="Table 100 - Quantity of polyethylane teraphthalate (PET) products exported, 2022"/>
    <hyperlink ref="A120" location="'Table 100, Table 101'!A10" display="Table 101 - Quantity of PET bottles on which excise duty has been collected from local manufacturers, 2022"/>
    <hyperlink ref="A121" location="'Table  102'!A1" display="Table 102 - Multilateral Environmental Agreements (MEA's) and other Global Environmental Conventions, 2022"/>
    <hyperlink ref="A122" location="'Table  103'!A1" display="Table 103 - National disaster schemes, 2015"/>
    <hyperlink ref="A123" location="'Table  104'!A1" display="Table 104 - Emergency shelters by region and capacity, 2015"/>
    <hyperlink ref="A124" location="'Table 105 , Table 106'!A1" display="Table 105 - Some publicly accessible  environmental information "/>
    <hyperlink ref="A125" location="'Table 105 , Table 106'!A8" display="Table 106 - Description of national environment statistics programmes"/>
    <hyperlink ref="A126" location="'Table 107'!A1" display="Table 107 - Type of environment statistics products and periodicity of update"/>
    <hyperlink ref="A127" location="'Table  108'!A1" display="Table 108- List of institutions/organisations providing data for the production of environment statistics, 2022"/>
    <hyperlink ref="A128" location="'Table  109'!A1" display="Table 109  - Environmental  education programmes and number of participants, 2022"/>
    <hyperlink ref="A129" location="'Table  110'!A1" display="Table 110 - Non-Government Organisations affiliated to the Ministry of Environment, Solid Waste Management and Climate Change, 2022"/>
    <hyperlink ref="A130" location="'Table  111, Table  112'!A1" display="Table 111 - Number of Environmental Impact Assessment (EIA) licences granted by type of project, 2013 - 2022"/>
    <hyperlink ref="A131" location="'Table  111, Table  112'!A17" display="Table 112- Number of Preliminary Environmental Report (PER) approvals granted by type of project, 2014 - 2023"/>
    <hyperlink ref="A132" location="'Table  113'!A1" display="Table 113  - No. of complaints received at the Pollution Prevention and Control Division by category, 2013 - 2022"/>
    <hyperlink ref="A133" location="'Table  114'!A1" display="Table 114 - Contraventions  established and notices issued by &quot;Police De L'Environnement&quot;, 2013 - 2022"/>
    <hyperlink ref="A134" location="'Table  115'!A1" display="Table 115- Number of offences detected against forest laws  by category, 2013 - 2022"/>
    <hyperlink ref="A136" location="'Table 116, Table 117'!A1" display="Table 116 - Households with members suffering from health problems related to air pollution by type of problem, Continuous Multi-Purpose Household Survey (CMPHS) 2001, Republic of Mauritius"/>
    <hyperlink ref="A137" location="'Table 116, Table 117'!A13" display="Table 117- Rating of the state of the environment by head of household surveyed, Continuous Multi-Purpose Household Survey (CMPHS) 2001, Republic of Mauritius"/>
    <hyperlink ref="A139" location="'Table 118, Table 119'!A19" display="Table 119  - Distribution of households surveyed by methods of carrying goods purchased, Continuous Multi-Purpose Household Survey (CMPHS) 2002, Republic of Mauritius"/>
    <hyperlink ref="A140" location="'Table 120, Table 121'!A1" display="Table 120 - Percentage distribution of households by response on solid waste issues, Continuous Multi-Purpose Household Survey (CMPHS) 2007, Republic of Mauritius"/>
    <hyperlink ref="A141" location="'Table 120, Table 121'!A13" display="Table 121 - Percentage distribution of households by environmental issues, Continuous Multi-Purpose Household Survey (CMPHS) 2007, Republic of Mauritius"/>
    <hyperlink ref="A143" location="'Table 122, Table  123'!A13" display="Table 123- Percentage distribution of households surveyed reporting on average kilometres travelled per year by type of vehicles owned, Continuous Multi-Purpose Household Survey (CMPHS) 2009, Republic of Mauritius"/>
    <hyperlink ref="A142" location="'Table 122, Table  123'!A1" display="Table 122 - Percentage distribution of households surveyed by type of vehicles owned, Continuous Multi-Purpose Household Survey (CMPHS) 2009, Republic of Mauritius"/>
    <hyperlink ref="A144" location="'Table  124, Table  125'!A1" display="Table 124- Percentage distribution of households surveyed by awareness of global environment challenges, Continuous Multi-Purpose Household Survey (CMPHS) 2009, Republic of Mauritius "/>
    <hyperlink ref="A145" location="'Table  124, Table  125'!A11" display="Table 125 - Percentage distribution of households surveyed by type and number of vehicles owned, Continuous Multi-Purpose Household Survey (CMPHS) 2009, Republic of Mauritius"/>
    <hyperlink ref="A146" location="'Table  126'!A1" display="Table 126 (a) - Number and percentage distribution of tourists interviewed by rating of the state of the environment at various sites, Survey of outgoing tourists, 2000 &amp; 2002"/>
    <hyperlink ref="A147" location="'Table  126'!A12" display="Table 126 (b) - Number and percentage distribution of tourists interviewed by rating of the state of the environment at various sites, Survey of outgoing tourists, 2004 &amp; 2006"/>
    <hyperlink ref="A148" location="'Table  126'!A23" display="Table 126 (c) - Number and percentage distribution of tourists interviewed by rating of the state of the environment at various sites, Survey of outgoing tourists, 2009"/>
    <hyperlink ref="A149" location="'Table 127, Table 128'!A1" display="Table 127  - Percentage distribution of households by awareness of environmental issues, Continuous Multi-Purpose Household Survey (CMPHS) 2012, Republic of Mauritius"/>
    <hyperlink ref="A150" location="'Table 127, Table 128'!A17" display="Table 128 -Number and Percentage distribution of households taking measures  to reduce/reuse/recycle waste, Continuous Multi-Purpose Household Survey (CMPHS) 2012, Republic of Mauritius"/>
    <hyperlink ref="A151" location="'Table 129'!A1" display="Table 129- Number and Percentage distribution of households  collecting  and using rainwater for household purposes, Continuous Multi-Purpose Household Survey (CMPHS) 2012, Republic of Mauritius "/>
    <hyperlink ref="A152" location="'Table 130'!A1" display="Table 130- Percentage distribution of households equipped with a solar water heater by geographical district, Continuous Multi-Purpose Household Survey (CMPHS) 2012, Republic of Mauritius"/>
    <hyperlink ref="A153" location="'Table 131, Table 132'!A1" display="Table 131 - Percentage distribution of households by awareness of environmental issues, Continuous Multi-Purpose Household Survey 2015, Republic of Mauritius"/>
    <hyperlink ref="A154" location="'Table 131, Table 132'!A14" display="Table 132  - Percentage distribution of households by awareness of &quot;Environmental Awareness Campaigns&quot;, Continuous Multi-Purpose Household Survey 2015, Republic of Mauritius"/>
    <hyperlink ref="A155" location="'Tables 133, 134, 135'!A1" display="Table 133  - Number and percentage distribution of households reporting on awareness of &quot;Say No to Plastic bags&quot; campaign by extent of success in reducing use of plastic bags, Continuous Multi-Purpose Household Survey 2015, Republic of Mauritius"/>
    <hyperlink ref="A156" location="'Tables 133, 134, 135'!A12" display="Table 134 -Number and Percentage distribution of households reporting on extent of use of reusable long-lasting and eco-friendly shopping bags, Continuous Multi-Purpose Household Survey 2015, Republic of Mauritius"/>
    <hyperlink ref="A157" location="'Tables 133, 134, 135'!A23" display="Table 135 - Number and percentage of households by main option favoured to reduce plastic bags in the country, Continuous Multi-Purpose Household Survey 2015, Republic of Mauritius"/>
    <hyperlink ref="A158" location="'Tables 136, 137, 138'!A1" display="Table 136 - Number and percentage of households reporting on availability of drop-off bins in their locality for the disposal of segregated wastes, Continuous Multi-Purpose Household Survey 2015, Republic of Mauritius"/>
    <hyperlink ref="A159" location="'Tables 136, 137, 138'!A11" display="Table 137- Number and percentage of households reporting on segregation of wastes generated for recycling including composting, Continuous Multi-Purpose Household Survey 2015, Republic of Mauritius"/>
    <hyperlink ref="A160" location="'Tables 136, 137, 138'!A20" display="Table 138 - Percentage of households reporting on segregation of wastes generated for recycling including composting by type of wastes, Continuous Multi-Purpose Household Survey 2015, Republic of Mauritius"/>
    <hyperlink ref="A161" location="'Tables 139, 140, 141'!A1" display="Table 139  - Percentage of households reporting on disposal of segregated wastes by type of disposal method, Continuous Multi-Purpose Household Survey 2015, Republic of Mauritius"/>
    <hyperlink ref="A162" location="'Tables 139, 140, 141'!A12" display="Table 140 - Percentage of households reporting on difficulties to dispose of segregated wastes for recycling, Continuous Multi-Purpose Household Survey 2015, Republic of Mauritius"/>
    <hyperlink ref="A163" location="'Tables 139, 140, 141'!A26" display="Table 141 - Percentage of households that would consider to start segregation of waste for recycling, Continuous Multi-Purpose Household Survey 2015, Republic of Mauritius"/>
    <hyperlink ref="A164" location="'Table 142, Table 143'!A1" display="Table 142 - Percentage of households reporting on means to enhance participation in waste segregation, Continuous Multi-Purpose Household Survey 2015, Republic of Mauritius"/>
    <hyperlink ref="A165" location="'Table 142, Table 143'!A11" display="Table 143- Percentage of households reporting on disposal of some selected waste, Continuous Multi-Purpose Household Survey 2015, Republic of Mauritius"/>
    <hyperlink ref="A166" location="'Table 144, Table 145'!A1" display="Table 144  - Percentage of households reporting on engagement in activities related to environmental protection, Continuous Multi-Purpose Household Survey 2015, Republic of Mauritius"/>
    <hyperlink ref="A167" location="'Table 144, Table 145'!A12" display="Table 145- Percentage of households reporting on awareness of &quot;Climate Change&quot;, Continuous Multi-Purpose Household Survey 2015, Republic of Mauritius"/>
    <hyperlink ref="A168" location="'Table 146'!A1" display="Table 146 - Percentage of households reporting on &quot;Climate Changes&quot; affecting their household, Continuous Multi-Purpose Household Survey 2015, Republic of Mauritius"/>
    <hyperlink ref="A169" location="'Table 147'!A1" display="Table 147 - Percentage distribution of establishments taking measures to reduce energy consumption, Census of Economic Activities 2013 - Small Establishments, Republic of Mauritius"/>
    <hyperlink ref="A170" location="'Table 148'!A1" display="Table 148- Percentage distribution of establishments taking measures to reduce water consumption, Census of Economic Activities 2013 - Small Establishments, Republic of Mauritius"/>
    <hyperlink ref="A49" location="'Table 37,Table 38'!A11" display="Table 38  - Noise monitoring surveillance after office hours and during weekends by &quot;Noise Flying Squad&quot;, Ministry of Health and Wellness, 2015 - 2020"/>
    <hyperlink ref="A51" location="'Table 39'!A1" display="Table 39- Land under irrigation, 2012 - 2021"/>
    <hyperlink ref="A52" location="'Table 40,Table 41'!A1" display="Table 40- Deforestation rate of forestland, 2012 - 2021"/>
    <hyperlink ref="A53" location="'Table 40,Table 41'!A8" display="Table 41- Local production of logs, poles and fuelwood, 2012 - 2021"/>
    <hyperlink ref="A54" location="'Table 42'!A1" display="Table 42 - Forest area by primary designated function, Republic of Mauritius, 2000 - 2020"/>
    <hyperlink ref="A55" location="'Table 43,Table 44'!A1" display="Table 43 - Imports and value (c.i.f) of forest products, 2012 - 2021"/>
    <hyperlink ref="A56" location="'Table 43,Table 44'!A18" display="Table 44  - Domestic exports and value (f.o.b) of forest products, 2014 - 2023"/>
    <hyperlink ref="A57" location="'Tables 45, 46, 47'!A1" display="Table 45 - Annual fish catch of the coastal (artisanal) fishery by gear - type, 2012 - 2021"/>
    <hyperlink ref="A58" location="'Tables 45, 46, 47'!A15" display="Table 46  - Annual catch by banks, 2012 - 2021"/>
    <hyperlink ref="A59" location="'Tables 45, 46, 47'!A31" display="Table 47  - Aquaculture production by species, 2019 - 2023"/>
    <hyperlink ref="A138" location="'Table 118, Table 119'!A1" display="Table 118- Percentage distribution of households surveyed by specified environment problem,Continuous Multi-Purpose Household Survey (CMPHS) 2002, Republic of Mauritius"/>
    <hyperlink ref="A96" location="'Table  78'!A1" display="Table 78 - Housing units occupied by private households1, households and population by geographical location and method of refuse disposal - 2022 Housing Census"/>
    <hyperlink ref="A97" location="'Table 79'!Print_Area" display="Table 79- Housing units occupied by private households1, households and population by geographical location  and availability of domestic  water tank/reservoir2 - 2022 Housing Census"/>
    <hyperlink ref="A98" location="'Table  80'!A1" display="Table 80 - Residential and partly residential buildings located next to a river/canal by distance separating them in metres - 2022 Housing Census"/>
    <hyperlink ref="A99" location="'Table  81'!A1" display="Table 81- Housing units occupied by private households, households and population by geographical location and availability of electricity through CEB, photovoltaic and other sources - 2022 Housing Census"/>
    <hyperlink ref="A100" location="'Table  82'!A1" display="Table 82 - Housing units occupied by private households, households and population by geographical location and availability of selected household amenities - 2022 Housing Census"/>
    <hyperlink ref="A106" location="'Table 88'!A1" display="Table 88- Enteritis and other diarrhoeal diseases, 2013- 2022"/>
    <hyperlink ref="A107" location="'Table 89'!A1" display="Table 89 - New cases of certain notifiable diseases reported to sanitary authorities, 2012 - 2021"/>
    <hyperlink ref="A108" location="'Tables 90, 91, 92'!A1" display="Table 90- Incidence rate 1 of selected notifiable diseases reported to sanitary authorities, 2013 - 2022"/>
    <hyperlink ref="A109" location="'Tables 90, 91, 92'!A14" display="Table 91 - Death due to selected diseases , 2014 - 2023"/>
    <hyperlink ref="A110" location="'Tables 90, 91, 92'!A23" display="Table 92-First attendances for the treatment of gastro-enteritis at community hospitals, medi-clinics, area health centres and community health centres, by sex, 2013  - 2022"/>
  </hyperlinks>
  <pageMargins left="0.42" right="0.17" top="0.31" bottom="0.12" header="0.17" footer="0.05"/>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L41"/>
  <sheetViews>
    <sheetView topLeftCell="A37" workbookViewId="0">
      <selection activeCell="O10" sqref="O10"/>
    </sheetView>
  </sheetViews>
  <sheetFormatPr defaultColWidth="8.7109375" defaultRowHeight="15" x14ac:dyDescent="0.25"/>
  <cols>
    <col min="1" max="1" width="13.28515625" style="102" customWidth="1"/>
    <col min="2" max="2" width="8.42578125" style="102" customWidth="1"/>
    <col min="3" max="3" width="10.140625" style="102" customWidth="1"/>
    <col min="4" max="4" width="9.85546875" style="102" customWidth="1"/>
    <col min="5" max="5" width="10.42578125" style="102" customWidth="1"/>
    <col min="6" max="6" width="9.85546875" style="102" customWidth="1"/>
    <col min="7" max="7" width="10.7109375" style="102" customWidth="1"/>
    <col min="8" max="8" width="9.85546875" style="102" customWidth="1"/>
    <col min="9" max="9" width="10" style="102" customWidth="1"/>
    <col min="10" max="10" width="9.7109375" style="102" customWidth="1"/>
    <col min="11" max="11" width="10" style="102" customWidth="1"/>
    <col min="12" max="16384" width="8.7109375" style="102"/>
  </cols>
  <sheetData>
    <row r="1" spans="1:12" ht="15.75" x14ac:dyDescent="0.25">
      <c r="A1" s="390" t="s">
        <v>1946</v>
      </c>
      <c r="B1" s="61"/>
      <c r="C1" s="61"/>
      <c r="D1" s="61"/>
      <c r="E1" s="61"/>
      <c r="F1" s="61"/>
      <c r="G1" s="61"/>
      <c r="H1" s="61"/>
      <c r="I1" s="61"/>
      <c r="J1" s="61"/>
      <c r="K1" s="61"/>
    </row>
    <row r="2" spans="1:12" ht="32.25" customHeight="1" x14ac:dyDescent="0.25">
      <c r="A2" s="2099" t="s">
        <v>3105</v>
      </c>
      <c r="B2" s="2100"/>
      <c r="C2" s="2100"/>
      <c r="D2" s="2100"/>
      <c r="E2" s="2100"/>
      <c r="F2" s="2100"/>
      <c r="G2" s="2100"/>
      <c r="H2" s="2100"/>
      <c r="I2" s="2100"/>
      <c r="J2" s="2100"/>
      <c r="K2" s="2100"/>
    </row>
    <row r="3" spans="1:12" ht="14.25" customHeight="1" x14ac:dyDescent="0.25">
      <c r="A3" s="415"/>
      <c r="B3" s="416"/>
      <c r="C3" s="416"/>
      <c r="D3" s="416"/>
      <c r="E3" s="416"/>
      <c r="F3" s="416"/>
      <c r="G3" s="416"/>
      <c r="H3" s="416"/>
      <c r="I3" s="416"/>
      <c r="J3" s="416"/>
      <c r="K3" s="417"/>
      <c r="L3" s="417" t="s">
        <v>193</v>
      </c>
    </row>
    <row r="4" spans="1:12" ht="45" customHeight="1" x14ac:dyDescent="0.25">
      <c r="A4" s="2101" t="s">
        <v>291</v>
      </c>
      <c r="B4" s="2102"/>
      <c r="C4" s="418">
        <v>2015</v>
      </c>
      <c r="D4" s="418">
        <v>2016</v>
      </c>
      <c r="E4" s="418">
        <v>2017</v>
      </c>
      <c r="F4" s="418">
        <v>2018</v>
      </c>
      <c r="G4" s="418">
        <v>2019</v>
      </c>
      <c r="H4" s="418">
        <v>2020</v>
      </c>
      <c r="I4" s="418">
        <v>2021</v>
      </c>
      <c r="J4" s="418">
        <v>2022</v>
      </c>
      <c r="K4" s="1655">
        <v>2023</v>
      </c>
      <c r="L4" s="1494">
        <v>2024</v>
      </c>
    </row>
    <row r="5" spans="1:12" ht="22.5" customHeight="1" x14ac:dyDescent="0.25">
      <c r="A5" s="2097" t="s">
        <v>66</v>
      </c>
      <c r="B5" s="419" t="s">
        <v>45</v>
      </c>
      <c r="C5" s="1656">
        <v>1010</v>
      </c>
      <c r="D5" s="1656">
        <v>1011</v>
      </c>
      <c r="E5" s="1656">
        <v>1015.4</v>
      </c>
      <c r="F5" s="1656">
        <v>1008.9</v>
      </c>
      <c r="G5" s="1656">
        <v>1014.6</v>
      </c>
      <c r="H5" s="1656">
        <v>1011.2778225806452</v>
      </c>
      <c r="I5" s="1258">
        <v>1012.0895161290322</v>
      </c>
      <c r="J5" s="1258">
        <v>1012</v>
      </c>
      <c r="K5" s="1495">
        <v>1014.3</v>
      </c>
      <c r="L5" s="1495">
        <v>1008.0629032258064</v>
      </c>
    </row>
    <row r="6" spans="1:12" ht="24.75" customHeight="1" x14ac:dyDescent="0.25">
      <c r="A6" s="2097"/>
      <c r="B6" s="419" t="s">
        <v>103</v>
      </c>
      <c r="C6" s="1657">
        <v>1016.1</v>
      </c>
      <c r="D6" s="1657">
        <v>1016</v>
      </c>
      <c r="E6" s="1657">
        <v>1019.6</v>
      </c>
      <c r="F6" s="1657">
        <v>1017.2</v>
      </c>
      <c r="G6" s="1657">
        <v>1018.2</v>
      </c>
      <c r="H6" s="1657">
        <v>1016.2</v>
      </c>
      <c r="I6" s="1657">
        <v>1017</v>
      </c>
      <c r="J6" s="1657">
        <v>1021.1</v>
      </c>
      <c r="K6" s="1657">
        <v>1019.6</v>
      </c>
      <c r="L6" s="1657">
        <v>1015</v>
      </c>
    </row>
    <row r="7" spans="1:12" ht="24.75" customHeight="1" x14ac:dyDescent="0.25">
      <c r="A7" s="2098"/>
      <c r="B7" s="420" t="s">
        <v>104</v>
      </c>
      <c r="C7" s="1658">
        <v>1000.7</v>
      </c>
      <c r="D7" s="1658">
        <v>1005.5</v>
      </c>
      <c r="E7" s="1658">
        <v>1010.2</v>
      </c>
      <c r="F7" s="1658">
        <v>982.3</v>
      </c>
      <c r="G7" s="1658">
        <v>1009.9</v>
      </c>
      <c r="H7" s="1658">
        <v>1000</v>
      </c>
      <c r="I7" s="1658">
        <v>1005.5</v>
      </c>
      <c r="J7" s="1658">
        <v>1005.1</v>
      </c>
      <c r="K7" s="1657">
        <v>1008.4</v>
      </c>
      <c r="L7" s="1657">
        <v>994</v>
      </c>
    </row>
    <row r="8" spans="1:12" ht="22.5" customHeight="1" x14ac:dyDescent="0.25">
      <c r="A8" s="2096" t="s">
        <v>67</v>
      </c>
      <c r="B8" s="421" t="s">
        <v>45</v>
      </c>
      <c r="C8" s="1659">
        <v>1013</v>
      </c>
      <c r="D8" s="1659">
        <v>1011.9</v>
      </c>
      <c r="E8" s="1659">
        <v>1013.4</v>
      </c>
      <c r="F8" s="1659">
        <v>1012.6</v>
      </c>
      <c r="G8" s="1659">
        <v>1013</v>
      </c>
      <c r="H8" s="1659">
        <v>1012.5554597701149</v>
      </c>
      <c r="I8" s="1659">
        <v>1013.0446428571429</v>
      </c>
      <c r="J8" s="1659">
        <v>1009.2</v>
      </c>
      <c r="K8" s="1659">
        <v>1014.1</v>
      </c>
      <c r="L8" s="1659">
        <v>1012.4785714285714</v>
      </c>
    </row>
    <row r="9" spans="1:12" ht="22.5" customHeight="1" x14ac:dyDescent="0.25">
      <c r="A9" s="2097"/>
      <c r="B9" s="419" t="s">
        <v>103</v>
      </c>
      <c r="C9" s="1657">
        <v>1017.8</v>
      </c>
      <c r="D9" s="1657">
        <v>1018.7</v>
      </c>
      <c r="E9" s="1657">
        <v>1018.2</v>
      </c>
      <c r="F9" s="1657">
        <v>1018.1</v>
      </c>
      <c r="G9" s="1657">
        <v>1018.2</v>
      </c>
      <c r="H9" s="1657">
        <v>1017.6</v>
      </c>
      <c r="I9" s="1657">
        <v>1016.1</v>
      </c>
      <c r="J9" s="1657">
        <v>1014.8</v>
      </c>
      <c r="K9" s="1657">
        <v>1018.8</v>
      </c>
      <c r="L9" s="1657">
        <v>1017.7</v>
      </c>
    </row>
    <row r="10" spans="1:12" ht="22.5" customHeight="1" x14ac:dyDescent="0.25">
      <c r="A10" s="2098"/>
      <c r="B10" s="420" t="s">
        <v>104</v>
      </c>
      <c r="C10" s="1658">
        <v>1001.5</v>
      </c>
      <c r="D10" s="1658">
        <v>1004.3</v>
      </c>
      <c r="E10" s="1658">
        <v>1005.1</v>
      </c>
      <c r="F10" s="1658">
        <v>1008.9</v>
      </c>
      <c r="G10" s="1658">
        <v>1007</v>
      </c>
      <c r="H10" s="1658">
        <v>1004.2</v>
      </c>
      <c r="I10" s="1658">
        <v>1008.7</v>
      </c>
      <c r="J10" s="1658">
        <v>999</v>
      </c>
      <c r="K10" s="1658">
        <v>1008.3</v>
      </c>
      <c r="L10" s="1658">
        <v>998.9</v>
      </c>
    </row>
    <row r="11" spans="1:12" ht="22.5" customHeight="1" x14ac:dyDescent="0.25">
      <c r="A11" s="2096" t="s">
        <v>68</v>
      </c>
      <c r="B11" s="421" t="s">
        <v>45</v>
      </c>
      <c r="C11" s="1659">
        <v>1013.8</v>
      </c>
      <c r="D11" s="1659">
        <v>1013.9</v>
      </c>
      <c r="E11" s="1659">
        <v>1013</v>
      </c>
      <c r="F11" s="1659">
        <v>1011.5</v>
      </c>
      <c r="G11" s="1659">
        <v>1011.9</v>
      </c>
      <c r="H11" s="1659">
        <v>1011.0689516129032</v>
      </c>
      <c r="I11" s="1659">
        <v>1011.4798387096774</v>
      </c>
      <c r="J11" s="1659">
        <v>1011.5</v>
      </c>
      <c r="K11" s="1659">
        <v>1012.8</v>
      </c>
      <c r="L11" s="1659">
        <v>1015.9596774193549</v>
      </c>
    </row>
    <row r="12" spans="1:12" ht="22.5" customHeight="1" x14ac:dyDescent="0.25">
      <c r="A12" s="2097"/>
      <c r="B12" s="419" t="s">
        <v>103</v>
      </c>
      <c r="C12" s="1657">
        <v>1019.2</v>
      </c>
      <c r="D12" s="1657">
        <v>1019.8</v>
      </c>
      <c r="E12" s="1657">
        <v>1019.1</v>
      </c>
      <c r="F12" s="1657">
        <v>1016.4</v>
      </c>
      <c r="G12" s="1657">
        <v>1016.4</v>
      </c>
      <c r="H12" s="1657">
        <v>1019.1</v>
      </c>
      <c r="I12" s="1657">
        <v>1016.1</v>
      </c>
      <c r="J12" s="1657">
        <v>1016.5</v>
      </c>
      <c r="K12" s="1657">
        <v>1017.3</v>
      </c>
      <c r="L12" s="1657">
        <v>1020.7</v>
      </c>
    </row>
    <row r="13" spans="1:12" ht="22.5" customHeight="1" x14ac:dyDescent="0.25">
      <c r="A13" s="2098"/>
      <c r="B13" s="420" t="s">
        <v>104</v>
      </c>
      <c r="C13" s="1658">
        <v>1004.3</v>
      </c>
      <c r="D13" s="1658">
        <v>1009.3</v>
      </c>
      <c r="E13" s="1658">
        <v>1004.9</v>
      </c>
      <c r="F13" s="1658">
        <v>1001</v>
      </c>
      <c r="G13" s="1658">
        <v>1007</v>
      </c>
      <c r="H13" s="1658">
        <v>1004.5</v>
      </c>
      <c r="I13" s="1658">
        <v>1002.6</v>
      </c>
      <c r="J13" s="1658">
        <v>1006.1</v>
      </c>
      <c r="K13" s="1658">
        <v>1007.5</v>
      </c>
      <c r="L13" s="1658">
        <v>1010.3</v>
      </c>
    </row>
    <row r="14" spans="1:12" ht="22.5" customHeight="1" x14ac:dyDescent="0.25">
      <c r="A14" s="2096" t="s">
        <v>69</v>
      </c>
      <c r="B14" s="421" t="s">
        <v>45</v>
      </c>
      <c r="C14" s="1659">
        <v>1013.8</v>
      </c>
      <c r="D14" s="1659">
        <v>1015.1</v>
      </c>
      <c r="E14" s="1659">
        <v>1016.2</v>
      </c>
      <c r="F14" s="1659">
        <v>1014.8</v>
      </c>
      <c r="G14" s="1659">
        <v>1015.1</v>
      </c>
      <c r="H14" s="1659">
        <v>1016.0852777777776</v>
      </c>
      <c r="I14" s="1659">
        <v>1016.0533333333333</v>
      </c>
      <c r="J14" s="1659">
        <v>1014.9</v>
      </c>
      <c r="K14" s="1659">
        <v>1014.1</v>
      </c>
      <c r="L14" s="1659">
        <v>1014.8766666666666</v>
      </c>
    </row>
    <row r="15" spans="1:12" ht="22.5" customHeight="1" x14ac:dyDescent="0.25">
      <c r="A15" s="2097"/>
      <c r="B15" s="419" t="s">
        <v>103</v>
      </c>
      <c r="C15" s="1657">
        <v>1020</v>
      </c>
      <c r="D15" s="1657">
        <v>1019.9</v>
      </c>
      <c r="E15" s="1657">
        <v>1019.9</v>
      </c>
      <c r="F15" s="1657">
        <v>1020.7</v>
      </c>
      <c r="G15" s="1657">
        <v>1019.8</v>
      </c>
      <c r="H15" s="1657">
        <v>1022.7</v>
      </c>
      <c r="I15" s="1657">
        <v>1019.3</v>
      </c>
      <c r="J15" s="1657">
        <v>1018.9</v>
      </c>
      <c r="K15" s="1657">
        <v>1019.1</v>
      </c>
      <c r="L15" s="1657">
        <v>1020.9</v>
      </c>
    </row>
    <row r="16" spans="1:12" ht="22.5" customHeight="1" x14ac:dyDescent="0.25">
      <c r="A16" s="2098"/>
      <c r="B16" s="420" t="s">
        <v>104</v>
      </c>
      <c r="C16" s="1658">
        <v>1007.7</v>
      </c>
      <c r="D16" s="1658">
        <v>1010.9</v>
      </c>
      <c r="E16" s="1658">
        <v>1009</v>
      </c>
      <c r="F16" s="1658">
        <v>1006.3</v>
      </c>
      <c r="G16" s="1658">
        <v>1010.4</v>
      </c>
      <c r="H16" s="1658">
        <v>1006.7</v>
      </c>
      <c r="I16" s="1658">
        <v>1011.7</v>
      </c>
      <c r="J16" s="1658">
        <v>1009.4</v>
      </c>
      <c r="K16" s="1658">
        <v>1010.4</v>
      </c>
      <c r="L16" s="1658">
        <v>1010.6</v>
      </c>
    </row>
    <row r="17" spans="1:12" ht="22.5" customHeight="1" x14ac:dyDescent="0.25">
      <c r="A17" s="2096" t="s">
        <v>51</v>
      </c>
      <c r="B17" s="421" t="s">
        <v>45</v>
      </c>
      <c r="C17" s="1659">
        <v>1018.1</v>
      </c>
      <c r="D17" s="1659">
        <v>1018.2</v>
      </c>
      <c r="E17" s="1659">
        <v>1019</v>
      </c>
      <c r="F17" s="1659">
        <v>1017.7</v>
      </c>
      <c r="G17" s="1659">
        <v>1017.7</v>
      </c>
      <c r="H17" s="1659">
        <v>1018.7581989247313</v>
      </c>
      <c r="I17" s="1659">
        <v>1016.6</v>
      </c>
      <c r="J17" s="1659">
        <v>1017.9</v>
      </c>
      <c r="K17" s="1659">
        <v>1017.7</v>
      </c>
      <c r="L17" s="1659">
        <v>1017.5596774193546</v>
      </c>
    </row>
    <row r="18" spans="1:12" ht="22.5" customHeight="1" x14ac:dyDescent="0.25">
      <c r="A18" s="2097"/>
      <c r="B18" s="419" t="s">
        <v>103</v>
      </c>
      <c r="C18" s="1657">
        <v>1021.9</v>
      </c>
      <c r="D18" s="1657">
        <v>1025</v>
      </c>
      <c r="E18" s="1657">
        <v>1022.7</v>
      </c>
      <c r="F18" s="1657">
        <v>1023</v>
      </c>
      <c r="G18" s="1657">
        <v>1021.3</v>
      </c>
      <c r="H18" s="1657">
        <v>1024</v>
      </c>
      <c r="I18" s="1657">
        <v>1021.6</v>
      </c>
      <c r="J18" s="1657">
        <v>1022</v>
      </c>
      <c r="K18" s="1657">
        <v>1021.9</v>
      </c>
      <c r="L18" s="1657">
        <v>1023.1</v>
      </c>
    </row>
    <row r="19" spans="1:12" ht="22.5" customHeight="1" x14ac:dyDescent="0.25">
      <c r="A19" s="2098"/>
      <c r="B19" s="420" t="s">
        <v>104</v>
      </c>
      <c r="C19" s="1658">
        <v>1013.6</v>
      </c>
      <c r="D19" s="1658">
        <v>1010.2</v>
      </c>
      <c r="E19" s="1658">
        <v>1015.2</v>
      </c>
      <c r="F19" s="1658">
        <v>1012.2</v>
      </c>
      <c r="G19" s="1658">
        <v>1010.6</v>
      </c>
      <c r="H19" s="1658">
        <v>1013.6</v>
      </c>
      <c r="I19" s="1658">
        <v>1011</v>
      </c>
      <c r="J19" s="1658">
        <v>1011.8</v>
      </c>
      <c r="K19" s="1658">
        <v>1010.8</v>
      </c>
      <c r="L19" s="1658">
        <v>1012.2</v>
      </c>
    </row>
    <row r="20" spans="1:12" ht="22.5" customHeight="1" x14ac:dyDescent="0.25">
      <c r="A20" s="2096" t="s">
        <v>70</v>
      </c>
      <c r="B20" s="421" t="s">
        <v>45</v>
      </c>
      <c r="C20" s="1659">
        <v>1018.5</v>
      </c>
      <c r="D20" s="1659">
        <v>1022.1</v>
      </c>
      <c r="E20" s="1659">
        <v>1019.8</v>
      </c>
      <c r="F20" s="1659">
        <v>1019.4</v>
      </c>
      <c r="G20" s="1659">
        <v>1019.8</v>
      </c>
      <c r="H20" s="1659">
        <v>1020.4351388888889</v>
      </c>
      <c r="I20" s="1659">
        <v>1020.3</v>
      </c>
      <c r="J20" s="1659">
        <v>1020.1</v>
      </c>
      <c r="K20" s="1659">
        <v>1019.6</v>
      </c>
      <c r="L20" s="1659">
        <v>1019.8133333333333</v>
      </c>
    </row>
    <row r="21" spans="1:12" ht="22.5" customHeight="1" x14ac:dyDescent="0.25">
      <c r="A21" s="2097"/>
      <c r="B21" s="419" t="s">
        <v>103</v>
      </c>
      <c r="C21" s="1657">
        <v>1024.7</v>
      </c>
      <c r="D21" s="1657">
        <v>1026.5</v>
      </c>
      <c r="E21" s="1657">
        <v>1025.3</v>
      </c>
      <c r="F21" s="1657">
        <v>1023.3</v>
      </c>
      <c r="G21" s="1657">
        <v>1024.5</v>
      </c>
      <c r="H21" s="1657">
        <v>1023.9</v>
      </c>
      <c r="I21" s="1657">
        <v>1024.9000000000001</v>
      </c>
      <c r="J21" s="1657">
        <v>1025.0999999999999</v>
      </c>
      <c r="K21" s="1657">
        <v>1024.8</v>
      </c>
      <c r="L21" s="1657">
        <v>1023.8</v>
      </c>
    </row>
    <row r="22" spans="1:12" ht="22.5" customHeight="1" x14ac:dyDescent="0.25">
      <c r="A22" s="2098"/>
      <c r="B22" s="420" t="s">
        <v>104</v>
      </c>
      <c r="C22" s="1658">
        <v>1011.4</v>
      </c>
      <c r="D22" s="1658">
        <v>1017.1</v>
      </c>
      <c r="E22" s="1658">
        <v>1015.4</v>
      </c>
      <c r="F22" s="1658">
        <v>1013.6</v>
      </c>
      <c r="G22" s="1658">
        <v>1009</v>
      </c>
      <c r="H22" s="1658">
        <v>1015.5</v>
      </c>
      <c r="I22" s="1658">
        <v>1017.3</v>
      </c>
      <c r="J22" s="1658">
        <v>1015.5</v>
      </c>
      <c r="K22" s="1658">
        <v>1014.2</v>
      </c>
      <c r="L22" s="1658">
        <v>1014.5</v>
      </c>
    </row>
    <row r="23" spans="1:12" ht="22.5" customHeight="1" x14ac:dyDescent="0.25">
      <c r="A23" s="2096" t="s">
        <v>71</v>
      </c>
      <c r="B23" s="421" t="s">
        <v>45</v>
      </c>
      <c r="C23" s="1659">
        <v>1022</v>
      </c>
      <c r="D23" s="1659">
        <v>1021.5</v>
      </c>
      <c r="E23" s="1659">
        <v>1020.1</v>
      </c>
      <c r="F23" s="1659">
        <v>1007.2</v>
      </c>
      <c r="G23" s="1659">
        <v>1019.7</v>
      </c>
      <c r="H23" s="1659">
        <v>1020.6106182795701</v>
      </c>
      <c r="I23" s="1659">
        <v>1022.7580645161289</v>
      </c>
      <c r="J23" s="1659">
        <v>1023.5</v>
      </c>
      <c r="K23" s="1659">
        <v>1022.3</v>
      </c>
      <c r="L23" s="1659">
        <v>1020.1036559139786</v>
      </c>
    </row>
    <row r="24" spans="1:12" ht="22.5" customHeight="1" x14ac:dyDescent="0.25">
      <c r="A24" s="2097"/>
      <c r="B24" s="419" t="s">
        <v>103</v>
      </c>
      <c r="C24" s="1657">
        <v>1025.5</v>
      </c>
      <c r="D24" s="1657">
        <v>1022.7</v>
      </c>
      <c r="E24" s="1657">
        <v>1024.7</v>
      </c>
      <c r="F24" s="1657">
        <v>1026.0999999999999</v>
      </c>
      <c r="G24" s="1657">
        <v>1028.2</v>
      </c>
      <c r="H24" s="1657">
        <v>1025.3</v>
      </c>
      <c r="I24" s="1657">
        <v>1027.8</v>
      </c>
      <c r="J24" s="1657">
        <v>1029.2</v>
      </c>
      <c r="K24" s="1657">
        <v>1027.0999999999999</v>
      </c>
      <c r="L24" s="1657">
        <v>1025.5</v>
      </c>
    </row>
    <row r="25" spans="1:12" ht="22.5" customHeight="1" x14ac:dyDescent="0.25">
      <c r="A25" s="2098"/>
      <c r="B25" s="420" t="s">
        <v>104</v>
      </c>
      <c r="C25" s="1658">
        <v>1015.8</v>
      </c>
      <c r="D25" s="1658">
        <v>1020.1</v>
      </c>
      <c r="E25" s="1658">
        <v>1014.8</v>
      </c>
      <c r="F25" s="1658">
        <v>1016.7</v>
      </c>
      <c r="G25" s="1658">
        <v>1014.1</v>
      </c>
      <c r="H25" s="1658">
        <v>1016.5</v>
      </c>
      <c r="I25" s="1658">
        <v>1018.8</v>
      </c>
      <c r="J25" s="1658">
        <v>1016.9</v>
      </c>
      <c r="K25" s="1658">
        <v>1017.2</v>
      </c>
      <c r="L25" s="1658">
        <v>1013.7</v>
      </c>
    </row>
    <row r="26" spans="1:12" ht="22.5" customHeight="1" x14ac:dyDescent="0.25">
      <c r="A26" s="2096" t="s">
        <v>72</v>
      </c>
      <c r="B26" s="421" t="s">
        <v>45</v>
      </c>
      <c r="C26" s="1659">
        <v>1020.7</v>
      </c>
      <c r="D26" s="1659">
        <v>1022.7</v>
      </c>
      <c r="E26" s="1659">
        <v>1020.8</v>
      </c>
      <c r="F26" s="1659">
        <v>1022.9</v>
      </c>
      <c r="G26" s="1659">
        <v>1021.4</v>
      </c>
      <c r="H26" s="1659">
        <v>1021.0567204301075</v>
      </c>
      <c r="I26" s="1659">
        <v>1021.2145161290322</v>
      </c>
      <c r="J26" s="1659">
        <v>1022</v>
      </c>
      <c r="K26" s="1659">
        <v>1022</v>
      </c>
      <c r="L26" s="1659">
        <v>1021.578064516129</v>
      </c>
    </row>
    <row r="27" spans="1:12" ht="22.5" customHeight="1" x14ac:dyDescent="0.25">
      <c r="A27" s="2097"/>
      <c r="B27" s="419" t="s">
        <v>103</v>
      </c>
      <c r="C27" s="1657">
        <v>1026.5999999999999</v>
      </c>
      <c r="D27" s="1657">
        <v>1028.4000000000001</v>
      </c>
      <c r="E27" s="1657">
        <v>1026</v>
      </c>
      <c r="F27" s="1657">
        <v>1028.9000000000001</v>
      </c>
      <c r="G27" s="1657">
        <v>1025.7</v>
      </c>
      <c r="H27" s="1657">
        <v>1026.9000000000001</v>
      </c>
      <c r="I27" s="1657">
        <v>1026.9000000000001</v>
      </c>
      <c r="J27" s="1657">
        <v>1026</v>
      </c>
      <c r="K27" s="1657">
        <v>1028.9000000000001</v>
      </c>
      <c r="L27" s="1657">
        <v>1027</v>
      </c>
    </row>
    <row r="28" spans="1:12" ht="22.5" customHeight="1" x14ac:dyDescent="0.25">
      <c r="A28" s="2098"/>
      <c r="B28" s="420" t="s">
        <v>104</v>
      </c>
      <c r="C28" s="1658">
        <v>1017.1</v>
      </c>
      <c r="D28" s="1658">
        <v>1016.7</v>
      </c>
      <c r="E28" s="1658">
        <v>1015</v>
      </c>
      <c r="F28" s="1658">
        <v>1017.1</v>
      </c>
      <c r="G28" s="1658">
        <v>1017.7</v>
      </c>
      <c r="H28" s="1658">
        <v>1016.5</v>
      </c>
      <c r="I28" s="1658">
        <v>1016.5</v>
      </c>
      <c r="J28" s="1658">
        <v>1015.3</v>
      </c>
      <c r="K28" s="1658">
        <v>1016.4</v>
      </c>
      <c r="L28" s="1658">
        <v>1017.1</v>
      </c>
    </row>
    <row r="29" spans="1:12" ht="22.5" customHeight="1" x14ac:dyDescent="0.25">
      <c r="A29" s="2096" t="s">
        <v>73</v>
      </c>
      <c r="B29" s="421" t="s">
        <v>45</v>
      </c>
      <c r="C29" s="1659">
        <v>1022.1</v>
      </c>
      <c r="D29" s="1659">
        <v>1022.7</v>
      </c>
      <c r="E29" s="1659">
        <v>1020</v>
      </c>
      <c r="F29" s="1659">
        <v>1021.6</v>
      </c>
      <c r="G29" s="1659">
        <v>1020.4</v>
      </c>
      <c r="H29" s="1659">
        <v>1019.8444444444445</v>
      </c>
      <c r="I29" s="1659">
        <v>1021.4899999999999</v>
      </c>
      <c r="J29" s="1659">
        <v>1021.9</v>
      </c>
      <c r="K29" s="1659">
        <v>1020.7</v>
      </c>
      <c r="L29" s="1659">
        <v>1020.5</v>
      </c>
    </row>
    <row r="30" spans="1:12" ht="22.5" customHeight="1" x14ac:dyDescent="0.25">
      <c r="A30" s="2097"/>
      <c r="B30" s="419" t="s">
        <v>103</v>
      </c>
      <c r="C30" s="1657">
        <v>1024.8</v>
      </c>
      <c r="D30" s="1657">
        <v>1028.2</v>
      </c>
      <c r="E30" s="1657">
        <v>1024.8</v>
      </c>
      <c r="F30" s="1657">
        <v>1026.2</v>
      </c>
      <c r="G30" s="1657">
        <v>1025.3</v>
      </c>
      <c r="H30" s="1657">
        <v>1024.4000000000001</v>
      </c>
      <c r="I30" s="1657">
        <v>1025.9000000000001</v>
      </c>
      <c r="J30" s="1657">
        <v>1025.4000000000001</v>
      </c>
      <c r="K30" s="1657">
        <v>1024.3</v>
      </c>
      <c r="L30" s="1657">
        <v>1024.9000000000001</v>
      </c>
    </row>
    <row r="31" spans="1:12" ht="22.5" customHeight="1" x14ac:dyDescent="0.25">
      <c r="A31" s="2098"/>
      <c r="B31" s="420" t="s">
        <v>104</v>
      </c>
      <c r="C31" s="1658">
        <v>1014.4</v>
      </c>
      <c r="D31" s="1658">
        <v>1016.9</v>
      </c>
      <c r="E31" s="1658">
        <v>1012.4</v>
      </c>
      <c r="F31" s="1658">
        <v>1016.4</v>
      </c>
      <c r="G31" s="1658">
        <v>1016.3</v>
      </c>
      <c r="H31" s="1658">
        <v>1012.8</v>
      </c>
      <c r="I31" s="1658">
        <v>1012.3</v>
      </c>
      <c r="J31" s="1658">
        <v>1015.1</v>
      </c>
      <c r="K31" s="1658">
        <v>1017</v>
      </c>
      <c r="L31" s="1658">
        <v>1015.1</v>
      </c>
    </row>
    <row r="32" spans="1:12" ht="22.5" customHeight="1" x14ac:dyDescent="0.25">
      <c r="A32" s="2096" t="s">
        <v>74</v>
      </c>
      <c r="B32" s="421" t="s">
        <v>45</v>
      </c>
      <c r="C32" s="1659">
        <v>1019.9</v>
      </c>
      <c r="D32" s="1659">
        <v>1019.6</v>
      </c>
      <c r="E32" s="1659">
        <v>1018.4</v>
      </c>
      <c r="F32" s="1659">
        <v>1018.3</v>
      </c>
      <c r="G32" s="1659">
        <v>1018.4</v>
      </c>
      <c r="H32" s="1659">
        <v>1017.7494623655913</v>
      </c>
      <c r="I32" s="1659">
        <v>1018.4629032258064</v>
      </c>
      <c r="J32" s="1659">
        <v>1020.6</v>
      </c>
      <c r="K32" s="1659">
        <v>1018</v>
      </c>
      <c r="L32" s="1659">
        <v>1018.2166129032257</v>
      </c>
    </row>
    <row r="33" spans="1:12" ht="22.5" customHeight="1" x14ac:dyDescent="0.25">
      <c r="A33" s="2097"/>
      <c r="B33" s="419" t="s">
        <v>103</v>
      </c>
      <c r="C33" s="1657">
        <v>1024.3</v>
      </c>
      <c r="D33" s="1657">
        <v>1023.8</v>
      </c>
      <c r="E33" s="1657">
        <v>1023.3</v>
      </c>
      <c r="F33" s="1657">
        <v>1023.7</v>
      </c>
      <c r="G33" s="1657">
        <v>1023.4</v>
      </c>
      <c r="H33" s="1657">
        <v>1022.4</v>
      </c>
      <c r="I33" s="1657">
        <v>1023.5</v>
      </c>
      <c r="J33" s="1657">
        <v>1024.2</v>
      </c>
      <c r="K33" s="1657">
        <v>1023.4</v>
      </c>
      <c r="L33" s="1657">
        <v>1024.0999999999999</v>
      </c>
    </row>
    <row r="34" spans="1:12" ht="22.5" customHeight="1" x14ac:dyDescent="0.25">
      <c r="A34" s="2098"/>
      <c r="B34" s="420" t="s">
        <v>104</v>
      </c>
      <c r="C34" s="1658">
        <v>1014.9</v>
      </c>
      <c r="D34" s="1658">
        <v>1014</v>
      </c>
      <c r="E34" s="1658">
        <v>1013.2</v>
      </c>
      <c r="F34" s="1658">
        <v>1013.8</v>
      </c>
      <c r="G34" s="1658">
        <v>1010.4</v>
      </c>
      <c r="H34" s="1658">
        <v>1014</v>
      </c>
      <c r="I34" s="1658">
        <v>1010.5</v>
      </c>
      <c r="J34" s="1658">
        <v>1015.4</v>
      </c>
      <c r="K34" s="1658">
        <v>1014.1</v>
      </c>
      <c r="L34" s="1658">
        <v>1013.9</v>
      </c>
    </row>
    <row r="35" spans="1:12" ht="22.5" customHeight="1" x14ac:dyDescent="0.25">
      <c r="A35" s="2096" t="s">
        <v>75</v>
      </c>
      <c r="B35" s="421" t="s">
        <v>45</v>
      </c>
      <c r="C35" s="1659">
        <v>1016.3</v>
      </c>
      <c r="D35" s="1659">
        <v>1018.1</v>
      </c>
      <c r="E35" s="1659">
        <v>1016.7</v>
      </c>
      <c r="F35" s="1659">
        <v>1016.6</v>
      </c>
      <c r="G35" s="1659">
        <v>1016</v>
      </c>
      <c r="H35" s="1659">
        <v>1016.45125</v>
      </c>
      <c r="I35" s="1659">
        <v>1016</v>
      </c>
      <c r="J35" s="1659">
        <v>1017.2</v>
      </c>
      <c r="K35" s="1659">
        <v>1016</v>
      </c>
      <c r="L35" s="1659">
        <v>1015.4949999999999</v>
      </c>
    </row>
    <row r="36" spans="1:12" ht="22.5" customHeight="1" x14ac:dyDescent="0.25">
      <c r="A36" s="2097"/>
      <c r="B36" s="419" t="s">
        <v>103</v>
      </c>
      <c r="C36" s="1657">
        <v>1021.2</v>
      </c>
      <c r="D36" s="1657">
        <v>1025.0999999999999</v>
      </c>
      <c r="E36" s="1657">
        <v>1023.1</v>
      </c>
      <c r="F36" s="1657">
        <v>1020.8</v>
      </c>
      <c r="G36" s="1657">
        <v>1022.1</v>
      </c>
      <c r="H36" s="1657">
        <v>1022.1</v>
      </c>
      <c r="I36" s="1657">
        <v>1020.5</v>
      </c>
      <c r="J36" s="1657">
        <v>1021.6</v>
      </c>
      <c r="K36" s="1657">
        <v>1019.5</v>
      </c>
      <c r="L36" s="1657">
        <v>1020.1</v>
      </c>
    </row>
    <row r="37" spans="1:12" ht="24.75" customHeight="1" x14ac:dyDescent="0.25">
      <c r="A37" s="2098"/>
      <c r="B37" s="420" t="s">
        <v>104</v>
      </c>
      <c r="C37" s="1658">
        <v>1009.7</v>
      </c>
      <c r="D37" s="1658">
        <v>1013</v>
      </c>
      <c r="E37" s="1658">
        <v>1012.7</v>
      </c>
      <c r="F37" s="1658">
        <v>1011.4</v>
      </c>
      <c r="G37" s="1658">
        <v>1011.4</v>
      </c>
      <c r="H37" s="1658">
        <v>1010.4</v>
      </c>
      <c r="I37" s="1658">
        <v>1010.8</v>
      </c>
      <c r="J37" s="1658">
        <v>1011.3</v>
      </c>
      <c r="K37" s="1658">
        <v>1011.2</v>
      </c>
      <c r="L37" s="1658">
        <v>1004.7</v>
      </c>
    </row>
    <row r="38" spans="1:12" ht="22.5" customHeight="1" x14ac:dyDescent="0.25">
      <c r="A38" s="2097" t="s">
        <v>76</v>
      </c>
      <c r="B38" s="419" t="s">
        <v>45</v>
      </c>
      <c r="C38" s="1657">
        <v>1014.7</v>
      </c>
      <c r="D38" s="1657">
        <v>1016.7</v>
      </c>
      <c r="E38" s="1657">
        <v>1014.8</v>
      </c>
      <c r="F38" s="1657">
        <v>1014</v>
      </c>
      <c r="G38" s="1657">
        <v>1012.3</v>
      </c>
      <c r="H38" s="1657">
        <v>1014.517338709677</v>
      </c>
      <c r="I38" s="1657">
        <v>1015.891935483871</v>
      </c>
      <c r="J38" s="1657">
        <v>1051.0999999999999</v>
      </c>
      <c r="K38" s="1657">
        <v>1013.4</v>
      </c>
      <c r="L38" s="1657">
        <v>1015.5466666666665</v>
      </c>
    </row>
    <row r="39" spans="1:12" ht="24" customHeight="1" x14ac:dyDescent="0.25">
      <c r="A39" s="2097"/>
      <c r="B39" s="419" t="s">
        <v>103</v>
      </c>
      <c r="C39" s="1657">
        <v>1018.3</v>
      </c>
      <c r="D39" s="1657">
        <v>1019.9</v>
      </c>
      <c r="E39" s="1657">
        <v>1019.9</v>
      </c>
      <c r="F39" s="1657">
        <v>1019.8</v>
      </c>
      <c r="G39" s="1657">
        <v>1018.5</v>
      </c>
      <c r="H39" s="1657">
        <v>1018.4</v>
      </c>
      <c r="I39" s="1657">
        <v>1021.1</v>
      </c>
      <c r="J39" s="1657">
        <v>1018.8</v>
      </c>
      <c r="K39" s="1657">
        <v>1018.3</v>
      </c>
      <c r="L39" s="1657">
        <v>1019.1</v>
      </c>
    </row>
    <row r="40" spans="1:12" ht="24.75" customHeight="1" x14ac:dyDescent="0.25">
      <c r="A40" s="2103"/>
      <c r="B40" s="422" t="s">
        <v>104</v>
      </c>
      <c r="C40" s="1660">
        <v>1008</v>
      </c>
      <c r="D40" s="1660">
        <v>1012.2</v>
      </c>
      <c r="E40" s="1660">
        <v>1008.6</v>
      </c>
      <c r="F40" s="1660">
        <v>1003</v>
      </c>
      <c r="G40" s="1660">
        <v>993.7</v>
      </c>
      <c r="H40" s="1660">
        <v>1009.6</v>
      </c>
      <c r="I40" s="1660">
        <v>1010.7</v>
      </c>
      <c r="J40" s="1660">
        <v>1009.2</v>
      </c>
      <c r="K40" s="1660">
        <v>1009.3</v>
      </c>
      <c r="L40" s="1660">
        <v>1012.1</v>
      </c>
    </row>
    <row r="41" spans="1:12" ht="20.25" customHeight="1" x14ac:dyDescent="0.25">
      <c r="A41" s="423" t="s">
        <v>108</v>
      </c>
      <c r="B41" s="61"/>
      <c r="C41" s="61"/>
      <c r="D41" s="61"/>
      <c r="E41" s="61"/>
      <c r="F41" s="61"/>
      <c r="G41" s="61"/>
      <c r="H41" s="61"/>
      <c r="I41" s="61"/>
      <c r="J41" s="61"/>
      <c r="K41" s="61"/>
    </row>
  </sheetData>
  <mergeCells count="14">
    <mergeCell ref="A35:A37"/>
    <mergeCell ref="A38:A40"/>
    <mergeCell ref="A17:A19"/>
    <mergeCell ref="A20:A22"/>
    <mergeCell ref="A23:A25"/>
    <mergeCell ref="A26:A28"/>
    <mergeCell ref="A29:A31"/>
    <mergeCell ref="A32:A34"/>
    <mergeCell ref="A14:A16"/>
    <mergeCell ref="A2:K2"/>
    <mergeCell ref="A4:B4"/>
    <mergeCell ref="A5:A7"/>
    <mergeCell ref="A8:A10"/>
    <mergeCell ref="A11:A13"/>
  </mergeCells>
  <hyperlinks>
    <hyperlink ref="A1" location="'Table of content'!A1" display="Back to Table of Content"/>
  </hyperlinks>
  <pageMargins left="0.5" right="0.25" top="0.71" bottom="0.25" header="0.21" footer="0.31496063000000002"/>
  <pageSetup paperSize="9" scale="7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6" tint="-0.499984740745262"/>
  </sheetPr>
  <dimension ref="A1:L29"/>
  <sheetViews>
    <sheetView topLeftCell="A25" workbookViewId="0">
      <selection activeCell="N5" sqref="N5"/>
    </sheetView>
  </sheetViews>
  <sheetFormatPr defaultColWidth="9.140625" defaultRowHeight="15" x14ac:dyDescent="0.25"/>
  <cols>
    <col min="1" max="1" width="11.85546875" style="23" customWidth="1"/>
    <col min="2" max="2" width="14" style="23" customWidth="1"/>
    <col min="3" max="10" width="7.140625" style="23" customWidth="1"/>
    <col min="11" max="11" width="7.140625" style="56" customWidth="1"/>
    <col min="12" max="16384" width="9.140625" style="23"/>
  </cols>
  <sheetData>
    <row r="1" spans="1:12" ht="15.75" x14ac:dyDescent="0.25">
      <c r="A1" s="390" t="s">
        <v>1946</v>
      </c>
      <c r="B1" s="90"/>
      <c r="C1" s="90"/>
      <c r="D1" s="90"/>
      <c r="E1" s="90"/>
      <c r="F1" s="90"/>
      <c r="G1" s="90"/>
      <c r="H1" s="90"/>
      <c r="I1" s="90"/>
      <c r="J1" s="90"/>
      <c r="K1" s="424"/>
    </row>
    <row r="2" spans="1:12" ht="18.75" x14ac:dyDescent="0.25">
      <c r="A2" s="85" t="s">
        <v>3104</v>
      </c>
      <c r="B2" s="85"/>
      <c r="C2" s="85"/>
      <c r="D2" s="85"/>
      <c r="E2" s="85"/>
      <c r="F2" s="85"/>
      <c r="G2" s="85"/>
      <c r="H2" s="85"/>
      <c r="I2" s="85"/>
      <c r="J2" s="85"/>
      <c r="K2" s="85"/>
    </row>
    <row r="3" spans="1:12" ht="21.75" customHeight="1" x14ac:dyDescent="0.25">
      <c r="A3" s="425"/>
      <c r="B3" s="425"/>
      <c r="C3" s="425"/>
      <c r="D3" s="425"/>
      <c r="E3" s="425"/>
      <c r="F3" s="425"/>
      <c r="G3" s="425"/>
      <c r="H3" s="425"/>
      <c r="I3" s="425"/>
      <c r="J3" s="425"/>
      <c r="K3" s="76"/>
      <c r="L3" s="1498" t="s">
        <v>336</v>
      </c>
    </row>
    <row r="4" spans="1:12" ht="42" customHeight="1" x14ac:dyDescent="0.25">
      <c r="A4" s="2104" t="s">
        <v>599</v>
      </c>
      <c r="B4" s="2105"/>
      <c r="C4" s="426">
        <v>2015</v>
      </c>
      <c r="D4" s="427">
        <v>2016</v>
      </c>
      <c r="E4" s="427">
        <v>2017</v>
      </c>
      <c r="F4" s="427">
        <v>2018</v>
      </c>
      <c r="G4" s="427">
        <v>2019</v>
      </c>
      <c r="H4" s="428">
        <v>2020</v>
      </c>
      <c r="I4" s="428">
        <v>2021</v>
      </c>
      <c r="J4" s="428">
        <v>2022</v>
      </c>
      <c r="K4" s="1661">
        <v>2023</v>
      </c>
      <c r="L4" s="1496">
        <v>2024</v>
      </c>
    </row>
    <row r="5" spans="1:12" ht="30.95" customHeight="1" x14ac:dyDescent="0.25">
      <c r="A5" s="2109" t="s">
        <v>66</v>
      </c>
      <c r="B5" s="429" t="s">
        <v>194</v>
      </c>
      <c r="C5" s="430">
        <v>16</v>
      </c>
      <c r="D5" s="1662">
        <v>13.5</v>
      </c>
      <c r="E5" s="1662">
        <v>18.600000000000001</v>
      </c>
      <c r="F5" s="1662">
        <v>19.399999999999999</v>
      </c>
      <c r="G5" s="1662">
        <v>15.874193548387098</v>
      </c>
      <c r="H5" s="1662">
        <v>12.5</v>
      </c>
      <c r="I5" s="1662">
        <v>15.5</v>
      </c>
      <c r="J5" s="1662">
        <v>14.203645161290323</v>
      </c>
      <c r="K5" s="1497">
        <v>14.09909677419355</v>
      </c>
      <c r="L5" s="1662">
        <v>14.9</v>
      </c>
    </row>
    <row r="6" spans="1:12" ht="30.95" customHeight="1" x14ac:dyDescent="0.25">
      <c r="A6" s="2107"/>
      <c r="B6" s="431" t="s">
        <v>280</v>
      </c>
      <c r="C6" s="432">
        <v>67</v>
      </c>
      <c r="D6" s="1663">
        <v>59.2</v>
      </c>
      <c r="E6" s="1663">
        <v>57.6</v>
      </c>
      <c r="F6" s="1663">
        <v>92.800000000000011</v>
      </c>
      <c r="G6" s="1663">
        <v>49.633641739130432</v>
      </c>
      <c r="H6" s="1663">
        <v>64</v>
      </c>
      <c r="I6" s="1663">
        <v>52.8</v>
      </c>
      <c r="J6" s="1663">
        <v>51.5</v>
      </c>
      <c r="K6" s="1663">
        <v>54.706000000000003</v>
      </c>
      <c r="L6" s="1663">
        <v>103</v>
      </c>
    </row>
    <row r="7" spans="1:12" ht="30.95" customHeight="1" x14ac:dyDescent="0.25">
      <c r="A7" s="2106" t="s">
        <v>67</v>
      </c>
      <c r="B7" s="433" t="s">
        <v>194</v>
      </c>
      <c r="C7" s="434">
        <v>13.9</v>
      </c>
      <c r="D7" s="1664">
        <v>15.8</v>
      </c>
      <c r="E7" s="1664">
        <v>15.6</v>
      </c>
      <c r="F7" s="1664">
        <v>9.1</v>
      </c>
      <c r="G7" s="1664">
        <v>12.672321428571427</v>
      </c>
      <c r="H7" s="1664">
        <v>15.8</v>
      </c>
      <c r="I7" s="1664">
        <v>14.9</v>
      </c>
      <c r="J7" s="1664">
        <v>21.975964285714287</v>
      </c>
      <c r="K7" s="1664">
        <v>14.022285714285715</v>
      </c>
      <c r="L7" s="1664">
        <v>17</v>
      </c>
    </row>
    <row r="8" spans="1:12" ht="30.95" customHeight="1" x14ac:dyDescent="0.25">
      <c r="A8" s="2107"/>
      <c r="B8" s="431" t="s">
        <v>280</v>
      </c>
      <c r="C8" s="432">
        <v>51</v>
      </c>
      <c r="D8" s="1663">
        <v>78.400000000000006</v>
      </c>
      <c r="E8" s="1663">
        <v>78.400000000000006</v>
      </c>
      <c r="F8" s="1663">
        <v>51.2</v>
      </c>
      <c r="G8" s="1663">
        <v>60.8</v>
      </c>
      <c r="H8" s="1663">
        <v>62.4</v>
      </c>
      <c r="I8" s="1663">
        <v>48</v>
      </c>
      <c r="J8" s="1663">
        <v>85.3</v>
      </c>
      <c r="K8" s="1663">
        <v>88.495000000000005</v>
      </c>
      <c r="L8" s="1663">
        <v>76</v>
      </c>
    </row>
    <row r="9" spans="1:12" ht="30.95" customHeight="1" x14ac:dyDescent="0.25">
      <c r="A9" s="2106" t="s">
        <v>68</v>
      </c>
      <c r="B9" s="433" t="s">
        <v>194</v>
      </c>
      <c r="C9" s="435">
        <v>15.8</v>
      </c>
      <c r="D9" s="1665">
        <v>13.3</v>
      </c>
      <c r="E9" s="1665">
        <v>18.100000000000001</v>
      </c>
      <c r="F9" s="1665">
        <v>18.600000000000001</v>
      </c>
      <c r="G9" s="1665">
        <v>12.12</v>
      </c>
      <c r="H9" s="1665">
        <v>12.4</v>
      </c>
      <c r="I9" s="1665">
        <v>12.4</v>
      </c>
      <c r="J9" s="1665">
        <v>13.427000000000001</v>
      </c>
      <c r="K9" s="1665">
        <v>11.67</v>
      </c>
      <c r="L9" s="1665">
        <v>16.2</v>
      </c>
    </row>
    <row r="10" spans="1:12" ht="30.95" customHeight="1" x14ac:dyDescent="0.25">
      <c r="A10" s="2107"/>
      <c r="B10" s="431" t="s">
        <v>280</v>
      </c>
      <c r="C10" s="435">
        <v>64</v>
      </c>
      <c r="D10" s="1665">
        <v>59.2</v>
      </c>
      <c r="E10" s="1665">
        <v>59.2</v>
      </c>
      <c r="F10" s="1665">
        <v>76.800000000000011</v>
      </c>
      <c r="G10" s="1665">
        <v>59.2</v>
      </c>
      <c r="H10" s="1665">
        <v>64</v>
      </c>
      <c r="I10" s="1665">
        <v>61.2</v>
      </c>
      <c r="J10" s="1665">
        <v>57.9</v>
      </c>
      <c r="K10" s="1665">
        <v>57.923999999999999</v>
      </c>
      <c r="L10" s="1665">
        <v>63</v>
      </c>
    </row>
    <row r="11" spans="1:12" ht="30.95" customHeight="1" x14ac:dyDescent="0.25">
      <c r="A11" s="2106" t="s">
        <v>69</v>
      </c>
      <c r="B11" s="436" t="s">
        <v>194</v>
      </c>
      <c r="C11" s="434">
        <v>13.3</v>
      </c>
      <c r="D11" s="1664">
        <v>18.2</v>
      </c>
      <c r="E11" s="1664">
        <v>14.4</v>
      </c>
      <c r="F11" s="1664">
        <v>16.899999999999999</v>
      </c>
      <c r="G11" s="1664">
        <v>15.8</v>
      </c>
      <c r="H11" s="1664">
        <v>18.8</v>
      </c>
      <c r="I11" s="1664">
        <v>16.100000000000001</v>
      </c>
      <c r="J11" s="1664">
        <v>18.504566666666669</v>
      </c>
      <c r="K11" s="1664">
        <v>10.93</v>
      </c>
      <c r="L11" s="1664">
        <v>13.9</v>
      </c>
    </row>
    <row r="12" spans="1:12" ht="30.95" customHeight="1" x14ac:dyDescent="0.25">
      <c r="A12" s="2107"/>
      <c r="B12" s="431" t="s">
        <v>280</v>
      </c>
      <c r="C12" s="435">
        <v>46</v>
      </c>
      <c r="D12" s="1665">
        <v>72</v>
      </c>
      <c r="E12" s="1665">
        <v>60.8</v>
      </c>
      <c r="F12" s="1665">
        <v>89.600000000000009</v>
      </c>
      <c r="G12" s="1665">
        <v>52.869565217391312</v>
      </c>
      <c r="H12" s="1665">
        <v>57.6</v>
      </c>
      <c r="I12" s="1665">
        <v>66</v>
      </c>
      <c r="J12" s="1665">
        <v>67.599999999999994</v>
      </c>
      <c r="K12" s="1665">
        <v>46.661000000000001</v>
      </c>
      <c r="L12" s="1665">
        <v>63</v>
      </c>
    </row>
    <row r="13" spans="1:12" ht="30.95" customHeight="1" x14ac:dyDescent="0.25">
      <c r="A13" s="2106" t="s">
        <v>51</v>
      </c>
      <c r="B13" s="436" t="s">
        <v>194</v>
      </c>
      <c r="C13" s="434">
        <v>14.1</v>
      </c>
      <c r="D13" s="1664">
        <v>12</v>
      </c>
      <c r="E13" s="1664">
        <v>19</v>
      </c>
      <c r="F13" s="1664">
        <v>15.4</v>
      </c>
      <c r="G13" s="1664">
        <v>16</v>
      </c>
      <c r="H13" s="1664">
        <v>16.8</v>
      </c>
      <c r="I13" s="1664">
        <v>14.3</v>
      </c>
      <c r="J13" s="1664">
        <v>15.383548387096775</v>
      </c>
      <c r="K13" s="1664">
        <v>11.694483870967741</v>
      </c>
      <c r="L13" s="1664">
        <v>18.100000000000001</v>
      </c>
    </row>
    <row r="14" spans="1:12" ht="30.95" customHeight="1" x14ac:dyDescent="0.25">
      <c r="A14" s="2107"/>
      <c r="B14" s="431" t="s">
        <v>280</v>
      </c>
      <c r="C14" s="435">
        <v>63</v>
      </c>
      <c r="D14" s="1665">
        <v>70.400000000000006</v>
      </c>
      <c r="E14" s="1665">
        <v>60.8</v>
      </c>
      <c r="F14" s="1665">
        <v>59.2</v>
      </c>
      <c r="G14" s="1665">
        <v>57.6</v>
      </c>
      <c r="H14" s="1665">
        <v>57.6</v>
      </c>
      <c r="I14" s="1665">
        <v>67.599999999999994</v>
      </c>
      <c r="J14" s="1665">
        <v>64.400000000000006</v>
      </c>
      <c r="K14" s="1665">
        <v>51.488</v>
      </c>
      <c r="L14" s="1665">
        <v>58</v>
      </c>
    </row>
    <row r="15" spans="1:12" ht="30.95" customHeight="1" x14ac:dyDescent="0.25">
      <c r="A15" s="2106" t="s">
        <v>70</v>
      </c>
      <c r="B15" s="436" t="s">
        <v>194</v>
      </c>
      <c r="C15" s="434">
        <v>19</v>
      </c>
      <c r="D15" s="1664">
        <v>22.6</v>
      </c>
      <c r="E15" s="1664">
        <v>17.899999999999999</v>
      </c>
      <c r="F15" s="1664">
        <v>16</v>
      </c>
      <c r="G15" s="1664">
        <v>23</v>
      </c>
      <c r="H15" s="1664">
        <v>20.9</v>
      </c>
      <c r="I15" s="1664">
        <v>18.3</v>
      </c>
      <c r="J15" s="1664">
        <v>17.979833333333335</v>
      </c>
      <c r="K15" s="1664">
        <v>15.047499999999999</v>
      </c>
      <c r="L15" s="1664">
        <v>18.8</v>
      </c>
    </row>
    <row r="16" spans="1:12" ht="30.95" customHeight="1" x14ac:dyDescent="0.25">
      <c r="A16" s="2107"/>
      <c r="B16" s="431" t="s">
        <v>280</v>
      </c>
      <c r="C16" s="435">
        <v>59</v>
      </c>
      <c r="D16" s="1665">
        <v>70.400000000000006</v>
      </c>
      <c r="E16" s="1665">
        <v>64</v>
      </c>
      <c r="F16" s="1665">
        <v>52.800000000000004</v>
      </c>
      <c r="G16" s="1665">
        <v>60.8</v>
      </c>
      <c r="H16" s="1665">
        <v>68.8</v>
      </c>
      <c r="I16" s="1665">
        <v>54.7</v>
      </c>
      <c r="J16" s="1665">
        <v>62.8</v>
      </c>
      <c r="K16" s="1665">
        <v>57.923999999999999</v>
      </c>
      <c r="L16" s="1665">
        <v>61</v>
      </c>
    </row>
    <row r="17" spans="1:12" ht="30.95" customHeight="1" x14ac:dyDescent="0.25">
      <c r="A17" s="2106" t="s">
        <v>71</v>
      </c>
      <c r="B17" s="436" t="s">
        <v>194</v>
      </c>
      <c r="C17" s="434">
        <v>18.600000000000001</v>
      </c>
      <c r="D17" s="1664">
        <v>24.7</v>
      </c>
      <c r="E17" s="1664">
        <v>18.399999999999999</v>
      </c>
      <c r="F17" s="1664">
        <v>19.399999999999999</v>
      </c>
      <c r="G17" s="1664">
        <v>17.8</v>
      </c>
      <c r="H17" s="1664">
        <v>20.9</v>
      </c>
      <c r="I17" s="1664">
        <v>23.1</v>
      </c>
      <c r="J17" s="1664">
        <v>22.298677419354842</v>
      </c>
      <c r="K17" s="1664">
        <v>14.815999999999999</v>
      </c>
      <c r="L17" s="1664">
        <v>13.2</v>
      </c>
    </row>
    <row r="18" spans="1:12" ht="30.95" customHeight="1" x14ac:dyDescent="0.25">
      <c r="A18" s="2107"/>
      <c r="B18" s="431" t="s">
        <v>280</v>
      </c>
      <c r="C18" s="435">
        <v>61</v>
      </c>
      <c r="D18" s="1665">
        <v>68.8</v>
      </c>
      <c r="E18" s="1665">
        <v>57.6</v>
      </c>
      <c r="F18" s="1665">
        <v>64</v>
      </c>
      <c r="G18" s="1665">
        <v>67.2</v>
      </c>
      <c r="H18" s="1665">
        <v>67.2</v>
      </c>
      <c r="I18" s="1665">
        <v>61.2</v>
      </c>
      <c r="J18" s="1665">
        <v>78.8</v>
      </c>
      <c r="K18" s="1665">
        <v>80.255310999999992</v>
      </c>
      <c r="L18" s="1665">
        <v>51</v>
      </c>
    </row>
    <row r="19" spans="1:12" ht="30.95" customHeight="1" x14ac:dyDescent="0.25">
      <c r="A19" s="2110" t="s">
        <v>72</v>
      </c>
      <c r="B19" s="437" t="s">
        <v>194</v>
      </c>
      <c r="C19" s="434">
        <v>17.3</v>
      </c>
      <c r="D19" s="1664">
        <v>22.6</v>
      </c>
      <c r="E19" s="1664">
        <v>23</v>
      </c>
      <c r="F19" s="1664">
        <v>18.7</v>
      </c>
      <c r="G19" s="1664">
        <v>17.5</v>
      </c>
      <c r="H19" s="1664">
        <v>20.3</v>
      </c>
      <c r="I19" s="1664">
        <v>18.399999999999999</v>
      </c>
      <c r="J19" s="1664">
        <v>19.162225806451616</v>
      </c>
      <c r="K19" s="1664">
        <v>16.667999999999999</v>
      </c>
      <c r="L19" s="1664">
        <v>19.8</v>
      </c>
    </row>
    <row r="20" spans="1:12" ht="30.95" customHeight="1" x14ac:dyDescent="0.25">
      <c r="A20" s="2110"/>
      <c r="B20" s="431" t="s">
        <v>280</v>
      </c>
      <c r="C20" s="435">
        <v>58</v>
      </c>
      <c r="D20" s="1665">
        <v>72</v>
      </c>
      <c r="E20" s="1665">
        <v>59.2</v>
      </c>
      <c r="F20" s="1665">
        <v>52.800000000000004</v>
      </c>
      <c r="G20" s="1665">
        <v>67.2</v>
      </c>
      <c r="H20" s="1665">
        <v>60.8</v>
      </c>
      <c r="I20" s="1665">
        <v>61.2</v>
      </c>
      <c r="J20" s="1665">
        <v>57.9</v>
      </c>
      <c r="K20" s="1665">
        <v>95.788596999999996</v>
      </c>
      <c r="L20" s="1665">
        <v>68</v>
      </c>
    </row>
    <row r="21" spans="1:12" ht="30.95" customHeight="1" x14ac:dyDescent="0.25">
      <c r="A21" s="2106" t="s">
        <v>73</v>
      </c>
      <c r="B21" s="436" t="s">
        <v>194</v>
      </c>
      <c r="C21" s="434">
        <v>19.899999999999999</v>
      </c>
      <c r="D21" s="1664">
        <v>23.9</v>
      </c>
      <c r="E21" s="1664">
        <v>17.100000000000001</v>
      </c>
      <c r="F21" s="1664">
        <v>19.8</v>
      </c>
      <c r="G21" s="1664">
        <v>17.600000000000001</v>
      </c>
      <c r="H21" s="1664">
        <v>19.100000000000001</v>
      </c>
      <c r="I21" s="1664">
        <v>20.399999999999999</v>
      </c>
      <c r="J21" s="1664">
        <v>18.952133333333332</v>
      </c>
      <c r="K21" s="1664">
        <v>16.667999999999999</v>
      </c>
      <c r="L21" s="1664">
        <v>17</v>
      </c>
    </row>
    <row r="22" spans="1:12" ht="30.95" customHeight="1" x14ac:dyDescent="0.25">
      <c r="A22" s="2110"/>
      <c r="B22" s="431" t="s">
        <v>280</v>
      </c>
      <c r="C22" s="435">
        <v>62</v>
      </c>
      <c r="D22" s="1665">
        <v>41.6</v>
      </c>
      <c r="E22" s="1665">
        <v>54.4</v>
      </c>
      <c r="F22" s="1665">
        <v>59.2</v>
      </c>
      <c r="G22" s="1665">
        <v>56</v>
      </c>
      <c r="H22" s="1665">
        <v>64</v>
      </c>
      <c r="I22" s="1665">
        <v>62.4</v>
      </c>
      <c r="J22" s="1665">
        <v>48.3</v>
      </c>
      <c r="K22" s="1665">
        <v>57.923999999999999</v>
      </c>
      <c r="L22" s="1665">
        <v>51</v>
      </c>
    </row>
    <row r="23" spans="1:12" ht="30.95" customHeight="1" x14ac:dyDescent="0.25">
      <c r="A23" s="2106" t="s">
        <v>74</v>
      </c>
      <c r="B23" s="436" t="s">
        <v>194</v>
      </c>
      <c r="C23" s="434">
        <v>18.8</v>
      </c>
      <c r="D23" s="1664">
        <v>19.600000000000001</v>
      </c>
      <c r="E23" s="1664">
        <v>17.7</v>
      </c>
      <c r="F23" s="1664">
        <v>16.899999999999999</v>
      </c>
      <c r="G23" s="1664">
        <v>17.5</v>
      </c>
      <c r="H23" s="1664">
        <v>16.3</v>
      </c>
      <c r="I23" s="1664">
        <v>17.600000000000001</v>
      </c>
      <c r="J23" s="1664">
        <v>17.594000000000001</v>
      </c>
      <c r="K23" s="1664">
        <v>12.963999999999999</v>
      </c>
      <c r="L23" s="1664">
        <v>17.3</v>
      </c>
    </row>
    <row r="24" spans="1:12" ht="30.95" customHeight="1" x14ac:dyDescent="0.25">
      <c r="A24" s="2107"/>
      <c r="B24" s="431" t="s">
        <v>280</v>
      </c>
      <c r="C24" s="435">
        <v>45</v>
      </c>
      <c r="D24" s="1665">
        <v>54.4</v>
      </c>
      <c r="E24" s="1665">
        <v>62.4</v>
      </c>
      <c r="F24" s="1665">
        <v>59.2</v>
      </c>
      <c r="G24" s="1665">
        <v>59.2</v>
      </c>
      <c r="H24" s="1665">
        <v>64</v>
      </c>
      <c r="I24" s="1665">
        <v>53.1</v>
      </c>
      <c r="J24" s="1665">
        <v>46.7</v>
      </c>
      <c r="K24" s="1665">
        <v>46.661000000000001</v>
      </c>
      <c r="L24" s="1665">
        <v>55</v>
      </c>
    </row>
    <row r="25" spans="1:12" ht="30.95" customHeight="1" x14ac:dyDescent="0.25">
      <c r="A25" s="2106" t="s">
        <v>75</v>
      </c>
      <c r="B25" s="436" t="s">
        <v>194</v>
      </c>
      <c r="C25" s="434">
        <v>14.3</v>
      </c>
      <c r="D25" s="1664">
        <v>18.2</v>
      </c>
      <c r="E25" s="1664">
        <v>16</v>
      </c>
      <c r="F25" s="1664">
        <v>15.4</v>
      </c>
      <c r="G25" s="1664">
        <v>14.1</v>
      </c>
      <c r="H25" s="1664">
        <v>16.7</v>
      </c>
      <c r="I25" s="1664">
        <v>14.7</v>
      </c>
      <c r="J25" s="1664">
        <v>17.594000000000001</v>
      </c>
      <c r="K25" s="1664">
        <v>14.059766666666667</v>
      </c>
      <c r="L25" s="1664">
        <v>16.3</v>
      </c>
    </row>
    <row r="26" spans="1:12" ht="30.95" customHeight="1" x14ac:dyDescent="0.25">
      <c r="A26" s="2107"/>
      <c r="B26" s="431" t="s">
        <v>280</v>
      </c>
      <c r="C26" s="432">
        <v>51</v>
      </c>
      <c r="D26" s="1663">
        <v>57.6</v>
      </c>
      <c r="E26" s="1663">
        <v>49.6</v>
      </c>
      <c r="F26" s="1663">
        <v>59.2</v>
      </c>
      <c r="G26" s="1663">
        <v>62.4</v>
      </c>
      <c r="H26" s="1663">
        <v>48</v>
      </c>
      <c r="I26" s="1663">
        <v>49.6</v>
      </c>
      <c r="J26" s="1663">
        <v>49.9</v>
      </c>
      <c r="K26" s="1663">
        <v>48.269999999999996</v>
      </c>
      <c r="L26" s="1663">
        <v>69</v>
      </c>
    </row>
    <row r="27" spans="1:12" ht="28.5" customHeight="1" x14ac:dyDescent="0.25">
      <c r="A27" s="2106" t="s">
        <v>76</v>
      </c>
      <c r="B27" s="436" t="s">
        <v>194</v>
      </c>
      <c r="C27" s="434">
        <v>16.100000000000001</v>
      </c>
      <c r="D27" s="1664">
        <v>16.3</v>
      </c>
      <c r="E27" s="1664">
        <v>15.8</v>
      </c>
      <c r="F27" s="1664">
        <v>14.4</v>
      </c>
      <c r="G27" s="1664">
        <v>18.7</v>
      </c>
      <c r="H27" s="1664">
        <v>20</v>
      </c>
      <c r="I27" s="1664">
        <v>15.2</v>
      </c>
      <c r="J27" s="1664">
        <v>12.948566666666666</v>
      </c>
      <c r="K27" s="1664">
        <v>10.215870967741935</v>
      </c>
      <c r="L27" s="1664">
        <v>15.9</v>
      </c>
    </row>
    <row r="28" spans="1:12" ht="30.95" customHeight="1" x14ac:dyDescent="0.25">
      <c r="A28" s="2108"/>
      <c r="B28" s="438" t="s">
        <v>280</v>
      </c>
      <c r="C28" s="439">
        <v>56</v>
      </c>
      <c r="D28" s="1666">
        <v>59.2</v>
      </c>
      <c r="E28" s="1666">
        <v>49.6</v>
      </c>
      <c r="F28" s="1666">
        <v>56</v>
      </c>
      <c r="G28" s="1666">
        <v>96</v>
      </c>
      <c r="H28" s="1666">
        <v>56</v>
      </c>
      <c r="I28" s="1666">
        <v>53.1</v>
      </c>
      <c r="J28" s="1666">
        <v>48.3</v>
      </c>
      <c r="K28" s="1666">
        <v>46.661000000000001</v>
      </c>
      <c r="L28" s="1666">
        <v>48</v>
      </c>
    </row>
    <row r="29" spans="1:12" ht="28.5" customHeight="1" x14ac:dyDescent="0.25">
      <c r="A29" s="440" t="s">
        <v>108</v>
      </c>
      <c r="B29" s="19"/>
      <c r="C29" s="19"/>
      <c r="D29" s="441" t="s">
        <v>2102</v>
      </c>
      <c r="E29" s="19"/>
      <c r="F29" s="19"/>
      <c r="G29" s="90"/>
      <c r="H29" s="441" t="s">
        <v>2103</v>
      </c>
      <c r="I29" s="19"/>
      <c r="J29" s="19"/>
      <c r="K29" s="442"/>
    </row>
  </sheetData>
  <mergeCells count="13">
    <mergeCell ref="A4:B4"/>
    <mergeCell ref="A25:A26"/>
    <mergeCell ref="A27:A28"/>
    <mergeCell ref="A5:A6"/>
    <mergeCell ref="A7:A8"/>
    <mergeCell ref="A9:A10"/>
    <mergeCell ref="A11:A12"/>
    <mergeCell ref="A13:A14"/>
    <mergeCell ref="A15:A16"/>
    <mergeCell ref="A17:A18"/>
    <mergeCell ref="A19:A20"/>
    <mergeCell ref="A21:A22"/>
    <mergeCell ref="A23:A24"/>
  </mergeCells>
  <hyperlinks>
    <hyperlink ref="A1" location="'Table of content'!A1" display="Back to Table of Content"/>
  </hyperlinks>
  <pageMargins left="0.5" right="0.25" top="0.71" bottom="0.25" header="0.21" footer="0.31496063000000002"/>
  <pageSetup paperSize="9" scale="9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6" tint="-0.499984740745262"/>
  </sheetPr>
  <dimension ref="A1:AB79"/>
  <sheetViews>
    <sheetView topLeftCell="A70" workbookViewId="0">
      <selection activeCell="A68" sqref="A68:XFD68"/>
    </sheetView>
  </sheetViews>
  <sheetFormatPr defaultColWidth="9.140625" defaultRowHeight="15" x14ac:dyDescent="0.25"/>
  <cols>
    <col min="1" max="1" width="22.7109375" style="1" customWidth="1"/>
    <col min="2" max="13" width="8.5703125" style="4" customWidth="1"/>
    <col min="14" max="14" width="10.140625" style="4" customWidth="1"/>
    <col min="15" max="16384" width="9.140625" style="4"/>
  </cols>
  <sheetData>
    <row r="1" spans="1:26" ht="15.75" x14ac:dyDescent="0.25">
      <c r="A1" s="390" t="s">
        <v>1946</v>
      </c>
      <c r="B1" s="2"/>
      <c r="C1" s="2"/>
      <c r="D1" s="2"/>
      <c r="E1" s="2"/>
      <c r="F1" s="2"/>
      <c r="G1" s="2"/>
      <c r="H1" s="2"/>
      <c r="I1" s="2"/>
      <c r="J1" s="2"/>
      <c r="K1" s="2"/>
      <c r="L1" s="2"/>
      <c r="M1" s="2"/>
      <c r="N1" s="2"/>
    </row>
    <row r="2" spans="1:26" ht="29.25" customHeight="1" x14ac:dyDescent="0.25">
      <c r="A2" s="13" t="s">
        <v>3103</v>
      </c>
      <c r="B2" s="13"/>
      <c r="C2" s="13"/>
      <c r="D2" s="13"/>
      <c r="E2" s="13"/>
      <c r="F2" s="13"/>
      <c r="G2" s="13"/>
      <c r="H2" s="13"/>
      <c r="I2" s="13"/>
      <c r="J2" s="13"/>
      <c r="K2" s="13"/>
      <c r="L2" s="13"/>
      <c r="M2" s="13"/>
      <c r="N2" s="10" t="s">
        <v>195</v>
      </c>
    </row>
    <row r="3" spans="1:26" ht="25.5" customHeight="1" x14ac:dyDescent="0.25">
      <c r="A3" s="2111" t="s">
        <v>223</v>
      </c>
      <c r="B3" s="2112"/>
      <c r="C3" s="2112"/>
      <c r="D3" s="2112"/>
      <c r="E3" s="2112"/>
      <c r="F3" s="2112"/>
      <c r="G3" s="2112"/>
      <c r="H3" s="2112"/>
      <c r="I3" s="2112"/>
      <c r="J3" s="2112"/>
      <c r="K3" s="2112"/>
      <c r="L3" s="2112"/>
      <c r="M3" s="2112"/>
      <c r="N3" s="2113"/>
    </row>
    <row r="4" spans="1:26" ht="36.75" customHeight="1" x14ac:dyDescent="0.25">
      <c r="A4" s="57" t="s">
        <v>16</v>
      </c>
      <c r="B4" s="57" t="s">
        <v>47</v>
      </c>
      <c r="C4" s="57" t="s">
        <v>48</v>
      </c>
      <c r="D4" s="57" t="s">
        <v>49</v>
      </c>
      <c r="E4" s="57" t="s">
        <v>50</v>
      </c>
      <c r="F4" s="57" t="s">
        <v>51</v>
      </c>
      <c r="G4" s="57" t="s">
        <v>52</v>
      </c>
      <c r="H4" s="57" t="s">
        <v>53</v>
      </c>
      <c r="I4" s="57" t="s">
        <v>54</v>
      </c>
      <c r="J4" s="57" t="s">
        <v>55</v>
      </c>
      <c r="K4" s="57" t="s">
        <v>56</v>
      </c>
      <c r="L4" s="57" t="s">
        <v>57</v>
      </c>
      <c r="M4" s="57" t="s">
        <v>58</v>
      </c>
      <c r="N4" s="298" t="s">
        <v>64</v>
      </c>
    </row>
    <row r="5" spans="1:26" ht="45" customHeight="1" x14ac:dyDescent="0.25">
      <c r="A5" s="450" t="s">
        <v>105</v>
      </c>
      <c r="B5" s="1065">
        <v>243</v>
      </c>
      <c r="C5" s="98">
        <v>211.5</v>
      </c>
      <c r="D5" s="98">
        <v>231</v>
      </c>
      <c r="E5" s="98">
        <v>229.9</v>
      </c>
      <c r="F5" s="98">
        <v>233.5</v>
      </c>
      <c r="G5" s="98">
        <v>225.1</v>
      </c>
      <c r="H5" s="98">
        <v>230.3</v>
      </c>
      <c r="I5" s="98">
        <v>243.2</v>
      </c>
      <c r="J5" s="98">
        <v>230.6</v>
      </c>
      <c r="K5" s="98">
        <v>259.5</v>
      </c>
      <c r="L5" s="98">
        <v>256.3</v>
      </c>
      <c r="M5" s="98">
        <v>246.1</v>
      </c>
      <c r="N5" s="1003">
        <v>2840</v>
      </c>
    </row>
    <row r="6" spans="1:26" ht="23.25" customHeight="1" x14ac:dyDescent="0.25">
      <c r="A6" s="443">
        <v>2015</v>
      </c>
      <c r="B6" s="444">
        <v>185.3</v>
      </c>
      <c r="C6" s="444">
        <v>193.2</v>
      </c>
      <c r="D6" s="444">
        <v>245.8</v>
      </c>
      <c r="E6" s="444">
        <v>253.1</v>
      </c>
      <c r="F6" s="444">
        <v>235.2</v>
      </c>
      <c r="G6" s="444">
        <v>190.6</v>
      </c>
      <c r="H6" s="444">
        <v>232.3</v>
      </c>
      <c r="I6" s="444">
        <v>221.8</v>
      </c>
      <c r="J6" s="444">
        <v>239.9</v>
      </c>
      <c r="K6" s="444">
        <v>251.1</v>
      </c>
      <c r="L6" s="444">
        <v>242.4</v>
      </c>
      <c r="M6" s="444">
        <v>240.2</v>
      </c>
      <c r="N6" s="445">
        <v>2731</v>
      </c>
      <c r="P6" s="1048"/>
      <c r="Q6" s="1048"/>
      <c r="R6" s="1048"/>
      <c r="S6" s="1048"/>
      <c r="T6" s="1048"/>
      <c r="U6" s="1048"/>
      <c r="V6" s="1048"/>
      <c r="W6" s="1048"/>
      <c r="X6" s="1048"/>
      <c r="Y6" s="1048"/>
      <c r="Z6" s="1048"/>
    </row>
    <row r="7" spans="1:26" ht="24" customHeight="1" x14ac:dyDescent="0.25">
      <c r="A7" s="443">
        <v>2016</v>
      </c>
      <c r="B7" s="447">
        <v>246.8</v>
      </c>
      <c r="C7" s="447">
        <v>159.80000000000001</v>
      </c>
      <c r="D7" s="447">
        <v>210.3</v>
      </c>
      <c r="E7" s="447">
        <v>254.1</v>
      </c>
      <c r="F7" s="447">
        <v>240.9</v>
      </c>
      <c r="G7" s="447">
        <v>202.4</v>
      </c>
      <c r="H7" s="447">
        <v>199.2</v>
      </c>
      <c r="I7" s="447">
        <v>229.7</v>
      </c>
      <c r="J7" s="447">
        <v>216.6</v>
      </c>
      <c r="K7" s="447">
        <v>267.5</v>
      </c>
      <c r="L7" s="447">
        <v>237.3</v>
      </c>
      <c r="M7" s="447">
        <v>264</v>
      </c>
      <c r="N7" s="445">
        <v>2729</v>
      </c>
      <c r="P7" s="1048"/>
      <c r="Q7" s="1048"/>
      <c r="R7" s="1048"/>
      <c r="S7" s="1048"/>
      <c r="T7" s="1048"/>
      <c r="U7" s="1048"/>
      <c r="V7" s="1048"/>
      <c r="W7" s="1048"/>
      <c r="X7" s="1048"/>
      <c r="Y7" s="1048"/>
      <c r="Z7" s="1048"/>
    </row>
    <row r="8" spans="1:26" ht="27" customHeight="1" x14ac:dyDescent="0.25">
      <c r="A8" s="960" t="s">
        <v>733</v>
      </c>
      <c r="B8" s="1006">
        <v>297</v>
      </c>
      <c r="C8" s="1006">
        <v>189</v>
      </c>
      <c r="D8" s="1006">
        <v>201</v>
      </c>
      <c r="E8" s="1006" t="s">
        <v>604</v>
      </c>
      <c r="F8" s="1006" t="s">
        <v>604</v>
      </c>
      <c r="G8" s="1006" t="s">
        <v>604</v>
      </c>
      <c r="H8" s="1006" t="s">
        <v>604</v>
      </c>
      <c r="I8" s="1006" t="s">
        <v>604</v>
      </c>
      <c r="J8" s="1006" t="s">
        <v>604</v>
      </c>
      <c r="K8" s="1006" t="s">
        <v>604</v>
      </c>
      <c r="L8" s="1006" t="s">
        <v>604</v>
      </c>
      <c r="M8" s="1006" t="s">
        <v>604</v>
      </c>
      <c r="N8" s="1554" t="s">
        <v>604</v>
      </c>
    </row>
    <row r="9" spans="1:26" ht="27" customHeight="1" x14ac:dyDescent="0.25">
      <c r="A9" s="2116" t="s">
        <v>2570</v>
      </c>
      <c r="B9" s="2117"/>
      <c r="C9" s="2117"/>
      <c r="D9" s="2117"/>
      <c r="E9" s="2117"/>
      <c r="F9" s="2117"/>
      <c r="G9" s="2117"/>
      <c r="H9" s="2117"/>
      <c r="I9" s="2117"/>
      <c r="J9" s="2117"/>
      <c r="K9" s="2117"/>
      <c r="L9" s="2117"/>
      <c r="M9" s="2117"/>
      <c r="N9" s="2118"/>
    </row>
    <row r="10" spans="1:26" ht="31.5" customHeight="1" x14ac:dyDescent="0.25">
      <c r="A10" s="57" t="s">
        <v>16</v>
      </c>
      <c r="B10" s="57" t="s">
        <v>47</v>
      </c>
      <c r="C10" s="57" t="s">
        <v>48</v>
      </c>
      <c r="D10" s="1052" t="s">
        <v>49</v>
      </c>
      <c r="E10" s="1052" t="s">
        <v>2231</v>
      </c>
      <c r="F10" s="57" t="s">
        <v>51</v>
      </c>
      <c r="G10" s="57" t="s">
        <v>52</v>
      </c>
      <c r="H10" s="57" t="s">
        <v>53</v>
      </c>
      <c r="I10" s="57" t="s">
        <v>54</v>
      </c>
      <c r="J10" s="57" t="s">
        <v>55</v>
      </c>
      <c r="K10" s="57" t="s">
        <v>56</v>
      </c>
      <c r="L10" s="57" t="s">
        <v>57</v>
      </c>
      <c r="M10" s="57" t="s">
        <v>58</v>
      </c>
      <c r="N10" s="298" t="s">
        <v>64</v>
      </c>
    </row>
    <row r="11" spans="1:26" ht="51.75" customHeight="1" x14ac:dyDescent="0.25">
      <c r="A11" s="450" t="s">
        <v>105</v>
      </c>
      <c r="B11" s="98">
        <v>242.6</v>
      </c>
      <c r="C11" s="98">
        <v>211.5</v>
      </c>
      <c r="D11" s="98">
        <v>231</v>
      </c>
      <c r="E11" s="98">
        <v>229.9</v>
      </c>
      <c r="F11" s="98">
        <v>233.5</v>
      </c>
      <c r="G11" s="98">
        <v>225.1</v>
      </c>
      <c r="H11" s="98">
        <v>230.3</v>
      </c>
      <c r="I11" s="98">
        <v>243.2</v>
      </c>
      <c r="J11" s="98">
        <v>230.6</v>
      </c>
      <c r="K11" s="98">
        <v>259.5</v>
      </c>
      <c r="L11" s="98">
        <v>256.3</v>
      </c>
      <c r="M11" s="98">
        <v>246.1</v>
      </c>
      <c r="N11" s="1003">
        <v>2840</v>
      </c>
    </row>
    <row r="12" spans="1:26" ht="27.75" customHeight="1" x14ac:dyDescent="0.25">
      <c r="A12" s="443">
        <v>2017</v>
      </c>
      <c r="B12" s="447" t="s">
        <v>604</v>
      </c>
      <c r="C12" s="447" t="s">
        <v>604</v>
      </c>
      <c r="D12" s="447" t="s">
        <v>604</v>
      </c>
      <c r="E12" s="447" t="s">
        <v>604</v>
      </c>
      <c r="F12" s="447" t="s">
        <v>604</v>
      </c>
      <c r="G12" s="447" t="s">
        <v>604</v>
      </c>
      <c r="H12" s="447">
        <v>195</v>
      </c>
      <c r="I12" s="447">
        <v>225</v>
      </c>
      <c r="J12" s="447">
        <v>193</v>
      </c>
      <c r="K12" s="447">
        <v>263</v>
      </c>
      <c r="L12" s="447">
        <v>210</v>
      </c>
      <c r="M12" s="447">
        <v>274</v>
      </c>
      <c r="N12" s="1232" t="s">
        <v>604</v>
      </c>
    </row>
    <row r="13" spans="1:26" ht="27.75" customHeight="1" x14ac:dyDescent="0.25">
      <c r="A13" s="443">
        <v>2018</v>
      </c>
      <c r="B13" s="447">
        <v>153.1</v>
      </c>
      <c r="C13" s="447">
        <v>195.9</v>
      </c>
      <c r="D13" s="447">
        <v>185.1</v>
      </c>
      <c r="E13" s="447">
        <v>217.5</v>
      </c>
      <c r="F13" s="447">
        <v>234.7</v>
      </c>
      <c r="G13" s="447">
        <v>204.6</v>
      </c>
      <c r="H13" s="447">
        <v>220</v>
      </c>
      <c r="I13" s="447">
        <v>254.6</v>
      </c>
      <c r="J13" s="447">
        <v>228.3</v>
      </c>
      <c r="K13" s="447">
        <v>227.4</v>
      </c>
      <c r="L13" s="447">
        <v>265.10000000000002</v>
      </c>
      <c r="M13" s="447">
        <v>260.89999999999998</v>
      </c>
      <c r="N13" s="445">
        <v>2647.2</v>
      </c>
    </row>
    <row r="14" spans="1:26" ht="29.25" customHeight="1" x14ac:dyDescent="0.25">
      <c r="A14" s="443">
        <v>2019</v>
      </c>
      <c r="B14" s="447">
        <v>259.39999999999998</v>
      </c>
      <c r="C14" s="447">
        <v>224.8</v>
      </c>
      <c r="D14" s="447">
        <v>259.8</v>
      </c>
      <c r="E14" s="447">
        <v>197.4</v>
      </c>
      <c r="F14" s="447">
        <v>209.3</v>
      </c>
      <c r="G14" s="447">
        <v>210.1</v>
      </c>
      <c r="H14" s="447">
        <v>204.5</v>
      </c>
      <c r="I14" s="447">
        <v>234.9</v>
      </c>
      <c r="J14" s="447">
        <v>203.89999999999998</v>
      </c>
      <c r="K14" s="447">
        <v>252.8</v>
      </c>
      <c r="L14" s="447">
        <v>217.89999999999998</v>
      </c>
      <c r="M14" s="447">
        <v>248</v>
      </c>
      <c r="N14" s="445">
        <v>2722.8</v>
      </c>
    </row>
    <row r="15" spans="1:26" ht="26.25" customHeight="1" x14ac:dyDescent="0.25">
      <c r="A15" s="443">
        <v>2020</v>
      </c>
      <c r="B15" s="447">
        <v>161.6</v>
      </c>
      <c r="C15" s="447">
        <v>246.9</v>
      </c>
      <c r="D15" s="449" t="s">
        <v>610</v>
      </c>
      <c r="E15" s="449" t="s">
        <v>610</v>
      </c>
      <c r="F15" s="449">
        <v>229.2</v>
      </c>
      <c r="G15" s="449">
        <v>221.7</v>
      </c>
      <c r="H15" s="449">
        <v>190.4</v>
      </c>
      <c r="I15" s="449">
        <v>210</v>
      </c>
      <c r="J15" s="449">
        <v>211.3</v>
      </c>
      <c r="K15" s="449">
        <v>259.8</v>
      </c>
      <c r="L15" s="449">
        <v>243.9</v>
      </c>
      <c r="M15" s="449">
        <v>228.70000000000002</v>
      </c>
      <c r="N15" s="445">
        <v>2204</v>
      </c>
    </row>
    <row r="16" spans="1:26" ht="40.5" customHeight="1" x14ac:dyDescent="0.25">
      <c r="A16" s="1555" t="s">
        <v>2345</v>
      </c>
      <c r="B16" s="98">
        <v>231.03400000000005</v>
      </c>
      <c r="C16" s="98">
        <v>208.20666666666665</v>
      </c>
      <c r="D16" s="98">
        <v>224.33034482758623</v>
      </c>
      <c r="E16" s="98">
        <v>235.56214285714282</v>
      </c>
      <c r="F16" s="98">
        <v>233.95862068965519</v>
      </c>
      <c r="G16" s="98">
        <v>224.37241379310345</v>
      </c>
      <c r="H16" s="98">
        <v>225.98666666666662</v>
      </c>
      <c r="I16" s="98">
        <v>239.96400000000003</v>
      </c>
      <c r="J16" s="98">
        <v>231.6333333333333</v>
      </c>
      <c r="K16" s="98">
        <v>259.56666666666672</v>
      </c>
      <c r="L16" s="98">
        <v>254.11666666666665</v>
      </c>
      <c r="M16" s="98">
        <v>249.25733333333335</v>
      </c>
      <c r="N16" s="1233">
        <v>2818</v>
      </c>
    </row>
    <row r="17" spans="1:28" ht="27" customHeight="1" x14ac:dyDescent="0.25">
      <c r="A17" s="1051">
        <v>2021</v>
      </c>
      <c r="B17" s="447">
        <v>267.2</v>
      </c>
      <c r="C17" s="447">
        <v>224.6</v>
      </c>
      <c r="D17" s="447" t="s">
        <v>610</v>
      </c>
      <c r="E17" s="447" t="s">
        <v>610</v>
      </c>
      <c r="F17" s="447">
        <v>247.3</v>
      </c>
      <c r="G17" s="447">
        <v>201.1</v>
      </c>
      <c r="H17" s="447">
        <v>218.8</v>
      </c>
      <c r="I17" s="447">
        <v>199.8</v>
      </c>
      <c r="J17" s="447">
        <v>233.6</v>
      </c>
      <c r="K17" s="447">
        <v>231.5</v>
      </c>
      <c r="L17" s="447">
        <v>277.39999999999998</v>
      </c>
      <c r="M17" s="447">
        <v>213.8</v>
      </c>
      <c r="N17" s="447">
        <v>2315</v>
      </c>
    </row>
    <row r="18" spans="1:28" ht="27.75" customHeight="1" x14ac:dyDescent="0.25">
      <c r="A18" s="1051">
        <v>2022</v>
      </c>
      <c r="B18" s="447">
        <v>232.4</v>
      </c>
      <c r="C18" s="447">
        <v>180.00000000000003</v>
      </c>
      <c r="D18" s="447">
        <v>211.99999999999997</v>
      </c>
      <c r="E18" s="447">
        <v>205.64000000000001</v>
      </c>
      <c r="F18" s="447">
        <v>251.8</v>
      </c>
      <c r="G18" s="447">
        <v>194.81000000000003</v>
      </c>
      <c r="H18" s="447">
        <v>216.29999999999998</v>
      </c>
      <c r="I18" s="447">
        <v>239.29000000000002</v>
      </c>
      <c r="J18" s="447">
        <v>254.70000000000002</v>
      </c>
      <c r="K18" s="447">
        <v>257.09999999999997</v>
      </c>
      <c r="L18" s="447">
        <v>263.70000000000005</v>
      </c>
      <c r="M18" s="447">
        <v>205.20000000000002</v>
      </c>
      <c r="N18" s="447">
        <v>2713</v>
      </c>
    </row>
    <row r="19" spans="1:28" ht="27.75" customHeight="1" x14ac:dyDescent="0.25">
      <c r="A19" s="1637">
        <v>2023</v>
      </c>
      <c r="B19" s="1670">
        <v>168.4</v>
      </c>
      <c r="C19" s="1667">
        <v>251.6</v>
      </c>
      <c r="D19" s="1667">
        <v>225</v>
      </c>
      <c r="E19" s="1667">
        <v>215.7</v>
      </c>
      <c r="F19" s="1667">
        <v>226.1</v>
      </c>
      <c r="G19" s="1667">
        <v>227.2</v>
      </c>
      <c r="H19" s="1667">
        <v>227.1</v>
      </c>
      <c r="I19" s="1667">
        <v>236.1</v>
      </c>
      <c r="J19" s="1667">
        <v>240.5</v>
      </c>
      <c r="K19" s="1667">
        <v>244.9</v>
      </c>
      <c r="L19" s="1667">
        <v>202.3</v>
      </c>
      <c r="M19" s="1667">
        <v>179.7</v>
      </c>
      <c r="N19" s="1667">
        <v>2645</v>
      </c>
    </row>
    <row r="20" spans="1:28" s="53" customFormat="1" ht="27.75" customHeight="1" x14ac:dyDescent="0.25">
      <c r="A20" s="1556">
        <v>2024</v>
      </c>
      <c r="B20" s="1553">
        <v>187.1</v>
      </c>
      <c r="C20" s="1006">
        <v>222.4</v>
      </c>
      <c r="D20" s="1006">
        <v>207.69999999999996</v>
      </c>
      <c r="E20" s="1006">
        <v>199.70000000000005</v>
      </c>
      <c r="F20" s="1006">
        <v>203.59999999999997</v>
      </c>
      <c r="G20" s="1006">
        <v>189.6</v>
      </c>
      <c r="H20" s="1006">
        <v>248.19999999999993</v>
      </c>
      <c r="I20" s="1006">
        <v>223.9</v>
      </c>
      <c r="J20" s="1006">
        <v>240.5</v>
      </c>
      <c r="K20" s="1006">
        <v>232.20000000000002</v>
      </c>
      <c r="L20" s="1006">
        <v>265.90000000000003</v>
      </c>
      <c r="M20" s="1006">
        <v>232.30999999999995</v>
      </c>
      <c r="N20" s="1006">
        <v>2653.1099999999997</v>
      </c>
      <c r="P20" s="1049"/>
      <c r="Q20" s="1049"/>
      <c r="R20" s="1049"/>
      <c r="S20" s="1049"/>
      <c r="T20" s="1049"/>
      <c r="U20" s="1049"/>
      <c r="V20" s="1049"/>
      <c r="W20" s="1049"/>
      <c r="X20" s="1049"/>
      <c r="Y20" s="1049"/>
      <c r="Z20" s="1049"/>
      <c r="AA20" s="1049"/>
      <c r="AB20" s="1049"/>
    </row>
    <row r="21" spans="1:28" ht="27.75" customHeight="1" x14ac:dyDescent="0.25">
      <c r="A21" s="2114" t="s">
        <v>224</v>
      </c>
      <c r="B21" s="2115"/>
      <c r="C21" s="2115"/>
      <c r="D21" s="2115"/>
      <c r="E21" s="2115"/>
      <c r="F21" s="2115"/>
      <c r="G21" s="2115"/>
      <c r="H21" s="2115"/>
      <c r="I21" s="2115"/>
      <c r="J21" s="2115"/>
      <c r="K21" s="2115"/>
      <c r="L21" s="2115"/>
      <c r="M21" s="2115"/>
      <c r="N21" s="2115"/>
      <c r="P21" s="1049"/>
      <c r="Q21" s="1049"/>
      <c r="R21" s="1049"/>
      <c r="S21" s="1049"/>
      <c r="T21" s="1049"/>
      <c r="U21" s="1049"/>
      <c r="V21" s="1049"/>
      <c r="W21" s="1049"/>
      <c r="X21" s="1049"/>
      <c r="Y21" s="1049"/>
      <c r="Z21" s="1049"/>
      <c r="AA21" s="1049"/>
      <c r="AB21" s="1049"/>
    </row>
    <row r="22" spans="1:28" ht="27.75" customHeight="1" x14ac:dyDescent="0.25">
      <c r="A22" s="450" t="s">
        <v>105</v>
      </c>
      <c r="B22" s="98">
        <v>212.3</v>
      </c>
      <c r="C22" s="98">
        <v>184.6</v>
      </c>
      <c r="D22" s="98">
        <v>202.6</v>
      </c>
      <c r="E22" s="98">
        <v>182.6</v>
      </c>
      <c r="F22" s="98">
        <v>190.1</v>
      </c>
      <c r="G22" s="98">
        <v>183.6</v>
      </c>
      <c r="H22" s="98">
        <v>182.2</v>
      </c>
      <c r="I22" s="98">
        <v>189.8</v>
      </c>
      <c r="J22" s="98">
        <v>187.4</v>
      </c>
      <c r="K22" s="98">
        <v>207.1</v>
      </c>
      <c r="L22" s="98">
        <v>220.9</v>
      </c>
      <c r="M22" s="98">
        <v>216.7</v>
      </c>
      <c r="N22" s="451">
        <v>2359.8999999999996</v>
      </c>
      <c r="P22" s="1049"/>
      <c r="Q22" s="1049"/>
      <c r="R22" s="1049"/>
      <c r="S22" s="1049"/>
      <c r="T22" s="1049"/>
      <c r="U22" s="1049"/>
      <c r="V22" s="1049"/>
      <c r="W22" s="1049"/>
      <c r="X22" s="1049"/>
      <c r="Y22" s="1049"/>
      <c r="Z22" s="1049"/>
      <c r="AA22" s="1049"/>
      <c r="AB22" s="1049"/>
    </row>
    <row r="23" spans="1:28" ht="27" customHeight="1" x14ac:dyDescent="0.25">
      <c r="A23" s="443">
        <v>2014</v>
      </c>
      <c r="B23" s="444">
        <v>171.29999999999998</v>
      </c>
      <c r="C23" s="444">
        <v>195.06</v>
      </c>
      <c r="D23" s="444">
        <v>227.29999999999998</v>
      </c>
      <c r="E23" s="444">
        <v>214.3</v>
      </c>
      <c r="F23" s="444">
        <v>201.2</v>
      </c>
      <c r="G23" s="444">
        <v>170.5</v>
      </c>
      <c r="H23" s="444">
        <v>165.39999999999998</v>
      </c>
      <c r="I23" s="444">
        <v>201.89999999999998</v>
      </c>
      <c r="J23" s="444">
        <v>213.21</v>
      </c>
      <c r="K23" s="444">
        <v>222.9</v>
      </c>
      <c r="L23" s="444">
        <v>206.5</v>
      </c>
      <c r="M23" s="444">
        <v>167.9</v>
      </c>
      <c r="N23" s="445">
        <v>2357</v>
      </c>
      <c r="P23" s="1049"/>
      <c r="Q23" s="1049"/>
      <c r="R23" s="1049"/>
      <c r="S23" s="1049"/>
      <c r="T23" s="1049"/>
      <c r="U23" s="1049"/>
      <c r="V23" s="1049"/>
      <c r="W23" s="1049"/>
      <c r="X23" s="1049"/>
      <c r="Y23" s="1049"/>
      <c r="Z23" s="1049"/>
      <c r="AA23" s="1049"/>
      <c r="AB23" s="1049"/>
    </row>
    <row r="24" spans="1:28" ht="32.25" customHeight="1" x14ac:dyDescent="0.25">
      <c r="A24" s="446">
        <v>2015</v>
      </c>
      <c r="B24" s="447">
        <v>169.1</v>
      </c>
      <c r="C24" s="447">
        <v>180.3</v>
      </c>
      <c r="D24" s="447">
        <v>202</v>
      </c>
      <c r="E24" s="447">
        <v>226.2</v>
      </c>
      <c r="F24" s="447">
        <v>193.2</v>
      </c>
      <c r="G24" s="447">
        <v>141.69999999999999</v>
      </c>
      <c r="H24" s="447">
        <v>189.8</v>
      </c>
      <c r="I24" s="447">
        <v>175</v>
      </c>
      <c r="J24" s="447">
        <v>214.7</v>
      </c>
      <c r="K24" s="447">
        <v>198.7</v>
      </c>
      <c r="L24" s="447">
        <v>225.8</v>
      </c>
      <c r="M24" s="447">
        <v>228.4</v>
      </c>
      <c r="N24" s="448">
        <v>2345</v>
      </c>
      <c r="P24" s="1049"/>
      <c r="Q24" s="1049"/>
      <c r="R24" s="1049"/>
      <c r="S24" s="1049"/>
      <c r="T24" s="1049"/>
      <c r="U24" s="1049"/>
      <c r="V24" s="1049"/>
      <c r="W24" s="1049"/>
      <c r="X24" s="1049"/>
      <c r="Y24" s="1049"/>
      <c r="Z24" s="1049"/>
      <c r="AA24" s="1049"/>
      <c r="AB24" s="1049"/>
    </row>
    <row r="25" spans="1:28" ht="27" customHeight="1" x14ac:dyDescent="0.25">
      <c r="A25" s="446">
        <v>2016</v>
      </c>
      <c r="B25" s="447">
        <v>208.3</v>
      </c>
      <c r="C25" s="447">
        <v>146.1</v>
      </c>
      <c r="D25" s="447">
        <v>193.3</v>
      </c>
      <c r="E25" s="447">
        <v>235</v>
      </c>
      <c r="F25" s="447">
        <v>209.5</v>
      </c>
      <c r="G25" s="447">
        <v>162.19999999999999</v>
      </c>
      <c r="H25" s="447">
        <v>163.1</v>
      </c>
      <c r="I25" s="447">
        <v>200.3</v>
      </c>
      <c r="J25" s="447">
        <v>155.69999999999999</v>
      </c>
      <c r="K25" s="447">
        <v>201.7</v>
      </c>
      <c r="L25" s="447">
        <v>182.4</v>
      </c>
      <c r="M25" s="447">
        <v>195.7</v>
      </c>
      <c r="N25" s="448">
        <v>2253</v>
      </c>
      <c r="P25" s="1049"/>
      <c r="Q25" s="1049"/>
      <c r="R25" s="1049"/>
      <c r="S25" s="1049"/>
      <c r="T25" s="1049"/>
      <c r="U25" s="1049"/>
      <c r="V25" s="1049"/>
      <c r="W25" s="1049"/>
      <c r="X25" s="1049"/>
      <c r="Y25" s="1049"/>
      <c r="Z25" s="1049"/>
      <c r="AA25" s="1049"/>
      <c r="AB25" s="1049"/>
    </row>
    <row r="26" spans="1:28" ht="27" customHeight="1" x14ac:dyDescent="0.25">
      <c r="A26" s="446">
        <v>2017</v>
      </c>
      <c r="B26" s="447">
        <v>211.1</v>
      </c>
      <c r="C26" s="447">
        <v>184.9</v>
      </c>
      <c r="D26" s="447">
        <v>174.5</v>
      </c>
      <c r="E26" s="447">
        <v>157.5</v>
      </c>
      <c r="F26" s="447">
        <v>141.6</v>
      </c>
      <c r="G26" s="447">
        <v>134.4</v>
      </c>
      <c r="H26" s="447">
        <v>141.4</v>
      </c>
      <c r="I26" s="447">
        <v>152.30000000000001</v>
      </c>
      <c r="J26" s="447">
        <v>174.1</v>
      </c>
      <c r="K26" s="447">
        <v>208.7</v>
      </c>
      <c r="L26" s="447">
        <v>184.5</v>
      </c>
      <c r="M26" s="447">
        <v>258.3</v>
      </c>
      <c r="N26" s="448">
        <v>2123</v>
      </c>
      <c r="P26" s="1049"/>
      <c r="Q26" s="1049"/>
      <c r="R26" s="1049"/>
      <c r="S26" s="1049"/>
      <c r="T26" s="1049"/>
      <c r="U26" s="1049"/>
      <c r="V26" s="1049"/>
      <c r="W26" s="1049"/>
      <c r="X26" s="1049"/>
      <c r="Y26" s="1049"/>
      <c r="Z26" s="1049"/>
      <c r="AA26" s="1049"/>
      <c r="AB26" s="1049"/>
    </row>
    <row r="27" spans="1:28" ht="29.25" customHeight="1" x14ac:dyDescent="0.25">
      <c r="A27" s="446">
        <v>2018</v>
      </c>
      <c r="B27" s="447">
        <v>154</v>
      </c>
      <c r="C27" s="447">
        <v>167.8</v>
      </c>
      <c r="D27" s="447">
        <v>162.80000000000001</v>
      </c>
      <c r="E27" s="447">
        <v>165.8</v>
      </c>
      <c r="F27" s="447">
        <v>189</v>
      </c>
      <c r="G27" s="447">
        <v>151.30000000000001</v>
      </c>
      <c r="H27" s="447">
        <v>144.1</v>
      </c>
      <c r="I27" s="447">
        <v>186.70000000000002</v>
      </c>
      <c r="J27" s="447">
        <v>152.5</v>
      </c>
      <c r="K27" s="447">
        <v>179.9</v>
      </c>
      <c r="L27" s="447">
        <v>206.1</v>
      </c>
      <c r="M27" s="447">
        <v>220.4</v>
      </c>
      <c r="N27" s="448">
        <v>2080</v>
      </c>
      <c r="P27" s="1049"/>
      <c r="Q27" s="1049"/>
      <c r="R27" s="1049"/>
      <c r="S27" s="1049"/>
      <c r="T27" s="1049"/>
      <c r="U27" s="1049"/>
      <c r="V27" s="1049"/>
      <c r="W27" s="1049"/>
      <c r="X27" s="1049"/>
      <c r="Y27" s="1049"/>
      <c r="Z27" s="1049"/>
      <c r="AA27" s="1049"/>
      <c r="AB27" s="1049"/>
    </row>
    <row r="28" spans="1:28" ht="40.5" customHeight="1" x14ac:dyDescent="0.25">
      <c r="A28" s="446">
        <v>2019</v>
      </c>
      <c r="B28" s="447">
        <v>206.6</v>
      </c>
      <c r="C28" s="447">
        <v>215.09999999999997</v>
      </c>
      <c r="D28" s="447">
        <v>246.9</v>
      </c>
      <c r="E28" s="447">
        <v>146.30000000000001</v>
      </c>
      <c r="F28" s="447">
        <v>164</v>
      </c>
      <c r="G28" s="447">
        <v>167.5</v>
      </c>
      <c r="H28" s="447">
        <v>158.80000000000001</v>
      </c>
      <c r="I28" s="447">
        <v>194.89999999999998</v>
      </c>
      <c r="J28" s="447">
        <v>181.20000000000002</v>
      </c>
      <c r="K28" s="447">
        <v>209.31</v>
      </c>
      <c r="L28" s="447">
        <v>172.8</v>
      </c>
      <c r="M28" s="447">
        <v>204.3</v>
      </c>
      <c r="N28" s="848">
        <v>2267.6999999999998</v>
      </c>
      <c r="Q28" s="1002"/>
    </row>
    <row r="29" spans="1:28" ht="32.25" customHeight="1" x14ac:dyDescent="0.25">
      <c r="A29" s="446">
        <v>2020</v>
      </c>
      <c r="B29" s="447">
        <v>130.9</v>
      </c>
      <c r="C29" s="447">
        <v>219</v>
      </c>
      <c r="D29" s="447">
        <v>116.5</v>
      </c>
      <c r="E29" s="447">
        <v>184.7</v>
      </c>
      <c r="F29" s="447">
        <v>192.7</v>
      </c>
      <c r="G29" s="447">
        <v>135.9</v>
      </c>
      <c r="H29" s="447">
        <v>147.1</v>
      </c>
      <c r="I29" s="447">
        <v>177</v>
      </c>
      <c r="J29" s="447">
        <v>166.7</v>
      </c>
      <c r="K29" s="447">
        <v>224.7</v>
      </c>
      <c r="L29" s="447">
        <v>168.2</v>
      </c>
      <c r="M29" s="447">
        <v>171.9</v>
      </c>
      <c r="N29" s="852">
        <v>2035.3</v>
      </c>
    </row>
    <row r="30" spans="1:28" ht="27" customHeight="1" x14ac:dyDescent="0.25">
      <c r="A30" s="298" t="s">
        <v>2334</v>
      </c>
      <c r="B30" s="98">
        <v>203.35000000000005</v>
      </c>
      <c r="C30" s="98">
        <v>186.05533333333335</v>
      </c>
      <c r="D30" s="98">
        <v>197.23333333333329</v>
      </c>
      <c r="E30" s="98">
        <v>187.75500000000002</v>
      </c>
      <c r="F30" s="98">
        <v>190.55299999999997</v>
      </c>
      <c r="G30" s="98">
        <v>178.23666666666665</v>
      </c>
      <c r="H30" s="98">
        <v>178.41666666666669</v>
      </c>
      <c r="I30" s="98">
        <v>187.25</v>
      </c>
      <c r="J30" s="98">
        <v>190.28033333333332</v>
      </c>
      <c r="K30" s="98">
        <v>213.66699999999997</v>
      </c>
      <c r="L30" s="98">
        <v>221.03666666666666</v>
      </c>
      <c r="M30" s="98">
        <v>219.21999999999994</v>
      </c>
      <c r="N30" s="1003">
        <v>2353</v>
      </c>
    </row>
    <row r="31" spans="1:28" ht="27" customHeight="1" x14ac:dyDescent="0.25">
      <c r="A31" s="1051">
        <v>2021</v>
      </c>
      <c r="B31" s="447">
        <v>209.9</v>
      </c>
      <c r="C31" s="447">
        <v>171.5</v>
      </c>
      <c r="D31" s="447">
        <v>206</v>
      </c>
      <c r="E31" s="447">
        <v>111.4</v>
      </c>
      <c r="F31" s="447">
        <v>218.2</v>
      </c>
      <c r="G31" s="447">
        <v>160.4</v>
      </c>
      <c r="H31" s="447">
        <v>176</v>
      </c>
      <c r="I31" s="447">
        <v>160.6</v>
      </c>
      <c r="J31" s="447">
        <v>189.8</v>
      </c>
      <c r="K31" s="447">
        <v>164.3</v>
      </c>
      <c r="L31" s="447">
        <v>265.89999999999998</v>
      </c>
      <c r="M31" s="447">
        <v>227.6</v>
      </c>
      <c r="N31" s="447">
        <v>2261.6</v>
      </c>
    </row>
    <row r="32" spans="1:28" s="1638" customFormat="1" ht="27" customHeight="1" x14ac:dyDescent="0.25">
      <c r="A32" s="1051">
        <v>2022</v>
      </c>
      <c r="B32" s="447">
        <v>232.4</v>
      </c>
      <c r="C32" s="447">
        <v>180.00000000000003</v>
      </c>
      <c r="D32" s="447">
        <v>211.99999999999997</v>
      </c>
      <c r="E32" s="447">
        <v>205.64000000000001</v>
      </c>
      <c r="F32" s="447">
        <v>251.8</v>
      </c>
      <c r="G32" s="447">
        <v>194.81000000000003</v>
      </c>
      <c r="H32" s="447">
        <v>216.29999999999998</v>
      </c>
      <c r="I32" s="447">
        <v>239.29000000000002</v>
      </c>
      <c r="J32" s="447">
        <v>254.70000000000002</v>
      </c>
      <c r="K32" s="447">
        <v>257.09999999999997</v>
      </c>
      <c r="L32" s="447">
        <v>263.70000000000005</v>
      </c>
      <c r="M32" s="447">
        <v>205.20000000000002</v>
      </c>
      <c r="N32" s="447">
        <v>2713</v>
      </c>
    </row>
    <row r="33" spans="1:26" ht="31.5" customHeight="1" x14ac:dyDescent="0.25">
      <c r="A33" s="1637">
        <v>2023</v>
      </c>
      <c r="B33" s="1667">
        <v>137</v>
      </c>
      <c r="C33" s="1667">
        <v>229.9</v>
      </c>
      <c r="D33" s="1667">
        <v>199.7</v>
      </c>
      <c r="E33" s="1667">
        <v>188.5</v>
      </c>
      <c r="F33" s="1667">
        <v>189.7</v>
      </c>
      <c r="G33" s="1667">
        <v>191</v>
      </c>
      <c r="H33" s="1667">
        <v>193.9</v>
      </c>
      <c r="I33" s="1667">
        <v>193.9</v>
      </c>
      <c r="J33" s="1667">
        <v>198.5</v>
      </c>
      <c r="K33" s="1667">
        <v>216.2</v>
      </c>
      <c r="L33" s="1667">
        <v>157.30000000000001</v>
      </c>
      <c r="M33" s="1667">
        <v>178.7</v>
      </c>
      <c r="N33" s="1667">
        <v>2274</v>
      </c>
    </row>
    <row r="34" spans="1:26" ht="27" customHeight="1" x14ac:dyDescent="0.25">
      <c r="A34" s="1556">
        <v>2024</v>
      </c>
      <c r="B34" s="1669">
        <v>160.9</v>
      </c>
      <c r="C34" s="1669">
        <v>179.33000000000007</v>
      </c>
      <c r="D34" s="1669">
        <v>154.9</v>
      </c>
      <c r="E34" s="1669">
        <v>160.50000000000003</v>
      </c>
      <c r="F34" s="1669">
        <v>151.38</v>
      </c>
      <c r="G34" s="1669">
        <v>132.09999999999997</v>
      </c>
      <c r="H34" s="1669">
        <v>197.01000000000002</v>
      </c>
      <c r="I34" s="1669">
        <v>189.19999999999996</v>
      </c>
      <c r="J34" s="1669">
        <v>205.99999999999997</v>
      </c>
      <c r="K34" s="1669">
        <v>195.70000000000002</v>
      </c>
      <c r="L34" s="1669">
        <v>195.70000000000002</v>
      </c>
      <c r="M34" s="1669">
        <v>214.11</v>
      </c>
      <c r="N34" s="1669">
        <v>2136.8000000000002</v>
      </c>
      <c r="P34" s="1048"/>
      <c r="Q34" s="1048"/>
      <c r="R34" s="1048"/>
      <c r="S34" s="1048"/>
      <c r="T34" s="1048"/>
      <c r="U34" s="1048"/>
      <c r="V34" s="1048"/>
      <c r="W34" s="1048"/>
      <c r="X34" s="1048"/>
      <c r="Y34" s="1048"/>
      <c r="Z34" s="1048"/>
    </row>
    <row r="35" spans="1:26" ht="27" customHeight="1" x14ac:dyDescent="0.25">
      <c r="A35" s="2116" t="s">
        <v>225</v>
      </c>
      <c r="B35" s="2117"/>
      <c r="C35" s="2117"/>
      <c r="D35" s="2117"/>
      <c r="E35" s="2117"/>
      <c r="F35" s="2117"/>
      <c r="G35" s="2117"/>
      <c r="H35" s="2117"/>
      <c r="I35" s="2117"/>
      <c r="J35" s="2117"/>
      <c r="K35" s="2117"/>
      <c r="L35" s="2117"/>
      <c r="M35" s="2117"/>
      <c r="N35" s="2118"/>
      <c r="P35" s="1048"/>
      <c r="Q35" s="1048"/>
      <c r="R35" s="1048"/>
      <c r="S35" s="1048"/>
      <c r="T35" s="1048"/>
      <c r="U35" s="1048"/>
      <c r="V35" s="1048"/>
      <c r="W35" s="1048"/>
      <c r="X35" s="1048"/>
      <c r="Y35" s="1048"/>
      <c r="Z35" s="1048"/>
    </row>
    <row r="36" spans="1:26" ht="28.5" customHeight="1" x14ac:dyDescent="0.25">
      <c r="A36" s="57" t="s">
        <v>16</v>
      </c>
      <c r="B36" s="57" t="s">
        <v>47</v>
      </c>
      <c r="C36" s="57" t="s">
        <v>48</v>
      </c>
      <c r="D36" s="57" t="s">
        <v>49</v>
      </c>
      <c r="E36" s="57" t="s">
        <v>50</v>
      </c>
      <c r="F36" s="57" t="s">
        <v>51</v>
      </c>
      <c r="G36" s="57" t="s">
        <v>52</v>
      </c>
      <c r="H36" s="57" t="s">
        <v>53</v>
      </c>
      <c r="I36" s="57" t="s">
        <v>54</v>
      </c>
      <c r="J36" s="57" t="s">
        <v>55</v>
      </c>
      <c r="K36" s="57" t="s">
        <v>56</v>
      </c>
      <c r="L36" s="57" t="s">
        <v>57</v>
      </c>
      <c r="M36" s="57" t="s">
        <v>58</v>
      </c>
      <c r="N36" s="298" t="s">
        <v>64</v>
      </c>
      <c r="P36" s="1048"/>
      <c r="Q36" s="1048"/>
      <c r="R36" s="1048"/>
      <c r="S36" s="1048"/>
      <c r="T36" s="1048"/>
      <c r="U36" s="1048"/>
      <c r="V36" s="1048"/>
      <c r="W36" s="1048"/>
      <c r="X36" s="1048"/>
      <c r="Y36" s="1048"/>
      <c r="Z36" s="1048"/>
    </row>
    <row r="37" spans="1:26" ht="28.5" customHeight="1" x14ac:dyDescent="0.25">
      <c r="A37" s="450" t="s">
        <v>105</v>
      </c>
      <c r="B37" s="98">
        <v>230.56777777777779</v>
      </c>
      <c r="C37" s="98">
        <v>203.85333333333332</v>
      </c>
      <c r="D37" s="98">
        <v>225.37</v>
      </c>
      <c r="E37" s="98">
        <v>216.25</v>
      </c>
      <c r="F37" s="98">
        <v>233.82666666666668</v>
      </c>
      <c r="G37" s="98">
        <v>220.76</v>
      </c>
      <c r="H37" s="98">
        <v>226.01333333333332</v>
      </c>
      <c r="I37" s="98">
        <v>229.4433333333333</v>
      </c>
      <c r="J37" s="98">
        <v>219.05000000000004</v>
      </c>
      <c r="K37" s="98">
        <v>241.06000000000003</v>
      </c>
      <c r="L37" s="98">
        <v>236.53</v>
      </c>
      <c r="M37" s="98">
        <v>238.85</v>
      </c>
      <c r="N37" s="451">
        <v>2721.5744444444445</v>
      </c>
      <c r="P37" s="1048"/>
      <c r="Q37" s="1048"/>
      <c r="R37" s="1048"/>
      <c r="S37" s="1048"/>
      <c r="T37" s="1048"/>
      <c r="U37" s="1048"/>
      <c r="V37" s="1048"/>
      <c r="W37" s="1048"/>
      <c r="X37" s="1048"/>
      <c r="Y37" s="1048"/>
      <c r="Z37" s="1048"/>
    </row>
    <row r="38" spans="1:26" ht="27" customHeight="1" x14ac:dyDescent="0.25">
      <c r="A38" s="443">
        <v>2015</v>
      </c>
      <c r="B38" s="447">
        <v>163.20000000000002</v>
      </c>
      <c r="C38" s="447">
        <v>204.1</v>
      </c>
      <c r="D38" s="447">
        <v>230.2</v>
      </c>
      <c r="E38" s="447">
        <v>243.3</v>
      </c>
      <c r="F38" s="447">
        <v>226.2</v>
      </c>
      <c r="G38" s="447">
        <v>198</v>
      </c>
      <c r="H38" s="447">
        <v>226.7</v>
      </c>
      <c r="I38" s="452">
        <v>220</v>
      </c>
      <c r="J38" s="447">
        <v>258.3</v>
      </c>
      <c r="K38" s="447">
        <v>225.4</v>
      </c>
      <c r="L38" s="452">
        <v>251</v>
      </c>
      <c r="M38" s="447">
        <v>212.6</v>
      </c>
      <c r="N38" s="445">
        <v>2659</v>
      </c>
      <c r="P38" s="1048"/>
      <c r="Q38" s="1048"/>
      <c r="R38" s="1048"/>
      <c r="S38" s="1048"/>
      <c r="T38" s="1048"/>
      <c r="U38" s="1048"/>
      <c r="V38" s="1048"/>
      <c r="W38" s="1048"/>
      <c r="X38" s="1048"/>
      <c r="Y38" s="1048"/>
      <c r="Z38" s="1048"/>
    </row>
    <row r="39" spans="1:26" ht="28.5" customHeight="1" x14ac:dyDescent="0.25">
      <c r="A39" s="446">
        <v>2016</v>
      </c>
      <c r="B39" s="447">
        <v>235.4</v>
      </c>
      <c r="C39" s="447">
        <v>184.6</v>
      </c>
      <c r="D39" s="447">
        <v>214.4</v>
      </c>
      <c r="E39" s="447">
        <v>247.6</v>
      </c>
      <c r="F39" s="447">
        <v>266.2</v>
      </c>
      <c r="G39" s="447">
        <v>246</v>
      </c>
      <c r="H39" s="447">
        <v>217.4</v>
      </c>
      <c r="I39" s="447">
        <v>246.2</v>
      </c>
      <c r="J39" s="447">
        <v>215.9</v>
      </c>
      <c r="K39" s="447">
        <v>235.3</v>
      </c>
      <c r="L39" s="447">
        <v>197.4</v>
      </c>
      <c r="M39" s="447">
        <v>201.6</v>
      </c>
      <c r="N39" s="448">
        <v>2708</v>
      </c>
      <c r="P39" s="1048"/>
      <c r="Q39" s="1048"/>
      <c r="R39" s="1048"/>
      <c r="S39" s="1048"/>
      <c r="T39" s="1048"/>
      <c r="U39" s="1048"/>
      <c r="V39" s="1048"/>
      <c r="W39" s="1048"/>
      <c r="X39" s="1048"/>
      <c r="Y39" s="1048"/>
      <c r="Z39" s="1048"/>
    </row>
    <row r="40" spans="1:26" ht="33.75" customHeight="1" x14ac:dyDescent="0.25">
      <c r="A40" s="446">
        <v>2017</v>
      </c>
      <c r="B40" s="447">
        <v>231.1</v>
      </c>
      <c r="C40" s="447">
        <v>190</v>
      </c>
      <c r="D40" s="447">
        <v>207.8</v>
      </c>
      <c r="E40" s="447">
        <v>185.7</v>
      </c>
      <c r="F40" s="447">
        <v>202</v>
      </c>
      <c r="G40" s="447">
        <v>197.2</v>
      </c>
      <c r="H40" s="447">
        <v>200</v>
      </c>
      <c r="I40" s="447">
        <v>201</v>
      </c>
      <c r="J40" s="447">
        <v>204.7</v>
      </c>
      <c r="K40" s="447">
        <v>230.9</v>
      </c>
      <c r="L40" s="447">
        <v>188.2</v>
      </c>
      <c r="M40" s="447">
        <v>223.4</v>
      </c>
      <c r="N40" s="448">
        <v>2462</v>
      </c>
    </row>
    <row r="41" spans="1:26" ht="29.25" customHeight="1" x14ac:dyDescent="0.25">
      <c r="A41" s="446">
        <v>2018</v>
      </c>
      <c r="B41" s="447">
        <v>178.5</v>
      </c>
      <c r="C41" s="447">
        <v>175.8</v>
      </c>
      <c r="D41" s="447">
        <v>187.6</v>
      </c>
      <c r="E41" s="447">
        <v>213.8</v>
      </c>
      <c r="F41" s="447">
        <v>253.7</v>
      </c>
      <c r="G41" s="447">
        <v>182</v>
      </c>
      <c r="H41" s="447">
        <v>216.9</v>
      </c>
      <c r="I41" s="447">
        <v>249.4</v>
      </c>
      <c r="J41" s="447">
        <v>215.1</v>
      </c>
      <c r="K41" s="447">
        <v>223.8</v>
      </c>
      <c r="L41" s="447">
        <v>200.6</v>
      </c>
      <c r="M41" s="447">
        <v>252.6</v>
      </c>
      <c r="N41" s="448">
        <v>2549.8000000000002</v>
      </c>
    </row>
    <row r="42" spans="1:26" ht="29.25" customHeight="1" x14ac:dyDescent="0.25">
      <c r="A42" s="446">
        <v>2019</v>
      </c>
      <c r="B42" s="447">
        <v>218</v>
      </c>
      <c r="C42" s="447">
        <v>220</v>
      </c>
      <c r="D42" s="447">
        <v>300</v>
      </c>
      <c r="E42" s="447">
        <v>218</v>
      </c>
      <c r="F42" s="447">
        <v>204</v>
      </c>
      <c r="G42" s="447">
        <v>219</v>
      </c>
      <c r="H42" s="447">
        <v>233</v>
      </c>
      <c r="I42" s="447">
        <v>221</v>
      </c>
      <c r="J42" s="447">
        <v>207</v>
      </c>
      <c r="K42" s="447">
        <v>247</v>
      </c>
      <c r="L42" s="447">
        <v>223</v>
      </c>
      <c r="M42" s="447">
        <v>253</v>
      </c>
      <c r="N42" s="448">
        <v>2763</v>
      </c>
    </row>
    <row r="43" spans="1:26" ht="27" customHeight="1" x14ac:dyDescent="0.25">
      <c r="A43" s="446">
        <v>2020</v>
      </c>
      <c r="B43" s="447">
        <v>147.19999999999999</v>
      </c>
      <c r="C43" s="447">
        <v>236.7</v>
      </c>
      <c r="D43" s="447">
        <v>176.8</v>
      </c>
      <c r="E43" s="447">
        <v>252.3</v>
      </c>
      <c r="F43" s="447">
        <v>242.5</v>
      </c>
      <c r="G43" s="447">
        <v>215.8</v>
      </c>
      <c r="H43" s="447">
        <v>200.8</v>
      </c>
      <c r="I43" s="447">
        <v>226.2</v>
      </c>
      <c r="J43" s="447">
        <v>216.5</v>
      </c>
      <c r="K43" s="447">
        <v>269.89999999999998</v>
      </c>
      <c r="L43" s="447">
        <v>202.9</v>
      </c>
      <c r="M43" s="447">
        <v>223.9</v>
      </c>
      <c r="N43" s="453">
        <v>2611.5</v>
      </c>
    </row>
    <row r="44" spans="1:26" ht="34.5" customHeight="1" x14ac:dyDescent="0.25">
      <c r="A44" s="298" t="s">
        <v>2334</v>
      </c>
      <c r="B44" s="98">
        <v>222.7862068965517</v>
      </c>
      <c r="C44" s="98">
        <v>203.61533333333333</v>
      </c>
      <c r="D44" s="98">
        <v>223.86551724137937</v>
      </c>
      <c r="E44" s="98">
        <v>225.15466666666669</v>
      </c>
      <c r="F44" s="98">
        <v>237.87999999999997</v>
      </c>
      <c r="G44" s="98">
        <v>223.02366666666663</v>
      </c>
      <c r="H44" s="98">
        <v>226.06666666666663</v>
      </c>
      <c r="I44" s="98">
        <v>231.88275862068966</v>
      </c>
      <c r="J44" s="98">
        <v>224.14666666666665</v>
      </c>
      <c r="K44" s="98">
        <v>247.67666666666665</v>
      </c>
      <c r="L44" s="98">
        <v>239.98896551724135</v>
      </c>
      <c r="M44" s="98">
        <v>238.24137931034483</v>
      </c>
      <c r="N44" s="1003">
        <v>2744</v>
      </c>
    </row>
    <row r="45" spans="1:26" ht="27" customHeight="1" x14ac:dyDescent="0.25">
      <c r="A45" s="446">
        <v>2021</v>
      </c>
      <c r="B45" s="447">
        <v>217.1</v>
      </c>
      <c r="C45" s="447">
        <v>196</v>
      </c>
      <c r="D45" s="447">
        <v>239</v>
      </c>
      <c r="E45" s="447">
        <v>134.9</v>
      </c>
      <c r="F45" s="447">
        <v>249.1</v>
      </c>
      <c r="G45" s="447">
        <v>195.8</v>
      </c>
      <c r="H45" s="447">
        <v>238.9</v>
      </c>
      <c r="I45" s="447">
        <v>206</v>
      </c>
      <c r="J45" s="447">
        <v>239.4</v>
      </c>
      <c r="K45" s="447">
        <v>220.9</v>
      </c>
      <c r="L45" s="447">
        <v>251.2</v>
      </c>
      <c r="M45" s="447">
        <v>228.1</v>
      </c>
      <c r="N45" s="448">
        <v>2616.4</v>
      </c>
    </row>
    <row r="46" spans="1:26" ht="27.75" customHeight="1" x14ac:dyDescent="0.25">
      <c r="A46" s="446">
        <v>2022</v>
      </c>
      <c r="B46" s="447">
        <v>189.29999999999998</v>
      </c>
      <c r="C46" s="447">
        <v>152.79999999999998</v>
      </c>
      <c r="D46" s="447">
        <v>171.4</v>
      </c>
      <c r="E46" s="447">
        <v>157.10000000000002</v>
      </c>
      <c r="F46" s="447">
        <v>191.50000000000003</v>
      </c>
      <c r="G46" s="447">
        <v>161.29999999999998</v>
      </c>
      <c r="H46" s="447">
        <v>153.13000000000002</v>
      </c>
      <c r="I46" s="447">
        <v>208.7</v>
      </c>
      <c r="J46" s="447">
        <v>215.00000000000003</v>
      </c>
      <c r="K46" s="447">
        <v>224.30000000000004</v>
      </c>
      <c r="L46" s="447">
        <v>252.79999999999998</v>
      </c>
      <c r="M46" s="447">
        <v>242.5</v>
      </c>
      <c r="N46" s="448">
        <v>2320</v>
      </c>
    </row>
    <row r="47" spans="1:26" ht="35.25" customHeight="1" x14ac:dyDescent="0.25">
      <c r="A47" s="1668">
        <v>2023</v>
      </c>
      <c r="B47" s="1667">
        <v>163.5</v>
      </c>
      <c r="C47" s="1667">
        <v>219.2</v>
      </c>
      <c r="D47" s="1667">
        <v>237.9</v>
      </c>
      <c r="E47" s="1667">
        <v>203.3</v>
      </c>
      <c r="F47" s="1667">
        <v>234.9</v>
      </c>
      <c r="G47" s="1667">
        <v>233.3</v>
      </c>
      <c r="H47" s="1667">
        <v>226.6</v>
      </c>
      <c r="I47" s="1667">
        <v>254</v>
      </c>
      <c r="J47" s="1667">
        <v>237.4</v>
      </c>
      <c r="K47" s="1667">
        <v>249.1</v>
      </c>
      <c r="L47" s="1667">
        <v>184.9</v>
      </c>
      <c r="M47" s="1667">
        <v>206.4</v>
      </c>
      <c r="N47" s="448">
        <v>2651</v>
      </c>
    </row>
    <row r="48" spans="1:26" ht="30.75" customHeight="1" x14ac:dyDescent="0.25">
      <c r="A48" s="446">
        <v>2024</v>
      </c>
      <c r="B48" s="447">
        <v>187.7</v>
      </c>
      <c r="C48" s="447">
        <v>220.2</v>
      </c>
      <c r="D48" s="447">
        <v>215</v>
      </c>
      <c r="E48" s="447">
        <v>219.19999999999993</v>
      </c>
      <c r="F48" s="447">
        <v>226.2</v>
      </c>
      <c r="G48" s="447">
        <v>191.89999999999998</v>
      </c>
      <c r="H48" s="447">
        <v>249.19999999999996</v>
      </c>
      <c r="I48" s="447">
        <v>265.20000000000005</v>
      </c>
      <c r="J48" s="447">
        <v>240.8</v>
      </c>
      <c r="K48" s="447">
        <v>250.4</v>
      </c>
      <c r="L48" s="447">
        <v>259.10000000000002</v>
      </c>
      <c r="M48" s="447">
        <v>225.71</v>
      </c>
      <c r="N48" s="453">
        <v>2751.1</v>
      </c>
    </row>
    <row r="49" spans="1:14" ht="27" customHeight="1" x14ac:dyDescent="0.25">
      <c r="A49" s="2119" t="s">
        <v>226</v>
      </c>
      <c r="B49" s="2119"/>
      <c r="C49" s="2119"/>
      <c r="D49" s="2119"/>
      <c r="E49" s="2119"/>
      <c r="F49" s="2119"/>
      <c r="G49" s="2119"/>
      <c r="H49" s="2119"/>
      <c r="I49" s="2119"/>
      <c r="J49" s="2119"/>
      <c r="K49" s="2119"/>
      <c r="L49" s="2119"/>
      <c r="M49" s="2119"/>
      <c r="N49" s="2119"/>
    </row>
    <row r="50" spans="1:14" ht="31.5" customHeight="1" x14ac:dyDescent="0.25">
      <c r="A50" s="57" t="s">
        <v>16</v>
      </c>
      <c r="B50" s="57" t="s">
        <v>47</v>
      </c>
      <c r="C50" s="57" t="s">
        <v>48</v>
      </c>
      <c r="D50" s="57" t="s">
        <v>49</v>
      </c>
      <c r="E50" s="57" t="s">
        <v>50</v>
      </c>
      <c r="F50" s="57" t="s">
        <v>51</v>
      </c>
      <c r="G50" s="57" t="s">
        <v>52</v>
      </c>
      <c r="H50" s="57" t="s">
        <v>53</v>
      </c>
      <c r="I50" s="57" t="s">
        <v>54</v>
      </c>
      <c r="J50" s="57" t="s">
        <v>55</v>
      </c>
      <c r="K50" s="57" t="s">
        <v>56</v>
      </c>
      <c r="L50" s="57" t="s">
        <v>57</v>
      </c>
      <c r="M50" s="57" t="s">
        <v>58</v>
      </c>
      <c r="N50" s="298" t="s">
        <v>64</v>
      </c>
    </row>
    <row r="51" spans="1:14" ht="30" customHeight="1" x14ac:dyDescent="0.25">
      <c r="A51" s="450" t="s">
        <v>105</v>
      </c>
      <c r="B51" s="98">
        <v>224.8</v>
      </c>
      <c r="C51" s="98">
        <v>193.2</v>
      </c>
      <c r="D51" s="98">
        <v>220.3</v>
      </c>
      <c r="E51" s="98">
        <v>210.2</v>
      </c>
      <c r="F51" s="98">
        <v>225.8</v>
      </c>
      <c r="G51" s="98">
        <v>216.8</v>
      </c>
      <c r="H51" s="98">
        <v>218.7</v>
      </c>
      <c r="I51" s="98">
        <v>222.3</v>
      </c>
      <c r="J51" s="98">
        <v>216.4</v>
      </c>
      <c r="K51" s="98">
        <v>239.7</v>
      </c>
      <c r="L51" s="98">
        <v>238.7</v>
      </c>
      <c r="M51" s="98">
        <v>231.1</v>
      </c>
      <c r="N51" s="451">
        <v>2657.9999999999995</v>
      </c>
    </row>
    <row r="52" spans="1:14" ht="32.25" customHeight="1" x14ac:dyDescent="0.25">
      <c r="A52" s="446">
        <v>2015</v>
      </c>
      <c r="B52" s="447">
        <v>148.19999999999999</v>
      </c>
      <c r="C52" s="447">
        <v>198.4</v>
      </c>
      <c r="D52" s="447">
        <v>213.5</v>
      </c>
      <c r="E52" s="447">
        <v>225.7</v>
      </c>
      <c r="F52" s="447">
        <v>219.3</v>
      </c>
      <c r="G52" s="447">
        <v>184.2</v>
      </c>
      <c r="H52" s="447">
        <v>238.7</v>
      </c>
      <c r="I52" s="447">
        <v>207.5</v>
      </c>
      <c r="J52" s="447">
        <v>243.9</v>
      </c>
      <c r="K52" s="447">
        <v>235.8</v>
      </c>
      <c r="L52" s="447">
        <v>224.2</v>
      </c>
      <c r="M52" s="447">
        <v>222.5</v>
      </c>
      <c r="N52" s="448">
        <v>2561.9</v>
      </c>
    </row>
    <row r="53" spans="1:14" ht="27.75" customHeight="1" x14ac:dyDescent="0.25">
      <c r="A53" s="446">
        <v>2016</v>
      </c>
      <c r="B53" s="447">
        <v>238.3</v>
      </c>
      <c r="C53" s="447">
        <v>132.1</v>
      </c>
      <c r="D53" s="447">
        <v>197.9</v>
      </c>
      <c r="E53" s="447">
        <v>237.3</v>
      </c>
      <c r="F53" s="447">
        <v>250.2</v>
      </c>
      <c r="G53" s="447">
        <v>199</v>
      </c>
      <c r="H53" s="447">
        <v>196.7</v>
      </c>
      <c r="I53" s="447">
        <v>222.4</v>
      </c>
      <c r="J53" s="447">
        <v>203.19999999999996</v>
      </c>
      <c r="K53" s="447">
        <v>243.2</v>
      </c>
      <c r="L53" s="447">
        <v>206.3</v>
      </c>
      <c r="M53" s="447">
        <v>242.3</v>
      </c>
      <c r="N53" s="448">
        <v>2569</v>
      </c>
    </row>
    <row r="54" spans="1:14" ht="22.5" customHeight="1" x14ac:dyDescent="0.25">
      <c r="A54" s="446">
        <v>2017</v>
      </c>
      <c r="B54" s="447">
        <v>263.10000000000002</v>
      </c>
      <c r="C54" s="447">
        <v>177.9</v>
      </c>
      <c r="D54" s="447">
        <v>204.2</v>
      </c>
      <c r="E54" s="447">
        <v>187.9</v>
      </c>
      <c r="F54" s="447">
        <v>200.2</v>
      </c>
      <c r="G54" s="447">
        <v>206.3</v>
      </c>
      <c r="H54" s="447">
        <v>186.7</v>
      </c>
      <c r="I54" s="447">
        <v>200.7</v>
      </c>
      <c r="J54" s="447">
        <v>200.5</v>
      </c>
      <c r="K54" s="447">
        <v>255.4</v>
      </c>
      <c r="L54" s="447">
        <v>183.4</v>
      </c>
      <c r="M54" s="447">
        <v>238.2</v>
      </c>
      <c r="N54" s="448">
        <v>2505</v>
      </c>
    </row>
    <row r="55" spans="1:14" ht="24" customHeight="1" x14ac:dyDescent="0.25">
      <c r="A55" s="446">
        <v>2018</v>
      </c>
      <c r="B55" s="447">
        <v>124.2</v>
      </c>
      <c r="C55" s="447">
        <v>156</v>
      </c>
      <c r="D55" s="447">
        <v>175.4</v>
      </c>
      <c r="E55" s="447">
        <v>206.6</v>
      </c>
      <c r="F55" s="447">
        <v>249.3</v>
      </c>
      <c r="G55" s="447">
        <v>207.4</v>
      </c>
      <c r="H55" s="447">
        <v>228.5</v>
      </c>
      <c r="I55" s="447">
        <v>247.1</v>
      </c>
      <c r="J55" s="447">
        <v>225.7</v>
      </c>
      <c r="K55" s="447">
        <v>213.6</v>
      </c>
      <c r="L55" s="447">
        <v>218.1</v>
      </c>
      <c r="M55" s="447">
        <v>245.1</v>
      </c>
      <c r="N55" s="448">
        <v>2497</v>
      </c>
    </row>
    <row r="56" spans="1:14" ht="29.25" customHeight="1" x14ac:dyDescent="0.25">
      <c r="A56" s="446">
        <v>2019</v>
      </c>
      <c r="B56" s="447">
        <v>221.1</v>
      </c>
      <c r="C56" s="447">
        <v>213</v>
      </c>
      <c r="D56" s="447">
        <v>271.99999999999994</v>
      </c>
      <c r="E56" s="447">
        <v>213.6</v>
      </c>
      <c r="F56" s="447">
        <v>211.7</v>
      </c>
      <c r="G56" s="447">
        <v>207.8</v>
      </c>
      <c r="H56" s="447">
        <v>222.5</v>
      </c>
      <c r="I56" s="447">
        <v>232.89999999999998</v>
      </c>
      <c r="J56" s="447">
        <v>228.9</v>
      </c>
      <c r="K56" s="447">
        <v>253.6</v>
      </c>
      <c r="L56" s="447">
        <v>196.5</v>
      </c>
      <c r="M56" s="447">
        <v>221.5</v>
      </c>
      <c r="N56" s="848">
        <v>2695.1</v>
      </c>
    </row>
    <row r="57" spans="1:14" ht="28.5" customHeight="1" x14ac:dyDescent="0.25">
      <c r="A57" s="446">
        <v>2020</v>
      </c>
      <c r="B57" s="447">
        <v>147.10000000000002</v>
      </c>
      <c r="C57" s="447">
        <v>225.9</v>
      </c>
      <c r="D57" s="447">
        <v>161.69999999999999</v>
      </c>
      <c r="E57" s="447">
        <v>223.2</v>
      </c>
      <c r="F57" s="447">
        <v>249.2</v>
      </c>
      <c r="G57" s="447">
        <v>222.7</v>
      </c>
      <c r="H57" s="447">
        <v>203.4</v>
      </c>
      <c r="I57" s="447">
        <v>221.7</v>
      </c>
      <c r="J57" s="447">
        <v>223.8</v>
      </c>
      <c r="K57" s="447">
        <v>251.1</v>
      </c>
      <c r="L57" s="447">
        <v>234.4</v>
      </c>
      <c r="M57" s="447">
        <v>237.5</v>
      </c>
      <c r="N57" s="1008">
        <v>2601.6999999999998</v>
      </c>
    </row>
    <row r="58" spans="1:14" ht="31.5" x14ac:dyDescent="0.25">
      <c r="A58" s="298" t="s">
        <v>2334</v>
      </c>
      <c r="B58" s="98">
        <v>215.89666666666673</v>
      </c>
      <c r="C58" s="98">
        <v>192.63333333333327</v>
      </c>
      <c r="D58" s="98">
        <v>215.40666666666667</v>
      </c>
      <c r="E58" s="98">
        <v>215.36551724137937</v>
      </c>
      <c r="F58" s="98">
        <v>226.12333333333331</v>
      </c>
      <c r="G58" s="98">
        <v>216.88</v>
      </c>
      <c r="H58" s="98">
        <v>217.66999999999996</v>
      </c>
      <c r="I58" s="98">
        <v>220.87666666666664</v>
      </c>
      <c r="J58" s="98">
        <v>220.57666666666668</v>
      </c>
      <c r="K58" s="98">
        <v>246.14700000000005</v>
      </c>
      <c r="L58" s="98">
        <v>233.49933333333337</v>
      </c>
      <c r="M58" s="98">
        <v>233.0866666666667</v>
      </c>
      <c r="N58" s="1003">
        <v>2654</v>
      </c>
    </row>
    <row r="59" spans="1:14" ht="21.75" customHeight="1" x14ac:dyDescent="0.25">
      <c r="A59" s="520">
        <v>2021</v>
      </c>
      <c r="B59" s="447">
        <v>234.9</v>
      </c>
      <c r="C59" s="447">
        <v>217.9</v>
      </c>
      <c r="D59" s="447">
        <v>224.2</v>
      </c>
      <c r="E59" s="447">
        <v>153.5</v>
      </c>
      <c r="F59" s="447">
        <v>241.2</v>
      </c>
      <c r="G59" s="447">
        <v>209.2</v>
      </c>
      <c r="H59" s="447">
        <v>231.2</v>
      </c>
      <c r="I59" s="447">
        <v>205.5</v>
      </c>
      <c r="J59" s="447">
        <v>241</v>
      </c>
      <c r="K59" s="447">
        <v>216.7</v>
      </c>
      <c r="L59" s="447">
        <v>234.6</v>
      </c>
      <c r="M59" s="447">
        <v>253</v>
      </c>
      <c r="N59" s="448">
        <v>2662.9</v>
      </c>
    </row>
    <row r="60" spans="1:14" ht="21.75" customHeight="1" x14ac:dyDescent="0.25">
      <c r="A60" s="520">
        <v>2022</v>
      </c>
      <c r="B60" s="447">
        <v>210.29999999999995</v>
      </c>
      <c r="C60" s="447">
        <v>155.1</v>
      </c>
      <c r="D60" s="447">
        <v>190.10000000000002</v>
      </c>
      <c r="E60" s="447">
        <v>205.4</v>
      </c>
      <c r="F60" s="447">
        <v>239.00000000000003</v>
      </c>
      <c r="G60" s="447">
        <v>207.79999999999998</v>
      </c>
      <c r="H60" s="447">
        <v>203.8</v>
      </c>
      <c r="I60" s="447">
        <v>240.69999999999996</v>
      </c>
      <c r="J60" s="447">
        <v>246.60000000000002</v>
      </c>
      <c r="K60" s="447">
        <v>251.50000000000003</v>
      </c>
      <c r="L60" s="447">
        <v>241.79999999999995</v>
      </c>
      <c r="M60" s="447">
        <v>258.20000000000005</v>
      </c>
      <c r="N60" s="448">
        <v>2650</v>
      </c>
    </row>
    <row r="61" spans="1:14" ht="21.75" customHeight="1" x14ac:dyDescent="0.25">
      <c r="A61" s="520">
        <v>2023</v>
      </c>
      <c r="B61" s="1667">
        <v>164.9</v>
      </c>
      <c r="C61" s="1667">
        <v>228.1</v>
      </c>
      <c r="D61" s="1667">
        <v>218.2</v>
      </c>
      <c r="E61" s="1667">
        <v>209.2</v>
      </c>
      <c r="F61" s="1667">
        <v>214.5</v>
      </c>
      <c r="G61" s="1667">
        <v>229.3</v>
      </c>
      <c r="H61" s="1667">
        <v>233</v>
      </c>
      <c r="I61" s="1667">
        <v>239.3</v>
      </c>
      <c r="J61" s="1667">
        <v>248.5</v>
      </c>
      <c r="K61" s="1667">
        <v>228.1</v>
      </c>
      <c r="L61" s="1667">
        <v>200.6</v>
      </c>
      <c r="M61" s="1667">
        <v>202.2</v>
      </c>
      <c r="N61" s="448">
        <v>2616</v>
      </c>
    </row>
    <row r="62" spans="1:14" ht="21.75" customHeight="1" x14ac:dyDescent="0.25">
      <c r="A62" s="520">
        <v>2024</v>
      </c>
      <c r="B62" s="447">
        <v>175.09999999999997</v>
      </c>
      <c r="C62" s="447">
        <v>231.29999999999995</v>
      </c>
      <c r="D62" s="447">
        <v>217.6</v>
      </c>
      <c r="E62" s="447">
        <v>211.10000000000002</v>
      </c>
      <c r="F62" s="447">
        <v>207.70000000000002</v>
      </c>
      <c r="G62" s="447">
        <v>175.4</v>
      </c>
      <c r="H62" s="447">
        <v>242.50000000000003</v>
      </c>
      <c r="I62" s="447">
        <v>248</v>
      </c>
      <c r="J62" s="447">
        <v>236.9</v>
      </c>
      <c r="K62" s="447">
        <v>243.79000000000002</v>
      </c>
      <c r="L62" s="447">
        <v>236.2</v>
      </c>
      <c r="M62" s="447">
        <v>255</v>
      </c>
      <c r="N62" s="448">
        <v>2681.1</v>
      </c>
    </row>
    <row r="63" spans="1:14" ht="21.75" customHeight="1" x14ac:dyDescent="0.25">
      <c r="A63" s="2120" t="s">
        <v>227</v>
      </c>
      <c r="B63" s="2119"/>
      <c r="C63" s="2119"/>
      <c r="D63" s="2119"/>
      <c r="E63" s="2119"/>
      <c r="F63" s="2119"/>
      <c r="G63" s="2119"/>
      <c r="H63" s="2119"/>
      <c r="I63" s="2119"/>
      <c r="J63" s="2119"/>
      <c r="K63" s="2119"/>
      <c r="L63" s="2119"/>
      <c r="M63" s="2119"/>
      <c r="N63" s="2121"/>
    </row>
    <row r="64" spans="1:14" ht="31.5" x14ac:dyDescent="0.25">
      <c r="A64" s="450" t="s">
        <v>105</v>
      </c>
      <c r="B64" s="98">
        <v>240.4</v>
      </c>
      <c r="C64" s="98">
        <v>202.9</v>
      </c>
      <c r="D64" s="98">
        <v>211.1</v>
      </c>
      <c r="E64" s="98">
        <v>193.7</v>
      </c>
      <c r="F64" s="98">
        <v>192.5</v>
      </c>
      <c r="G64" s="98">
        <v>173.8</v>
      </c>
      <c r="H64" s="98">
        <v>170.1</v>
      </c>
      <c r="I64" s="98">
        <v>185.2</v>
      </c>
      <c r="J64" s="98">
        <v>197.4</v>
      </c>
      <c r="K64" s="98">
        <v>230.4</v>
      </c>
      <c r="L64" s="98">
        <v>250.8</v>
      </c>
      <c r="M64" s="98">
        <v>250.6</v>
      </c>
      <c r="N64" s="451">
        <v>2498.9</v>
      </c>
    </row>
    <row r="65" spans="1:15" ht="21.75" customHeight="1" x14ac:dyDescent="0.25">
      <c r="A65" s="446">
        <v>2015</v>
      </c>
      <c r="B65" s="447">
        <v>163.19999999999999</v>
      </c>
      <c r="C65" s="447">
        <v>203.7</v>
      </c>
      <c r="D65" s="447">
        <v>204</v>
      </c>
      <c r="E65" s="447">
        <v>232.8</v>
      </c>
      <c r="F65" s="447">
        <v>192.6</v>
      </c>
      <c r="G65" s="447">
        <v>128.1</v>
      </c>
      <c r="H65" s="447">
        <v>145.6</v>
      </c>
      <c r="I65" s="447">
        <v>157.19999999999999</v>
      </c>
      <c r="J65" s="447">
        <v>210.7</v>
      </c>
      <c r="K65" s="447">
        <v>215.2</v>
      </c>
      <c r="L65" s="447">
        <v>253.3</v>
      </c>
      <c r="M65" s="447">
        <v>272.5</v>
      </c>
      <c r="N65" s="448">
        <v>2378.9</v>
      </c>
    </row>
    <row r="66" spans="1:15" ht="21" customHeight="1" x14ac:dyDescent="0.25">
      <c r="A66" s="446">
        <v>2016</v>
      </c>
      <c r="B66" s="447">
        <v>222.5</v>
      </c>
      <c r="C66" s="447">
        <v>154.80000000000001</v>
      </c>
      <c r="D66" s="447">
        <v>177.8</v>
      </c>
      <c r="E66" s="447">
        <v>203.1</v>
      </c>
      <c r="F66" s="447">
        <v>188.7</v>
      </c>
      <c r="G66" s="447">
        <v>165.2</v>
      </c>
      <c r="H66" s="447">
        <v>155.69999999999999</v>
      </c>
      <c r="I66" s="447">
        <v>188.5</v>
      </c>
      <c r="J66" s="447">
        <v>160.39999999999998</v>
      </c>
      <c r="K66" s="447">
        <v>267</v>
      </c>
      <c r="L66" s="447">
        <v>237.9</v>
      </c>
      <c r="M66" s="447">
        <v>249.4</v>
      </c>
      <c r="N66" s="448">
        <v>2371</v>
      </c>
    </row>
    <row r="67" spans="1:15" ht="18.75" customHeight="1" x14ac:dyDescent="0.25">
      <c r="A67" s="446">
        <v>2017</v>
      </c>
      <c r="B67" s="447">
        <v>294.5</v>
      </c>
      <c r="C67" s="447">
        <v>217.7</v>
      </c>
      <c r="D67" s="447">
        <v>208.2</v>
      </c>
      <c r="E67" s="447">
        <v>182.4</v>
      </c>
      <c r="F67" s="447">
        <v>158</v>
      </c>
      <c r="G67" s="447">
        <v>158.5</v>
      </c>
      <c r="H67" s="447">
        <v>147.1</v>
      </c>
      <c r="I67" s="447">
        <v>195.1</v>
      </c>
      <c r="J67" s="447">
        <v>190.6</v>
      </c>
      <c r="K67" s="447">
        <v>236.2</v>
      </c>
      <c r="L67" s="447">
        <v>213.2</v>
      </c>
      <c r="M67" s="447">
        <v>308</v>
      </c>
      <c r="N67" s="448">
        <v>2510</v>
      </c>
    </row>
    <row r="68" spans="1:15" ht="21.75" customHeight="1" x14ac:dyDescent="0.25">
      <c r="A68" s="446">
        <v>2018</v>
      </c>
      <c r="B68" s="447">
        <v>186.3</v>
      </c>
      <c r="C68" s="447">
        <v>176.4</v>
      </c>
      <c r="D68" s="447">
        <v>192.3</v>
      </c>
      <c r="E68" s="447">
        <v>171.3</v>
      </c>
      <c r="F68" s="447">
        <v>221.3</v>
      </c>
      <c r="G68" s="447">
        <v>167.8</v>
      </c>
      <c r="H68" s="447">
        <v>162</v>
      </c>
      <c r="I68" s="447">
        <v>224.9</v>
      </c>
      <c r="J68" s="447">
        <v>195.3</v>
      </c>
      <c r="K68" s="447">
        <v>226.7</v>
      </c>
      <c r="L68" s="447">
        <v>245.89999999999998</v>
      </c>
      <c r="M68" s="447">
        <v>248.19999999999993</v>
      </c>
      <c r="N68" s="448">
        <v>2418.4</v>
      </c>
    </row>
    <row r="69" spans="1:15" ht="19.5" customHeight="1" x14ac:dyDescent="0.25">
      <c r="A69" s="446">
        <v>2019</v>
      </c>
      <c r="B69" s="447">
        <v>252.2</v>
      </c>
      <c r="C69" s="447">
        <v>241.7</v>
      </c>
      <c r="D69" s="447">
        <v>256.39999999999998</v>
      </c>
      <c r="E69" s="447">
        <v>189.1</v>
      </c>
      <c r="F69" s="447">
        <v>163.69999999999999</v>
      </c>
      <c r="G69" s="447">
        <v>154.4</v>
      </c>
      <c r="H69" s="447">
        <v>152.5</v>
      </c>
      <c r="I69" s="447">
        <v>179.9</v>
      </c>
      <c r="J69" s="447">
        <v>199.5</v>
      </c>
      <c r="K69" s="447">
        <v>228.39999999999998</v>
      </c>
      <c r="L69" s="447">
        <v>214.9</v>
      </c>
      <c r="M69" s="447">
        <v>227.90000000000003</v>
      </c>
      <c r="N69" s="448">
        <v>2460.6</v>
      </c>
      <c r="O69" s="1449"/>
    </row>
    <row r="70" spans="1:15" ht="21" customHeight="1" x14ac:dyDescent="0.25">
      <c r="A70" s="446">
        <v>2020</v>
      </c>
      <c r="B70" s="447">
        <v>146.9</v>
      </c>
      <c r="C70" s="447">
        <v>221.4</v>
      </c>
      <c r="D70" s="447">
        <v>144.60000000000002</v>
      </c>
      <c r="E70" s="447">
        <v>189.5</v>
      </c>
      <c r="F70" s="447">
        <v>227.3</v>
      </c>
      <c r="G70" s="447">
        <v>134.6</v>
      </c>
      <c r="H70" s="447">
        <v>154.19999999999999</v>
      </c>
      <c r="I70" s="447">
        <v>194.2</v>
      </c>
      <c r="J70" s="447">
        <v>186.5</v>
      </c>
      <c r="K70" s="447">
        <v>251.6</v>
      </c>
      <c r="L70" s="447">
        <v>219.9</v>
      </c>
      <c r="M70" s="447">
        <v>232.5</v>
      </c>
      <c r="N70" s="453">
        <v>2303.1999999999998</v>
      </c>
      <c r="O70" s="1449"/>
    </row>
    <row r="71" spans="1:15" ht="31.5" x14ac:dyDescent="0.25">
      <c r="A71" s="450" t="s">
        <v>2334</v>
      </c>
      <c r="B71" s="98">
        <v>233.22758620689655</v>
      </c>
      <c r="C71" s="98">
        <v>201.66586206896551</v>
      </c>
      <c r="D71" s="98">
        <v>209.85172413793106</v>
      </c>
      <c r="E71" s="98">
        <v>197.70344827586206</v>
      </c>
      <c r="F71" s="98">
        <v>193.19655172413795</v>
      </c>
      <c r="G71" s="98">
        <v>170.1448275862069</v>
      </c>
      <c r="H71" s="98">
        <v>164.92068965517245</v>
      </c>
      <c r="I71" s="98">
        <v>184.5965517241379</v>
      </c>
      <c r="J71" s="98">
        <v>203.26000000000002</v>
      </c>
      <c r="K71" s="98">
        <v>235.03999999999996</v>
      </c>
      <c r="L71" s="98">
        <v>251.64333333333329</v>
      </c>
      <c r="M71" s="98">
        <v>253.01666666666662</v>
      </c>
      <c r="N71" s="1003">
        <v>2498</v>
      </c>
      <c r="O71" s="1449"/>
    </row>
    <row r="72" spans="1:15" ht="19.5" customHeight="1" x14ac:dyDescent="0.25">
      <c r="A72" s="446">
        <v>2021</v>
      </c>
      <c r="B72" s="447">
        <v>252.8</v>
      </c>
      <c r="C72" s="447">
        <v>212.4</v>
      </c>
      <c r="D72" s="447">
        <v>222.4</v>
      </c>
      <c r="E72" s="447">
        <v>138</v>
      </c>
      <c r="F72" s="447">
        <v>229.69999999999996</v>
      </c>
      <c r="G72" s="447">
        <v>161.30000000000001</v>
      </c>
      <c r="H72" s="447">
        <v>185</v>
      </c>
      <c r="I72" s="447">
        <v>168.2</v>
      </c>
      <c r="J72" s="447">
        <v>203.9</v>
      </c>
      <c r="K72" s="447">
        <v>198.1</v>
      </c>
      <c r="L72" s="447">
        <v>299.39999999999998</v>
      </c>
      <c r="M72" s="447">
        <v>258.7</v>
      </c>
      <c r="N72" s="1558">
        <v>2529.9</v>
      </c>
    </row>
    <row r="73" spans="1:15" s="1638" customFormat="1" ht="18.75" customHeight="1" x14ac:dyDescent="0.25">
      <c r="A73" s="446">
        <v>2022</v>
      </c>
      <c r="B73" s="447">
        <v>202.50000000000003</v>
      </c>
      <c r="C73" s="447">
        <v>180.49999999999997</v>
      </c>
      <c r="D73" s="447">
        <v>186.89999999999998</v>
      </c>
      <c r="E73" s="447">
        <v>171.5</v>
      </c>
      <c r="F73" s="447">
        <v>204.70000000000007</v>
      </c>
      <c r="G73" s="447">
        <v>178.49999999999997</v>
      </c>
      <c r="H73" s="447">
        <v>160</v>
      </c>
      <c r="I73" s="447">
        <v>224.70000000000002</v>
      </c>
      <c r="J73" s="447">
        <v>215.3</v>
      </c>
      <c r="K73" s="447">
        <v>254.39999999999995</v>
      </c>
      <c r="L73" s="447">
        <v>286.2</v>
      </c>
      <c r="M73" s="447">
        <v>284.20999999999992</v>
      </c>
      <c r="N73" s="1005">
        <v>2549</v>
      </c>
    </row>
    <row r="74" spans="1:15" ht="16.5" customHeight="1" x14ac:dyDescent="0.25">
      <c r="A74" s="1636">
        <v>2023</v>
      </c>
      <c r="B74" s="1667">
        <v>199.6</v>
      </c>
      <c r="C74" s="1667">
        <v>251.3</v>
      </c>
      <c r="D74" s="1667">
        <v>207.9</v>
      </c>
      <c r="E74" s="1667">
        <v>206.5</v>
      </c>
      <c r="F74" s="1667">
        <v>199.9</v>
      </c>
      <c r="G74" s="1667">
        <v>182.4</v>
      </c>
      <c r="H74" s="1667">
        <v>187.9</v>
      </c>
      <c r="I74" s="1667">
        <v>212.1</v>
      </c>
      <c r="J74" s="1667">
        <v>215.7</v>
      </c>
      <c r="K74" s="1667">
        <v>255.1</v>
      </c>
      <c r="L74" s="1667">
        <v>205.3</v>
      </c>
      <c r="M74" s="1667">
        <v>202</v>
      </c>
      <c r="N74" s="1005">
        <v>2526</v>
      </c>
    </row>
    <row r="75" spans="1:15" ht="18.75" customHeight="1" x14ac:dyDescent="0.25">
      <c r="A75" s="1557">
        <v>2024</v>
      </c>
      <c r="B75" s="1553">
        <v>171.6</v>
      </c>
      <c r="C75" s="1006">
        <v>212.2</v>
      </c>
      <c r="D75" s="1006">
        <v>183</v>
      </c>
      <c r="E75" s="1006">
        <v>163.69999999999996</v>
      </c>
      <c r="F75" s="1006">
        <v>139.4</v>
      </c>
      <c r="G75" s="1006">
        <v>131.00000000000003</v>
      </c>
      <c r="H75" s="1006">
        <v>214.95999999999995</v>
      </c>
      <c r="I75" s="1006">
        <v>193.4</v>
      </c>
      <c r="J75" s="1006">
        <v>217.20000000000002</v>
      </c>
      <c r="K75" s="1006">
        <v>224.2</v>
      </c>
      <c r="L75" s="1006">
        <v>268.00000000000011</v>
      </c>
      <c r="M75" s="1006">
        <v>267.2</v>
      </c>
      <c r="N75" s="1559">
        <v>2386.4</v>
      </c>
    </row>
    <row r="76" spans="1:15" ht="15.75" x14ac:dyDescent="0.25">
      <c r="A76" s="423" t="s">
        <v>108</v>
      </c>
      <c r="B76" s="920"/>
      <c r="C76" s="920"/>
      <c r="D76" s="920"/>
      <c r="E76" s="920"/>
      <c r="F76" s="920"/>
      <c r="G76" s="920"/>
      <c r="H76" s="920"/>
      <c r="I76" s="920"/>
      <c r="J76" s="920"/>
      <c r="K76" s="920"/>
      <c r="L76" s="920"/>
      <c r="M76" s="920"/>
      <c r="N76" s="921"/>
    </row>
    <row r="77" spans="1:15" ht="15.75" x14ac:dyDescent="0.25">
      <c r="A77" s="2088" t="s">
        <v>2104</v>
      </c>
      <c r="B77" s="2088"/>
      <c r="C77" s="2088"/>
      <c r="D77" s="2088"/>
      <c r="E77" s="2088"/>
      <c r="F77" s="1449"/>
      <c r="G77" s="1449"/>
      <c r="H77" s="1449"/>
      <c r="I77" s="1449"/>
      <c r="J77" s="1449"/>
      <c r="K77" s="1449"/>
      <c r="L77" s="1449"/>
      <c r="M77" s="1449"/>
      <c r="N77" s="1449"/>
    </row>
    <row r="78" spans="1:15" ht="18.75" x14ac:dyDescent="0.25">
      <c r="A78" s="397" t="s">
        <v>2571</v>
      </c>
      <c r="B78" s="1449"/>
      <c r="C78" s="1449"/>
      <c r="D78" s="1449"/>
      <c r="E78" s="1449"/>
      <c r="F78" s="1449"/>
      <c r="G78" s="1449"/>
      <c r="H78" s="1449"/>
      <c r="I78" s="1449"/>
      <c r="J78" s="1449"/>
      <c r="K78" s="1449"/>
      <c r="L78" s="1449"/>
      <c r="M78" s="1449"/>
      <c r="N78" s="1449"/>
    </row>
    <row r="79" spans="1:15" ht="15.75" x14ac:dyDescent="0.25">
      <c r="A79" s="520"/>
      <c r="B79" s="1449"/>
      <c r="C79" s="1449"/>
      <c r="D79" s="1449"/>
      <c r="E79" s="1449"/>
      <c r="F79" s="1449"/>
      <c r="G79" s="1449"/>
      <c r="H79" s="1449"/>
      <c r="I79" s="1449"/>
      <c r="J79" s="1449"/>
      <c r="K79" s="1449"/>
      <c r="L79" s="1449"/>
      <c r="M79" s="1449"/>
      <c r="N79" s="1449"/>
    </row>
  </sheetData>
  <mergeCells count="7">
    <mergeCell ref="A77:E77"/>
    <mergeCell ref="A3:N3"/>
    <mergeCell ref="A21:N21"/>
    <mergeCell ref="A35:N35"/>
    <mergeCell ref="A49:N49"/>
    <mergeCell ref="A63:N63"/>
    <mergeCell ref="A9:N9"/>
  </mergeCells>
  <hyperlinks>
    <hyperlink ref="A1" location="'Table of content'!A1" display="Back to Table of Content"/>
  </hyperlinks>
  <pageMargins left="0.5" right="0.25" top="0.71" bottom="0.25" header="0.21" footer="0.31496063000000002"/>
  <pageSetup paperSize="9" scale="6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6" tint="-0.499984740745262"/>
  </sheetPr>
  <dimension ref="A1:G25"/>
  <sheetViews>
    <sheetView topLeftCell="A31" workbookViewId="0"/>
  </sheetViews>
  <sheetFormatPr defaultColWidth="9.140625" defaultRowHeight="15.75" x14ac:dyDescent="0.25"/>
  <cols>
    <col min="1" max="1" width="19.28515625" style="25" customWidth="1"/>
    <col min="2" max="2" width="13.140625" style="25" customWidth="1"/>
    <col min="3" max="3" width="14.28515625" style="25" customWidth="1"/>
    <col min="4" max="4" width="12.7109375" style="25" customWidth="1"/>
    <col min="5" max="5" width="21.42578125" style="25" customWidth="1"/>
    <col min="6" max="6" width="13.140625" style="25" customWidth="1"/>
    <col min="7" max="7" width="13.7109375" style="25" customWidth="1"/>
    <col min="8" max="16384" width="9.140625" style="25"/>
  </cols>
  <sheetData>
    <row r="1" spans="1:7" x14ac:dyDescent="0.25">
      <c r="A1" s="390" t="s">
        <v>1946</v>
      </c>
    </row>
    <row r="2" spans="1:7" x14ac:dyDescent="0.25">
      <c r="A2" s="24" t="s">
        <v>1929</v>
      </c>
      <c r="B2" s="24"/>
    </row>
    <row r="3" spans="1:7" ht="2.25" customHeight="1" x14ac:dyDescent="0.25"/>
    <row r="4" spans="1:7" ht="8.25" customHeight="1" x14ac:dyDescent="0.25">
      <c r="C4" s="26"/>
    </row>
    <row r="5" spans="1:7" ht="68.25" customHeight="1" x14ac:dyDescent="0.25">
      <c r="A5" s="27" t="s">
        <v>199</v>
      </c>
      <c r="B5" s="28" t="s">
        <v>529</v>
      </c>
      <c r="C5" s="28" t="s">
        <v>216</v>
      </c>
      <c r="D5" s="29" t="s">
        <v>200</v>
      </c>
      <c r="E5" s="28" t="s">
        <v>201</v>
      </c>
      <c r="F5" s="30" t="s">
        <v>217</v>
      </c>
      <c r="G5" s="30" t="s">
        <v>218</v>
      </c>
    </row>
    <row r="6" spans="1:7" ht="48.75" customHeight="1" x14ac:dyDescent="0.25">
      <c r="A6" s="456" t="s">
        <v>228</v>
      </c>
      <c r="B6" s="705">
        <v>1885</v>
      </c>
      <c r="C6" s="706">
        <v>25.89</v>
      </c>
      <c r="D6" s="708">
        <v>24.5</v>
      </c>
      <c r="E6" s="713" t="s">
        <v>202</v>
      </c>
      <c r="F6" s="709">
        <v>5.6</v>
      </c>
      <c r="G6" s="709">
        <v>566.35</v>
      </c>
    </row>
    <row r="7" spans="1:7" ht="48.75" customHeight="1" x14ac:dyDescent="0.25">
      <c r="A7" s="456" t="s">
        <v>107</v>
      </c>
      <c r="B7" s="705">
        <v>2002</v>
      </c>
      <c r="C7" s="706">
        <v>25.5</v>
      </c>
      <c r="D7" s="709">
        <v>24.2</v>
      </c>
      <c r="E7" s="714" t="s">
        <v>203</v>
      </c>
      <c r="F7" s="709">
        <v>2.98</v>
      </c>
      <c r="G7" s="709">
        <v>395</v>
      </c>
    </row>
    <row r="8" spans="1:7" ht="48.75" customHeight="1" x14ac:dyDescent="0.25">
      <c r="A8" s="456" t="s">
        <v>219</v>
      </c>
      <c r="B8" s="705">
        <v>1914</v>
      </c>
      <c r="C8" s="706">
        <v>11.52</v>
      </c>
      <c r="D8" s="709">
        <v>10.9</v>
      </c>
      <c r="E8" s="713" t="s">
        <v>204</v>
      </c>
      <c r="F8" s="709">
        <v>2.2799999999999998</v>
      </c>
      <c r="G8" s="709">
        <v>146</v>
      </c>
    </row>
    <row r="9" spans="1:7" ht="58.5" customHeight="1" x14ac:dyDescent="0.25">
      <c r="A9" s="456" t="s">
        <v>106</v>
      </c>
      <c r="B9" s="705">
        <v>1948</v>
      </c>
      <c r="C9" s="706">
        <v>6.28</v>
      </c>
      <c r="D9" s="709">
        <v>6</v>
      </c>
      <c r="E9" s="714" t="s">
        <v>530</v>
      </c>
      <c r="F9" s="709">
        <v>1.05</v>
      </c>
      <c r="G9" s="709">
        <v>576.91</v>
      </c>
    </row>
    <row r="10" spans="1:7" ht="48.75" customHeight="1" x14ac:dyDescent="0.25">
      <c r="A10" s="456" t="s">
        <v>220</v>
      </c>
      <c r="B10" s="705">
        <v>1929</v>
      </c>
      <c r="C10" s="706">
        <v>5.26</v>
      </c>
      <c r="D10" s="709">
        <v>5</v>
      </c>
      <c r="E10" s="714" t="s">
        <v>203</v>
      </c>
      <c r="F10" s="709">
        <v>1.02</v>
      </c>
      <c r="G10" s="709">
        <v>249.02</v>
      </c>
    </row>
    <row r="11" spans="1:7" ht="48.75" customHeight="1" x14ac:dyDescent="0.25">
      <c r="A11" s="456" t="s">
        <v>206</v>
      </c>
      <c r="B11" s="705" t="s">
        <v>610</v>
      </c>
      <c r="C11" s="706">
        <v>4.3</v>
      </c>
      <c r="D11" s="709">
        <v>4.0999999999999996</v>
      </c>
      <c r="E11" s="714" t="s">
        <v>207</v>
      </c>
      <c r="F11" s="709">
        <v>0.43</v>
      </c>
      <c r="G11" s="709">
        <v>241</v>
      </c>
    </row>
    <row r="12" spans="1:7" ht="48.75" customHeight="1" x14ac:dyDescent="0.25">
      <c r="A12" s="456" t="s">
        <v>208</v>
      </c>
      <c r="B12" s="705" t="s">
        <v>610</v>
      </c>
      <c r="C12" s="706">
        <v>4.0999999999999996</v>
      </c>
      <c r="D12" s="709">
        <v>3.9</v>
      </c>
      <c r="E12" s="714" t="s">
        <v>207</v>
      </c>
      <c r="F12" s="709">
        <v>0.75</v>
      </c>
      <c r="G12" s="709">
        <v>355</v>
      </c>
    </row>
    <row r="13" spans="1:7" ht="48.75" customHeight="1" x14ac:dyDescent="0.25">
      <c r="A13" s="456" t="s">
        <v>221</v>
      </c>
      <c r="B13" s="705">
        <v>1952</v>
      </c>
      <c r="C13" s="706">
        <v>2.99</v>
      </c>
      <c r="D13" s="709">
        <v>2.8</v>
      </c>
      <c r="E13" s="713" t="s">
        <v>202</v>
      </c>
      <c r="F13" s="709">
        <v>0.76</v>
      </c>
      <c r="G13" s="709">
        <v>438</v>
      </c>
    </row>
    <row r="14" spans="1:7" ht="48.75" customHeight="1" x14ac:dyDescent="0.25">
      <c r="A14" s="456" t="s">
        <v>209</v>
      </c>
      <c r="B14" s="705" t="s">
        <v>610</v>
      </c>
      <c r="C14" s="706">
        <v>2.2999999999999998</v>
      </c>
      <c r="D14" s="709">
        <v>2.2000000000000002</v>
      </c>
      <c r="E14" s="714" t="s">
        <v>205</v>
      </c>
      <c r="F14" s="709">
        <v>1.68</v>
      </c>
      <c r="G14" s="709">
        <v>492.36</v>
      </c>
    </row>
    <row r="15" spans="1:7" ht="48.75" customHeight="1" x14ac:dyDescent="0.25">
      <c r="A15" s="456" t="s">
        <v>210</v>
      </c>
      <c r="B15" s="705" t="s">
        <v>610</v>
      </c>
      <c r="C15" s="706">
        <v>2</v>
      </c>
      <c r="D15" s="709">
        <v>1.9</v>
      </c>
      <c r="E15" s="715" t="s">
        <v>610</v>
      </c>
      <c r="F15" s="711" t="s">
        <v>610</v>
      </c>
      <c r="G15" s="705" t="s">
        <v>610</v>
      </c>
    </row>
    <row r="16" spans="1:7" ht="48.75" customHeight="1" x14ac:dyDescent="0.25">
      <c r="A16" s="456" t="s">
        <v>211</v>
      </c>
      <c r="B16" s="705" t="s">
        <v>610</v>
      </c>
      <c r="C16" s="706">
        <v>0.6</v>
      </c>
      <c r="D16" s="709">
        <v>0.6</v>
      </c>
      <c r="E16" s="715" t="s">
        <v>610</v>
      </c>
      <c r="F16" s="711" t="s">
        <v>610</v>
      </c>
      <c r="G16" s="705" t="s">
        <v>610</v>
      </c>
    </row>
    <row r="17" spans="1:7" ht="48.75" customHeight="1" x14ac:dyDescent="0.25">
      <c r="A17" s="456" t="s">
        <v>654</v>
      </c>
      <c r="B17" s="705">
        <v>2017</v>
      </c>
      <c r="C17" s="706">
        <v>14.76</v>
      </c>
      <c r="D17" s="709">
        <v>14</v>
      </c>
      <c r="E17" s="715" t="s">
        <v>202</v>
      </c>
      <c r="F17" s="711">
        <v>1.07</v>
      </c>
      <c r="G17" s="712">
        <v>396.5</v>
      </c>
    </row>
    <row r="18" spans="1:7" ht="48.75" customHeight="1" x14ac:dyDescent="0.25">
      <c r="A18" s="458" t="s">
        <v>339</v>
      </c>
      <c r="B18" s="457"/>
      <c r="C18" s="707">
        <v>105.5</v>
      </c>
      <c r="D18" s="710">
        <v>100</v>
      </c>
      <c r="E18" s="92"/>
      <c r="F18" s="93"/>
      <c r="G18" s="94"/>
    </row>
    <row r="19" spans="1:7" ht="26.25" customHeight="1" x14ac:dyDescent="0.25">
      <c r="A19" s="31"/>
      <c r="B19" s="31"/>
      <c r="C19" s="32"/>
      <c r="D19" s="33"/>
    </row>
    <row r="20" spans="1:7" ht="50.25" customHeight="1" x14ac:dyDescent="0.25">
      <c r="A20" s="2126" t="s">
        <v>213</v>
      </c>
      <c r="B20" s="2126"/>
      <c r="C20" s="28" t="s">
        <v>216</v>
      </c>
      <c r="D20" s="2122" t="s">
        <v>217</v>
      </c>
      <c r="E20" s="2123"/>
      <c r="F20" s="2122" t="s">
        <v>222</v>
      </c>
      <c r="G20" s="2123"/>
    </row>
    <row r="21" spans="1:7" ht="44.25" customHeight="1" x14ac:dyDescent="0.25">
      <c r="A21" s="2127" t="s">
        <v>214</v>
      </c>
      <c r="B21" s="2128"/>
      <c r="C21" s="1009" t="s">
        <v>610</v>
      </c>
      <c r="D21" s="2131">
        <v>8.6999999999999994E-2</v>
      </c>
      <c r="E21" s="2132"/>
      <c r="F21" s="2124" t="s">
        <v>610</v>
      </c>
      <c r="G21" s="2125"/>
    </row>
    <row r="22" spans="1:7" ht="42" customHeight="1" x14ac:dyDescent="0.25">
      <c r="A22" s="2129" t="s">
        <v>215</v>
      </c>
      <c r="B22" s="2130"/>
      <c r="C22" s="1009" t="s">
        <v>610</v>
      </c>
      <c r="D22" s="2131">
        <v>3.6999999999999998E-2</v>
      </c>
      <c r="E22" s="2132"/>
      <c r="F22" s="2124" t="s">
        <v>610</v>
      </c>
      <c r="G22" s="2125"/>
    </row>
    <row r="23" spans="1:7" ht="17.25" customHeight="1" x14ac:dyDescent="0.25">
      <c r="A23" s="25" t="s">
        <v>212</v>
      </c>
    </row>
    <row r="24" spans="1:7" ht="17.25" customHeight="1" x14ac:dyDescent="0.25">
      <c r="A24" s="454" t="s">
        <v>2105</v>
      </c>
      <c r="B24" s="454"/>
    </row>
    <row r="25" spans="1:7" ht="18.75" x14ac:dyDescent="0.25">
      <c r="A25" s="455" t="s">
        <v>2106</v>
      </c>
      <c r="B25" s="455"/>
    </row>
  </sheetData>
  <mergeCells count="9">
    <mergeCell ref="F20:G20"/>
    <mergeCell ref="F21:G21"/>
    <mergeCell ref="F22:G22"/>
    <mergeCell ref="A20:B20"/>
    <mergeCell ref="A21:B21"/>
    <mergeCell ref="A22:B22"/>
    <mergeCell ref="D20:E20"/>
    <mergeCell ref="D21:E21"/>
    <mergeCell ref="D22:E22"/>
  </mergeCells>
  <hyperlinks>
    <hyperlink ref="A1" location="'Table of content'!A1" display="Back to Table of Content"/>
  </hyperlinks>
  <pageMargins left="0.5" right="0.25" top="0.71" bottom="0.25" header="0.21" footer="0.31496063000000002"/>
  <pageSetup paperSize="9" scale="8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C31"/>
  <sheetViews>
    <sheetView topLeftCell="A28" workbookViewId="0"/>
  </sheetViews>
  <sheetFormatPr defaultColWidth="33.5703125" defaultRowHeight="15" x14ac:dyDescent="0.25"/>
  <cols>
    <col min="1" max="1" width="4.28515625" style="18" customWidth="1"/>
    <col min="2" max="2" width="37.85546875" style="23" customWidth="1"/>
    <col min="3" max="3" width="37.7109375" style="107" customWidth="1"/>
    <col min="4" max="16384" width="33.5703125" style="23"/>
  </cols>
  <sheetData>
    <row r="1" spans="1:3" ht="15.75" x14ac:dyDescent="0.25">
      <c r="A1" s="390" t="s">
        <v>1946</v>
      </c>
      <c r="B1" s="90"/>
      <c r="C1" s="459"/>
    </row>
    <row r="2" spans="1:3" ht="15.75" x14ac:dyDescent="0.25">
      <c r="A2" s="278" t="s">
        <v>1930</v>
      </c>
      <c r="B2" s="90"/>
      <c r="C2" s="459"/>
    </row>
    <row r="3" spans="1:3" ht="15.75" x14ac:dyDescent="0.25">
      <c r="A3" s="389"/>
      <c r="B3" s="90"/>
      <c r="C3" s="459"/>
    </row>
    <row r="4" spans="1:3" ht="28.5" customHeight="1" x14ac:dyDescent="0.25">
      <c r="A4" s="2082" t="s">
        <v>664</v>
      </c>
      <c r="B4" s="2082"/>
      <c r="C4" s="337" t="s">
        <v>665</v>
      </c>
    </row>
    <row r="5" spans="1:3" ht="21.75" customHeight="1" x14ac:dyDescent="0.25">
      <c r="A5" s="1033">
        <v>1</v>
      </c>
      <c r="B5" s="1034" t="s">
        <v>666</v>
      </c>
      <c r="C5" s="1033">
        <v>5.49</v>
      </c>
    </row>
    <row r="6" spans="1:3" ht="21.75" customHeight="1" x14ac:dyDescent="0.25">
      <c r="A6" s="1033">
        <v>2</v>
      </c>
      <c r="B6" s="1034" t="s">
        <v>667</v>
      </c>
      <c r="C6" s="1033">
        <v>23.19</v>
      </c>
    </row>
    <row r="7" spans="1:3" ht="21.75" customHeight="1" x14ac:dyDescent="0.25">
      <c r="A7" s="1033">
        <v>3</v>
      </c>
      <c r="B7" s="1034" t="s">
        <v>668</v>
      </c>
      <c r="C7" s="1033">
        <v>13.06</v>
      </c>
    </row>
    <row r="8" spans="1:3" ht="21.75" customHeight="1" x14ac:dyDescent="0.25">
      <c r="A8" s="1033">
        <v>4</v>
      </c>
      <c r="B8" s="1034" t="s">
        <v>669</v>
      </c>
      <c r="C8" s="1033">
        <v>26.24</v>
      </c>
    </row>
    <row r="9" spans="1:3" ht="21.75" customHeight="1" x14ac:dyDescent="0.25">
      <c r="A9" s="1033">
        <v>5</v>
      </c>
      <c r="B9" s="1034" t="s">
        <v>670</v>
      </c>
      <c r="C9" s="1033">
        <v>15.37</v>
      </c>
    </row>
    <row r="10" spans="1:3" ht="21.75" customHeight="1" x14ac:dyDescent="0.25">
      <c r="A10" s="1033">
        <v>6</v>
      </c>
      <c r="B10" s="1034" t="s">
        <v>84</v>
      </c>
      <c r="C10" s="1033">
        <v>38.01</v>
      </c>
    </row>
    <row r="11" spans="1:3" ht="21.75" customHeight="1" x14ac:dyDescent="0.25">
      <c r="A11" s="1033">
        <v>7</v>
      </c>
      <c r="B11" s="1034" t="s">
        <v>671</v>
      </c>
      <c r="C11" s="1033">
        <v>8.93</v>
      </c>
    </row>
    <row r="12" spans="1:3" ht="21.75" customHeight="1" x14ac:dyDescent="0.25">
      <c r="A12" s="1033">
        <v>8</v>
      </c>
      <c r="B12" s="1034" t="s">
        <v>672</v>
      </c>
      <c r="C12" s="1035">
        <v>30.7</v>
      </c>
    </row>
    <row r="13" spans="1:3" ht="21.75" customHeight="1" x14ac:dyDescent="0.25">
      <c r="A13" s="1033">
        <v>9</v>
      </c>
      <c r="B13" s="1034" t="s">
        <v>673</v>
      </c>
      <c r="C13" s="1033">
        <v>30.33</v>
      </c>
    </row>
    <row r="14" spans="1:3" ht="21.75" customHeight="1" x14ac:dyDescent="0.25">
      <c r="A14" s="1033">
        <v>10</v>
      </c>
      <c r="B14" s="1034" t="s">
        <v>674</v>
      </c>
      <c r="C14" s="1033">
        <v>15.81</v>
      </c>
    </row>
    <row r="15" spans="1:3" ht="21.75" customHeight="1" x14ac:dyDescent="0.25">
      <c r="A15" s="1033">
        <v>11</v>
      </c>
      <c r="B15" s="1034" t="s">
        <v>675</v>
      </c>
      <c r="C15" s="1033">
        <v>33.659999999999997</v>
      </c>
    </row>
    <row r="16" spans="1:3" ht="21.75" customHeight="1" x14ac:dyDescent="0.25">
      <c r="A16" s="1033">
        <v>12</v>
      </c>
      <c r="B16" s="1034" t="s">
        <v>676</v>
      </c>
      <c r="C16" s="1033">
        <v>15.41</v>
      </c>
    </row>
    <row r="17" spans="1:3" ht="21.75" customHeight="1" x14ac:dyDescent="0.25">
      <c r="A17" s="1033">
        <v>13</v>
      </c>
      <c r="B17" s="1034" t="s">
        <v>677</v>
      </c>
      <c r="C17" s="1033">
        <v>18.329999999999998</v>
      </c>
    </row>
    <row r="18" spans="1:3" ht="21.75" customHeight="1" x14ac:dyDescent="0.25">
      <c r="A18" s="1033">
        <v>14</v>
      </c>
      <c r="B18" s="1034" t="s">
        <v>678</v>
      </c>
      <c r="C18" s="1033">
        <v>22.29</v>
      </c>
    </row>
    <row r="19" spans="1:3" ht="21.75" customHeight="1" x14ac:dyDescent="0.25">
      <c r="A19" s="1033">
        <v>15</v>
      </c>
      <c r="B19" s="1034" t="s">
        <v>679</v>
      </c>
      <c r="C19" s="1033">
        <v>17.559999999999999</v>
      </c>
    </row>
    <row r="20" spans="1:3" ht="21.75" customHeight="1" x14ac:dyDescent="0.25">
      <c r="A20" s="1033">
        <v>16</v>
      </c>
      <c r="B20" s="1034" t="s">
        <v>680</v>
      </c>
      <c r="C20" s="1033">
        <v>12.97</v>
      </c>
    </row>
    <row r="21" spans="1:3" ht="21.75" customHeight="1" x14ac:dyDescent="0.25">
      <c r="A21" s="1033">
        <v>17</v>
      </c>
      <c r="B21" s="1034" t="s">
        <v>461</v>
      </c>
      <c r="C21" s="1033">
        <v>16.559999999999999</v>
      </c>
    </row>
    <row r="22" spans="1:3" ht="21.75" customHeight="1" x14ac:dyDescent="0.25">
      <c r="A22" s="1033">
        <v>18</v>
      </c>
      <c r="B22" s="1034" t="s">
        <v>681</v>
      </c>
      <c r="C22" s="1033">
        <v>14.74</v>
      </c>
    </row>
    <row r="23" spans="1:3" ht="21.75" customHeight="1" x14ac:dyDescent="0.25">
      <c r="A23" s="1033">
        <v>19</v>
      </c>
      <c r="B23" s="1034" t="s">
        <v>682</v>
      </c>
      <c r="C23" s="1033">
        <v>21.47</v>
      </c>
    </row>
    <row r="24" spans="1:3" ht="21.75" customHeight="1" x14ac:dyDescent="0.25">
      <c r="A24" s="1033">
        <v>20</v>
      </c>
      <c r="B24" s="1034" t="s">
        <v>667</v>
      </c>
      <c r="C24" s="1033">
        <v>23.79</v>
      </c>
    </row>
    <row r="25" spans="1:3" ht="21.75" customHeight="1" x14ac:dyDescent="0.25">
      <c r="A25" s="1033">
        <v>21</v>
      </c>
      <c r="B25" s="1034" t="s">
        <v>683</v>
      </c>
      <c r="C25" s="1033">
        <v>4.74</v>
      </c>
    </row>
    <row r="26" spans="1:3" ht="21.75" customHeight="1" x14ac:dyDescent="0.25">
      <c r="A26" s="1033">
        <v>22</v>
      </c>
      <c r="B26" s="1034" t="s">
        <v>684</v>
      </c>
      <c r="C26" s="1033">
        <v>8.59</v>
      </c>
    </row>
    <row r="27" spans="1:3" ht="21.75" customHeight="1" x14ac:dyDescent="0.25">
      <c r="A27" s="1033">
        <v>23</v>
      </c>
      <c r="B27" s="1034" t="s">
        <v>573</v>
      </c>
      <c r="C27" s="1033">
        <v>24.42</v>
      </c>
    </row>
    <row r="28" spans="1:3" ht="21.75" customHeight="1" x14ac:dyDescent="0.25">
      <c r="A28" s="1033">
        <v>24</v>
      </c>
      <c r="B28" s="1034" t="s">
        <v>685</v>
      </c>
      <c r="C28" s="1033">
        <v>7.48</v>
      </c>
    </row>
    <row r="29" spans="1:3" ht="21.75" customHeight="1" x14ac:dyDescent="0.25">
      <c r="A29" s="1033">
        <v>25</v>
      </c>
      <c r="B29" s="1034" t="s">
        <v>686</v>
      </c>
      <c r="C29" s="1033">
        <v>22.55</v>
      </c>
    </row>
    <row r="30" spans="1:3" ht="21.75" customHeight="1" x14ac:dyDescent="0.25">
      <c r="A30" s="1033">
        <v>26</v>
      </c>
      <c r="B30" s="1034" t="s">
        <v>687</v>
      </c>
      <c r="C30" s="1033">
        <v>19.55</v>
      </c>
    </row>
    <row r="31" spans="1:3" ht="15.75" x14ac:dyDescent="0.25">
      <c r="A31" s="460" t="s">
        <v>212</v>
      </c>
      <c r="B31" s="460"/>
      <c r="C31" s="460"/>
    </row>
  </sheetData>
  <mergeCells count="1">
    <mergeCell ref="A4:B4"/>
  </mergeCells>
  <hyperlinks>
    <hyperlink ref="A1" location="'Table of content'!A1" display="Back to Table of Content"/>
  </hyperlinks>
  <printOptions horizontalCentered="1"/>
  <pageMargins left="0.5" right="0.25" top="0.71" bottom="0.25" header="0.21" footer="0.31496063000000002"/>
  <pageSetup paperSize="9" scale="9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D39"/>
  <sheetViews>
    <sheetView workbookViewId="0"/>
  </sheetViews>
  <sheetFormatPr defaultColWidth="9.140625" defaultRowHeight="15.75" x14ac:dyDescent="0.25"/>
  <cols>
    <col min="1" max="1" width="30.28515625" style="73" customWidth="1"/>
    <col min="2" max="2" width="34.5703125" style="73" customWidth="1"/>
    <col min="3" max="3" width="61.140625" style="73" customWidth="1"/>
    <col min="4" max="4" width="7.85546875" style="73" customWidth="1"/>
    <col min="5" max="16384" width="9.140625" style="73"/>
  </cols>
  <sheetData>
    <row r="1" spans="1:4" x14ac:dyDescent="0.25">
      <c r="A1" s="390" t="s">
        <v>1946</v>
      </c>
      <c r="B1" s="90"/>
      <c r="C1" s="90"/>
    </row>
    <row r="2" spans="1:4" x14ac:dyDescent="0.25">
      <c r="A2" s="113" t="s">
        <v>1923</v>
      </c>
      <c r="B2" s="90"/>
      <c r="C2" s="90"/>
    </row>
    <row r="3" spans="1:4" x14ac:dyDescent="0.25">
      <c r="A3" s="90"/>
      <c r="B3" s="90"/>
      <c r="C3" s="90"/>
    </row>
    <row r="4" spans="1:4" ht="39.75" customHeight="1" x14ac:dyDescent="0.25">
      <c r="A4" s="2082" t="s">
        <v>562</v>
      </c>
      <c r="B4" s="2082"/>
      <c r="C4" s="337" t="s">
        <v>563</v>
      </c>
      <c r="D4" s="462"/>
    </row>
    <row r="5" spans="1:4" ht="31.5" x14ac:dyDescent="0.25">
      <c r="A5" s="2134" t="s">
        <v>564</v>
      </c>
      <c r="B5" s="464" t="s">
        <v>1914</v>
      </c>
      <c r="C5" s="2137" t="s">
        <v>580</v>
      </c>
      <c r="D5" s="462"/>
    </row>
    <row r="6" spans="1:4" ht="49.5" customHeight="1" x14ac:dyDescent="0.25">
      <c r="A6" s="2135"/>
      <c r="B6" s="464" t="s">
        <v>585</v>
      </c>
      <c r="C6" s="2138"/>
      <c r="D6" s="462"/>
    </row>
    <row r="7" spans="1:4" ht="49.5" customHeight="1" x14ac:dyDescent="0.25">
      <c r="A7" s="2136"/>
      <c r="B7" s="466" t="s">
        <v>586</v>
      </c>
      <c r="C7" s="2139"/>
      <c r="D7" s="462"/>
    </row>
    <row r="8" spans="1:4" ht="49.5" customHeight="1" x14ac:dyDescent="0.25">
      <c r="A8" s="2134" t="s">
        <v>576</v>
      </c>
      <c r="B8" s="467" t="s">
        <v>587</v>
      </c>
      <c r="C8" s="463" t="s">
        <v>581</v>
      </c>
      <c r="D8" s="462"/>
    </row>
    <row r="9" spans="1:4" ht="49.5" customHeight="1" x14ac:dyDescent="0.25">
      <c r="A9" s="2135"/>
      <c r="B9" s="464" t="s">
        <v>588</v>
      </c>
      <c r="C9" s="464" t="s">
        <v>582</v>
      </c>
      <c r="D9" s="462"/>
    </row>
    <row r="10" spans="1:4" ht="49.5" customHeight="1" x14ac:dyDescent="0.25">
      <c r="A10" s="2135"/>
      <c r="B10" s="464" t="s">
        <v>589</v>
      </c>
      <c r="C10" s="465" t="s">
        <v>583</v>
      </c>
      <c r="D10" s="462"/>
    </row>
    <row r="11" spans="1:4" ht="49.5" customHeight="1" x14ac:dyDescent="0.25">
      <c r="A11" s="2135"/>
      <c r="B11" s="464" t="s">
        <v>590</v>
      </c>
      <c r="C11" s="464" t="s">
        <v>584</v>
      </c>
      <c r="D11" s="462"/>
    </row>
    <row r="12" spans="1:4" ht="49.5" customHeight="1" x14ac:dyDescent="0.25">
      <c r="A12" s="2136"/>
      <c r="B12" s="466" t="s">
        <v>591</v>
      </c>
      <c r="C12" s="340"/>
      <c r="D12" s="462"/>
    </row>
    <row r="13" spans="1:4" ht="49.5" customHeight="1" x14ac:dyDescent="0.25">
      <c r="A13" s="2135" t="s">
        <v>565</v>
      </c>
      <c r="B13" s="464" t="s">
        <v>592</v>
      </c>
      <c r="C13" s="2140" t="s">
        <v>605</v>
      </c>
      <c r="D13" s="462"/>
    </row>
    <row r="14" spans="1:4" ht="49.5" customHeight="1" x14ac:dyDescent="0.25">
      <c r="A14" s="2136"/>
      <c r="B14" s="466" t="s">
        <v>593</v>
      </c>
      <c r="C14" s="2139"/>
      <c r="D14" s="462"/>
    </row>
    <row r="15" spans="1:4" ht="35.25" customHeight="1" x14ac:dyDescent="0.25">
      <c r="A15" s="2133" t="s">
        <v>566</v>
      </c>
      <c r="B15" s="2133"/>
      <c r="C15" s="2133"/>
    </row>
    <row r="16" spans="1:4" x14ac:dyDescent="0.25">
      <c r="A16" s="82"/>
    </row>
    <row r="17" spans="1:1" x14ac:dyDescent="0.25">
      <c r="A17" s="82"/>
    </row>
    <row r="39" spans="1:1" x14ac:dyDescent="0.25">
      <c r="A39" s="44"/>
    </row>
  </sheetData>
  <mergeCells count="7">
    <mergeCell ref="A15:C15"/>
    <mergeCell ref="A4:B4"/>
    <mergeCell ref="A5:A7"/>
    <mergeCell ref="C5:C7"/>
    <mergeCell ref="A8:A12"/>
    <mergeCell ref="A13:A14"/>
    <mergeCell ref="C13:C14"/>
  </mergeCells>
  <hyperlinks>
    <hyperlink ref="A1" location="'Table of content'!A1" display="Back to Table of Content"/>
  </hyperlinks>
  <printOptions horizontalCentered="1"/>
  <pageMargins left="0.5" right="0.25" top="0.71" bottom="0.25" header="0.21" footer="0.31496063000000002"/>
  <pageSetup paperSize="9" scale="8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theme="6" tint="-0.499984740745262"/>
  </sheetPr>
  <dimension ref="A1:N42"/>
  <sheetViews>
    <sheetView topLeftCell="A34" workbookViewId="0">
      <selection activeCell="O13" sqref="O13"/>
    </sheetView>
  </sheetViews>
  <sheetFormatPr defaultColWidth="9.140625" defaultRowHeight="18.75" x14ac:dyDescent="0.3"/>
  <cols>
    <col min="1" max="1" width="13.85546875" style="95" customWidth="1"/>
    <col min="2" max="2" width="9" style="95" customWidth="1"/>
    <col min="3" max="3" width="10.42578125" style="95" customWidth="1"/>
    <col min="4" max="4" width="8.5703125" style="95" customWidth="1"/>
    <col min="5" max="5" width="8.85546875" style="95" customWidth="1"/>
    <col min="6" max="6" width="8.5703125" style="95" customWidth="1"/>
    <col min="7" max="7" width="9.42578125" style="95" customWidth="1"/>
    <col min="8" max="8" width="8.5703125" style="95" customWidth="1"/>
    <col min="9" max="9" width="9.7109375" style="95" customWidth="1"/>
    <col min="10" max="10" width="8.5703125" style="95" customWidth="1"/>
    <col min="11" max="11" width="9.140625" style="95" customWidth="1"/>
    <col min="12" max="12" width="8.5703125" style="95" customWidth="1"/>
    <col min="13" max="13" width="11.42578125" style="95" customWidth="1"/>
    <col min="14" max="14" width="9.7109375" style="95" bestFit="1" customWidth="1"/>
    <col min="15" max="16384" width="9.140625" style="95"/>
  </cols>
  <sheetData>
    <row r="1" spans="1:14" ht="13.5" customHeight="1" x14ac:dyDescent="0.3">
      <c r="A1" s="317" t="s">
        <v>1946</v>
      </c>
      <c r="B1" s="19"/>
      <c r="C1" s="19"/>
      <c r="D1" s="19"/>
      <c r="E1" s="19"/>
      <c r="F1" s="19"/>
      <c r="G1" s="19"/>
      <c r="H1" s="19"/>
      <c r="I1" s="19"/>
      <c r="J1" s="19"/>
      <c r="K1" s="19"/>
      <c r="L1" s="19"/>
      <c r="M1" s="19"/>
    </row>
    <row r="2" spans="1:14" ht="23.25" customHeight="1" x14ac:dyDescent="0.3">
      <c r="A2" s="2146" t="s">
        <v>3039</v>
      </c>
      <c r="B2" s="2146"/>
      <c r="C2" s="2146"/>
      <c r="D2" s="2146"/>
      <c r="E2" s="2146"/>
      <c r="F2" s="2146"/>
      <c r="G2" s="2146"/>
      <c r="H2" s="2146"/>
      <c r="I2" s="2146"/>
      <c r="J2" s="2146"/>
      <c r="K2" s="19"/>
      <c r="L2" s="19"/>
      <c r="M2" s="19"/>
    </row>
    <row r="3" spans="1:14" ht="7.5" customHeight="1" x14ac:dyDescent="0.3">
      <c r="A3" s="468"/>
      <c r="B3" s="468"/>
      <c r="C3" s="468"/>
      <c r="D3" s="468"/>
      <c r="E3" s="468"/>
      <c r="F3" s="468"/>
      <c r="G3" s="468"/>
      <c r="H3" s="468"/>
      <c r="I3" s="468"/>
      <c r="J3" s="19"/>
      <c r="K3" s="19"/>
      <c r="L3" s="19"/>
      <c r="M3" s="19"/>
    </row>
    <row r="4" spans="1:14" ht="29.25" customHeight="1" x14ac:dyDescent="0.3">
      <c r="A4" s="2172" t="s">
        <v>37</v>
      </c>
      <c r="B4" s="2173"/>
      <c r="C4" s="2174"/>
      <c r="D4" s="2172" t="s">
        <v>38</v>
      </c>
      <c r="E4" s="2173"/>
      <c r="F4" s="2173"/>
      <c r="G4" s="2173"/>
      <c r="H4" s="2174"/>
      <c r="I4" s="2175" t="s">
        <v>2107</v>
      </c>
      <c r="J4" s="2176"/>
      <c r="K4" s="2176"/>
      <c r="L4" s="2176"/>
      <c r="M4" s="2177"/>
    </row>
    <row r="5" spans="1:14" ht="22.5" customHeight="1" x14ac:dyDescent="0.3">
      <c r="A5" s="2178" t="s">
        <v>3037</v>
      </c>
      <c r="B5" s="2179"/>
      <c r="C5" s="2180"/>
      <c r="D5" s="2181">
        <v>386750</v>
      </c>
      <c r="E5" s="2182"/>
      <c r="F5" s="2182"/>
      <c r="G5" s="2182"/>
      <c r="H5" s="2183"/>
      <c r="I5" s="2184">
        <v>199163</v>
      </c>
      <c r="J5" s="2185"/>
      <c r="K5" s="2185"/>
      <c r="L5" s="2185"/>
      <c r="M5" s="2186"/>
    </row>
    <row r="6" spans="1:14" ht="22.5" customHeight="1" x14ac:dyDescent="0.3">
      <c r="A6" s="2178">
        <v>2018</v>
      </c>
      <c r="B6" s="2179"/>
      <c r="C6" s="2180"/>
      <c r="D6" s="2181">
        <v>600</v>
      </c>
      <c r="E6" s="2182"/>
      <c r="F6" s="2182"/>
      <c r="G6" s="2182"/>
      <c r="H6" s="2183"/>
      <c r="I6" s="2184">
        <v>1200</v>
      </c>
      <c r="J6" s="2185"/>
      <c r="K6" s="2185"/>
      <c r="L6" s="2185"/>
      <c r="M6" s="2186"/>
    </row>
    <row r="7" spans="1:14" s="96" customFormat="1" ht="22.5" customHeight="1" x14ac:dyDescent="0.3">
      <c r="A7" s="2178">
        <v>2019</v>
      </c>
      <c r="B7" s="2179"/>
      <c r="C7" s="2180"/>
      <c r="D7" s="2181">
        <v>0</v>
      </c>
      <c r="E7" s="2182"/>
      <c r="F7" s="2182"/>
      <c r="G7" s="2182"/>
      <c r="H7" s="2183"/>
      <c r="I7" s="2184">
        <v>0</v>
      </c>
      <c r="J7" s="2185"/>
      <c r="K7" s="2185"/>
      <c r="L7" s="2185"/>
      <c r="M7" s="2186"/>
    </row>
    <row r="8" spans="1:14" s="96" customFormat="1" ht="22.5" customHeight="1" x14ac:dyDescent="0.3">
      <c r="A8" s="2178">
        <v>2020</v>
      </c>
      <c r="B8" s="2179"/>
      <c r="C8" s="2180"/>
      <c r="D8" s="2184">
        <v>200</v>
      </c>
      <c r="E8" s="2185"/>
      <c r="F8" s="2185"/>
      <c r="G8" s="2185"/>
      <c r="H8" s="2186"/>
      <c r="I8" s="2184">
        <v>405</v>
      </c>
      <c r="J8" s="2185"/>
      <c r="K8" s="2185"/>
      <c r="L8" s="2185"/>
      <c r="M8" s="2186"/>
    </row>
    <row r="9" spans="1:14" s="96" customFormat="1" ht="22.5" customHeight="1" x14ac:dyDescent="0.3">
      <c r="A9" s="2178">
        <v>2021</v>
      </c>
      <c r="B9" s="2179"/>
      <c r="C9" s="2180"/>
      <c r="D9" s="2181">
        <v>0</v>
      </c>
      <c r="E9" s="2182"/>
      <c r="F9" s="2182"/>
      <c r="G9" s="2182"/>
      <c r="H9" s="2183"/>
      <c r="I9" s="2184">
        <v>0</v>
      </c>
      <c r="J9" s="2185"/>
      <c r="K9" s="2185"/>
      <c r="L9" s="2185"/>
      <c r="M9" s="2186"/>
    </row>
    <row r="10" spans="1:14" s="96" customFormat="1" ht="22.5" customHeight="1" x14ac:dyDescent="0.3">
      <c r="A10" s="2178">
        <v>2022</v>
      </c>
      <c r="B10" s="2179"/>
      <c r="C10" s="2180"/>
      <c r="D10" s="2181">
        <v>0</v>
      </c>
      <c r="E10" s="2182"/>
      <c r="F10" s="2182"/>
      <c r="G10" s="2182"/>
      <c r="H10" s="2183"/>
      <c r="I10" s="2184">
        <v>0</v>
      </c>
      <c r="J10" s="2185"/>
      <c r="K10" s="2185"/>
      <c r="L10" s="2185"/>
      <c r="M10" s="2186"/>
    </row>
    <row r="11" spans="1:14" s="96" customFormat="1" ht="22.5" customHeight="1" x14ac:dyDescent="0.3">
      <c r="A11" s="2178">
        <v>2023</v>
      </c>
      <c r="B11" s="2179"/>
      <c r="C11" s="2180"/>
      <c r="D11" s="2181">
        <v>9000</v>
      </c>
      <c r="E11" s="2182"/>
      <c r="F11" s="2182"/>
      <c r="G11" s="2182"/>
      <c r="H11" s="2183"/>
      <c r="I11" s="2184">
        <v>9000</v>
      </c>
      <c r="J11" s="2185"/>
      <c r="K11" s="2185"/>
      <c r="L11" s="2185"/>
      <c r="M11" s="2186"/>
    </row>
    <row r="12" spans="1:14" s="96" customFormat="1" ht="22.5" customHeight="1" x14ac:dyDescent="0.3">
      <c r="A12" s="2197">
        <v>2024</v>
      </c>
      <c r="B12" s="2198"/>
      <c r="C12" s="2199"/>
      <c r="D12" s="2194">
        <v>0</v>
      </c>
      <c r="E12" s="2195"/>
      <c r="F12" s="2195"/>
      <c r="G12" s="2195"/>
      <c r="H12" s="2196"/>
      <c r="I12" s="2191">
        <v>0</v>
      </c>
      <c r="J12" s="2192"/>
      <c r="K12" s="2192"/>
      <c r="L12" s="2192"/>
      <c r="M12" s="2193"/>
    </row>
    <row r="13" spans="1:14" s="96" customFormat="1" ht="57.75" customHeight="1" x14ac:dyDescent="0.3">
      <c r="A13" s="2187" t="s">
        <v>3038</v>
      </c>
      <c r="B13" s="2187"/>
      <c r="C13" s="2187"/>
      <c r="D13" s="2188">
        <v>396550</v>
      </c>
      <c r="E13" s="2189"/>
      <c r="F13" s="2189"/>
      <c r="G13" s="2189"/>
      <c r="H13" s="2190"/>
      <c r="I13" s="2188">
        <v>209768</v>
      </c>
      <c r="J13" s="2189"/>
      <c r="K13" s="2189"/>
      <c r="L13" s="2189"/>
      <c r="M13" s="2190"/>
    </row>
    <row r="14" spans="1:14" ht="35.25" customHeight="1" x14ac:dyDescent="0.3">
      <c r="A14" s="2160" t="s">
        <v>690</v>
      </c>
      <c r="B14" s="2160"/>
      <c r="C14" s="2160"/>
      <c r="D14" s="2160"/>
      <c r="E14" s="2160"/>
      <c r="F14" s="2160"/>
      <c r="G14" s="2160"/>
      <c r="H14" s="2160"/>
      <c r="I14" s="2160"/>
      <c r="J14" s="2160"/>
      <c r="K14" s="2160"/>
      <c r="L14" s="2160"/>
      <c r="M14" s="2160"/>
      <c r="N14" s="279"/>
    </row>
    <row r="15" spans="1:14" ht="7.5" customHeight="1" x14ac:dyDescent="0.3">
      <c r="A15" s="469"/>
      <c r="B15" s="469"/>
      <c r="C15" s="469"/>
      <c r="D15" s="469"/>
      <c r="E15" s="469"/>
      <c r="F15" s="469"/>
      <c r="G15" s="469"/>
      <c r="H15" s="469"/>
      <c r="I15" s="469"/>
      <c r="J15" s="469"/>
      <c r="K15" s="469"/>
      <c r="L15" s="469"/>
      <c r="M15" s="469"/>
    </row>
    <row r="16" spans="1:14" ht="14.25" customHeight="1" x14ac:dyDescent="0.3">
      <c r="A16" s="317" t="s">
        <v>1946</v>
      </c>
      <c r="B16" s="19"/>
      <c r="C16" s="19"/>
      <c r="D16" s="19"/>
      <c r="E16" s="19"/>
      <c r="F16" s="19"/>
      <c r="G16" s="19"/>
      <c r="H16" s="19"/>
      <c r="I16" s="19"/>
      <c r="J16" s="19"/>
      <c r="K16" s="19"/>
      <c r="L16" s="19"/>
      <c r="M16" s="19"/>
    </row>
    <row r="17" spans="1:13" ht="16.5" customHeight="1" x14ac:dyDescent="0.3">
      <c r="A17" s="85" t="s">
        <v>1924</v>
      </c>
      <c r="B17" s="19"/>
      <c r="C17" s="19"/>
      <c r="D17" s="19"/>
      <c r="E17" s="19"/>
      <c r="F17" s="19"/>
      <c r="G17" s="19"/>
      <c r="H17" s="19"/>
      <c r="I17" s="19"/>
      <c r="J17" s="19"/>
      <c r="K17" s="19"/>
      <c r="L17" s="19"/>
      <c r="M17" s="19"/>
    </row>
    <row r="18" spans="1:13" ht="20.25" customHeight="1" x14ac:dyDescent="0.3">
      <c r="A18" s="19"/>
      <c r="B18" s="19"/>
      <c r="C18" s="19"/>
      <c r="D18" s="19"/>
      <c r="E18" s="19"/>
      <c r="F18" s="19"/>
      <c r="G18" s="19"/>
      <c r="H18" s="19"/>
      <c r="I18" s="19"/>
      <c r="J18" s="19"/>
      <c r="K18" s="19"/>
      <c r="L18" s="19"/>
      <c r="M18" s="470" t="s">
        <v>31</v>
      </c>
    </row>
    <row r="19" spans="1:13" ht="51" customHeight="1" x14ac:dyDescent="0.3">
      <c r="A19" s="2145" t="s">
        <v>30</v>
      </c>
      <c r="B19" s="2143" t="s">
        <v>281</v>
      </c>
      <c r="C19" s="2143"/>
      <c r="D19" s="2143"/>
      <c r="E19" s="2143"/>
      <c r="F19" s="2143"/>
      <c r="G19" s="2144"/>
      <c r="H19" s="2168" t="s">
        <v>282</v>
      </c>
      <c r="I19" s="2169"/>
      <c r="J19" s="2169"/>
      <c r="K19" s="2169"/>
      <c r="L19" s="2169"/>
      <c r="M19" s="2161"/>
    </row>
    <row r="20" spans="1:13" ht="51" customHeight="1" x14ac:dyDescent="0.3">
      <c r="A20" s="2145"/>
      <c r="B20" s="471" t="s">
        <v>284</v>
      </c>
      <c r="C20" s="471" t="s">
        <v>283</v>
      </c>
      <c r="D20" s="471" t="s">
        <v>32</v>
      </c>
      <c r="E20" s="471" t="s">
        <v>290</v>
      </c>
      <c r="F20" s="471" t="s">
        <v>33</v>
      </c>
      <c r="G20" s="472" t="s">
        <v>292</v>
      </c>
      <c r="H20" s="473" t="s">
        <v>284</v>
      </c>
      <c r="I20" s="471" t="s">
        <v>283</v>
      </c>
      <c r="J20" s="471" t="s">
        <v>32</v>
      </c>
      <c r="K20" s="471" t="s">
        <v>290</v>
      </c>
      <c r="L20" s="474" t="s">
        <v>33</v>
      </c>
      <c r="M20" s="474" t="s">
        <v>292</v>
      </c>
    </row>
    <row r="21" spans="1:13" ht="44.25" customHeight="1" x14ac:dyDescent="0.3">
      <c r="A21" s="475" t="s">
        <v>338</v>
      </c>
      <c r="B21" s="1039">
        <v>5</v>
      </c>
      <c r="C21" s="1066">
        <v>1</v>
      </c>
      <c r="D21" s="1066">
        <v>2</v>
      </c>
      <c r="E21" s="1066">
        <v>0</v>
      </c>
      <c r="F21" s="1039">
        <v>3</v>
      </c>
      <c r="G21" s="1067">
        <v>1</v>
      </c>
      <c r="H21" s="1068">
        <v>2</v>
      </c>
      <c r="I21" s="1066">
        <v>0</v>
      </c>
      <c r="J21" s="1039">
        <v>1</v>
      </c>
      <c r="K21" s="1039">
        <v>0</v>
      </c>
      <c r="L21" s="1039">
        <v>1</v>
      </c>
      <c r="M21" s="1066">
        <v>0</v>
      </c>
    </row>
    <row r="22" spans="1:13" ht="44.25" customHeight="1" x14ac:dyDescent="0.3">
      <c r="A22" s="476" t="s">
        <v>293</v>
      </c>
      <c r="B22" s="1039">
        <v>28</v>
      </c>
      <c r="C22" s="1066">
        <v>19</v>
      </c>
      <c r="D22" s="1066">
        <v>16</v>
      </c>
      <c r="E22" s="1066">
        <v>12</v>
      </c>
      <c r="F22" s="1039">
        <v>12</v>
      </c>
      <c r="G22" s="1067">
        <v>7</v>
      </c>
      <c r="H22" s="1068">
        <v>14</v>
      </c>
      <c r="I22" s="1066">
        <v>13</v>
      </c>
      <c r="J22" s="1039">
        <v>11</v>
      </c>
      <c r="K22" s="1039">
        <v>11</v>
      </c>
      <c r="L22" s="1039">
        <v>3</v>
      </c>
      <c r="M22" s="1066">
        <v>2</v>
      </c>
    </row>
    <row r="23" spans="1:13" ht="44.25" customHeight="1" x14ac:dyDescent="0.3">
      <c r="A23" s="476" t="s">
        <v>40</v>
      </c>
      <c r="B23" s="1039">
        <v>17</v>
      </c>
      <c r="C23" s="1066">
        <v>16</v>
      </c>
      <c r="D23" s="1066">
        <v>5</v>
      </c>
      <c r="E23" s="1066">
        <v>5</v>
      </c>
      <c r="F23" s="1039">
        <v>12</v>
      </c>
      <c r="G23" s="1067">
        <v>11</v>
      </c>
      <c r="H23" s="1068">
        <v>8</v>
      </c>
      <c r="I23" s="1066">
        <v>8</v>
      </c>
      <c r="J23" s="1039">
        <v>8</v>
      </c>
      <c r="K23" s="1039">
        <v>8</v>
      </c>
      <c r="L23" s="1039">
        <v>0</v>
      </c>
      <c r="M23" s="1066">
        <v>0</v>
      </c>
    </row>
    <row r="24" spans="1:13" ht="44.25" customHeight="1" x14ac:dyDescent="0.3">
      <c r="A24" s="476" t="s">
        <v>41</v>
      </c>
      <c r="B24" s="1039">
        <v>30</v>
      </c>
      <c r="C24" s="1066">
        <v>5</v>
      </c>
      <c r="D24" s="1066">
        <v>4</v>
      </c>
      <c r="E24" s="1066">
        <v>1</v>
      </c>
      <c r="F24" s="1039">
        <v>26</v>
      </c>
      <c r="G24" s="1067">
        <v>4</v>
      </c>
      <c r="H24" s="1068">
        <v>10</v>
      </c>
      <c r="I24" s="1066">
        <v>0</v>
      </c>
      <c r="J24" s="1039">
        <v>1</v>
      </c>
      <c r="K24" s="1039">
        <v>0</v>
      </c>
      <c r="L24" s="1039">
        <v>9</v>
      </c>
      <c r="M24" s="1066">
        <v>0</v>
      </c>
    </row>
    <row r="25" spans="1:13" ht="44.25" customHeight="1" x14ac:dyDescent="0.3">
      <c r="A25" s="476" t="s">
        <v>42</v>
      </c>
      <c r="B25" s="1039">
        <v>125</v>
      </c>
      <c r="C25" s="1066">
        <v>81</v>
      </c>
      <c r="D25" s="1066">
        <v>43</v>
      </c>
      <c r="E25" s="1066">
        <v>36</v>
      </c>
      <c r="F25" s="1039">
        <v>82</v>
      </c>
      <c r="G25" s="1067">
        <v>45</v>
      </c>
      <c r="H25" s="1068">
        <v>30</v>
      </c>
      <c r="I25" s="1066">
        <v>16</v>
      </c>
      <c r="J25" s="1039">
        <v>7</v>
      </c>
      <c r="K25" s="1039">
        <v>5</v>
      </c>
      <c r="L25" s="1039">
        <v>23</v>
      </c>
      <c r="M25" s="1066">
        <v>11</v>
      </c>
    </row>
    <row r="26" spans="1:13" ht="19.5" x14ac:dyDescent="0.3">
      <c r="A26" s="477" t="s">
        <v>2108</v>
      </c>
      <c r="B26" s="478"/>
      <c r="C26" s="479"/>
      <c r="D26" s="479"/>
      <c r="E26" s="479"/>
      <c r="F26" s="478"/>
      <c r="G26" s="479"/>
      <c r="H26" s="478"/>
      <c r="I26" s="479"/>
      <c r="J26" s="19"/>
      <c r="K26" s="19"/>
      <c r="L26" s="19"/>
      <c r="M26" s="19"/>
    </row>
    <row r="27" spans="1:13" ht="10.5" customHeight="1" x14ac:dyDescent="0.3">
      <c r="A27" s="480"/>
      <c r="B27" s="478"/>
      <c r="C27" s="479"/>
      <c r="D27" s="479"/>
      <c r="E27" s="479"/>
      <c r="F27" s="478"/>
      <c r="G27" s="479"/>
      <c r="H27" s="478"/>
      <c r="I27" s="479"/>
      <c r="J27" s="19"/>
      <c r="K27" s="19"/>
      <c r="L27" s="19"/>
      <c r="M27" s="19"/>
    </row>
    <row r="28" spans="1:13" ht="19.5" customHeight="1" x14ac:dyDescent="0.3">
      <c r="A28" s="317" t="s">
        <v>1946</v>
      </c>
      <c r="B28" s="478"/>
      <c r="C28" s="479"/>
      <c r="D28" s="479"/>
      <c r="E28" s="479"/>
      <c r="F28" s="478"/>
      <c r="G28" s="479"/>
      <c r="H28" s="478"/>
      <c r="I28" s="479"/>
      <c r="J28" s="19"/>
      <c r="K28" s="19"/>
      <c r="L28" s="19"/>
      <c r="M28" s="19"/>
    </row>
    <row r="29" spans="1:13" ht="20.25" customHeight="1" x14ac:dyDescent="0.3">
      <c r="A29" s="85" t="s">
        <v>1931</v>
      </c>
      <c r="B29" s="2"/>
      <c r="C29" s="2"/>
      <c r="D29" s="2"/>
      <c r="E29" s="2"/>
      <c r="F29" s="2"/>
      <c r="G29" s="2"/>
      <c r="H29" s="2"/>
      <c r="I29" s="2"/>
      <c r="J29" s="19"/>
      <c r="K29" s="19"/>
      <c r="L29" s="19"/>
      <c r="M29" s="19"/>
    </row>
    <row r="30" spans="1:13" ht="18" customHeight="1" x14ac:dyDescent="0.3">
      <c r="A30" s="2"/>
      <c r="B30" s="2"/>
      <c r="C30" s="2"/>
      <c r="D30" s="2"/>
      <c r="E30" s="2"/>
      <c r="F30" s="2"/>
      <c r="G30" s="2"/>
      <c r="H30" s="2"/>
      <c r="I30" s="2"/>
      <c r="J30" s="19"/>
      <c r="K30" s="19"/>
      <c r="L30" s="19"/>
      <c r="M30" s="470" t="s">
        <v>31</v>
      </c>
    </row>
    <row r="31" spans="1:13" ht="32.25" customHeight="1" x14ac:dyDescent="0.3">
      <c r="A31" s="2170" t="s">
        <v>30</v>
      </c>
      <c r="B31" s="2143" t="s">
        <v>281</v>
      </c>
      <c r="C31" s="2143"/>
      <c r="D31" s="2143"/>
      <c r="E31" s="2143"/>
      <c r="F31" s="2143"/>
      <c r="G31" s="2144"/>
      <c r="H31" s="2161" t="s">
        <v>282</v>
      </c>
      <c r="I31" s="2143"/>
      <c r="J31" s="2143"/>
      <c r="K31" s="2143"/>
      <c r="L31" s="2143"/>
      <c r="M31" s="2143"/>
    </row>
    <row r="32" spans="1:13" ht="63" x14ac:dyDescent="0.3">
      <c r="A32" s="2171"/>
      <c r="B32" s="471" t="s">
        <v>284</v>
      </c>
      <c r="C32" s="471" t="s">
        <v>283</v>
      </c>
      <c r="D32" s="471" t="s">
        <v>32</v>
      </c>
      <c r="E32" s="471" t="s">
        <v>290</v>
      </c>
      <c r="F32" s="471" t="s">
        <v>33</v>
      </c>
      <c r="G32" s="472" t="s">
        <v>292</v>
      </c>
      <c r="H32" s="481" t="s">
        <v>284</v>
      </c>
      <c r="I32" s="471" t="s">
        <v>283</v>
      </c>
      <c r="J32" s="471" t="s">
        <v>32</v>
      </c>
      <c r="K32" s="471" t="s">
        <v>290</v>
      </c>
      <c r="L32" s="474" t="s">
        <v>33</v>
      </c>
      <c r="M32" s="474" t="s">
        <v>292</v>
      </c>
    </row>
    <row r="33" spans="1:13" ht="53.25" customHeight="1" x14ac:dyDescent="0.3">
      <c r="A33" s="482" t="s">
        <v>34</v>
      </c>
      <c r="B33" s="1036">
        <v>691</v>
      </c>
      <c r="C33" s="1007">
        <v>273</v>
      </c>
      <c r="D33" s="1036">
        <v>61</v>
      </c>
      <c r="E33" s="1036">
        <v>30</v>
      </c>
      <c r="F33" s="1036">
        <v>630</v>
      </c>
      <c r="G33" s="1037">
        <v>243</v>
      </c>
      <c r="H33" s="1038">
        <v>150</v>
      </c>
      <c r="I33" s="1007">
        <v>47</v>
      </c>
      <c r="J33" s="1039">
        <v>17</v>
      </c>
      <c r="K33" s="1039">
        <v>10</v>
      </c>
      <c r="L33" s="1039">
        <v>133</v>
      </c>
      <c r="M33" s="1007">
        <v>37</v>
      </c>
    </row>
    <row r="34" spans="1:13" ht="19.5" x14ac:dyDescent="0.3">
      <c r="A34" s="477" t="s">
        <v>2108</v>
      </c>
      <c r="B34" s="2"/>
      <c r="C34" s="2"/>
      <c r="D34" s="2"/>
      <c r="E34" s="2"/>
      <c r="F34" s="2"/>
      <c r="G34" s="2"/>
      <c r="H34" s="2"/>
      <c r="I34" s="2"/>
      <c r="J34" s="483"/>
      <c r="K34" s="483"/>
      <c r="L34" s="483"/>
      <c r="M34" s="19"/>
    </row>
    <row r="35" spans="1:13" ht="11.25" customHeight="1" x14ac:dyDescent="0.3">
      <c r="A35" s="19"/>
      <c r="B35" s="19"/>
      <c r="C35" s="19"/>
      <c r="D35" s="19"/>
      <c r="E35" s="19"/>
      <c r="F35" s="19"/>
      <c r="G35" s="19"/>
      <c r="H35" s="19"/>
      <c r="I35" s="19"/>
      <c r="J35" s="483"/>
      <c r="K35" s="483"/>
      <c r="L35" s="483"/>
      <c r="M35" s="19"/>
    </row>
    <row r="36" spans="1:13" ht="17.25" customHeight="1" x14ac:dyDescent="0.3">
      <c r="A36" s="317" t="s">
        <v>1946</v>
      </c>
      <c r="B36" s="19"/>
      <c r="C36" s="19"/>
      <c r="D36" s="19"/>
      <c r="E36" s="19"/>
      <c r="F36" s="19"/>
      <c r="G36" s="19"/>
      <c r="H36" s="19"/>
      <c r="I36" s="19"/>
      <c r="J36" s="483"/>
      <c r="K36" s="483"/>
      <c r="L36" s="483"/>
      <c r="M36" s="19"/>
    </row>
    <row r="37" spans="1:13" ht="30.75" customHeight="1" x14ac:dyDescent="0.3">
      <c r="A37" s="484" t="s">
        <v>2664</v>
      </c>
      <c r="B37" s="485"/>
      <c r="C37" s="2"/>
      <c r="D37" s="2"/>
      <c r="E37" s="2"/>
      <c r="F37" s="2"/>
      <c r="G37" s="2"/>
      <c r="H37" s="61"/>
      <c r="I37" s="61"/>
      <c r="J37" s="61"/>
      <c r="K37" s="61"/>
      <c r="L37" s="486"/>
      <c r="M37" s="487" t="s">
        <v>31</v>
      </c>
    </row>
    <row r="38" spans="1:13" ht="29.25" customHeight="1" x14ac:dyDescent="0.3">
      <c r="A38" s="2148" t="s">
        <v>606</v>
      </c>
      <c r="B38" s="2149"/>
      <c r="C38" s="2149"/>
      <c r="D38" s="2149"/>
      <c r="E38" s="2149"/>
      <c r="F38" s="2149"/>
      <c r="G38" s="2150"/>
      <c r="H38" s="2141">
        <v>2019</v>
      </c>
      <c r="I38" s="2142"/>
      <c r="J38" s="2141">
        <v>2020</v>
      </c>
      <c r="K38" s="2142"/>
      <c r="L38" s="2141">
        <v>2021</v>
      </c>
      <c r="M38" s="2142"/>
    </row>
    <row r="39" spans="1:13" ht="14.25" customHeight="1" x14ac:dyDescent="0.3">
      <c r="A39" s="2151"/>
      <c r="B39" s="2152"/>
      <c r="C39" s="2152"/>
      <c r="D39" s="2152"/>
      <c r="E39" s="2152"/>
      <c r="F39" s="2152"/>
      <c r="G39" s="2153"/>
      <c r="H39" s="2162">
        <v>192</v>
      </c>
      <c r="I39" s="2163"/>
      <c r="J39" s="2163"/>
      <c r="K39" s="2163"/>
      <c r="L39" s="2163"/>
      <c r="M39" s="2164"/>
    </row>
    <row r="40" spans="1:13" ht="18.75" customHeight="1" x14ac:dyDescent="0.3">
      <c r="A40" s="2154"/>
      <c r="B40" s="2155"/>
      <c r="C40" s="2155"/>
      <c r="D40" s="2155"/>
      <c r="E40" s="2155"/>
      <c r="F40" s="2155"/>
      <c r="G40" s="2156"/>
      <c r="H40" s="2165"/>
      <c r="I40" s="2166"/>
      <c r="J40" s="2166"/>
      <c r="K40" s="2166"/>
      <c r="L40" s="2166"/>
      <c r="M40" s="2167"/>
    </row>
    <row r="41" spans="1:13" ht="28.5" customHeight="1" x14ac:dyDescent="0.3">
      <c r="A41" s="2157" t="s">
        <v>35</v>
      </c>
      <c r="B41" s="2158"/>
      <c r="C41" s="2158"/>
      <c r="D41" s="2158"/>
      <c r="E41" s="2158"/>
      <c r="F41" s="2158"/>
      <c r="G41" s="2159"/>
      <c r="H41" s="2157">
        <v>102</v>
      </c>
      <c r="I41" s="2159"/>
      <c r="J41" s="2157">
        <v>108</v>
      </c>
      <c r="K41" s="2159"/>
      <c r="L41" s="2157">
        <v>108</v>
      </c>
      <c r="M41" s="2159"/>
    </row>
    <row r="42" spans="1:13" x14ac:dyDescent="0.3">
      <c r="A42" s="2147" t="s">
        <v>1911</v>
      </c>
      <c r="B42" s="2147"/>
      <c r="C42" s="2147"/>
      <c r="D42" s="2147"/>
      <c r="E42" s="2147"/>
      <c r="F42" s="2147"/>
      <c r="G42" s="2147"/>
      <c r="H42" s="488"/>
      <c r="I42" s="488"/>
      <c r="J42" s="61"/>
      <c r="K42" s="61"/>
      <c r="L42" s="61"/>
      <c r="M42" s="61"/>
    </row>
  </sheetData>
  <mergeCells count="48">
    <mergeCell ref="A8:C8"/>
    <mergeCell ref="D8:H8"/>
    <mergeCell ref="I8:M8"/>
    <mergeCell ref="A9:C9"/>
    <mergeCell ref="D9:H9"/>
    <mergeCell ref="I9:M9"/>
    <mergeCell ref="I10:M10"/>
    <mergeCell ref="A13:C13"/>
    <mergeCell ref="D13:H13"/>
    <mergeCell ref="I13:M13"/>
    <mergeCell ref="I12:M12"/>
    <mergeCell ref="D12:H12"/>
    <mergeCell ref="A12:C12"/>
    <mergeCell ref="A11:C11"/>
    <mergeCell ref="D11:H11"/>
    <mergeCell ref="I11:M11"/>
    <mergeCell ref="H19:M19"/>
    <mergeCell ref="A31:A32"/>
    <mergeCell ref="A4:C4"/>
    <mergeCell ref="D4:H4"/>
    <mergeCell ref="I4:M4"/>
    <mergeCell ref="A5:C5"/>
    <mergeCell ref="D5:H5"/>
    <mergeCell ref="I5:M5"/>
    <mergeCell ref="A6:C6"/>
    <mergeCell ref="D6:H6"/>
    <mergeCell ref="I6:M6"/>
    <mergeCell ref="A7:C7"/>
    <mergeCell ref="D7:H7"/>
    <mergeCell ref="I7:M7"/>
    <mergeCell ref="A10:C10"/>
    <mergeCell ref="D10:H10"/>
    <mergeCell ref="H38:I38"/>
    <mergeCell ref="B19:G19"/>
    <mergeCell ref="A19:A20"/>
    <mergeCell ref="A2:J2"/>
    <mergeCell ref="A42:G42"/>
    <mergeCell ref="A38:G40"/>
    <mergeCell ref="A41:G41"/>
    <mergeCell ref="A14:M14"/>
    <mergeCell ref="H41:I41"/>
    <mergeCell ref="J41:K41"/>
    <mergeCell ref="J38:K38"/>
    <mergeCell ref="L41:M41"/>
    <mergeCell ref="L38:M38"/>
    <mergeCell ref="B31:G31"/>
    <mergeCell ref="H31:M31"/>
    <mergeCell ref="H39:M40"/>
  </mergeCells>
  <hyperlinks>
    <hyperlink ref="A1" location="'Table of content'!A1" display="Back to Table of Content"/>
    <hyperlink ref="A16" location="'Table of content'!A1" display="Back to Table of Content"/>
    <hyperlink ref="A28" location="'Table of content'!A1" display="Back to Table of Content"/>
    <hyperlink ref="A36" location="'Table of content'!A1" display="Back to Table of Content"/>
  </hyperlinks>
  <pageMargins left="0.5" right="0.25" top="0.71" bottom="0.25" header="0.21" footer="0.31496063000000002"/>
  <pageSetup paperSize="9" scale="6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theme="6" tint="-0.499984740745262"/>
  </sheetPr>
  <dimension ref="A1:G39"/>
  <sheetViews>
    <sheetView topLeftCell="B16" workbookViewId="0">
      <selection activeCell="G17" sqref="G17"/>
    </sheetView>
  </sheetViews>
  <sheetFormatPr defaultColWidth="9.140625" defaultRowHeight="18.75" x14ac:dyDescent="0.3"/>
  <cols>
    <col min="1" max="1" width="58.42578125" style="123" customWidth="1"/>
    <col min="2" max="2" width="36.5703125" style="922" customWidth="1"/>
    <col min="3" max="3" width="42.28515625" style="922" customWidth="1"/>
    <col min="4" max="4" width="41" style="922" customWidth="1"/>
    <col min="5" max="5" width="16" style="123" customWidth="1"/>
    <col min="6" max="6" width="20.7109375" style="123" customWidth="1"/>
    <col min="7" max="7" width="13" style="123" customWidth="1"/>
    <col min="8" max="16384" width="9.140625" style="123"/>
  </cols>
  <sheetData>
    <row r="1" spans="1:7" s="1110" customFormat="1" ht="15.75" x14ac:dyDescent="0.25">
      <c r="A1" s="390" t="s">
        <v>1946</v>
      </c>
      <c r="B1" s="1109"/>
      <c r="C1" s="1109"/>
      <c r="D1" s="1109"/>
    </row>
    <row r="2" spans="1:7" x14ac:dyDescent="0.3">
      <c r="A2" s="113" t="s">
        <v>1926</v>
      </c>
    </row>
    <row r="3" spans="1:7" ht="9.75" customHeight="1" x14ac:dyDescent="0.3"/>
    <row r="4" spans="1:7" ht="39.75" customHeight="1" x14ac:dyDescent="0.3">
      <c r="A4" s="1062" t="s">
        <v>30</v>
      </c>
      <c r="B4" s="1062">
        <v>2000</v>
      </c>
      <c r="C4" s="1062">
        <v>2009</v>
      </c>
      <c r="D4" s="1062" t="s">
        <v>294</v>
      </c>
      <c r="E4" s="2219" t="s">
        <v>344</v>
      </c>
      <c r="F4" s="2219"/>
      <c r="G4" s="924"/>
    </row>
    <row r="5" spans="1:7" ht="21" customHeight="1" x14ac:dyDescent="0.3">
      <c r="A5" s="2077" t="s">
        <v>295</v>
      </c>
      <c r="B5" s="2078"/>
      <c r="C5" s="2078"/>
      <c r="D5" s="2078"/>
      <c r="E5" s="2078"/>
      <c r="F5" s="2079"/>
      <c r="G5" s="924"/>
    </row>
    <row r="6" spans="1:7" ht="37.5" customHeight="1" x14ac:dyDescent="0.3">
      <c r="A6" s="2214" t="s">
        <v>2367</v>
      </c>
      <c r="B6" s="2216" t="s">
        <v>345</v>
      </c>
      <c r="C6" s="2218" t="s">
        <v>333</v>
      </c>
      <c r="D6" s="2207" t="s">
        <v>304</v>
      </c>
      <c r="E6" s="2220" t="s">
        <v>347</v>
      </c>
      <c r="F6" s="2221"/>
      <c r="G6" s="924"/>
    </row>
    <row r="7" spans="1:7" ht="22.5" customHeight="1" x14ac:dyDescent="0.3">
      <c r="A7" s="2215"/>
      <c r="B7" s="2217"/>
      <c r="C7" s="2217"/>
      <c r="D7" s="2207"/>
      <c r="E7" s="2212"/>
      <c r="F7" s="2213"/>
      <c r="G7" s="924"/>
    </row>
    <row r="8" spans="1:7" ht="21" customHeight="1" x14ac:dyDescent="0.3">
      <c r="A8" s="2077" t="s">
        <v>296</v>
      </c>
      <c r="B8" s="2078"/>
      <c r="C8" s="2078"/>
      <c r="D8" s="2078"/>
      <c r="E8" s="2078"/>
      <c r="F8" s="2079"/>
      <c r="G8" s="924"/>
    </row>
    <row r="9" spans="1:7" x14ac:dyDescent="0.3">
      <c r="A9" s="1069" t="s">
        <v>303</v>
      </c>
      <c r="B9" s="269" t="s">
        <v>305</v>
      </c>
      <c r="C9" s="1070" t="s">
        <v>386</v>
      </c>
      <c r="D9" s="1071" t="s">
        <v>306</v>
      </c>
      <c r="E9" s="2202" t="s">
        <v>387</v>
      </c>
      <c r="F9" s="2203"/>
      <c r="G9" s="924"/>
    </row>
    <row r="10" spans="1:7" ht="29.25" customHeight="1" x14ac:dyDescent="0.3">
      <c r="A10" s="1072" t="s">
        <v>297</v>
      </c>
      <c r="B10" s="1064" t="s">
        <v>307</v>
      </c>
      <c r="C10" s="1064" t="s">
        <v>2368</v>
      </c>
      <c r="D10" s="1073" t="s">
        <v>308</v>
      </c>
      <c r="E10" s="2208" t="s">
        <v>387</v>
      </c>
      <c r="F10" s="2209"/>
      <c r="G10" s="924"/>
    </row>
    <row r="11" spans="1:7" ht="41.25" customHeight="1" x14ac:dyDescent="0.3">
      <c r="A11" s="1072" t="s">
        <v>298</v>
      </c>
      <c r="B11" s="1064" t="s">
        <v>309</v>
      </c>
      <c r="C11" s="1064" t="s">
        <v>309</v>
      </c>
      <c r="D11" s="1073" t="s">
        <v>310</v>
      </c>
      <c r="E11" s="2210" t="s">
        <v>347</v>
      </c>
      <c r="F11" s="2211"/>
      <c r="G11" s="924"/>
    </row>
    <row r="12" spans="1:7" ht="76.5" customHeight="1" x14ac:dyDescent="0.3">
      <c r="A12" s="1074" t="s">
        <v>2369</v>
      </c>
      <c r="B12" s="1075" t="s">
        <v>346</v>
      </c>
      <c r="C12" s="1076">
        <v>26000</v>
      </c>
      <c r="D12" s="1077" t="s">
        <v>392</v>
      </c>
      <c r="E12" s="2212" t="s">
        <v>347</v>
      </c>
      <c r="F12" s="2213"/>
      <c r="G12" s="924"/>
    </row>
    <row r="13" spans="1:7" s="923" customFormat="1" ht="21" customHeight="1" x14ac:dyDescent="0.3">
      <c r="A13" s="2082" t="s">
        <v>299</v>
      </c>
      <c r="B13" s="2082"/>
      <c r="C13" s="2082"/>
      <c r="D13" s="2082"/>
      <c r="E13" s="2082"/>
      <c r="F13" s="2082"/>
      <c r="G13" s="924"/>
    </row>
    <row r="14" spans="1:7" ht="28.5" customHeight="1" x14ac:dyDescent="0.3">
      <c r="A14" s="1078" t="s">
        <v>311</v>
      </c>
      <c r="B14" s="489" t="s">
        <v>312</v>
      </c>
      <c r="C14" s="1079" t="s">
        <v>389</v>
      </c>
      <c r="D14" s="1073" t="s">
        <v>313</v>
      </c>
      <c r="E14" s="2204" t="s">
        <v>348</v>
      </c>
      <c r="F14" s="2205"/>
      <c r="G14" s="924"/>
    </row>
    <row r="15" spans="1:7" ht="7.5" customHeight="1" x14ac:dyDescent="0.3">
      <c r="A15" s="1080"/>
      <c r="B15" s="114"/>
      <c r="C15" s="1081"/>
      <c r="D15" s="1071"/>
      <c r="E15" s="1082"/>
      <c r="F15" s="1071"/>
      <c r="G15" s="924"/>
    </row>
    <row r="16" spans="1:7" ht="60" customHeight="1" x14ac:dyDescent="0.3">
      <c r="A16" s="1072" t="s">
        <v>2370</v>
      </c>
      <c r="B16" s="1083" t="s">
        <v>314</v>
      </c>
      <c r="C16" s="1084" t="s">
        <v>390</v>
      </c>
      <c r="D16" s="1085" t="s">
        <v>315</v>
      </c>
      <c r="E16" s="2206" t="s">
        <v>347</v>
      </c>
      <c r="F16" s="2207"/>
      <c r="G16" s="924"/>
    </row>
    <row r="17" spans="1:7" ht="61.5" customHeight="1" x14ac:dyDescent="0.3">
      <c r="A17" s="1086" t="s">
        <v>2371</v>
      </c>
      <c r="B17" s="1083" t="s">
        <v>349</v>
      </c>
      <c r="C17" s="1083" t="s">
        <v>350</v>
      </c>
      <c r="D17" s="1077" t="s">
        <v>610</v>
      </c>
      <c r="E17" s="2200" t="s">
        <v>610</v>
      </c>
      <c r="F17" s="2201"/>
      <c r="G17" s="924"/>
    </row>
    <row r="18" spans="1:7" ht="78.75" customHeight="1" x14ac:dyDescent="0.3">
      <c r="A18" s="1086" t="s">
        <v>2372</v>
      </c>
      <c r="B18" s="1083" t="s">
        <v>316</v>
      </c>
      <c r="C18" s="1087" t="s">
        <v>388</v>
      </c>
      <c r="D18" s="1085" t="s">
        <v>327</v>
      </c>
      <c r="E18" s="2206" t="s">
        <v>348</v>
      </c>
      <c r="F18" s="2207"/>
      <c r="G18" s="924"/>
    </row>
    <row r="19" spans="1:7" ht="38.25" customHeight="1" x14ac:dyDescent="0.3">
      <c r="A19" s="1072" t="s">
        <v>317</v>
      </c>
      <c r="B19" s="1064" t="s">
        <v>351</v>
      </c>
      <c r="C19" s="1064" t="s">
        <v>318</v>
      </c>
      <c r="D19" s="1088" t="s">
        <v>319</v>
      </c>
      <c r="E19" s="2210" t="s">
        <v>347</v>
      </c>
      <c r="F19" s="2211"/>
      <c r="G19" s="924"/>
    </row>
    <row r="20" spans="1:7" x14ac:dyDescent="0.3">
      <c r="A20" s="1089" t="s">
        <v>320</v>
      </c>
      <c r="B20" s="490" t="s">
        <v>21</v>
      </c>
      <c r="C20" s="490" t="s">
        <v>21</v>
      </c>
      <c r="D20" s="1088" t="s">
        <v>321</v>
      </c>
      <c r="E20" s="1090"/>
      <c r="F20" s="1073"/>
      <c r="G20" s="924"/>
    </row>
    <row r="21" spans="1:7" ht="21" customHeight="1" x14ac:dyDescent="0.3">
      <c r="A21" s="2225" t="s">
        <v>322</v>
      </c>
      <c r="B21" s="2225"/>
      <c r="C21" s="2225"/>
      <c r="D21" s="2225"/>
      <c r="E21" s="2225"/>
      <c r="F21" s="2225"/>
      <c r="G21" s="924"/>
    </row>
    <row r="22" spans="1:7" ht="79.5" customHeight="1" x14ac:dyDescent="0.3">
      <c r="A22" s="1091" t="s">
        <v>300</v>
      </c>
      <c r="B22" s="1092" t="s">
        <v>323</v>
      </c>
      <c r="C22" s="1093" t="s">
        <v>391</v>
      </c>
      <c r="D22" s="1088" t="s">
        <v>324</v>
      </c>
      <c r="E22" s="2223" t="s">
        <v>347</v>
      </c>
      <c r="F22" s="2224"/>
      <c r="G22" s="924"/>
    </row>
    <row r="23" spans="1:7" ht="21" customHeight="1" x14ac:dyDescent="0.3">
      <c r="A23" s="2082" t="s">
        <v>301</v>
      </c>
      <c r="B23" s="2082"/>
      <c r="C23" s="2082"/>
      <c r="D23" s="2082"/>
      <c r="E23" s="2082"/>
      <c r="F23" s="2082"/>
      <c r="G23" s="924"/>
    </row>
    <row r="24" spans="1:7" ht="39" customHeight="1" x14ac:dyDescent="0.3">
      <c r="A24" s="1094" t="s">
        <v>302</v>
      </c>
      <c r="B24" s="1092" t="s">
        <v>325</v>
      </c>
      <c r="C24" s="1092" t="s">
        <v>352</v>
      </c>
      <c r="D24" s="1063" t="s">
        <v>326</v>
      </c>
      <c r="E24" s="2223" t="s">
        <v>347</v>
      </c>
      <c r="F24" s="2224"/>
      <c r="G24" s="924"/>
    </row>
    <row r="25" spans="1:7" ht="27.75" customHeight="1" x14ac:dyDescent="0.3">
      <c r="A25" s="2222" t="s">
        <v>2373</v>
      </c>
      <c r="B25" s="2222"/>
      <c r="C25" s="2222" t="s">
        <v>2374</v>
      </c>
      <c r="D25" s="2222"/>
      <c r="E25" s="90"/>
      <c r="F25" s="90"/>
    </row>
    <row r="26" spans="1:7" ht="20.25" customHeight="1" x14ac:dyDescent="0.3">
      <c r="B26" s="925"/>
      <c r="C26" s="925"/>
      <c r="D26" s="925"/>
    </row>
    <row r="39" spans="1:1" x14ac:dyDescent="0.3">
      <c r="A39" s="163"/>
    </row>
  </sheetData>
  <mergeCells count="24">
    <mergeCell ref="A25:B25"/>
    <mergeCell ref="C25:D25"/>
    <mergeCell ref="E18:F18"/>
    <mergeCell ref="E19:F19"/>
    <mergeCell ref="E24:F24"/>
    <mergeCell ref="A21:F21"/>
    <mergeCell ref="A23:F23"/>
    <mergeCell ref="E22:F22"/>
    <mergeCell ref="A6:A7"/>
    <mergeCell ref="B6:B7"/>
    <mergeCell ref="C6:C7"/>
    <mergeCell ref="D6:D7"/>
    <mergeCell ref="E4:F4"/>
    <mergeCell ref="A5:F5"/>
    <mergeCell ref="E6:F7"/>
    <mergeCell ref="E17:F17"/>
    <mergeCell ref="A8:F8"/>
    <mergeCell ref="E9:F9"/>
    <mergeCell ref="E14:F14"/>
    <mergeCell ref="E16:F16"/>
    <mergeCell ref="A13:F13"/>
    <mergeCell ref="E10:F10"/>
    <mergeCell ref="E11:F11"/>
    <mergeCell ref="E12:F12"/>
  </mergeCells>
  <hyperlinks>
    <hyperlink ref="A1" location="'Table of content'!A1" display="Back to Table of Content"/>
  </hyperlinks>
  <printOptions horizontalCentered="1"/>
  <pageMargins left="0.5" right="0.25" top="0.71" bottom="0.25" header="0.21" footer="0.31496063000000002"/>
  <pageSetup paperSize="9" scale="6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K43"/>
  <sheetViews>
    <sheetView workbookViewId="0"/>
  </sheetViews>
  <sheetFormatPr defaultColWidth="9.140625" defaultRowHeight="15" x14ac:dyDescent="0.25"/>
  <cols>
    <col min="1" max="1" width="36.42578125" style="68" customWidth="1"/>
    <col min="2" max="2" width="24.7109375" style="68" customWidth="1"/>
    <col min="3" max="3" width="21.5703125" style="68" customWidth="1"/>
    <col min="4" max="4" width="22.85546875" style="68" customWidth="1"/>
    <col min="5" max="89" width="9.140625" style="68"/>
    <col min="90" max="90" width="43.140625" style="68" customWidth="1"/>
    <col min="91" max="91" width="15.42578125" style="68" customWidth="1"/>
    <col min="92" max="92" width="14.42578125" style="68" customWidth="1"/>
    <col min="93" max="93" width="12.42578125" style="68" customWidth="1"/>
    <col min="94" max="16384" width="9.140625" style="68"/>
  </cols>
  <sheetData>
    <row r="1" spans="1:4" ht="15.75" x14ac:dyDescent="0.25">
      <c r="A1" s="390" t="s">
        <v>1946</v>
      </c>
      <c r="B1" s="111"/>
      <c r="C1" s="111"/>
      <c r="D1" s="111"/>
    </row>
    <row r="2" spans="1:4" ht="47.25" customHeight="1" x14ac:dyDescent="0.25">
      <c r="A2" s="2226" t="s">
        <v>1932</v>
      </c>
      <c r="B2" s="2226"/>
      <c r="C2" s="2226"/>
      <c r="D2" s="2226"/>
    </row>
    <row r="3" spans="1:4" ht="8.25" customHeight="1" x14ac:dyDescent="0.25">
      <c r="A3" s="111"/>
      <c r="B3" s="111"/>
      <c r="C3" s="111"/>
      <c r="D3" s="111"/>
    </row>
    <row r="4" spans="1:4" ht="24" customHeight="1" x14ac:dyDescent="0.25">
      <c r="A4" s="2227" t="s">
        <v>355</v>
      </c>
      <c r="B4" s="2228" t="s">
        <v>356</v>
      </c>
      <c r="C4" s="2229"/>
      <c r="D4" s="2230"/>
    </row>
    <row r="5" spans="1:4" ht="18.75" customHeight="1" x14ac:dyDescent="0.25">
      <c r="A5" s="2227"/>
      <c r="B5" s="335" t="s">
        <v>281</v>
      </c>
      <c r="C5" s="335" t="s">
        <v>282</v>
      </c>
      <c r="D5" s="335" t="s">
        <v>357</v>
      </c>
    </row>
    <row r="6" spans="1:4" ht="24" customHeight="1" x14ac:dyDescent="0.25">
      <c r="A6" s="492" t="s">
        <v>358</v>
      </c>
      <c r="B6" s="1010">
        <v>3278</v>
      </c>
      <c r="C6" s="1010">
        <v>17765</v>
      </c>
      <c r="D6" s="1010">
        <v>21043</v>
      </c>
    </row>
    <row r="7" spans="1:4" ht="24" customHeight="1" x14ac:dyDescent="0.25">
      <c r="A7" s="493" t="s">
        <v>359</v>
      </c>
      <c r="B7" s="1011">
        <v>1401</v>
      </c>
      <c r="C7" s="1012" t="s">
        <v>610</v>
      </c>
      <c r="D7" s="1012" t="s">
        <v>610</v>
      </c>
    </row>
    <row r="8" spans="1:4" ht="24" customHeight="1" x14ac:dyDescent="0.25">
      <c r="A8" s="493" t="s">
        <v>360</v>
      </c>
      <c r="B8" s="1011">
        <v>957</v>
      </c>
      <c r="C8" s="1012" t="s">
        <v>610</v>
      </c>
      <c r="D8" s="1012" t="s">
        <v>610</v>
      </c>
    </row>
    <row r="9" spans="1:4" ht="24" customHeight="1" x14ac:dyDescent="0.25">
      <c r="A9" s="493" t="s">
        <v>361</v>
      </c>
      <c r="B9" s="1011">
        <v>722</v>
      </c>
      <c r="C9" s="1012" t="s">
        <v>610</v>
      </c>
      <c r="D9" s="1012" t="s">
        <v>610</v>
      </c>
    </row>
    <row r="10" spans="1:4" ht="24" customHeight="1" x14ac:dyDescent="0.25">
      <c r="A10" s="493" t="s">
        <v>362</v>
      </c>
      <c r="B10" s="1011">
        <v>198</v>
      </c>
      <c r="C10" s="1012" t="s">
        <v>610</v>
      </c>
      <c r="D10" s="1012" t="s">
        <v>610</v>
      </c>
    </row>
    <row r="11" spans="1:4" ht="13.5" customHeight="1" x14ac:dyDescent="0.25">
      <c r="A11" s="494"/>
      <c r="B11" s="1013"/>
      <c r="C11" s="1013"/>
      <c r="D11" s="1013"/>
    </row>
    <row r="12" spans="1:4" s="69" customFormat="1" ht="24" customHeight="1" x14ac:dyDescent="0.25">
      <c r="A12" s="112" t="s">
        <v>363</v>
      </c>
      <c r="B12" s="1014">
        <v>6306</v>
      </c>
      <c r="C12" s="1014">
        <v>7005</v>
      </c>
      <c r="D12" s="1014">
        <v>13311</v>
      </c>
    </row>
    <row r="13" spans="1:4" ht="24" customHeight="1" x14ac:dyDescent="0.25">
      <c r="A13" s="493" t="s">
        <v>364</v>
      </c>
      <c r="B13" s="1011">
        <v>2485</v>
      </c>
      <c r="C13" s="1012" t="s">
        <v>610</v>
      </c>
      <c r="D13" s="1012" t="s">
        <v>610</v>
      </c>
    </row>
    <row r="14" spans="1:4" ht="24" customHeight="1" x14ac:dyDescent="0.25">
      <c r="A14" s="493" t="s">
        <v>365</v>
      </c>
      <c r="B14" s="1011">
        <v>787</v>
      </c>
      <c r="C14" s="1012" t="s">
        <v>610</v>
      </c>
      <c r="D14" s="1012" t="s">
        <v>610</v>
      </c>
    </row>
    <row r="15" spans="1:4" ht="24" customHeight="1" x14ac:dyDescent="0.25">
      <c r="A15" s="493" t="s">
        <v>366</v>
      </c>
      <c r="B15" s="1011">
        <v>1559</v>
      </c>
      <c r="C15" s="1012" t="s">
        <v>610</v>
      </c>
      <c r="D15" s="1012" t="s">
        <v>610</v>
      </c>
    </row>
    <row r="16" spans="1:4" ht="24" customHeight="1" x14ac:dyDescent="0.25">
      <c r="A16" s="493" t="s">
        <v>367</v>
      </c>
      <c r="B16" s="1011">
        <v>732</v>
      </c>
      <c r="C16" s="1012" t="s">
        <v>610</v>
      </c>
      <c r="D16" s="1012" t="s">
        <v>610</v>
      </c>
    </row>
    <row r="17" spans="1:4" ht="24" customHeight="1" x14ac:dyDescent="0.25">
      <c r="A17" s="493" t="s">
        <v>368</v>
      </c>
      <c r="B17" s="1011">
        <v>743</v>
      </c>
      <c r="C17" s="1012" t="s">
        <v>610</v>
      </c>
      <c r="D17" s="1012" t="s">
        <v>610</v>
      </c>
    </row>
    <row r="18" spans="1:4" ht="24" customHeight="1" x14ac:dyDescent="0.25">
      <c r="A18" s="495"/>
      <c r="B18" s="1012"/>
      <c r="C18" s="1012"/>
      <c r="D18" s="1012"/>
    </row>
    <row r="19" spans="1:4" s="69" customFormat="1" ht="24" customHeight="1" x14ac:dyDescent="0.25">
      <c r="A19" s="112" t="s">
        <v>369</v>
      </c>
      <c r="B19" s="1014">
        <v>145</v>
      </c>
      <c r="C19" s="1014">
        <v>24</v>
      </c>
      <c r="D19" s="1014">
        <v>169</v>
      </c>
    </row>
    <row r="20" spans="1:4" ht="24" customHeight="1" x14ac:dyDescent="0.25">
      <c r="A20" s="493" t="s">
        <v>370</v>
      </c>
      <c r="B20" s="1013">
        <v>5</v>
      </c>
      <c r="C20" s="1012" t="s">
        <v>610</v>
      </c>
      <c r="D20" s="1012" t="s">
        <v>610</v>
      </c>
    </row>
    <row r="21" spans="1:4" ht="24" customHeight="1" x14ac:dyDescent="0.25">
      <c r="A21" s="493" t="s">
        <v>371</v>
      </c>
      <c r="B21" s="1013">
        <v>28</v>
      </c>
      <c r="C21" s="1012" t="s">
        <v>610</v>
      </c>
      <c r="D21" s="1012" t="s">
        <v>610</v>
      </c>
    </row>
    <row r="22" spans="1:4" ht="24" customHeight="1" x14ac:dyDescent="0.25">
      <c r="A22" s="493" t="s">
        <v>372</v>
      </c>
      <c r="B22" s="1013">
        <v>70</v>
      </c>
      <c r="C22" s="1012" t="s">
        <v>610</v>
      </c>
      <c r="D22" s="1012" t="s">
        <v>610</v>
      </c>
    </row>
    <row r="23" spans="1:4" ht="24" customHeight="1" x14ac:dyDescent="0.25">
      <c r="A23" s="493" t="s">
        <v>373</v>
      </c>
      <c r="B23" s="1013">
        <v>42</v>
      </c>
      <c r="C23" s="1012" t="s">
        <v>610</v>
      </c>
      <c r="D23" s="1012" t="s">
        <v>610</v>
      </c>
    </row>
    <row r="24" spans="1:4" ht="14.25" customHeight="1" x14ac:dyDescent="0.25">
      <c r="A24" s="495"/>
      <c r="B24" s="1014"/>
      <c r="C24" s="1012"/>
      <c r="D24" s="1012"/>
    </row>
    <row r="25" spans="1:4" s="69" customFormat="1" ht="24" customHeight="1" x14ac:dyDescent="0.25">
      <c r="A25" s="112" t="s">
        <v>374</v>
      </c>
      <c r="B25" s="1014">
        <v>919</v>
      </c>
      <c r="C25" s="1014">
        <v>656</v>
      </c>
      <c r="D25" s="1014">
        <v>1575</v>
      </c>
    </row>
    <row r="26" spans="1:4" s="69" customFormat="1" ht="24" customHeight="1" x14ac:dyDescent="0.25">
      <c r="A26" s="112" t="s">
        <v>375</v>
      </c>
      <c r="B26" s="1014">
        <v>1269</v>
      </c>
      <c r="C26" s="1014">
        <v>181</v>
      </c>
      <c r="D26" s="1014">
        <v>1450</v>
      </c>
    </row>
    <row r="27" spans="1:4" ht="24" customHeight="1" x14ac:dyDescent="0.25">
      <c r="A27" s="493" t="s">
        <v>376</v>
      </c>
      <c r="B27" s="1013">
        <v>1139</v>
      </c>
      <c r="C27" s="1013">
        <v>22</v>
      </c>
      <c r="D27" s="1013">
        <f>B27+C27</f>
        <v>1161</v>
      </c>
    </row>
    <row r="28" spans="1:4" ht="24" customHeight="1" x14ac:dyDescent="0.25">
      <c r="A28" s="493" t="s">
        <v>377</v>
      </c>
      <c r="B28" s="1013">
        <v>94</v>
      </c>
      <c r="C28" s="1013">
        <v>34</v>
      </c>
      <c r="D28" s="1013">
        <f>B28+C28</f>
        <v>128</v>
      </c>
    </row>
    <row r="29" spans="1:4" ht="24" customHeight="1" x14ac:dyDescent="0.25">
      <c r="A29" s="493" t="s">
        <v>378</v>
      </c>
      <c r="B29" s="1013">
        <v>36</v>
      </c>
      <c r="C29" s="1013">
        <v>125</v>
      </c>
      <c r="D29" s="1013">
        <f>B29+C29</f>
        <v>161</v>
      </c>
    </row>
    <row r="30" spans="1:4" ht="10.5" customHeight="1" x14ac:dyDescent="0.25">
      <c r="A30" s="495"/>
      <c r="B30" s="1012"/>
      <c r="C30" s="1012"/>
      <c r="D30" s="1012"/>
    </row>
    <row r="31" spans="1:4" ht="24" customHeight="1" x14ac:dyDescent="0.25">
      <c r="A31" s="112" t="s">
        <v>379</v>
      </c>
      <c r="B31" s="1014">
        <v>406</v>
      </c>
      <c r="C31" s="1012" t="s">
        <v>610</v>
      </c>
      <c r="D31" s="1014">
        <v>406</v>
      </c>
    </row>
    <row r="32" spans="1:4" ht="24" customHeight="1" x14ac:dyDescent="0.25">
      <c r="A32" s="112" t="s">
        <v>380</v>
      </c>
      <c r="B32" s="1014">
        <v>65</v>
      </c>
      <c r="C32" s="1012" t="s">
        <v>610</v>
      </c>
      <c r="D32" s="1014">
        <v>65</v>
      </c>
    </row>
    <row r="33" spans="1:11" ht="8.25" customHeight="1" x14ac:dyDescent="0.25">
      <c r="A33" s="495"/>
      <c r="B33" s="1012"/>
      <c r="C33" s="1012"/>
      <c r="D33" s="1012"/>
    </row>
    <row r="34" spans="1:11" ht="24" customHeight="1" x14ac:dyDescent="0.25">
      <c r="A34" s="112" t="s">
        <v>381</v>
      </c>
      <c r="B34" s="1014">
        <v>8700</v>
      </c>
      <c r="C34" s="1012" t="s">
        <v>610</v>
      </c>
      <c r="D34" s="1014">
        <v>8700</v>
      </c>
    </row>
    <row r="35" spans="1:11" ht="24" customHeight="1" x14ac:dyDescent="0.25">
      <c r="A35" s="493" t="s">
        <v>382</v>
      </c>
      <c r="B35" s="1013">
        <v>490</v>
      </c>
      <c r="C35" s="1012" t="s">
        <v>610</v>
      </c>
      <c r="D35" s="1012" t="s">
        <v>610</v>
      </c>
    </row>
    <row r="36" spans="1:11" ht="24" customHeight="1" x14ac:dyDescent="0.25">
      <c r="A36" s="493" t="s">
        <v>396</v>
      </c>
      <c r="B36" s="1013">
        <v>1162</v>
      </c>
      <c r="C36" s="1012" t="s">
        <v>610</v>
      </c>
      <c r="D36" s="1012" t="s">
        <v>610</v>
      </c>
    </row>
    <row r="37" spans="1:11" ht="24" customHeight="1" x14ac:dyDescent="0.25">
      <c r="A37" s="493" t="s">
        <v>383</v>
      </c>
      <c r="B37" s="1013">
        <v>7048</v>
      </c>
      <c r="C37" s="1012" t="s">
        <v>610</v>
      </c>
      <c r="D37" s="1012" t="s">
        <v>610</v>
      </c>
    </row>
    <row r="38" spans="1:11" ht="15.75" customHeight="1" x14ac:dyDescent="0.25">
      <c r="A38" s="495"/>
      <c r="B38" s="1012"/>
      <c r="C38" s="1012"/>
      <c r="D38" s="1012"/>
    </row>
    <row r="39" spans="1:11" ht="23.25" customHeight="1" x14ac:dyDescent="0.25">
      <c r="A39" s="112" t="s">
        <v>598</v>
      </c>
      <c r="B39" s="1014">
        <v>45210</v>
      </c>
      <c r="C39" s="1014">
        <v>8051</v>
      </c>
      <c r="D39" s="1014">
        <v>53261</v>
      </c>
    </row>
    <row r="40" spans="1:11" ht="24" customHeight="1" x14ac:dyDescent="0.25">
      <c r="A40" s="493" t="s">
        <v>384</v>
      </c>
      <c r="B40" s="1013">
        <v>16352</v>
      </c>
      <c r="C40" s="1013">
        <v>3078</v>
      </c>
      <c r="D40" s="1013">
        <f>B40+C40</f>
        <v>19430</v>
      </c>
    </row>
    <row r="41" spans="1:11" ht="23.25" customHeight="1" x14ac:dyDescent="0.25">
      <c r="A41" s="496" t="s">
        <v>385</v>
      </c>
      <c r="B41" s="1015">
        <v>28858</v>
      </c>
      <c r="C41" s="1015">
        <v>4973</v>
      </c>
      <c r="D41" s="1013">
        <f>B41+C41</f>
        <v>33831</v>
      </c>
    </row>
    <row r="42" spans="1:11" ht="59.25" customHeight="1" x14ac:dyDescent="0.25">
      <c r="A42" s="2231" t="s">
        <v>579</v>
      </c>
      <c r="B42" s="2231"/>
      <c r="C42" s="2231"/>
      <c r="D42" s="2231"/>
      <c r="E42" s="83"/>
      <c r="F42" s="83"/>
      <c r="G42" s="83"/>
      <c r="H42" s="83"/>
      <c r="I42" s="83"/>
      <c r="J42" s="83"/>
      <c r="K42" s="83"/>
    </row>
    <row r="43" spans="1:11" x14ac:dyDescent="0.25">
      <c r="A43" s="70"/>
    </row>
  </sheetData>
  <mergeCells count="4">
    <mergeCell ref="A2:D2"/>
    <mergeCell ref="A4:A5"/>
    <mergeCell ref="B4:D4"/>
    <mergeCell ref="A42:D42"/>
  </mergeCells>
  <hyperlinks>
    <hyperlink ref="A1" location="'Table of content'!A1" display="Back to Table of Content"/>
  </hyperlinks>
  <printOptions horizontalCentered="1"/>
  <pageMargins left="0.5" right="0.25" top="0.71" bottom="0.25" header="0.21" footer="0.31496063000000002"/>
  <pageSetup paperSize="9" scale="8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D54"/>
  <sheetViews>
    <sheetView workbookViewId="0">
      <selection activeCell="E10" sqref="E10"/>
    </sheetView>
  </sheetViews>
  <sheetFormatPr defaultColWidth="9.140625" defaultRowHeight="20.25" x14ac:dyDescent="0.3"/>
  <cols>
    <col min="1" max="1" width="53" style="88" customWidth="1"/>
    <col min="2" max="2" width="58.140625" style="88" customWidth="1"/>
    <col min="3" max="3" width="29.7109375" style="88" customWidth="1"/>
    <col min="4" max="16384" width="9.140625" style="88"/>
  </cols>
  <sheetData>
    <row r="1" spans="1:3" s="90" customFormat="1" ht="15.75" x14ac:dyDescent="0.25">
      <c r="A1" s="390" t="s">
        <v>1946</v>
      </c>
    </row>
    <row r="2" spans="1:3" x14ac:dyDescent="0.3">
      <c r="A2" s="2235" t="s">
        <v>3040</v>
      </c>
      <c r="B2" s="2235"/>
      <c r="C2" s="2235"/>
    </row>
    <row r="3" spans="1:3" ht="9" customHeight="1" x14ac:dyDescent="0.3">
      <c r="A3" s="926"/>
      <c r="B3" s="926"/>
      <c r="C3" s="926"/>
    </row>
    <row r="4" spans="1:3" ht="47.25" customHeight="1" x14ac:dyDescent="0.3">
      <c r="A4" s="57" t="s">
        <v>146</v>
      </c>
      <c r="B4" s="57" t="s">
        <v>499</v>
      </c>
      <c r="C4" s="298" t="s">
        <v>143</v>
      </c>
    </row>
    <row r="5" spans="1:3" ht="21" customHeight="1" x14ac:dyDescent="0.3">
      <c r="A5" s="141" t="s">
        <v>500</v>
      </c>
      <c r="B5" s="2241" t="s">
        <v>2375</v>
      </c>
      <c r="C5" s="1095"/>
    </row>
    <row r="6" spans="1:3" ht="21" customHeight="1" x14ac:dyDescent="0.3">
      <c r="A6" s="1096" t="s">
        <v>501</v>
      </c>
      <c r="B6" s="2237"/>
      <c r="C6" s="1097">
        <v>6574</v>
      </c>
    </row>
    <row r="7" spans="1:3" ht="17.25" customHeight="1" x14ac:dyDescent="0.3">
      <c r="A7" s="1098" t="s">
        <v>502</v>
      </c>
      <c r="B7" s="2238"/>
      <c r="C7" s="1099">
        <v>497.2</v>
      </c>
    </row>
    <row r="8" spans="1:3" ht="21" customHeight="1" x14ac:dyDescent="0.3">
      <c r="A8" s="1100" t="s">
        <v>98</v>
      </c>
      <c r="B8" s="2236" t="s">
        <v>2376</v>
      </c>
      <c r="C8" s="1101">
        <v>68.8</v>
      </c>
    </row>
    <row r="9" spans="1:3" ht="21" customHeight="1" x14ac:dyDescent="0.3">
      <c r="A9" s="1096" t="s">
        <v>503</v>
      </c>
      <c r="B9" s="2237"/>
      <c r="C9" s="1097">
        <v>1.44</v>
      </c>
    </row>
    <row r="10" spans="1:3" ht="21" customHeight="1" x14ac:dyDescent="0.3">
      <c r="A10" s="1096" t="s">
        <v>99</v>
      </c>
      <c r="B10" s="2237"/>
      <c r="C10" s="1097">
        <v>5.91</v>
      </c>
    </row>
    <row r="11" spans="1:3" ht="21" customHeight="1" x14ac:dyDescent="0.3">
      <c r="A11" s="1096" t="s">
        <v>504</v>
      </c>
      <c r="B11" s="2237"/>
      <c r="C11" s="1097">
        <v>10.95</v>
      </c>
    </row>
    <row r="12" spans="1:3" ht="21" customHeight="1" x14ac:dyDescent="0.3">
      <c r="A12" s="1096" t="s">
        <v>100</v>
      </c>
      <c r="B12" s="2237"/>
      <c r="C12" s="1097">
        <v>90.33</v>
      </c>
    </row>
    <row r="13" spans="1:3" ht="21" customHeight="1" x14ac:dyDescent="0.3">
      <c r="A13" s="1096" t="s">
        <v>101</v>
      </c>
      <c r="B13" s="2237"/>
      <c r="C13" s="1097">
        <v>17.73</v>
      </c>
    </row>
    <row r="14" spans="1:3" ht="21" customHeight="1" x14ac:dyDescent="0.3">
      <c r="A14" s="1096" t="s">
        <v>102</v>
      </c>
      <c r="B14" s="2237"/>
      <c r="C14" s="1097">
        <v>5.0999999999999996</v>
      </c>
    </row>
    <row r="15" spans="1:3" ht="21" customHeight="1" x14ac:dyDescent="0.3">
      <c r="A15" s="1096" t="s">
        <v>353</v>
      </c>
      <c r="B15" s="2237"/>
      <c r="C15" s="1097">
        <v>14</v>
      </c>
    </row>
    <row r="16" spans="1:3" ht="21" customHeight="1" x14ac:dyDescent="0.3">
      <c r="A16" s="1098" t="s">
        <v>354</v>
      </c>
      <c r="B16" s="2238"/>
      <c r="C16" s="1099">
        <v>10</v>
      </c>
    </row>
    <row r="17" spans="1:3" ht="24.75" customHeight="1" x14ac:dyDescent="0.3">
      <c r="A17" s="1096" t="s">
        <v>505</v>
      </c>
      <c r="B17" s="1096" t="s">
        <v>2377</v>
      </c>
      <c r="C17" s="1097">
        <v>275</v>
      </c>
    </row>
    <row r="18" spans="1:3" ht="39" customHeight="1" x14ac:dyDescent="0.3">
      <c r="A18" s="1102" t="s">
        <v>506</v>
      </c>
      <c r="B18" s="2236" t="s">
        <v>2378</v>
      </c>
      <c r="C18" s="1101">
        <v>26</v>
      </c>
    </row>
    <row r="19" spans="1:3" ht="21" customHeight="1" x14ac:dyDescent="0.3">
      <c r="A19" s="1098" t="s">
        <v>507</v>
      </c>
      <c r="B19" s="2238"/>
      <c r="C19" s="1099">
        <v>20</v>
      </c>
    </row>
    <row r="20" spans="1:3" ht="39" customHeight="1" x14ac:dyDescent="0.3">
      <c r="A20" s="1103" t="s">
        <v>508</v>
      </c>
      <c r="B20" s="2232" t="s">
        <v>2379</v>
      </c>
      <c r="C20" s="1095"/>
    </row>
    <row r="21" spans="1:3" ht="21" customHeight="1" x14ac:dyDescent="0.3">
      <c r="A21" s="1096" t="s">
        <v>509</v>
      </c>
      <c r="B21" s="2233"/>
      <c r="C21" s="1097">
        <v>0.63</v>
      </c>
    </row>
    <row r="22" spans="1:3" ht="21" customHeight="1" x14ac:dyDescent="0.3">
      <c r="A22" s="1096" t="s">
        <v>510</v>
      </c>
      <c r="B22" s="2233"/>
      <c r="C22" s="1097">
        <v>128</v>
      </c>
    </row>
    <row r="23" spans="1:3" ht="21" customHeight="1" x14ac:dyDescent="0.3">
      <c r="A23" s="1096" t="s">
        <v>511</v>
      </c>
      <c r="B23" s="2233"/>
      <c r="C23" s="1097">
        <v>0.1</v>
      </c>
    </row>
    <row r="24" spans="1:3" ht="21" customHeight="1" x14ac:dyDescent="0.3">
      <c r="A24" s="1096" t="s">
        <v>512</v>
      </c>
      <c r="B24" s="2233"/>
      <c r="C24" s="1097">
        <v>0.3</v>
      </c>
    </row>
    <row r="25" spans="1:3" ht="21" customHeight="1" x14ac:dyDescent="0.3">
      <c r="A25" s="1096" t="s">
        <v>133</v>
      </c>
      <c r="B25" s="2233"/>
      <c r="C25" s="1097">
        <v>1.36</v>
      </c>
    </row>
    <row r="26" spans="1:3" ht="21" customHeight="1" x14ac:dyDescent="0.3">
      <c r="A26" s="1096" t="s">
        <v>513</v>
      </c>
      <c r="B26" s="2233"/>
      <c r="C26" s="1097">
        <v>2.34</v>
      </c>
    </row>
    <row r="27" spans="1:3" ht="21" customHeight="1" x14ac:dyDescent="0.3">
      <c r="A27" s="1096" t="s">
        <v>514</v>
      </c>
      <c r="B27" s="2233"/>
      <c r="C27" s="1097">
        <v>0.8</v>
      </c>
    </row>
    <row r="28" spans="1:3" ht="21" customHeight="1" x14ac:dyDescent="0.3">
      <c r="A28" s="1096" t="s">
        <v>2380</v>
      </c>
      <c r="B28" s="2233"/>
      <c r="C28" s="1097">
        <v>2.19</v>
      </c>
    </row>
    <row r="29" spans="1:3" ht="21" customHeight="1" x14ac:dyDescent="0.3">
      <c r="A29" s="1096" t="s">
        <v>515</v>
      </c>
      <c r="B29" s="2234"/>
      <c r="C29" s="1097">
        <v>0.7</v>
      </c>
    </row>
    <row r="30" spans="1:3" ht="21" customHeight="1" x14ac:dyDescent="0.3">
      <c r="A30" s="1100" t="s">
        <v>516</v>
      </c>
      <c r="B30" s="2236" t="s">
        <v>2381</v>
      </c>
      <c r="C30" s="1101">
        <v>75.98</v>
      </c>
    </row>
    <row r="31" spans="1:3" ht="21" customHeight="1" x14ac:dyDescent="0.3">
      <c r="A31" s="1096" t="s">
        <v>517</v>
      </c>
      <c r="B31" s="2237"/>
      <c r="C31" s="1097">
        <v>24.96</v>
      </c>
    </row>
    <row r="32" spans="1:3" ht="21" customHeight="1" x14ac:dyDescent="0.3">
      <c r="A32" s="1096" t="s">
        <v>518</v>
      </c>
      <c r="B32" s="2237"/>
      <c r="C32" s="1097">
        <v>31.66</v>
      </c>
    </row>
    <row r="33" spans="1:3" ht="21" customHeight="1" x14ac:dyDescent="0.3">
      <c r="A33" s="1096" t="s">
        <v>519</v>
      </c>
      <c r="B33" s="2237"/>
      <c r="C33" s="1097">
        <v>253</v>
      </c>
    </row>
    <row r="34" spans="1:3" ht="21" customHeight="1" x14ac:dyDescent="0.3">
      <c r="A34" s="1096" t="s">
        <v>520</v>
      </c>
      <c r="B34" s="2237"/>
      <c r="C34" s="1097">
        <v>168.84</v>
      </c>
    </row>
    <row r="35" spans="1:3" ht="21" customHeight="1" x14ac:dyDescent="0.3">
      <c r="A35" s="1096" t="s">
        <v>521</v>
      </c>
      <c r="B35" s="2237"/>
      <c r="C35" s="1097">
        <v>42.2</v>
      </c>
    </row>
    <row r="36" spans="1:3" ht="21" customHeight="1" x14ac:dyDescent="0.3">
      <c r="A36" s="1096" t="s">
        <v>522</v>
      </c>
      <c r="B36" s="2237"/>
      <c r="C36" s="1097">
        <v>1.98</v>
      </c>
    </row>
    <row r="37" spans="1:3" ht="21" customHeight="1" x14ac:dyDescent="0.3">
      <c r="A37" s="1096" t="s">
        <v>523</v>
      </c>
      <c r="B37" s="2237"/>
      <c r="C37" s="1097">
        <v>15</v>
      </c>
    </row>
    <row r="38" spans="1:3" ht="27.75" customHeight="1" x14ac:dyDescent="0.3">
      <c r="A38" s="1098" t="s">
        <v>524</v>
      </c>
      <c r="B38" s="2238"/>
      <c r="C38" s="1099">
        <v>8</v>
      </c>
    </row>
    <row r="39" spans="1:3" ht="27.75" customHeight="1" x14ac:dyDescent="0.3">
      <c r="A39" s="1104" t="s">
        <v>596</v>
      </c>
      <c r="B39" s="1104"/>
      <c r="C39" s="1105">
        <v>8374.4999999999982</v>
      </c>
    </row>
    <row r="40" spans="1:3" ht="21" customHeight="1" x14ac:dyDescent="0.3">
      <c r="A40" s="141" t="s">
        <v>525</v>
      </c>
      <c r="B40" s="1096"/>
      <c r="C40" s="1095"/>
    </row>
    <row r="41" spans="1:3" ht="21" customHeight="1" x14ac:dyDescent="0.3">
      <c r="A41" s="1096" t="s">
        <v>526</v>
      </c>
      <c r="B41" s="1096" t="s">
        <v>2382</v>
      </c>
      <c r="C41" s="1097">
        <v>3800</v>
      </c>
    </row>
    <row r="42" spans="1:3" ht="21" customHeight="1" x14ac:dyDescent="0.3">
      <c r="A42" s="1096" t="s">
        <v>527</v>
      </c>
      <c r="B42" s="1096" t="s">
        <v>2383</v>
      </c>
      <c r="C42" s="1097">
        <v>2740</v>
      </c>
    </row>
    <row r="43" spans="1:3" ht="30" customHeight="1" x14ac:dyDescent="0.3">
      <c r="A43" s="1106" t="s">
        <v>595</v>
      </c>
      <c r="B43" s="1107"/>
      <c r="C43" s="1105">
        <v>6540</v>
      </c>
    </row>
    <row r="44" spans="1:3" ht="29.25" customHeight="1" x14ac:dyDescent="0.3">
      <c r="A44" s="2239" t="s">
        <v>594</v>
      </c>
      <c r="B44" s="2240"/>
      <c r="C44" s="1105">
        <v>14914.499999999998</v>
      </c>
    </row>
    <row r="45" spans="1:3" ht="34.5" customHeight="1" x14ac:dyDescent="0.3">
      <c r="A45" s="2242" t="s">
        <v>2922</v>
      </c>
      <c r="B45" s="2242"/>
      <c r="C45" s="2242"/>
    </row>
    <row r="46" spans="1:3" x14ac:dyDescent="0.3">
      <c r="A46" s="387" t="s">
        <v>2384</v>
      </c>
      <c r="B46" s="90"/>
      <c r="C46" s="90"/>
    </row>
    <row r="47" spans="1:3" x14ac:dyDescent="0.3">
      <c r="A47" s="90" t="s">
        <v>2385</v>
      </c>
      <c r="B47" s="90"/>
      <c r="C47" s="90"/>
    </row>
    <row r="48" spans="1:3" x14ac:dyDescent="0.3">
      <c r="A48" s="90" t="s">
        <v>2386</v>
      </c>
      <c r="B48" s="90"/>
      <c r="C48" s="90"/>
    </row>
    <row r="49" spans="1:4" x14ac:dyDescent="0.3">
      <c r="A49" s="90" t="s">
        <v>2387</v>
      </c>
      <c r="B49" s="90"/>
      <c r="C49" s="90"/>
    </row>
    <row r="50" spans="1:4" ht="21.75" customHeight="1" x14ac:dyDescent="0.3">
      <c r="A50" s="90" t="s">
        <v>2388</v>
      </c>
      <c r="B50" s="90"/>
      <c r="C50" s="90"/>
    </row>
    <row r="51" spans="1:4" ht="21.75" customHeight="1" x14ac:dyDescent="0.3">
      <c r="A51" s="2006" t="s">
        <v>2389</v>
      </c>
      <c r="B51" s="2006"/>
      <c r="C51" s="2006"/>
      <c r="D51" s="89"/>
    </row>
    <row r="52" spans="1:4" ht="42" customHeight="1" x14ac:dyDescent="0.3">
      <c r="A52" s="2006" t="s">
        <v>2390</v>
      </c>
      <c r="B52" s="2006"/>
      <c r="C52" s="2006"/>
      <c r="D52" s="89"/>
    </row>
    <row r="53" spans="1:4" x14ac:dyDescent="0.3">
      <c r="A53" s="1108"/>
      <c r="B53" s="1108"/>
      <c r="C53" s="1108"/>
      <c r="D53" s="89"/>
    </row>
    <row r="54" spans="1:4" x14ac:dyDescent="0.3">
      <c r="A54" s="1108"/>
      <c r="B54" s="1108"/>
      <c r="C54" s="1108"/>
      <c r="D54" s="89"/>
    </row>
  </sheetData>
  <mergeCells count="10">
    <mergeCell ref="B20:B29"/>
    <mergeCell ref="A52:C52"/>
    <mergeCell ref="A2:C2"/>
    <mergeCell ref="B8:B16"/>
    <mergeCell ref="B18:B19"/>
    <mergeCell ref="B30:B38"/>
    <mergeCell ref="A51:C51"/>
    <mergeCell ref="A44:B44"/>
    <mergeCell ref="B5:B7"/>
    <mergeCell ref="A45:C45"/>
  </mergeCells>
  <hyperlinks>
    <hyperlink ref="A1" location="'Table of content'!A1" display="Back to Table of Content"/>
  </hyperlinks>
  <printOptions horizontalCentered="1"/>
  <pageMargins left="0.5" right="0.25" top="0.71" bottom="0.25" header="0.21" footer="0.31496063000000002"/>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2"/>
  <sheetViews>
    <sheetView topLeftCell="A16" workbookViewId="0">
      <selection activeCell="A30" sqref="A30:K30"/>
    </sheetView>
  </sheetViews>
  <sheetFormatPr defaultRowHeight="15" x14ac:dyDescent="0.25"/>
  <cols>
    <col min="1" max="1" width="14" customWidth="1"/>
    <col min="2" max="5" width="9.140625" hidden="1" customWidth="1"/>
    <col min="11" max="11" width="13.85546875" customWidth="1"/>
  </cols>
  <sheetData>
    <row r="1" spans="1:11" ht="15.75" x14ac:dyDescent="0.25">
      <c r="A1" s="2013" t="s">
        <v>1918</v>
      </c>
      <c r="B1" s="2013"/>
      <c r="C1" s="2013"/>
      <c r="D1" s="2013"/>
      <c r="E1" s="2013"/>
      <c r="F1" s="2013"/>
      <c r="G1" s="2013"/>
      <c r="H1" s="2013"/>
      <c r="I1" s="2013"/>
      <c r="J1" s="2013"/>
      <c r="K1" s="2013"/>
    </row>
    <row r="2" spans="1:11" ht="18" customHeight="1" x14ac:dyDescent="0.25">
      <c r="A2" s="2007" t="s">
        <v>1958</v>
      </c>
      <c r="B2" s="2007"/>
      <c r="C2" s="2007"/>
      <c r="D2" s="2007"/>
      <c r="E2" s="2007"/>
      <c r="F2" s="2007" t="s">
        <v>1986</v>
      </c>
      <c r="G2" s="2007"/>
      <c r="H2" s="2007"/>
      <c r="I2" s="2007"/>
      <c r="J2" s="2007"/>
      <c r="K2" s="2007"/>
    </row>
    <row r="3" spans="1:11" ht="18" customHeight="1" x14ac:dyDescent="0.25">
      <c r="A3" s="2007" t="s">
        <v>109</v>
      </c>
      <c r="B3" s="2007"/>
      <c r="C3" s="2007"/>
      <c r="D3" s="2007"/>
      <c r="E3" s="2007"/>
      <c r="F3" s="2007" t="s">
        <v>1712</v>
      </c>
      <c r="G3" s="2007"/>
      <c r="H3" s="2007"/>
      <c r="I3" s="2007"/>
      <c r="J3" s="2007"/>
      <c r="K3" s="2007"/>
    </row>
    <row r="4" spans="1:11" ht="18" customHeight="1" x14ac:dyDescent="0.25">
      <c r="A4" s="2012" t="s">
        <v>1983</v>
      </c>
      <c r="B4" s="2007"/>
      <c r="C4" s="2007"/>
      <c r="D4" s="2007"/>
      <c r="E4" s="2007"/>
      <c r="F4" s="2007" t="s">
        <v>1982</v>
      </c>
      <c r="G4" s="2007"/>
      <c r="H4" s="2007"/>
      <c r="I4" s="2007"/>
      <c r="J4" s="2007"/>
      <c r="K4" s="2007"/>
    </row>
    <row r="5" spans="1:11" ht="18" customHeight="1" x14ac:dyDescent="0.25">
      <c r="A5" s="2007" t="s">
        <v>1959</v>
      </c>
      <c r="B5" s="2007"/>
      <c r="C5" s="2007"/>
      <c r="D5" s="2007"/>
      <c r="E5" s="2007"/>
      <c r="F5" s="2007" t="s">
        <v>1987</v>
      </c>
      <c r="G5" s="2007"/>
      <c r="H5" s="2007"/>
      <c r="I5" s="2007"/>
      <c r="J5" s="2007"/>
      <c r="K5" s="2007"/>
    </row>
    <row r="6" spans="1:11" ht="18" customHeight="1" x14ac:dyDescent="0.25">
      <c r="A6" s="2007" t="s">
        <v>1960</v>
      </c>
      <c r="B6" s="2007"/>
      <c r="C6" s="2007"/>
      <c r="D6" s="2007"/>
      <c r="E6" s="2007"/>
      <c r="F6" s="2007" t="s">
        <v>1988</v>
      </c>
      <c r="G6" s="2007"/>
      <c r="H6" s="2007"/>
      <c r="I6" s="2007"/>
      <c r="J6" s="2007"/>
      <c r="K6" s="2007"/>
    </row>
    <row r="7" spans="1:11" ht="18" customHeight="1" x14ac:dyDescent="0.25">
      <c r="A7" s="2007" t="s">
        <v>1961</v>
      </c>
      <c r="B7" s="2007"/>
      <c r="C7" s="2007"/>
      <c r="D7" s="2007"/>
      <c r="E7" s="2007"/>
      <c r="F7" s="2007" t="s">
        <v>1989</v>
      </c>
      <c r="G7" s="2007"/>
      <c r="H7" s="2007"/>
      <c r="I7" s="2007"/>
      <c r="J7" s="2007"/>
      <c r="K7" s="2007"/>
    </row>
    <row r="8" spans="1:11" ht="18" customHeight="1" x14ac:dyDescent="0.25">
      <c r="A8" s="2007" t="s">
        <v>1962</v>
      </c>
      <c r="B8" s="2007"/>
      <c r="C8" s="2007"/>
      <c r="D8" s="2007"/>
      <c r="E8" s="2007"/>
      <c r="F8" s="2007" t="s">
        <v>1990</v>
      </c>
      <c r="G8" s="2007"/>
      <c r="H8" s="2007"/>
      <c r="I8" s="2007"/>
      <c r="J8" s="2007"/>
      <c r="K8" s="2007"/>
    </row>
    <row r="9" spans="1:11" ht="18" customHeight="1" x14ac:dyDescent="0.25">
      <c r="A9" s="2007" t="s">
        <v>1963</v>
      </c>
      <c r="B9" s="2007"/>
      <c r="C9" s="2007"/>
      <c r="D9" s="2007"/>
      <c r="E9" s="2007"/>
      <c r="F9" s="2007" t="s">
        <v>1991</v>
      </c>
      <c r="G9" s="2007"/>
      <c r="H9" s="2007"/>
      <c r="I9" s="2007"/>
      <c r="J9" s="2007"/>
      <c r="K9" s="2007"/>
    </row>
    <row r="10" spans="1:11" ht="18" customHeight="1" x14ac:dyDescent="0.25">
      <c r="A10" s="2007" t="s">
        <v>539</v>
      </c>
      <c r="B10" s="2007"/>
      <c r="C10" s="2007"/>
      <c r="D10" s="2007"/>
      <c r="E10" s="2007"/>
      <c r="F10" s="2007" t="s">
        <v>1992</v>
      </c>
      <c r="G10" s="2007"/>
      <c r="H10" s="2007"/>
      <c r="I10" s="2007"/>
      <c r="J10" s="2007"/>
      <c r="K10" s="2007"/>
    </row>
    <row r="11" spans="1:11" ht="18" customHeight="1" x14ac:dyDescent="0.25">
      <c r="A11" s="2007" t="s">
        <v>193</v>
      </c>
      <c r="B11" s="2007"/>
      <c r="C11" s="2007"/>
      <c r="D11" s="2007"/>
      <c r="E11" s="2007"/>
      <c r="F11" s="2007" t="s">
        <v>1993</v>
      </c>
      <c r="G11" s="2007"/>
      <c r="H11" s="2007"/>
      <c r="I11" s="2007"/>
      <c r="J11" s="2007"/>
      <c r="K11" s="2007"/>
    </row>
    <row r="12" spans="1:11" ht="18" customHeight="1" x14ac:dyDescent="0.25">
      <c r="A12" s="2007" t="s">
        <v>1964</v>
      </c>
      <c r="B12" s="2007"/>
      <c r="C12" s="2007"/>
      <c r="D12" s="2007"/>
      <c r="E12" s="2007"/>
      <c r="F12" s="2007" t="s">
        <v>1994</v>
      </c>
      <c r="G12" s="2007"/>
      <c r="H12" s="2007"/>
      <c r="I12" s="2007"/>
      <c r="J12" s="2007"/>
      <c r="K12" s="2007"/>
    </row>
    <row r="13" spans="1:11" ht="18" customHeight="1" x14ac:dyDescent="0.25">
      <c r="A13" s="2007" t="s">
        <v>1965</v>
      </c>
      <c r="B13" s="2007"/>
      <c r="C13" s="2007"/>
      <c r="D13" s="2007"/>
      <c r="E13" s="2007"/>
      <c r="F13" s="2007" t="s">
        <v>1995</v>
      </c>
      <c r="G13" s="2007"/>
      <c r="H13" s="2007"/>
      <c r="I13" s="2007"/>
      <c r="J13" s="2007"/>
      <c r="K13" s="2007"/>
    </row>
    <row r="14" spans="1:11" ht="18" customHeight="1" x14ac:dyDescent="0.25">
      <c r="A14" s="2007" t="s">
        <v>1966</v>
      </c>
      <c r="B14" s="2007"/>
      <c r="C14" s="2007"/>
      <c r="D14" s="2007"/>
      <c r="E14" s="2007"/>
      <c r="F14" s="2007" t="s">
        <v>1996</v>
      </c>
      <c r="G14" s="2007"/>
      <c r="H14" s="2007"/>
      <c r="I14" s="2007"/>
      <c r="J14" s="2007"/>
      <c r="K14" s="2007"/>
    </row>
    <row r="15" spans="1:11" ht="18" customHeight="1" x14ac:dyDescent="0.25">
      <c r="A15" s="2007" t="s">
        <v>1967</v>
      </c>
      <c r="B15" s="2007"/>
      <c r="C15" s="2007"/>
      <c r="D15" s="2007"/>
      <c r="E15" s="2007"/>
      <c r="F15" s="2007" t="s">
        <v>1997</v>
      </c>
      <c r="G15" s="2007"/>
      <c r="H15" s="2007"/>
      <c r="I15" s="2007"/>
      <c r="J15" s="2007"/>
      <c r="K15" s="2007"/>
    </row>
    <row r="16" spans="1:11" ht="18" customHeight="1" x14ac:dyDescent="0.25">
      <c r="A16" s="2007" t="s">
        <v>1968</v>
      </c>
      <c r="B16" s="2007"/>
      <c r="C16" s="2007"/>
      <c r="D16" s="2007"/>
      <c r="E16" s="2007"/>
      <c r="F16" s="2007" t="s">
        <v>234</v>
      </c>
      <c r="G16" s="2007"/>
      <c r="H16" s="2007"/>
      <c r="I16" s="2007"/>
      <c r="J16" s="2007"/>
      <c r="K16" s="2007"/>
    </row>
    <row r="17" spans="1:11" ht="18" customHeight="1" x14ac:dyDescent="0.25">
      <c r="A17" s="2007" t="s">
        <v>1969</v>
      </c>
      <c r="B17" s="2007"/>
      <c r="C17" s="2007"/>
      <c r="D17" s="2007"/>
      <c r="E17" s="2007"/>
      <c r="F17" s="2007" t="s">
        <v>1998</v>
      </c>
      <c r="G17" s="2007"/>
      <c r="H17" s="2007"/>
      <c r="I17" s="2007"/>
      <c r="J17" s="2007"/>
      <c r="K17" s="2007"/>
    </row>
    <row r="18" spans="1:11" ht="18" customHeight="1" x14ac:dyDescent="0.25">
      <c r="A18" s="2007" t="s">
        <v>1970</v>
      </c>
      <c r="B18" s="2007"/>
      <c r="C18" s="2007"/>
      <c r="D18" s="2007"/>
      <c r="E18" s="2007"/>
      <c r="F18" s="2007" t="s">
        <v>1999</v>
      </c>
      <c r="G18" s="2007"/>
      <c r="H18" s="2007"/>
      <c r="I18" s="2007"/>
      <c r="J18" s="2007"/>
      <c r="K18" s="2007"/>
    </row>
    <row r="19" spans="1:11" ht="18" customHeight="1" x14ac:dyDescent="0.25">
      <c r="A19" s="2007" t="s">
        <v>1971</v>
      </c>
      <c r="B19" s="2007"/>
      <c r="C19" s="2007"/>
      <c r="D19" s="2007"/>
      <c r="E19" s="2007"/>
      <c r="F19" s="2007" t="s">
        <v>2000</v>
      </c>
      <c r="G19" s="2007"/>
      <c r="H19" s="2007"/>
      <c r="I19" s="2007"/>
      <c r="J19" s="2007"/>
      <c r="K19" s="2007"/>
    </row>
    <row r="20" spans="1:11" ht="18" customHeight="1" x14ac:dyDescent="0.25">
      <c r="A20" s="2007" t="s">
        <v>1972</v>
      </c>
      <c r="B20" s="2007"/>
      <c r="C20" s="2007"/>
      <c r="D20" s="2007"/>
      <c r="E20" s="2007"/>
      <c r="F20" s="2007" t="s">
        <v>2001</v>
      </c>
      <c r="G20" s="2007"/>
      <c r="H20" s="2007"/>
      <c r="I20" s="2007"/>
      <c r="J20" s="2007"/>
      <c r="K20" s="2007"/>
    </row>
    <row r="21" spans="1:11" ht="18" customHeight="1" x14ac:dyDescent="0.25">
      <c r="A21" s="2007" t="s">
        <v>1973</v>
      </c>
      <c r="B21" s="2007"/>
      <c r="C21" s="2007"/>
      <c r="D21" s="2007"/>
      <c r="E21" s="2007"/>
      <c r="F21" s="2007" t="s">
        <v>2002</v>
      </c>
      <c r="G21" s="2007"/>
      <c r="H21" s="2007"/>
      <c r="I21" s="2007"/>
      <c r="J21" s="2007"/>
      <c r="K21" s="2007"/>
    </row>
    <row r="22" spans="1:11" ht="18" customHeight="1" x14ac:dyDescent="0.25">
      <c r="A22" s="2007" t="s">
        <v>722</v>
      </c>
      <c r="B22" s="2007"/>
      <c r="C22" s="2007"/>
      <c r="D22" s="2007"/>
      <c r="E22" s="2007"/>
      <c r="F22" s="2007" t="s">
        <v>1984</v>
      </c>
      <c r="G22" s="2007"/>
      <c r="H22" s="2007"/>
      <c r="I22" s="2007"/>
      <c r="J22" s="2007"/>
      <c r="K22" s="2007"/>
    </row>
    <row r="23" spans="1:11" ht="18" customHeight="1" x14ac:dyDescent="0.25">
      <c r="A23" s="2007" t="s">
        <v>1974</v>
      </c>
      <c r="B23" s="2007"/>
      <c r="C23" s="2007"/>
      <c r="D23" s="2007"/>
      <c r="E23" s="2007"/>
      <c r="F23" s="2007" t="s">
        <v>1985</v>
      </c>
      <c r="G23" s="2007"/>
      <c r="H23" s="2007"/>
      <c r="I23" s="2007"/>
      <c r="J23" s="2007"/>
      <c r="K23" s="2007"/>
    </row>
    <row r="24" spans="1:11" ht="18" customHeight="1" x14ac:dyDescent="0.25">
      <c r="A24" s="2007" t="s">
        <v>1975</v>
      </c>
      <c r="B24" s="2007"/>
      <c r="C24" s="2007"/>
      <c r="D24" s="2007"/>
      <c r="E24" s="2007"/>
      <c r="F24" s="2007" t="s">
        <v>2003</v>
      </c>
      <c r="G24" s="2007"/>
      <c r="H24" s="2007"/>
      <c r="I24" s="2007"/>
      <c r="J24" s="2007"/>
      <c r="K24" s="2007"/>
    </row>
    <row r="25" spans="1:11" ht="18" customHeight="1" x14ac:dyDescent="0.25">
      <c r="A25" s="2007" t="s">
        <v>1976</v>
      </c>
      <c r="B25" s="2007"/>
      <c r="C25" s="2007"/>
      <c r="D25" s="2007"/>
      <c r="E25" s="2007"/>
      <c r="F25" s="2007" t="s">
        <v>2004</v>
      </c>
      <c r="G25" s="2007"/>
      <c r="H25" s="2007"/>
      <c r="I25" s="2007"/>
      <c r="J25" s="2007"/>
      <c r="K25" s="2007"/>
    </row>
    <row r="26" spans="1:11" ht="18" customHeight="1" x14ac:dyDescent="0.25">
      <c r="A26" s="2007" t="s">
        <v>1977</v>
      </c>
      <c r="B26" s="2007"/>
      <c r="C26" s="2007"/>
      <c r="D26" s="2007"/>
      <c r="E26" s="2007"/>
      <c r="F26" s="2007" t="s">
        <v>2005</v>
      </c>
      <c r="G26" s="2007"/>
      <c r="H26" s="2007"/>
      <c r="I26" s="2007"/>
      <c r="J26" s="2007"/>
      <c r="K26" s="2007"/>
    </row>
    <row r="27" spans="1:11" ht="18" customHeight="1" x14ac:dyDescent="0.25">
      <c r="A27" s="2007" t="s">
        <v>1978</v>
      </c>
      <c r="B27" s="2007"/>
      <c r="C27" s="2007"/>
      <c r="D27" s="2007"/>
      <c r="E27" s="2007"/>
      <c r="F27" s="2007" t="s">
        <v>2006</v>
      </c>
      <c r="G27" s="2007"/>
      <c r="H27" s="2007"/>
      <c r="I27" s="2007"/>
      <c r="J27" s="2007"/>
      <c r="K27" s="2007"/>
    </row>
    <row r="28" spans="1:11" ht="18" customHeight="1" x14ac:dyDescent="0.25">
      <c r="A28" s="2007" t="s">
        <v>1979</v>
      </c>
      <c r="B28" s="2007"/>
      <c r="C28" s="2007"/>
      <c r="D28" s="2007"/>
      <c r="E28" s="2007"/>
      <c r="F28" s="2007" t="s">
        <v>1919</v>
      </c>
      <c r="G28" s="2007"/>
      <c r="H28" s="2007"/>
      <c r="I28" s="2007"/>
      <c r="J28" s="2007"/>
      <c r="K28" s="2007"/>
    </row>
    <row r="29" spans="1:11" ht="18" customHeight="1" x14ac:dyDescent="0.25">
      <c r="A29" s="2008" t="s">
        <v>1980</v>
      </c>
      <c r="B29" s="2008"/>
      <c r="C29" s="2008"/>
      <c r="D29" s="2008"/>
      <c r="E29" s="2008"/>
      <c r="F29" s="2008" t="s">
        <v>2007</v>
      </c>
      <c r="G29" s="2008"/>
      <c r="H29" s="2008"/>
      <c r="I29" s="2008"/>
      <c r="J29" s="2008"/>
      <c r="K29" s="2008"/>
    </row>
    <row r="30" spans="1:11" ht="15.75" customHeight="1" x14ac:dyDescent="0.25">
      <c r="A30" s="906" t="s">
        <v>610</v>
      </c>
      <c r="B30" s="625"/>
      <c r="C30" s="625"/>
      <c r="D30" s="625"/>
      <c r="E30" s="625"/>
      <c r="F30" s="2009" t="s">
        <v>2228</v>
      </c>
      <c r="G30" s="2010"/>
      <c r="H30" s="2010"/>
      <c r="I30" s="2010"/>
      <c r="J30" s="2010"/>
      <c r="K30" s="2011"/>
    </row>
    <row r="31" spans="1:11" ht="18" customHeight="1" x14ac:dyDescent="0.25">
      <c r="A31" s="2007" t="s">
        <v>1981</v>
      </c>
      <c r="B31" s="2007"/>
      <c r="C31" s="2007"/>
      <c r="D31" s="2007"/>
      <c r="E31" s="2007"/>
      <c r="F31" s="2007" t="s">
        <v>1805</v>
      </c>
      <c r="G31" s="2007"/>
      <c r="H31" s="2007"/>
      <c r="I31" s="2007"/>
      <c r="J31" s="2007"/>
      <c r="K31" s="2007"/>
    </row>
    <row r="32" spans="1:11" ht="15.75" customHeight="1" x14ac:dyDescent="0.25">
      <c r="A32" s="2007" t="s">
        <v>1920</v>
      </c>
      <c r="B32" s="2007"/>
      <c r="C32" s="2007"/>
      <c r="D32" s="2007"/>
      <c r="E32" s="2007"/>
      <c r="F32" s="2007"/>
      <c r="G32" s="2007"/>
      <c r="H32" s="2007"/>
      <c r="I32" s="2007"/>
      <c r="J32" s="2007"/>
      <c r="K32" s="2007"/>
    </row>
  </sheetData>
  <mergeCells count="61">
    <mergeCell ref="A1:K1"/>
    <mergeCell ref="F23:K23"/>
    <mergeCell ref="F24:K24"/>
    <mergeCell ref="F25:K25"/>
    <mergeCell ref="F26:K26"/>
    <mergeCell ref="F18:K18"/>
    <mergeCell ref="F19:K19"/>
    <mergeCell ref="F20:K20"/>
    <mergeCell ref="F21:K21"/>
    <mergeCell ref="F22:K22"/>
    <mergeCell ref="F13:K13"/>
    <mergeCell ref="F14:K14"/>
    <mergeCell ref="F15:K15"/>
    <mergeCell ref="F16:K16"/>
    <mergeCell ref="F17:K17"/>
    <mergeCell ref="F8:K8"/>
    <mergeCell ref="F9:K9"/>
    <mergeCell ref="F10:K10"/>
    <mergeCell ref="F11:K11"/>
    <mergeCell ref="F12:K12"/>
    <mergeCell ref="A7:E7"/>
    <mergeCell ref="F7:K7"/>
    <mergeCell ref="F2:K2"/>
    <mergeCell ref="F3:K3"/>
    <mergeCell ref="F4:K4"/>
    <mergeCell ref="F5:K5"/>
    <mergeCell ref="F6:K6"/>
    <mergeCell ref="A2:E2"/>
    <mergeCell ref="A3:E3"/>
    <mergeCell ref="A4:E4"/>
    <mergeCell ref="A5:E5"/>
    <mergeCell ref="A6:E6"/>
    <mergeCell ref="A19:E19"/>
    <mergeCell ref="A8:E8"/>
    <mergeCell ref="A9:E9"/>
    <mergeCell ref="A10:E10"/>
    <mergeCell ref="A11:E11"/>
    <mergeCell ref="A12:E12"/>
    <mergeCell ref="A13:E13"/>
    <mergeCell ref="A14:E14"/>
    <mergeCell ref="A15:E15"/>
    <mergeCell ref="A16:E16"/>
    <mergeCell ref="A17:E17"/>
    <mergeCell ref="A18:E18"/>
    <mergeCell ref="A20:E20"/>
    <mergeCell ref="A21:E21"/>
    <mergeCell ref="A22:E22"/>
    <mergeCell ref="A23:E23"/>
    <mergeCell ref="A24:E24"/>
    <mergeCell ref="A25:E25"/>
    <mergeCell ref="A32:K32"/>
    <mergeCell ref="A26:E26"/>
    <mergeCell ref="A27:E27"/>
    <mergeCell ref="A28:E28"/>
    <mergeCell ref="A29:E29"/>
    <mergeCell ref="A31:E31"/>
    <mergeCell ref="F28:K28"/>
    <mergeCell ref="F29:K29"/>
    <mergeCell ref="F31:K31"/>
    <mergeCell ref="F27:K27"/>
    <mergeCell ref="F30:K30"/>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D37"/>
  <sheetViews>
    <sheetView zoomScaleNormal="100" workbookViewId="0">
      <selection activeCell="G5" sqref="G5"/>
    </sheetView>
  </sheetViews>
  <sheetFormatPr defaultColWidth="9.140625" defaultRowHeight="27" customHeight="1" x14ac:dyDescent="0.25"/>
  <cols>
    <col min="1" max="1" width="22.5703125" style="47" customWidth="1"/>
    <col min="2" max="2" width="29.28515625" style="48" customWidth="1"/>
    <col min="3" max="3" width="29" style="51" customWidth="1"/>
    <col min="4" max="4" width="17" style="48" customWidth="1"/>
    <col min="5" max="5" width="9.140625" style="48" customWidth="1"/>
    <col min="6" max="16384" width="9.140625" style="48"/>
  </cols>
  <sheetData>
    <row r="1" spans="1:4" ht="27" customHeight="1" x14ac:dyDescent="0.25">
      <c r="A1" s="390" t="s">
        <v>1946</v>
      </c>
      <c r="B1" s="2"/>
      <c r="C1" s="7"/>
      <c r="D1" s="2"/>
    </row>
    <row r="2" spans="1:4" ht="17.25" customHeight="1" x14ac:dyDescent="0.25">
      <c r="A2" s="13" t="s">
        <v>3041</v>
      </c>
      <c r="B2" s="2"/>
      <c r="C2" s="7"/>
      <c r="D2" s="2"/>
    </row>
    <row r="3" spans="1:4" ht="14.25" customHeight="1" x14ac:dyDescent="0.25">
      <c r="A3" s="13"/>
      <c r="B3" s="2"/>
      <c r="C3" s="10" t="s">
        <v>0</v>
      </c>
      <c r="D3" s="2"/>
    </row>
    <row r="4" spans="1:4" ht="75.75" customHeight="1" x14ac:dyDescent="0.25">
      <c r="A4" s="2114" t="s">
        <v>531</v>
      </c>
      <c r="B4" s="2111"/>
      <c r="C4" s="57" t="s">
        <v>39</v>
      </c>
      <c r="D4" s="2"/>
    </row>
    <row r="5" spans="1:4" ht="30.75" customHeight="1" x14ac:dyDescent="0.25">
      <c r="A5" s="2249" t="s">
        <v>393</v>
      </c>
      <c r="B5" s="2250"/>
      <c r="C5" s="716">
        <v>7190</v>
      </c>
      <c r="D5" s="2"/>
    </row>
    <row r="6" spans="1:4" ht="30.75" customHeight="1" x14ac:dyDescent="0.25">
      <c r="A6" s="2245" t="s">
        <v>332</v>
      </c>
      <c r="B6" s="2246"/>
      <c r="C6" s="717">
        <v>353</v>
      </c>
      <c r="D6" s="2"/>
    </row>
    <row r="7" spans="1:4" ht="30.75" customHeight="1" x14ac:dyDescent="0.25">
      <c r="A7" s="2245" t="s">
        <v>328</v>
      </c>
      <c r="B7" s="2246"/>
      <c r="C7" s="717">
        <v>485</v>
      </c>
      <c r="D7" s="2"/>
    </row>
    <row r="8" spans="1:4" ht="30.75" customHeight="1" x14ac:dyDescent="0.25">
      <c r="A8" s="2245" t="s">
        <v>329</v>
      </c>
      <c r="B8" s="2246"/>
      <c r="C8" s="717">
        <v>280</v>
      </c>
      <c r="D8" s="2"/>
    </row>
    <row r="9" spans="1:4" ht="30.75" customHeight="1" x14ac:dyDescent="0.25">
      <c r="A9" s="2245" t="s">
        <v>330</v>
      </c>
      <c r="B9" s="2246"/>
      <c r="C9" s="717">
        <v>2542</v>
      </c>
      <c r="D9" s="2"/>
    </row>
    <row r="10" spans="1:4" ht="30.75" customHeight="1" x14ac:dyDescent="0.25">
      <c r="A10" s="2245" t="s">
        <v>451</v>
      </c>
      <c r="B10" s="2246"/>
      <c r="C10" s="717">
        <v>574</v>
      </c>
      <c r="D10" s="2"/>
    </row>
    <row r="11" spans="1:4" ht="30.75" customHeight="1" x14ac:dyDescent="0.25">
      <c r="A11" s="498" t="s">
        <v>452</v>
      </c>
      <c r="B11" s="499"/>
      <c r="C11" s="718">
        <v>331</v>
      </c>
      <c r="D11" s="2"/>
    </row>
    <row r="12" spans="1:4" ht="30.75" customHeight="1" x14ac:dyDescent="0.25">
      <c r="A12" s="2245" t="s">
        <v>453</v>
      </c>
      <c r="B12" s="2246"/>
      <c r="C12" s="717">
        <v>1716</v>
      </c>
      <c r="D12" s="2"/>
    </row>
    <row r="13" spans="1:4" ht="30.75" customHeight="1" x14ac:dyDescent="0.25">
      <c r="A13" s="2245" t="s">
        <v>454</v>
      </c>
      <c r="B13" s="2246"/>
      <c r="C13" s="717">
        <v>112</v>
      </c>
      <c r="D13" s="2"/>
    </row>
    <row r="14" spans="1:4" ht="30.75" customHeight="1" x14ac:dyDescent="0.25">
      <c r="A14" s="2245" t="s">
        <v>331</v>
      </c>
      <c r="B14" s="2246"/>
      <c r="C14" s="717">
        <v>797</v>
      </c>
      <c r="D14" s="2"/>
    </row>
    <row r="15" spans="1:4" ht="30.75" customHeight="1" x14ac:dyDescent="0.25">
      <c r="A15" s="2247" t="s">
        <v>394</v>
      </c>
      <c r="B15" s="2248"/>
      <c r="C15" s="719">
        <v>6763</v>
      </c>
      <c r="D15" s="2"/>
    </row>
    <row r="16" spans="1:4" ht="30.75" customHeight="1" x14ac:dyDescent="0.25">
      <c r="A16" s="2243" t="s">
        <v>289</v>
      </c>
      <c r="B16" s="2244"/>
      <c r="C16" s="717">
        <v>4343</v>
      </c>
      <c r="D16" s="2"/>
    </row>
    <row r="17" spans="1:4" ht="30.75" customHeight="1" x14ac:dyDescent="0.25">
      <c r="A17" s="2243" t="s">
        <v>285</v>
      </c>
      <c r="B17" s="2244"/>
      <c r="C17" s="717">
        <v>153</v>
      </c>
      <c r="D17" s="2"/>
    </row>
    <row r="18" spans="1:4" ht="30.75" customHeight="1" x14ac:dyDescent="0.25">
      <c r="A18" s="2243" t="s">
        <v>286</v>
      </c>
      <c r="B18" s="2244"/>
      <c r="C18" s="717">
        <v>152</v>
      </c>
      <c r="D18" s="2"/>
    </row>
    <row r="19" spans="1:4" ht="30.75" customHeight="1" x14ac:dyDescent="0.25">
      <c r="A19" s="2243" t="s">
        <v>287</v>
      </c>
      <c r="B19" s="2244"/>
      <c r="C19" s="717">
        <v>1396</v>
      </c>
      <c r="D19" s="2"/>
    </row>
    <row r="20" spans="1:4" ht="30.75" customHeight="1" x14ac:dyDescent="0.25">
      <c r="A20" s="2243" t="s">
        <v>288</v>
      </c>
      <c r="B20" s="2244"/>
      <c r="C20" s="717">
        <v>719</v>
      </c>
      <c r="D20" s="2"/>
    </row>
    <row r="21" spans="1:4" ht="44.25" customHeight="1" x14ac:dyDescent="0.25">
      <c r="A21" s="2251" t="s">
        <v>7</v>
      </c>
      <c r="B21" s="2252"/>
      <c r="C21" s="720">
        <v>13953</v>
      </c>
      <c r="D21" s="2"/>
    </row>
    <row r="22" spans="1:4" ht="54.75" customHeight="1" x14ac:dyDescent="0.25">
      <c r="A22" s="2242" t="s">
        <v>343</v>
      </c>
      <c r="B22" s="2242"/>
      <c r="C22" s="2242"/>
      <c r="D22" s="500"/>
    </row>
    <row r="23" spans="1:4" ht="22.5" customHeight="1" x14ac:dyDescent="0.25">
      <c r="A23" s="48"/>
    </row>
    <row r="37" spans="1:1" ht="27" customHeight="1" x14ac:dyDescent="0.25">
      <c r="A37" s="84"/>
    </row>
  </sheetData>
  <sheetProtection selectLockedCells="1" selectUnlockedCells="1"/>
  <mergeCells count="18">
    <mergeCell ref="A17:B17"/>
    <mergeCell ref="A18:B18"/>
    <mergeCell ref="A19:B19"/>
    <mergeCell ref="A20:B20"/>
    <mergeCell ref="A22:C22"/>
    <mergeCell ref="A21:B21"/>
    <mergeCell ref="A4:B4"/>
    <mergeCell ref="A5:B5"/>
    <mergeCell ref="A6:B6"/>
    <mergeCell ref="A7:B7"/>
    <mergeCell ref="A8:B8"/>
    <mergeCell ref="A16:B16"/>
    <mergeCell ref="A9:B9"/>
    <mergeCell ref="A10:B10"/>
    <mergeCell ref="A12:B12"/>
    <mergeCell ref="A13:B13"/>
    <mergeCell ref="A15:B15"/>
    <mergeCell ref="A14:B14"/>
  </mergeCells>
  <hyperlinks>
    <hyperlink ref="A1" location="'Table of content'!A1" display="Back to Table of Content"/>
  </hyperlinks>
  <printOptions horizontalCentered="1"/>
  <pageMargins left="0.25" right="0.25" top="0.71" bottom="0.25" header="0.21" footer="0.31496063000000002"/>
  <pageSetup paperSize="9" scale="90" firstPageNumber="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N40"/>
  <sheetViews>
    <sheetView topLeftCell="A25" zoomScaleNormal="100" zoomScaleSheetLayoutView="100" workbookViewId="0">
      <selection activeCell="N24" sqref="N24"/>
    </sheetView>
  </sheetViews>
  <sheetFormatPr defaultColWidth="9.140625" defaultRowHeight="18.75" x14ac:dyDescent="0.3"/>
  <cols>
    <col min="1" max="2" width="9.140625" style="9"/>
    <col min="3" max="3" width="28.140625" style="9" customWidth="1"/>
    <col min="4" max="12" width="12.85546875" style="9" customWidth="1"/>
    <col min="13" max="13" width="11.7109375" style="9" customWidth="1"/>
    <col min="14" max="16384" width="9.140625" style="9"/>
  </cols>
  <sheetData>
    <row r="1" spans="1:13" s="2" customFormat="1" ht="15.75" x14ac:dyDescent="0.25">
      <c r="A1" s="390" t="s">
        <v>1946</v>
      </c>
      <c r="M1" s="396"/>
    </row>
    <row r="2" spans="1:13" s="2" customFormat="1" ht="18" customHeight="1" x14ac:dyDescent="0.25">
      <c r="A2" s="6" t="s">
        <v>2948</v>
      </c>
      <c r="D2" s="3"/>
      <c r="E2" s="3"/>
      <c r="M2" s="396"/>
    </row>
    <row r="3" spans="1:13" s="2" customFormat="1" ht="19.5" customHeight="1" x14ac:dyDescent="0.25">
      <c r="A3" s="1111"/>
      <c r="D3" s="10"/>
      <c r="E3" s="10"/>
      <c r="G3" s="10"/>
      <c r="H3" s="10"/>
      <c r="I3" s="10"/>
      <c r="J3" s="10"/>
      <c r="K3" s="7"/>
      <c r="L3" s="7"/>
      <c r="M3" s="7" t="s">
        <v>0</v>
      </c>
    </row>
    <row r="4" spans="1:13" s="2" customFormat="1" ht="33.75" customHeight="1" x14ac:dyDescent="0.25">
      <c r="A4" s="2111" t="s">
        <v>1</v>
      </c>
      <c r="B4" s="2112"/>
      <c r="C4" s="2112"/>
      <c r="D4" s="1604">
        <v>2015</v>
      </c>
      <c r="E4" s="1604">
        <v>2016</v>
      </c>
      <c r="F4" s="1604">
        <v>2017</v>
      </c>
      <c r="G4" s="1604">
        <v>2018</v>
      </c>
      <c r="H4" s="1604">
        <v>2019</v>
      </c>
      <c r="I4" s="1604">
        <v>2020</v>
      </c>
      <c r="J4" s="1604">
        <v>2021</v>
      </c>
      <c r="K4" s="1604">
        <v>2022</v>
      </c>
      <c r="L4" s="1604">
        <v>2023</v>
      </c>
      <c r="M4" s="57">
        <v>2024</v>
      </c>
    </row>
    <row r="5" spans="1:13" s="2" customFormat="1" ht="9.75" customHeight="1" x14ac:dyDescent="0.25">
      <c r="A5" s="1112"/>
      <c r="B5" s="397"/>
      <c r="C5" s="397"/>
      <c r="D5" s="1113"/>
      <c r="E5" s="1607"/>
      <c r="F5" s="1607"/>
      <c r="G5" s="1607"/>
      <c r="H5" s="1607"/>
      <c r="I5" s="1607"/>
      <c r="J5" s="1607"/>
      <c r="K5" s="1607"/>
      <c r="L5" s="1607"/>
      <c r="M5" s="58"/>
    </row>
    <row r="6" spans="1:13" s="2" customFormat="1" ht="21.75" customHeight="1" x14ac:dyDescent="0.25">
      <c r="A6" s="1114" t="s">
        <v>89</v>
      </c>
      <c r="B6" s="13"/>
      <c r="C6" s="13"/>
      <c r="D6" s="1761">
        <v>22069</v>
      </c>
      <c r="E6" s="1115">
        <v>22066</v>
      </c>
      <c r="F6" s="1115">
        <v>22066</v>
      </c>
      <c r="G6" s="1115">
        <v>22048</v>
      </c>
      <c r="H6" s="1115">
        <v>22031</v>
      </c>
      <c r="I6" s="1115">
        <v>22011</v>
      </c>
      <c r="J6" s="1115">
        <v>22006</v>
      </c>
      <c r="K6" s="1115">
        <v>22002</v>
      </c>
      <c r="L6" s="1115">
        <v>21997</v>
      </c>
      <c r="M6" s="1685">
        <v>22012</v>
      </c>
    </row>
    <row r="7" spans="1:13" s="2" customFormat="1" ht="21.75" customHeight="1" x14ac:dyDescent="0.25">
      <c r="A7" s="1116" t="s">
        <v>2</v>
      </c>
      <c r="B7" s="1117"/>
      <c r="C7" s="1117"/>
      <c r="D7" s="1118">
        <v>11804</v>
      </c>
      <c r="E7" s="1119">
        <v>11798</v>
      </c>
      <c r="F7" s="1119">
        <v>11802</v>
      </c>
      <c r="G7" s="1119">
        <v>11799</v>
      </c>
      <c r="H7" s="1119">
        <v>11799</v>
      </c>
      <c r="I7" s="1119">
        <v>11779</v>
      </c>
      <c r="J7" s="1119">
        <v>11774</v>
      </c>
      <c r="K7" s="1119">
        <v>11771</v>
      </c>
      <c r="L7" s="1119">
        <v>11763</v>
      </c>
      <c r="M7" s="1686">
        <v>11768</v>
      </c>
    </row>
    <row r="8" spans="1:13" s="2" customFormat="1" ht="21.75" customHeight="1" x14ac:dyDescent="0.25">
      <c r="A8" s="1116" t="s">
        <v>3</v>
      </c>
      <c r="B8" s="1117"/>
      <c r="C8" s="1117"/>
      <c r="D8" s="1118">
        <v>799</v>
      </c>
      <c r="E8" s="1119">
        <v>799</v>
      </c>
      <c r="F8" s="1119">
        <v>799</v>
      </c>
      <c r="G8" s="1119">
        <v>799</v>
      </c>
      <c r="H8" s="1119">
        <v>799</v>
      </c>
      <c r="I8" s="1119">
        <v>799</v>
      </c>
      <c r="J8" s="1119">
        <v>799</v>
      </c>
      <c r="K8" s="1119">
        <v>799</v>
      </c>
      <c r="L8" s="1119">
        <v>799</v>
      </c>
      <c r="M8" s="1686">
        <v>799</v>
      </c>
    </row>
    <row r="9" spans="1:13" s="2" customFormat="1" ht="21.75" customHeight="1" x14ac:dyDescent="0.25">
      <c r="A9" s="1120" t="s">
        <v>90</v>
      </c>
      <c r="B9" s="391"/>
      <c r="C9" s="1121"/>
      <c r="D9" s="1122">
        <v>200</v>
      </c>
      <c r="E9" s="1123">
        <v>200</v>
      </c>
      <c r="F9" s="1123">
        <v>200</v>
      </c>
      <c r="G9" s="1123">
        <v>200</v>
      </c>
      <c r="H9" s="1123">
        <v>200</v>
      </c>
      <c r="I9" s="1123">
        <v>200</v>
      </c>
      <c r="J9" s="1123">
        <v>200</v>
      </c>
      <c r="K9" s="1123">
        <v>200</v>
      </c>
      <c r="L9" s="1123">
        <v>200</v>
      </c>
      <c r="M9" s="1687">
        <v>200</v>
      </c>
    </row>
    <row r="10" spans="1:13" s="2" customFormat="1" ht="21.75" customHeight="1" x14ac:dyDescent="0.25">
      <c r="A10" s="1120" t="s">
        <v>91</v>
      </c>
      <c r="B10" s="391"/>
      <c r="C10" s="1121"/>
      <c r="D10" s="1122">
        <v>599</v>
      </c>
      <c r="E10" s="1123">
        <v>599</v>
      </c>
      <c r="F10" s="1123">
        <v>599</v>
      </c>
      <c r="G10" s="1123">
        <v>599</v>
      </c>
      <c r="H10" s="1123">
        <v>599</v>
      </c>
      <c r="I10" s="1123">
        <v>599</v>
      </c>
      <c r="J10" s="1123">
        <v>599</v>
      </c>
      <c r="K10" s="1122">
        <v>599</v>
      </c>
      <c r="L10" s="1122">
        <v>599</v>
      </c>
      <c r="M10" s="1758">
        <v>599</v>
      </c>
    </row>
    <row r="11" spans="1:13" s="2" customFormat="1" ht="21.75" customHeight="1" x14ac:dyDescent="0.25">
      <c r="A11" s="1116" t="s">
        <v>92</v>
      </c>
      <c r="B11" s="1117"/>
      <c r="C11" s="1117"/>
      <c r="D11" s="1118">
        <v>6574</v>
      </c>
      <c r="E11" s="1119">
        <v>6574</v>
      </c>
      <c r="F11" s="1119">
        <v>6574</v>
      </c>
      <c r="G11" s="1119">
        <v>6574</v>
      </c>
      <c r="H11" s="1119">
        <v>6574</v>
      </c>
      <c r="I11" s="1119">
        <v>6574</v>
      </c>
      <c r="J11" s="1119">
        <v>6574</v>
      </c>
      <c r="K11" s="1118">
        <v>6574</v>
      </c>
      <c r="L11" s="1118">
        <v>6574</v>
      </c>
      <c r="M11" s="1759">
        <v>6574</v>
      </c>
    </row>
    <row r="12" spans="1:13" s="2" customFormat="1" ht="21.75" customHeight="1" x14ac:dyDescent="0.25">
      <c r="A12" s="1116" t="s">
        <v>2391</v>
      </c>
      <c r="B12" s="1117"/>
      <c r="C12" s="1117"/>
      <c r="D12" s="1118">
        <v>497</v>
      </c>
      <c r="E12" s="1119">
        <v>497</v>
      </c>
      <c r="F12" s="1119">
        <v>497</v>
      </c>
      <c r="G12" s="1119">
        <v>497</v>
      </c>
      <c r="H12" s="1119">
        <v>497</v>
      </c>
      <c r="I12" s="1119">
        <v>497</v>
      </c>
      <c r="J12" s="1119">
        <v>497</v>
      </c>
      <c r="K12" s="1118">
        <v>497</v>
      </c>
      <c r="L12" s="1118">
        <v>497</v>
      </c>
      <c r="M12" s="1759">
        <v>497</v>
      </c>
    </row>
    <row r="13" spans="1:13" s="2" customFormat="1" ht="21.75" customHeight="1" x14ac:dyDescent="0.25">
      <c r="A13" s="1116" t="s">
        <v>2392</v>
      </c>
      <c r="B13" s="1117"/>
      <c r="C13" s="1117"/>
      <c r="D13" s="1118">
        <v>134</v>
      </c>
      <c r="E13" s="1119">
        <v>134</v>
      </c>
      <c r="F13" s="1119">
        <v>136</v>
      </c>
      <c r="G13" s="1119">
        <v>136</v>
      </c>
      <c r="H13" s="1119">
        <v>136</v>
      </c>
      <c r="I13" s="1119">
        <v>136</v>
      </c>
      <c r="J13" s="1119">
        <v>136</v>
      </c>
      <c r="K13" s="1118">
        <v>136</v>
      </c>
      <c r="L13" s="1118">
        <v>136</v>
      </c>
      <c r="M13" s="1759">
        <v>136</v>
      </c>
    </row>
    <row r="14" spans="1:13" s="2" customFormat="1" ht="21.75" customHeight="1" x14ac:dyDescent="0.25">
      <c r="A14" s="1116" t="s">
        <v>615</v>
      </c>
      <c r="B14" s="1117"/>
      <c r="C14" s="1117"/>
      <c r="D14" s="1118">
        <v>275</v>
      </c>
      <c r="E14" s="1119">
        <v>275</v>
      </c>
      <c r="F14" s="1119">
        <v>275</v>
      </c>
      <c r="G14" s="1119">
        <v>275</v>
      </c>
      <c r="H14" s="1119">
        <v>275</v>
      </c>
      <c r="I14" s="1119">
        <v>275</v>
      </c>
      <c r="J14" s="1119">
        <v>275</v>
      </c>
      <c r="K14" s="1118">
        <v>275</v>
      </c>
      <c r="L14" s="1118">
        <v>275</v>
      </c>
      <c r="M14" s="1759">
        <v>275</v>
      </c>
    </row>
    <row r="15" spans="1:13" s="2" customFormat="1" ht="21.75" customHeight="1" x14ac:dyDescent="0.25">
      <c r="A15" s="2256" t="s">
        <v>657</v>
      </c>
      <c r="B15" s="2257"/>
      <c r="C15" s="2258"/>
      <c r="D15" s="1119">
        <v>46</v>
      </c>
      <c r="E15" s="1119">
        <v>46</v>
      </c>
      <c r="F15" s="1119">
        <v>46</v>
      </c>
      <c r="G15" s="1119">
        <v>46</v>
      </c>
      <c r="H15" s="1119">
        <v>46</v>
      </c>
      <c r="I15" s="1119">
        <v>46</v>
      </c>
      <c r="J15" s="1119">
        <v>46</v>
      </c>
      <c r="K15" s="1118">
        <v>46</v>
      </c>
      <c r="L15" s="1118">
        <v>46</v>
      </c>
      <c r="M15" s="1759">
        <v>46</v>
      </c>
    </row>
    <row r="16" spans="1:13" s="2" customFormat="1" ht="21.75" customHeight="1" x14ac:dyDescent="0.25">
      <c r="A16" s="1124" t="s">
        <v>655</v>
      </c>
      <c r="B16" s="1125"/>
      <c r="C16" s="1126"/>
      <c r="D16" s="1127">
        <v>26</v>
      </c>
      <c r="E16" s="1127">
        <v>26</v>
      </c>
      <c r="F16" s="1127">
        <v>26</v>
      </c>
      <c r="G16" s="1127">
        <v>26</v>
      </c>
      <c r="H16" s="1127">
        <v>26</v>
      </c>
      <c r="I16" s="1127">
        <v>26</v>
      </c>
      <c r="J16" s="1127">
        <v>26</v>
      </c>
      <c r="K16" s="1127">
        <v>26</v>
      </c>
      <c r="L16" s="1127">
        <v>26</v>
      </c>
      <c r="M16" s="1760">
        <v>26</v>
      </c>
    </row>
    <row r="17" spans="1:13" s="2" customFormat="1" ht="21.75" customHeight="1" x14ac:dyDescent="0.25">
      <c r="A17" s="1124" t="s">
        <v>656</v>
      </c>
      <c r="B17" s="1125"/>
      <c r="C17" s="1126"/>
      <c r="D17" s="1127">
        <v>20</v>
      </c>
      <c r="E17" s="1127">
        <v>20</v>
      </c>
      <c r="F17" s="1127">
        <v>20</v>
      </c>
      <c r="G17" s="1127">
        <v>20</v>
      </c>
      <c r="H17" s="1127">
        <v>20</v>
      </c>
      <c r="I17" s="1127">
        <v>20</v>
      </c>
      <c r="J17" s="1127">
        <v>20</v>
      </c>
      <c r="K17" s="1127">
        <v>20</v>
      </c>
      <c r="L17" s="1127">
        <v>20</v>
      </c>
      <c r="M17" s="1760">
        <v>20</v>
      </c>
    </row>
    <row r="18" spans="1:13" s="2" customFormat="1" ht="21.75" customHeight="1" x14ac:dyDescent="0.25">
      <c r="A18" s="2259" t="s">
        <v>616</v>
      </c>
      <c r="B18" s="2260"/>
      <c r="C18" s="2261"/>
      <c r="D18" s="1119">
        <v>1315</v>
      </c>
      <c r="E18" s="1119">
        <v>1320</v>
      </c>
      <c r="F18" s="1119">
        <v>1314</v>
      </c>
      <c r="G18" s="1119">
        <v>1316</v>
      </c>
      <c r="H18" s="1119">
        <v>1316</v>
      </c>
      <c r="I18" s="1119">
        <v>1316</v>
      </c>
      <c r="J18" s="1119">
        <v>1316</v>
      </c>
      <c r="K18" s="1118">
        <v>1316</v>
      </c>
      <c r="L18" s="1118">
        <v>1316</v>
      </c>
      <c r="M18" s="1759">
        <v>1316</v>
      </c>
    </row>
    <row r="19" spans="1:13" s="2" customFormat="1" ht="21.75" customHeight="1" x14ac:dyDescent="0.25">
      <c r="A19" s="1116" t="s">
        <v>93</v>
      </c>
      <c r="B19" s="1117"/>
      <c r="C19" s="1117"/>
      <c r="D19" s="1118">
        <v>625</v>
      </c>
      <c r="E19" s="1119">
        <v>623</v>
      </c>
      <c r="F19" s="1119">
        <v>623</v>
      </c>
      <c r="G19" s="1119">
        <v>606</v>
      </c>
      <c r="H19" s="1119">
        <v>589</v>
      </c>
      <c r="I19" s="1119">
        <v>589</v>
      </c>
      <c r="J19" s="1119">
        <v>589</v>
      </c>
      <c r="K19" s="1119">
        <v>588</v>
      </c>
      <c r="L19" s="1119">
        <v>591</v>
      </c>
      <c r="M19" s="1686">
        <v>601</v>
      </c>
    </row>
    <row r="20" spans="1:13" s="2" customFormat="1" ht="21.75" customHeight="1" x14ac:dyDescent="0.25">
      <c r="A20" s="1120" t="s">
        <v>94</v>
      </c>
      <c r="B20" s="1121"/>
      <c r="C20" s="1121"/>
      <c r="D20" s="1122">
        <v>216</v>
      </c>
      <c r="E20" s="1123">
        <v>214</v>
      </c>
      <c r="F20" s="1123">
        <v>214</v>
      </c>
      <c r="G20" s="1123">
        <v>214</v>
      </c>
      <c r="H20" s="1123">
        <v>197</v>
      </c>
      <c r="I20" s="1123">
        <v>197</v>
      </c>
      <c r="J20" s="1123">
        <v>197</v>
      </c>
      <c r="K20" s="1123">
        <v>196</v>
      </c>
      <c r="L20" s="1123">
        <v>199</v>
      </c>
      <c r="M20" s="1687">
        <v>209</v>
      </c>
    </row>
    <row r="21" spans="1:13" s="2" customFormat="1" ht="21.75" customHeight="1" x14ac:dyDescent="0.25">
      <c r="A21" s="2262" t="s">
        <v>95</v>
      </c>
      <c r="B21" s="2263"/>
      <c r="C21" s="2264"/>
      <c r="D21" s="1122">
        <v>230</v>
      </c>
      <c r="E21" s="1123">
        <v>230</v>
      </c>
      <c r="F21" s="1123">
        <v>230</v>
      </c>
      <c r="G21" s="1123">
        <v>230</v>
      </c>
      <c r="H21" s="1123">
        <v>230</v>
      </c>
      <c r="I21" s="1123">
        <v>230</v>
      </c>
      <c r="J21" s="1123">
        <v>230</v>
      </c>
      <c r="K21" s="1123">
        <v>230</v>
      </c>
      <c r="L21" s="1123">
        <v>230</v>
      </c>
      <c r="M21" s="1687">
        <v>230</v>
      </c>
    </row>
    <row r="22" spans="1:13" s="2" customFormat="1" ht="17.25" customHeight="1" x14ac:dyDescent="0.25">
      <c r="A22" s="1120" t="s">
        <v>96</v>
      </c>
      <c r="B22" s="1121"/>
      <c r="C22" s="1121"/>
      <c r="D22" s="1122">
        <v>179</v>
      </c>
      <c r="E22" s="1123">
        <v>179</v>
      </c>
      <c r="F22" s="1123">
        <v>179</v>
      </c>
      <c r="G22" s="1123">
        <v>162</v>
      </c>
      <c r="H22" s="1123">
        <v>162</v>
      </c>
      <c r="I22" s="1123">
        <v>162</v>
      </c>
      <c r="J22" s="1123">
        <v>162</v>
      </c>
      <c r="K22" s="1123">
        <v>162</v>
      </c>
      <c r="L22" s="1123">
        <v>162</v>
      </c>
      <c r="M22" s="1687">
        <v>162</v>
      </c>
    </row>
    <row r="23" spans="1:13" s="2" customFormat="1" ht="12" customHeight="1" x14ac:dyDescent="0.25">
      <c r="A23" s="1128"/>
      <c r="B23" s="397"/>
      <c r="C23" s="397"/>
      <c r="D23" s="1762"/>
      <c r="E23" s="1129"/>
      <c r="F23" s="1129"/>
      <c r="G23" s="1129"/>
      <c r="H23" s="1129"/>
      <c r="I23" s="1129"/>
      <c r="J23" s="1129"/>
      <c r="K23" s="1129"/>
      <c r="L23" s="1129"/>
      <c r="M23" s="1688"/>
    </row>
    <row r="24" spans="1:13" s="2" customFormat="1" ht="21.75" customHeight="1" x14ac:dyDescent="0.25">
      <c r="A24" s="1114" t="s">
        <v>2393</v>
      </c>
      <c r="B24" s="397"/>
      <c r="C24" s="397"/>
      <c r="D24" s="1761">
        <v>25000</v>
      </c>
      <c r="E24" s="1115">
        <v>25000</v>
      </c>
      <c r="F24" s="1115">
        <v>25000</v>
      </c>
      <c r="G24" s="1115">
        <v>25000</v>
      </c>
      <c r="H24" s="1115">
        <v>25000</v>
      </c>
      <c r="I24" s="1115">
        <v>25000</v>
      </c>
      <c r="J24" s="1115">
        <v>25000</v>
      </c>
      <c r="K24" s="1115">
        <v>25000</v>
      </c>
      <c r="L24" s="1115" t="s">
        <v>2685</v>
      </c>
      <c r="M24" s="1685">
        <v>20000</v>
      </c>
    </row>
    <row r="25" spans="1:13" s="2" customFormat="1" ht="21.75" customHeight="1" x14ac:dyDescent="0.25">
      <c r="A25" s="1116" t="s">
        <v>4</v>
      </c>
      <c r="B25" s="1117"/>
      <c r="C25" s="13"/>
      <c r="D25" s="1118">
        <v>6553</v>
      </c>
      <c r="E25" s="1119">
        <v>6553</v>
      </c>
      <c r="F25" s="1119">
        <v>6553</v>
      </c>
      <c r="G25" s="1119">
        <v>6553</v>
      </c>
      <c r="H25" s="1119">
        <v>6553</v>
      </c>
      <c r="I25" s="1119">
        <v>6553</v>
      </c>
      <c r="J25" s="1119">
        <v>6553</v>
      </c>
      <c r="K25" s="1119">
        <v>6553</v>
      </c>
      <c r="L25" s="1119">
        <v>6553</v>
      </c>
      <c r="M25" s="1686">
        <v>6553</v>
      </c>
    </row>
    <row r="26" spans="1:13" s="2" customFormat="1" ht="21.75" customHeight="1" x14ac:dyDescent="0.25">
      <c r="A26" s="1120" t="s">
        <v>5</v>
      </c>
      <c r="B26" s="1121"/>
      <c r="C26" s="1121"/>
      <c r="D26" s="1122">
        <v>3800</v>
      </c>
      <c r="E26" s="1123">
        <v>3800</v>
      </c>
      <c r="F26" s="1123">
        <v>3800</v>
      </c>
      <c r="G26" s="1123">
        <v>3800</v>
      </c>
      <c r="H26" s="1123">
        <v>3800</v>
      </c>
      <c r="I26" s="1123">
        <v>3800</v>
      </c>
      <c r="J26" s="1123">
        <v>3800</v>
      </c>
      <c r="K26" s="1123">
        <v>3800</v>
      </c>
      <c r="L26" s="1123">
        <v>3800</v>
      </c>
      <c r="M26" s="1687">
        <v>3800</v>
      </c>
    </row>
    <row r="27" spans="1:13" s="2" customFormat="1" ht="21.75" customHeight="1" x14ac:dyDescent="0.25">
      <c r="A27" s="1120" t="s">
        <v>6</v>
      </c>
      <c r="B27" s="1121"/>
      <c r="C27" s="1121"/>
      <c r="D27" s="1122">
        <v>2740</v>
      </c>
      <c r="E27" s="1123">
        <v>2740</v>
      </c>
      <c r="F27" s="1123">
        <v>2740</v>
      </c>
      <c r="G27" s="1123">
        <v>2740</v>
      </c>
      <c r="H27" s="1123">
        <v>2740</v>
      </c>
      <c r="I27" s="1123">
        <v>2740</v>
      </c>
      <c r="J27" s="1123">
        <v>2740</v>
      </c>
      <c r="K27" s="1123">
        <v>2740</v>
      </c>
      <c r="L27" s="1123">
        <v>2740</v>
      </c>
      <c r="M27" s="1687">
        <v>2740</v>
      </c>
    </row>
    <row r="28" spans="1:13" s="2" customFormat="1" ht="21.75" customHeight="1" x14ac:dyDescent="0.25">
      <c r="A28" s="1120" t="s">
        <v>97</v>
      </c>
      <c r="B28" s="1121"/>
      <c r="C28" s="1121"/>
      <c r="D28" s="1122">
        <v>13</v>
      </c>
      <c r="E28" s="1123">
        <v>13</v>
      </c>
      <c r="F28" s="1123">
        <v>13</v>
      </c>
      <c r="G28" s="1123">
        <v>13</v>
      </c>
      <c r="H28" s="1123">
        <v>13</v>
      </c>
      <c r="I28" s="1123">
        <v>13</v>
      </c>
      <c r="J28" s="1123">
        <v>13</v>
      </c>
      <c r="K28" s="1123">
        <v>13</v>
      </c>
      <c r="L28" s="1123">
        <v>13</v>
      </c>
      <c r="M28" s="1687">
        <v>13</v>
      </c>
    </row>
    <row r="29" spans="1:13" s="2" customFormat="1" ht="21.75" customHeight="1" x14ac:dyDescent="0.25">
      <c r="A29" s="1130" t="s">
        <v>2394</v>
      </c>
      <c r="B29" s="1117"/>
      <c r="C29" s="1117"/>
      <c r="D29" s="1763">
        <v>18447</v>
      </c>
      <c r="E29" s="1119">
        <v>18447</v>
      </c>
      <c r="F29" s="1119">
        <v>18447</v>
      </c>
      <c r="G29" s="1119">
        <v>18447</v>
      </c>
      <c r="H29" s="1119">
        <v>18447</v>
      </c>
      <c r="I29" s="1119">
        <v>18447</v>
      </c>
      <c r="J29" s="1119">
        <v>18447</v>
      </c>
      <c r="K29" s="1119">
        <v>18447</v>
      </c>
      <c r="L29" s="1119">
        <v>13447</v>
      </c>
      <c r="M29" s="1686">
        <v>13447</v>
      </c>
    </row>
    <row r="30" spans="1:13" s="2" customFormat="1" ht="29.25" customHeight="1" x14ac:dyDescent="0.25">
      <c r="A30" s="2265" t="s">
        <v>7</v>
      </c>
      <c r="B30" s="2266"/>
      <c r="C30" s="2267"/>
      <c r="D30" s="1131">
        <v>47069</v>
      </c>
      <c r="E30" s="1131">
        <v>47066</v>
      </c>
      <c r="F30" s="1131">
        <v>47066</v>
      </c>
      <c r="G30" s="1131">
        <v>47048</v>
      </c>
      <c r="H30" s="1131">
        <v>47031</v>
      </c>
      <c r="I30" s="1131">
        <v>47011</v>
      </c>
      <c r="J30" s="1131">
        <v>47006</v>
      </c>
      <c r="K30" s="1131">
        <v>47002</v>
      </c>
      <c r="L30" s="1131">
        <v>41997</v>
      </c>
      <c r="M30" s="1689">
        <v>42012</v>
      </c>
    </row>
    <row r="31" spans="1:13" s="2" customFormat="1" ht="35.25" customHeight="1" x14ac:dyDescent="0.25">
      <c r="A31" s="2268" t="s">
        <v>620</v>
      </c>
      <c r="B31" s="2269"/>
      <c r="C31" s="2270"/>
      <c r="D31" s="1132">
        <v>8325</v>
      </c>
      <c r="E31" s="1132">
        <v>8325</v>
      </c>
      <c r="F31" s="1132">
        <v>8327</v>
      </c>
      <c r="G31" s="1132">
        <v>8327</v>
      </c>
      <c r="H31" s="1132">
        <v>8327</v>
      </c>
      <c r="I31" s="1132">
        <v>8327</v>
      </c>
      <c r="J31" s="1132">
        <v>8327</v>
      </c>
      <c r="K31" s="1132">
        <v>8327</v>
      </c>
      <c r="L31" s="1132">
        <v>8327</v>
      </c>
      <c r="M31" s="1690">
        <v>8327</v>
      </c>
    </row>
    <row r="32" spans="1:13" s="2" customFormat="1" ht="38.25" customHeight="1" x14ac:dyDescent="0.25">
      <c r="A32" s="2253" t="s">
        <v>621</v>
      </c>
      <c r="B32" s="2254"/>
      <c r="C32" s="2255"/>
      <c r="D32" s="1133">
        <v>6540</v>
      </c>
      <c r="E32" s="1133">
        <v>6540</v>
      </c>
      <c r="F32" s="1133">
        <v>6540</v>
      </c>
      <c r="G32" s="1133">
        <v>6540</v>
      </c>
      <c r="H32" s="1133">
        <v>6540</v>
      </c>
      <c r="I32" s="1133">
        <v>6540</v>
      </c>
      <c r="J32" s="1133">
        <v>6540</v>
      </c>
      <c r="K32" s="1133">
        <v>6540</v>
      </c>
      <c r="L32" s="1133">
        <v>6540</v>
      </c>
      <c r="M32" s="1691">
        <v>6540</v>
      </c>
    </row>
    <row r="33" spans="1:14" s="2" customFormat="1" ht="15.75" x14ac:dyDescent="0.25">
      <c r="A33" s="1501" t="s">
        <v>2923</v>
      </c>
      <c r="B33" s="1502"/>
      <c r="C33" s="1502"/>
      <c r="D33" s="1503"/>
      <c r="E33" s="1504"/>
      <c r="F33" s="1504"/>
      <c r="G33" s="1504"/>
      <c r="H33" s="1504"/>
      <c r="I33" s="1504"/>
      <c r="J33" s="1504"/>
      <c r="K33" s="1504"/>
      <c r="L33" s="1504"/>
      <c r="M33" s="1505"/>
      <c r="N33" s="1504"/>
    </row>
    <row r="34" spans="1:14" s="2" customFormat="1" x14ac:dyDescent="0.25">
      <c r="A34" s="1504" t="s">
        <v>2686</v>
      </c>
      <c r="B34" s="1504"/>
      <c r="C34" s="1504"/>
      <c r="D34" s="1504"/>
      <c r="E34" s="1504"/>
      <c r="F34" s="1504"/>
      <c r="G34" s="1504"/>
      <c r="H34" s="1504"/>
      <c r="I34" s="1504"/>
      <c r="J34" s="1504"/>
      <c r="K34" s="1504"/>
      <c r="L34" s="1504"/>
      <c r="M34" s="1505"/>
      <c r="N34" s="1504"/>
    </row>
    <row r="35" spans="1:14" s="2" customFormat="1" x14ac:dyDescent="0.25">
      <c r="A35" s="1501" t="s">
        <v>2687</v>
      </c>
      <c r="B35" s="1504"/>
      <c r="C35" s="1504"/>
      <c r="D35" s="1504"/>
      <c r="E35" s="1504"/>
      <c r="F35" s="1504"/>
      <c r="G35" s="1504"/>
      <c r="H35" s="1504"/>
      <c r="I35" s="1504"/>
      <c r="J35" s="1504"/>
      <c r="K35" s="1504"/>
      <c r="L35" s="1504"/>
      <c r="M35" s="1505"/>
      <c r="N35" s="1504"/>
    </row>
    <row r="36" spans="1:14" s="2" customFormat="1" x14ac:dyDescent="0.25">
      <c r="A36" s="1506" t="s">
        <v>2688</v>
      </c>
      <c r="B36" s="1504"/>
      <c r="C36" s="1504"/>
      <c r="D36" s="1504"/>
      <c r="E36" s="1504"/>
      <c r="F36" s="1504"/>
      <c r="G36" s="1504"/>
      <c r="H36" s="1504"/>
      <c r="I36" s="1504"/>
      <c r="J36" s="1504"/>
      <c r="K36" s="1504"/>
      <c r="L36" s="1504"/>
      <c r="M36" s="1505"/>
      <c r="N36" s="1504"/>
    </row>
    <row r="37" spans="1:14" s="2" customFormat="1" x14ac:dyDescent="0.25">
      <c r="A37" s="1504" t="s">
        <v>2689</v>
      </c>
      <c r="B37" s="1504"/>
      <c r="C37" s="1504"/>
      <c r="D37" s="1504"/>
      <c r="E37" s="1504"/>
      <c r="F37" s="1504"/>
      <c r="G37" s="1504"/>
      <c r="H37" s="1504"/>
      <c r="I37" s="1504"/>
      <c r="J37" s="1504"/>
      <c r="K37" s="1504"/>
      <c r="L37" s="1504"/>
      <c r="M37" s="1505"/>
      <c r="N37" s="1504"/>
    </row>
    <row r="38" spans="1:14" s="2" customFormat="1" x14ac:dyDescent="0.25">
      <c r="A38" s="1504" t="s">
        <v>2690</v>
      </c>
      <c r="B38" s="1504"/>
      <c r="C38" s="1504"/>
      <c r="D38" s="1507"/>
      <c r="E38" s="1507"/>
      <c r="F38" s="1507"/>
      <c r="G38" s="1507"/>
      <c r="H38" s="1507"/>
      <c r="I38" s="1507"/>
      <c r="J38" s="1507"/>
      <c r="K38" s="1507"/>
      <c r="L38" s="1507"/>
      <c r="M38" s="1505"/>
      <c r="N38" s="1504"/>
    </row>
    <row r="39" spans="1:14" x14ac:dyDescent="0.3">
      <c r="A39" s="1504" t="s">
        <v>2691</v>
      </c>
      <c r="B39" s="1504"/>
      <c r="C39" s="1504"/>
      <c r="D39" s="1508"/>
      <c r="E39" s="1508"/>
      <c r="F39" s="1508"/>
      <c r="G39" s="1508"/>
      <c r="H39" s="1508"/>
      <c r="I39" s="1508"/>
      <c r="J39" s="1508"/>
      <c r="K39" s="1508"/>
      <c r="L39" s="1508"/>
      <c r="M39" s="1504"/>
      <c r="N39" s="1504"/>
    </row>
    <row r="40" spans="1:14" x14ac:dyDescent="0.3">
      <c r="A40" s="1504"/>
      <c r="B40" s="1504"/>
      <c r="C40" s="1504"/>
      <c r="D40" s="1508"/>
      <c r="E40" s="1508"/>
      <c r="F40" s="1508"/>
      <c r="G40" s="1508"/>
      <c r="H40" s="1508"/>
      <c r="I40" s="1508"/>
      <c r="J40" s="1508"/>
      <c r="K40" s="1508"/>
      <c r="L40" s="1508"/>
      <c r="M40" s="1504"/>
      <c r="N40" s="1504"/>
    </row>
  </sheetData>
  <mergeCells count="7">
    <mergeCell ref="A32:C32"/>
    <mergeCell ref="A4:C4"/>
    <mergeCell ref="A15:C15"/>
    <mergeCell ref="A18:C18"/>
    <mergeCell ref="A21:C21"/>
    <mergeCell ref="A30:C30"/>
    <mergeCell ref="A31:C31"/>
  </mergeCells>
  <hyperlinks>
    <hyperlink ref="A1" location="'Table of content'!A1" display="Back to Table of Content"/>
  </hyperlinks>
  <printOptions horizontalCentered="1"/>
  <pageMargins left="0.5" right="0.25" top="0.71" bottom="0.25" header="0.21" footer="0.31496063000000002"/>
  <pageSetup paperSize="9" scale="64"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theme="6" tint="-0.499984740745262"/>
  </sheetPr>
  <dimension ref="A1:K32"/>
  <sheetViews>
    <sheetView topLeftCell="A28" workbookViewId="0">
      <selection activeCell="M25" sqref="M25"/>
    </sheetView>
  </sheetViews>
  <sheetFormatPr defaultColWidth="9.140625" defaultRowHeight="18.75" x14ac:dyDescent="0.3"/>
  <cols>
    <col min="1" max="1" width="29.85546875" style="9" customWidth="1"/>
    <col min="2" max="9" width="11.42578125" style="9" customWidth="1"/>
    <col min="10" max="16384" width="9.140625" style="9"/>
  </cols>
  <sheetData>
    <row r="1" spans="1:10" s="2" customFormat="1" ht="15.75" x14ac:dyDescent="0.25">
      <c r="A1" s="390" t="s">
        <v>1946</v>
      </c>
    </row>
    <row r="2" spans="1:10" s="2" customFormat="1" ht="20.25" customHeight="1" x14ac:dyDescent="0.25">
      <c r="A2" s="6" t="s">
        <v>2949</v>
      </c>
    </row>
    <row r="3" spans="1:10" s="2" customFormat="1" ht="15.75" x14ac:dyDescent="0.25"/>
    <row r="4" spans="1:10" s="2" customFormat="1" ht="31.5" customHeight="1" x14ac:dyDescent="0.25">
      <c r="A4" s="1134"/>
      <c r="B4" s="2112" t="s">
        <v>8</v>
      </c>
      <c r="C4" s="2112"/>
      <c r="D4" s="2112"/>
      <c r="E4" s="2113"/>
      <c r="F4" s="2111" t="s">
        <v>9</v>
      </c>
      <c r="G4" s="2112"/>
      <c r="H4" s="2112"/>
      <c r="I4" s="2113"/>
    </row>
    <row r="5" spans="1:10" s="2" customFormat="1" ht="38.25" customHeight="1" x14ac:dyDescent="0.25">
      <c r="A5" s="2287" t="s">
        <v>340</v>
      </c>
      <c r="B5" s="2111">
        <v>2015</v>
      </c>
      <c r="C5" s="2113"/>
      <c r="D5" s="2111">
        <v>2024</v>
      </c>
      <c r="E5" s="2112"/>
      <c r="F5" s="2111">
        <v>2015</v>
      </c>
      <c r="G5" s="2113"/>
      <c r="H5" s="2111">
        <v>2024</v>
      </c>
      <c r="I5" s="2113"/>
    </row>
    <row r="6" spans="1:10" s="2" customFormat="1" ht="37.5" customHeight="1" x14ac:dyDescent="0.25">
      <c r="A6" s="2288"/>
      <c r="B6" s="2289">
        <v>47103</v>
      </c>
      <c r="C6" s="2290"/>
      <c r="D6" s="2289">
        <v>42012</v>
      </c>
      <c r="E6" s="2290"/>
      <c r="F6" s="2279">
        <v>25.161858974358974</v>
      </c>
      <c r="G6" s="2280"/>
      <c r="H6" s="2281">
        <v>22.442307692307693</v>
      </c>
      <c r="I6" s="2282"/>
      <c r="J6" s="13"/>
    </row>
    <row r="7" spans="1:10" s="2" customFormat="1" ht="30" customHeight="1" x14ac:dyDescent="0.25">
      <c r="A7" s="1564" t="s">
        <v>10</v>
      </c>
      <c r="B7" s="2273">
        <v>22103</v>
      </c>
      <c r="C7" s="2274"/>
      <c r="D7" s="2273">
        <v>22012</v>
      </c>
      <c r="E7" s="2274">
        <v>22012</v>
      </c>
      <c r="F7" s="2283">
        <v>11.807158119658119</v>
      </c>
      <c r="G7" s="2284"/>
      <c r="H7" s="2285">
        <v>11.758547008547009</v>
      </c>
      <c r="I7" s="2286"/>
      <c r="J7" s="13"/>
    </row>
    <row r="8" spans="1:10" s="2" customFormat="1" ht="30" customHeight="1" x14ac:dyDescent="0.25">
      <c r="A8" s="1120" t="s">
        <v>2</v>
      </c>
      <c r="B8" s="2271">
        <v>11830</v>
      </c>
      <c r="C8" s="2272"/>
      <c r="D8" s="2271">
        <v>11768</v>
      </c>
      <c r="E8" s="2272">
        <v>11768</v>
      </c>
      <c r="F8" s="2275">
        <v>6.3194444444444446</v>
      </c>
      <c r="G8" s="2276"/>
      <c r="H8" s="2277">
        <v>6.2863247863247871</v>
      </c>
      <c r="I8" s="2278"/>
      <c r="J8" s="13"/>
    </row>
    <row r="9" spans="1:10" s="2" customFormat="1" ht="51" customHeight="1" x14ac:dyDescent="0.25">
      <c r="A9" s="1136" t="s">
        <v>11</v>
      </c>
      <c r="B9" s="2271">
        <v>8279</v>
      </c>
      <c r="C9" s="2272"/>
      <c r="D9" s="2271">
        <v>8279</v>
      </c>
      <c r="E9" s="2272">
        <v>8279</v>
      </c>
      <c r="F9" s="2275">
        <v>4.4225427350427351</v>
      </c>
      <c r="G9" s="2276"/>
      <c r="H9" s="2277">
        <v>4.4225427350427351</v>
      </c>
      <c r="I9" s="2278"/>
      <c r="J9" s="13"/>
    </row>
    <row r="10" spans="1:10" s="2" customFormat="1" ht="30" customHeight="1" x14ac:dyDescent="0.25">
      <c r="A10" s="1120" t="s">
        <v>12</v>
      </c>
      <c r="B10" s="2271">
        <v>1369</v>
      </c>
      <c r="C10" s="2272"/>
      <c r="D10" s="2271">
        <v>1316</v>
      </c>
      <c r="E10" s="2272">
        <v>1316</v>
      </c>
      <c r="F10" s="2275">
        <v>0.73130341880341876</v>
      </c>
      <c r="G10" s="2276"/>
      <c r="H10" s="2277">
        <v>0.70299145299145294</v>
      </c>
      <c r="I10" s="2278"/>
      <c r="J10" s="13"/>
    </row>
    <row r="11" spans="1:10" s="2" customFormat="1" ht="30" customHeight="1" x14ac:dyDescent="0.25">
      <c r="A11" s="1120" t="s">
        <v>13</v>
      </c>
      <c r="B11" s="2271">
        <v>625</v>
      </c>
      <c r="C11" s="2272"/>
      <c r="D11" s="2271">
        <v>601</v>
      </c>
      <c r="E11" s="2272">
        <v>601</v>
      </c>
      <c r="F11" s="2275">
        <v>0.33386752136752135</v>
      </c>
      <c r="G11" s="2276"/>
      <c r="H11" s="2277">
        <v>0.32104700854700852</v>
      </c>
      <c r="I11" s="2278"/>
      <c r="J11" s="13"/>
    </row>
    <row r="12" spans="1:10" s="2" customFormat="1" ht="30" customHeight="1" x14ac:dyDescent="0.25">
      <c r="A12" s="1509" t="s">
        <v>2692</v>
      </c>
      <c r="B12" s="2273">
        <v>25000</v>
      </c>
      <c r="C12" s="2274"/>
      <c r="D12" s="2294">
        <v>20000</v>
      </c>
      <c r="E12" s="2274">
        <v>20000</v>
      </c>
      <c r="F12" s="2283">
        <v>13.354700854700855</v>
      </c>
      <c r="G12" s="2284"/>
      <c r="H12" s="2285">
        <v>10.683760683760683</v>
      </c>
      <c r="I12" s="2286"/>
      <c r="J12" s="13"/>
    </row>
    <row r="13" spans="1:10" s="2" customFormat="1" ht="31.5" x14ac:dyDescent="0.25">
      <c r="A13" s="1136" t="s">
        <v>14</v>
      </c>
      <c r="B13" s="2271">
        <v>6553</v>
      </c>
      <c r="C13" s="2272"/>
      <c r="D13" s="2295">
        <v>6553</v>
      </c>
      <c r="E13" s="2272">
        <v>6553</v>
      </c>
      <c r="F13" s="2300">
        <v>3.5005341880341878</v>
      </c>
      <c r="G13" s="2275"/>
      <c r="H13" s="2277">
        <v>3.5005341880341878</v>
      </c>
      <c r="I13" s="2278"/>
      <c r="J13" s="13"/>
    </row>
    <row r="14" spans="1:10" s="2" customFormat="1" ht="30" customHeight="1" x14ac:dyDescent="0.25">
      <c r="A14" s="1137" t="s">
        <v>15</v>
      </c>
      <c r="B14" s="2291">
        <v>18447</v>
      </c>
      <c r="C14" s="2292"/>
      <c r="D14" s="2293">
        <v>13447</v>
      </c>
      <c r="E14" s="2292">
        <v>13447</v>
      </c>
      <c r="F14" s="2296">
        <v>9.8541666666666661</v>
      </c>
      <c r="G14" s="2297"/>
      <c r="H14" s="2298">
        <v>7.1832264957264957</v>
      </c>
      <c r="I14" s="2299"/>
      <c r="J14" s="13"/>
    </row>
    <row r="15" spans="1:10" s="2" customFormat="1" x14ac:dyDescent="0.25">
      <c r="A15" s="1138" t="s">
        <v>2395</v>
      </c>
      <c r="B15" s="1139"/>
      <c r="C15" s="1139"/>
      <c r="H15" s="1139"/>
      <c r="I15" s="1139"/>
      <c r="J15" s="13"/>
    </row>
    <row r="16" spans="1:10" s="2" customFormat="1" ht="15.75" x14ac:dyDescent="0.25">
      <c r="A16" s="329" t="s">
        <v>88</v>
      </c>
      <c r="B16" s="1139"/>
      <c r="C16" s="1139"/>
      <c r="H16" s="1139"/>
      <c r="I16" s="1139"/>
      <c r="J16" s="13"/>
    </row>
    <row r="17" spans="1:11" s="2" customFormat="1" ht="15.75" x14ac:dyDescent="0.25">
      <c r="A17" s="329"/>
      <c r="B17" s="1139"/>
      <c r="C17" s="1139"/>
      <c r="H17" s="1139"/>
      <c r="I17" s="1139"/>
      <c r="J17" s="13"/>
    </row>
    <row r="18" spans="1:11" s="2" customFormat="1" ht="15.75" x14ac:dyDescent="0.25">
      <c r="A18" s="1140"/>
      <c r="B18" s="1139"/>
      <c r="C18" s="1139"/>
      <c r="H18" s="1139"/>
      <c r="I18" s="1139"/>
    </row>
    <row r="19" spans="1:11" s="2" customFormat="1" ht="15.75" x14ac:dyDescent="0.25">
      <c r="A19" s="390" t="s">
        <v>1946</v>
      </c>
      <c r="B19" s="1139"/>
      <c r="C19" s="1139"/>
      <c r="H19" s="1139"/>
      <c r="I19" s="1139"/>
    </row>
    <row r="20" spans="1:11" s="2" customFormat="1" ht="33" customHeight="1" x14ac:dyDescent="0.25">
      <c r="A20" s="6" t="s">
        <v>3043</v>
      </c>
    </row>
    <row r="21" spans="1:11" s="2" customFormat="1" ht="15.75" x14ac:dyDescent="0.25">
      <c r="A21" s="11"/>
      <c r="B21" s="256"/>
      <c r="C21" s="256"/>
      <c r="F21" s="10"/>
      <c r="G21" s="10"/>
    </row>
    <row r="22" spans="1:11" s="2" customFormat="1" ht="29.25" customHeight="1" x14ac:dyDescent="0.25">
      <c r="A22" s="97" t="s">
        <v>23</v>
      </c>
      <c r="B22" s="98" t="s">
        <v>397</v>
      </c>
      <c r="C22" s="98" t="s">
        <v>497</v>
      </c>
      <c r="D22" s="98" t="s">
        <v>597</v>
      </c>
      <c r="E22" s="98" t="s">
        <v>617</v>
      </c>
      <c r="F22" s="98" t="s">
        <v>1854</v>
      </c>
      <c r="G22" s="98" t="s">
        <v>2170</v>
      </c>
      <c r="H22" s="1406" t="s">
        <v>2254</v>
      </c>
      <c r="I22" s="1406" t="s">
        <v>2435</v>
      </c>
      <c r="J22" s="1406" t="s">
        <v>2693</v>
      </c>
      <c r="K22" s="1406" t="s">
        <v>3042</v>
      </c>
    </row>
    <row r="23" spans="1:11" s="2" customFormat="1" ht="31.5" customHeight="1" x14ac:dyDescent="0.25">
      <c r="A23" s="99" t="s">
        <v>24</v>
      </c>
      <c r="B23" s="1565">
        <v>9748</v>
      </c>
      <c r="C23" s="1565">
        <v>9742</v>
      </c>
      <c r="D23" s="1565">
        <v>9741</v>
      </c>
      <c r="E23" s="1566">
        <v>9727</v>
      </c>
      <c r="F23" s="1566">
        <v>9727</v>
      </c>
      <c r="G23" s="1566">
        <v>9707</v>
      </c>
      <c r="H23" s="1566">
        <v>9702</v>
      </c>
      <c r="I23" s="1566">
        <v>9702</v>
      </c>
      <c r="J23" s="1695">
        <v>9701</v>
      </c>
      <c r="K23" s="1695">
        <v>9706</v>
      </c>
    </row>
    <row r="24" spans="1:11" s="2" customFormat="1" ht="39.75" customHeight="1" x14ac:dyDescent="0.25">
      <c r="A24" s="1141" t="s">
        <v>25</v>
      </c>
      <c r="B24" s="1567">
        <v>8111</v>
      </c>
      <c r="C24" s="1567">
        <v>8105</v>
      </c>
      <c r="D24" s="1567">
        <v>8104</v>
      </c>
      <c r="E24" s="1567">
        <v>8088</v>
      </c>
      <c r="F24" s="1567">
        <v>8088</v>
      </c>
      <c r="G24" s="1567">
        <v>8068</v>
      </c>
      <c r="H24" s="1567">
        <v>8063</v>
      </c>
      <c r="I24" s="1567">
        <v>8063</v>
      </c>
      <c r="J24" s="1696">
        <v>8062</v>
      </c>
      <c r="K24" s="1696">
        <v>8062</v>
      </c>
    </row>
    <row r="25" spans="1:11" s="2" customFormat="1" ht="41.25" customHeight="1" x14ac:dyDescent="0.25">
      <c r="A25" s="1141" t="s">
        <v>26</v>
      </c>
      <c r="B25" s="1567">
        <v>1637</v>
      </c>
      <c r="C25" s="1567">
        <v>1637</v>
      </c>
      <c r="D25" s="1567">
        <v>1637</v>
      </c>
      <c r="E25" s="1567">
        <v>1639</v>
      </c>
      <c r="F25" s="1567">
        <v>1639</v>
      </c>
      <c r="G25" s="1567">
        <v>1639</v>
      </c>
      <c r="H25" s="1567">
        <v>1639</v>
      </c>
      <c r="I25" s="1567">
        <v>1639</v>
      </c>
      <c r="J25" s="1696">
        <v>1639</v>
      </c>
      <c r="K25" s="1696">
        <v>1644</v>
      </c>
    </row>
    <row r="26" spans="1:11" s="2" customFormat="1" ht="43.5" customHeight="1" x14ac:dyDescent="0.25">
      <c r="A26" s="99" t="s">
        <v>27</v>
      </c>
      <c r="B26" s="1568">
        <v>2272</v>
      </c>
      <c r="C26" s="1568">
        <v>2270</v>
      </c>
      <c r="D26" s="1568">
        <v>2275</v>
      </c>
      <c r="E26" s="1568">
        <v>2286</v>
      </c>
      <c r="F26" s="1568">
        <v>2268.59</v>
      </c>
      <c r="G26" s="1568">
        <v>2269</v>
      </c>
      <c r="H26" s="1568">
        <v>2269</v>
      </c>
      <c r="I26" s="1568">
        <v>2266</v>
      </c>
      <c r="J26" s="1698">
        <v>2259</v>
      </c>
      <c r="K26" s="1698">
        <v>2269</v>
      </c>
    </row>
    <row r="27" spans="1:11" s="2" customFormat="1" ht="31.5" customHeight="1" x14ac:dyDescent="0.25">
      <c r="A27" s="1142" t="s">
        <v>28</v>
      </c>
      <c r="B27" s="1567">
        <v>1404</v>
      </c>
      <c r="C27" s="1567">
        <v>1402</v>
      </c>
      <c r="D27" s="1567">
        <v>1402</v>
      </c>
      <c r="E27" s="1567">
        <v>1402</v>
      </c>
      <c r="F27" s="1567">
        <f>E27-17.41</f>
        <v>1384.59</v>
      </c>
      <c r="G27" s="1567">
        <v>1385</v>
      </c>
      <c r="H27" s="1567">
        <v>1385</v>
      </c>
      <c r="I27" s="1567">
        <v>1383</v>
      </c>
      <c r="J27" s="1696">
        <v>1383</v>
      </c>
      <c r="K27" s="1696">
        <v>1383</v>
      </c>
    </row>
    <row r="28" spans="1:11" s="2" customFormat="1" ht="31.5" customHeight="1" x14ac:dyDescent="0.25">
      <c r="A28" s="1141" t="s">
        <v>29</v>
      </c>
      <c r="B28" s="1567">
        <v>868</v>
      </c>
      <c r="C28" s="1567">
        <v>868</v>
      </c>
      <c r="D28" s="1567">
        <v>873</v>
      </c>
      <c r="E28" s="1567">
        <v>884</v>
      </c>
      <c r="F28" s="1567">
        <v>884</v>
      </c>
      <c r="G28" s="1567">
        <v>884</v>
      </c>
      <c r="H28" s="1567">
        <v>884</v>
      </c>
      <c r="I28" s="1567">
        <v>883</v>
      </c>
      <c r="J28" s="1697">
        <v>876</v>
      </c>
      <c r="K28" s="1697">
        <v>886</v>
      </c>
    </row>
    <row r="29" spans="1:11" s="2" customFormat="1" ht="31.5" customHeight="1" x14ac:dyDescent="0.25">
      <c r="A29" s="1595" t="s">
        <v>7</v>
      </c>
      <c r="B29" s="1602">
        <v>12020</v>
      </c>
      <c r="C29" s="1602">
        <v>12012</v>
      </c>
      <c r="D29" s="1602">
        <v>12016</v>
      </c>
      <c r="E29" s="1602">
        <v>12013</v>
      </c>
      <c r="F29" s="1602">
        <v>11996</v>
      </c>
      <c r="G29" s="1602">
        <f>G23+G26</f>
        <v>11976</v>
      </c>
      <c r="H29" s="1602">
        <v>11971</v>
      </c>
      <c r="I29" s="1602">
        <v>11968</v>
      </c>
      <c r="J29" s="1699">
        <v>11960</v>
      </c>
      <c r="K29" s="1699">
        <v>11975</v>
      </c>
    </row>
    <row r="30" spans="1:11" s="2" customFormat="1" ht="15.75" x14ac:dyDescent="0.25">
      <c r="A30" s="1050" t="s">
        <v>2923</v>
      </c>
    </row>
    <row r="31" spans="1:11" s="2" customFormat="1" x14ac:dyDescent="0.25">
      <c r="A31" s="1050" t="s">
        <v>2396</v>
      </c>
    </row>
    <row r="32" spans="1:11" s="2" customFormat="1" ht="15.75" x14ac:dyDescent="0.25"/>
  </sheetData>
  <mergeCells count="43">
    <mergeCell ref="F14:G14"/>
    <mergeCell ref="H14:I14"/>
    <mergeCell ref="F10:G10"/>
    <mergeCell ref="H10:I10"/>
    <mergeCell ref="F11:G11"/>
    <mergeCell ref="H11:I11"/>
    <mergeCell ref="F12:G12"/>
    <mergeCell ref="H12:I12"/>
    <mergeCell ref="F13:G13"/>
    <mergeCell ref="H13:I13"/>
    <mergeCell ref="B14:C14"/>
    <mergeCell ref="D14:E14"/>
    <mergeCell ref="B12:C12"/>
    <mergeCell ref="D12:E12"/>
    <mergeCell ref="B13:C13"/>
    <mergeCell ref="D13:E13"/>
    <mergeCell ref="F7:G7"/>
    <mergeCell ref="H7:I7"/>
    <mergeCell ref="F8:G8"/>
    <mergeCell ref="H8:I8"/>
    <mergeCell ref="A5:A6"/>
    <mergeCell ref="B5:C5"/>
    <mergeCell ref="D5:E5"/>
    <mergeCell ref="B8:C8"/>
    <mergeCell ref="D8:E8"/>
    <mergeCell ref="B6:C6"/>
    <mergeCell ref="D6:E6"/>
    <mergeCell ref="B10:C10"/>
    <mergeCell ref="D10:E10"/>
    <mergeCell ref="B11:C11"/>
    <mergeCell ref="D11:E11"/>
    <mergeCell ref="F4:I4"/>
    <mergeCell ref="F5:G5"/>
    <mergeCell ref="H5:I5"/>
    <mergeCell ref="B9:C9"/>
    <mergeCell ref="D9:E9"/>
    <mergeCell ref="B7:C7"/>
    <mergeCell ref="D7:E7"/>
    <mergeCell ref="B4:E4"/>
    <mergeCell ref="F9:G9"/>
    <mergeCell ref="H9:I9"/>
    <mergeCell ref="F6:G6"/>
    <mergeCell ref="H6:I6"/>
  </mergeCells>
  <hyperlinks>
    <hyperlink ref="A1" location="'Table of content'!A1" display="Back to Table of Content"/>
    <hyperlink ref="A19" location="'Table of content'!A1" display="Back to Table of Content"/>
  </hyperlinks>
  <printOptions horizontalCentered="1"/>
  <pageMargins left="0.25" right="0.25" top="0.71" bottom="0.25" header="0.21" footer="0.31496063000000002"/>
  <pageSetup paperSize="9" scale="70"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theme="6" tint="-0.499984740745262"/>
  </sheetPr>
  <dimension ref="A1:K36"/>
  <sheetViews>
    <sheetView zoomScaleNormal="100" workbookViewId="0">
      <selection activeCell="O5" sqref="O5"/>
    </sheetView>
  </sheetViews>
  <sheetFormatPr defaultColWidth="9.140625" defaultRowHeight="12.75" x14ac:dyDescent="0.2"/>
  <cols>
    <col min="1" max="1" width="23.7109375" style="5" customWidth="1"/>
    <col min="2" max="10" width="8.85546875" style="5" customWidth="1"/>
    <col min="11" max="16384" width="9.140625" style="5"/>
  </cols>
  <sheetData>
    <row r="1" spans="1:11" ht="21" customHeight="1" x14ac:dyDescent="0.2">
      <c r="A1" s="390" t="s">
        <v>1946</v>
      </c>
    </row>
    <row r="2" spans="1:11" s="2" customFormat="1" ht="15.75" x14ac:dyDescent="0.25">
      <c r="A2" s="6" t="s">
        <v>3044</v>
      </c>
    </row>
    <row r="3" spans="1:11" s="2" customFormat="1" ht="11.25" customHeight="1" x14ac:dyDescent="0.25">
      <c r="A3" s="6"/>
    </row>
    <row r="4" spans="1:11" s="2" customFormat="1" ht="36" customHeight="1" x14ac:dyDescent="0.25">
      <c r="A4" s="57" t="s">
        <v>16</v>
      </c>
      <c r="B4" s="57" t="s">
        <v>397</v>
      </c>
      <c r="C4" s="57" t="s">
        <v>497</v>
      </c>
      <c r="D4" s="57" t="s">
        <v>597</v>
      </c>
      <c r="E4" s="57" t="s">
        <v>617</v>
      </c>
      <c r="F4" s="960" t="s">
        <v>1854</v>
      </c>
      <c r="G4" s="960" t="s">
        <v>2170</v>
      </c>
      <c r="H4" s="960" t="s">
        <v>2254</v>
      </c>
      <c r="I4" s="960" t="s">
        <v>2435</v>
      </c>
      <c r="J4" s="960" t="s">
        <v>2693</v>
      </c>
      <c r="K4" s="1633" t="s">
        <v>3042</v>
      </c>
    </row>
    <row r="5" spans="1:11" s="2" customFormat="1" ht="36" customHeight="1" x14ac:dyDescent="0.25">
      <c r="A5" s="501" t="s">
        <v>17</v>
      </c>
      <c r="B5" s="1569">
        <v>13</v>
      </c>
      <c r="C5" s="1569">
        <v>15</v>
      </c>
      <c r="D5" s="1569">
        <v>13</v>
      </c>
      <c r="E5" s="1569">
        <v>14</v>
      </c>
      <c r="F5" s="1569">
        <v>13</v>
      </c>
      <c r="G5" s="1570">
        <v>8</v>
      </c>
      <c r="H5" s="1570">
        <v>2</v>
      </c>
      <c r="I5" s="1570">
        <v>11</v>
      </c>
      <c r="J5" s="1571">
        <v>5</v>
      </c>
      <c r="K5" s="1692">
        <v>11</v>
      </c>
    </row>
    <row r="6" spans="1:11" s="2" customFormat="1" ht="36" customHeight="1" x14ac:dyDescent="0.25">
      <c r="A6" s="502" t="s">
        <v>18</v>
      </c>
      <c r="B6" s="1569">
        <v>83</v>
      </c>
      <c r="C6" s="1569">
        <v>63</v>
      </c>
      <c r="D6" s="1569">
        <v>41</v>
      </c>
      <c r="E6" s="1569">
        <v>86</v>
      </c>
      <c r="F6" s="1569">
        <v>100</v>
      </c>
      <c r="G6" s="1570">
        <v>101</v>
      </c>
      <c r="H6" s="1570">
        <v>50</v>
      </c>
      <c r="I6" s="1570">
        <v>71</v>
      </c>
      <c r="J6" s="1572">
        <v>73</v>
      </c>
      <c r="K6" s="1572">
        <v>94.65</v>
      </c>
    </row>
    <row r="7" spans="1:11" s="2" customFormat="1" ht="36" customHeight="1" x14ac:dyDescent="0.25">
      <c r="A7" s="268" t="s">
        <v>19</v>
      </c>
      <c r="B7" s="1569"/>
      <c r="C7" s="1569"/>
      <c r="D7" s="1569"/>
      <c r="E7" s="1569"/>
      <c r="F7" s="1569"/>
      <c r="G7" s="1570"/>
      <c r="H7" s="1570"/>
      <c r="I7" s="1570"/>
      <c r="J7" s="1571"/>
      <c r="K7" s="1692"/>
    </row>
    <row r="8" spans="1:11" s="2" customFormat="1" ht="36" customHeight="1" x14ac:dyDescent="0.25">
      <c r="A8" s="503" t="s">
        <v>20</v>
      </c>
      <c r="B8" s="1465">
        <v>1</v>
      </c>
      <c r="C8" s="1465">
        <v>0</v>
      </c>
      <c r="D8" s="1465">
        <v>7</v>
      </c>
      <c r="E8" s="1465">
        <v>0</v>
      </c>
      <c r="F8" s="1465">
        <v>0</v>
      </c>
      <c r="G8" s="1465">
        <v>0</v>
      </c>
      <c r="H8" s="1465">
        <v>0</v>
      </c>
      <c r="I8" s="1465">
        <v>5</v>
      </c>
      <c r="J8" s="1571">
        <v>0</v>
      </c>
      <c r="K8" s="1692">
        <v>2</v>
      </c>
    </row>
    <row r="9" spans="1:11" s="2" customFormat="1" ht="36" customHeight="1" x14ac:dyDescent="0.25">
      <c r="A9" s="503" t="s">
        <v>22</v>
      </c>
      <c r="B9" s="1465">
        <v>82</v>
      </c>
      <c r="C9" s="1465">
        <v>63</v>
      </c>
      <c r="D9" s="1465">
        <v>34</v>
      </c>
      <c r="E9" s="1465">
        <v>86</v>
      </c>
      <c r="F9" s="1465">
        <v>100</v>
      </c>
      <c r="G9" s="1465">
        <v>101</v>
      </c>
      <c r="H9" s="1465">
        <v>50</v>
      </c>
      <c r="I9" s="1466">
        <v>66.34</v>
      </c>
      <c r="J9" s="1572">
        <v>73</v>
      </c>
      <c r="K9" s="1692">
        <v>93</v>
      </c>
    </row>
    <row r="10" spans="1:11" ht="18.75" customHeight="1" x14ac:dyDescent="0.25">
      <c r="A10" s="1634"/>
      <c r="B10" s="1596"/>
      <c r="C10" s="1596"/>
      <c r="D10" s="1596"/>
      <c r="E10" s="1596"/>
      <c r="F10" s="1596"/>
      <c r="G10" s="1597"/>
      <c r="H10" s="1597"/>
      <c r="I10" s="1597"/>
      <c r="J10" s="1598"/>
      <c r="K10" s="1692"/>
    </row>
    <row r="11" spans="1:11" ht="8.25" customHeight="1" x14ac:dyDescent="0.2">
      <c r="A11" s="12"/>
    </row>
    <row r="12" spans="1:11" ht="21" customHeight="1" x14ac:dyDescent="0.2">
      <c r="A12" s="5" t="s">
        <v>2923</v>
      </c>
    </row>
    <row r="13" spans="1:11" ht="15" x14ac:dyDescent="0.2">
      <c r="A13" s="280"/>
    </row>
    <row r="24" spans="1:1" s="2" customFormat="1" ht="15.75" x14ac:dyDescent="0.25"/>
    <row r="25" spans="1:1" s="2" customFormat="1" ht="15.75" x14ac:dyDescent="0.25">
      <c r="A25" s="6"/>
    </row>
    <row r="26" spans="1:1" s="2" customFormat="1" ht="15.75" x14ac:dyDescent="0.25"/>
    <row r="27" spans="1:1" s="2" customFormat="1" ht="15.75" x14ac:dyDescent="0.25">
      <c r="A27" s="6"/>
    </row>
    <row r="28" spans="1:1" s="2" customFormat="1" ht="15.75" x14ac:dyDescent="0.25">
      <c r="A28" s="6"/>
    </row>
    <row r="29" spans="1:1" s="2" customFormat="1" ht="15.75" x14ac:dyDescent="0.25">
      <c r="A29" s="6"/>
    </row>
    <row r="30" spans="1:1" s="2" customFormat="1" ht="15.75" x14ac:dyDescent="0.25">
      <c r="A30" s="6"/>
    </row>
    <row r="36" spans="1:1" ht="13.5" x14ac:dyDescent="0.2">
      <c r="A36" s="84"/>
    </row>
  </sheetData>
  <hyperlinks>
    <hyperlink ref="A1" location="'Table of content'!A1" display="Back to Table of Content"/>
  </hyperlinks>
  <printOptions horizontalCentered="1"/>
  <pageMargins left="0.25" right="0.25" top="0.71" bottom="0.25" header="0.21" footer="0.31496063000000002"/>
  <pageSetup paperSize="9" orientation="landscape"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T22"/>
  <sheetViews>
    <sheetView workbookViewId="0">
      <selection activeCell="H20" sqref="H20"/>
    </sheetView>
  </sheetViews>
  <sheetFormatPr defaultColWidth="9.140625" defaultRowHeight="18.75" x14ac:dyDescent="0.3"/>
  <cols>
    <col min="1" max="1" width="13.85546875" style="927" customWidth="1"/>
    <col min="2" max="2" width="22.5703125" style="927" customWidth="1"/>
    <col min="3" max="10" width="17.85546875" style="927" customWidth="1"/>
    <col min="11" max="11" width="14.42578125" style="927" customWidth="1"/>
    <col min="12" max="12" width="14.5703125" style="927" customWidth="1"/>
    <col min="13" max="13" width="13" style="927" customWidth="1"/>
    <col min="14" max="14" width="12.5703125" style="927" customWidth="1"/>
    <col min="15" max="15" width="13" style="927" customWidth="1"/>
    <col min="16" max="16" width="11.7109375" style="927" customWidth="1"/>
    <col min="17" max="17" width="11.5703125" style="927" customWidth="1"/>
    <col min="18" max="18" width="12.85546875" style="927" customWidth="1"/>
    <col min="19" max="19" width="11.5703125" style="927" customWidth="1"/>
    <col min="20" max="20" width="12.7109375" style="927" customWidth="1"/>
    <col min="21" max="16384" width="9.140625" style="927"/>
  </cols>
  <sheetData>
    <row r="1" spans="1:20" s="1143" customFormat="1" ht="15.75" x14ac:dyDescent="0.25">
      <c r="A1" s="390" t="s">
        <v>1946</v>
      </c>
    </row>
    <row r="2" spans="1:20" s="1143" customFormat="1" ht="15.75" x14ac:dyDescent="0.25">
      <c r="A2" s="317"/>
    </row>
    <row r="3" spans="1:20" s="1143" customFormat="1" ht="18.75" customHeight="1" x14ac:dyDescent="0.25">
      <c r="A3" s="113" t="s">
        <v>3106</v>
      </c>
      <c r="B3" s="504"/>
      <c r="C3" s="504"/>
      <c r="D3" s="504"/>
    </row>
    <row r="4" spans="1:20" s="1143" customFormat="1" ht="61.5" customHeight="1" x14ac:dyDescent="0.25">
      <c r="A4" s="2042" t="s">
        <v>65</v>
      </c>
      <c r="B4" s="2302" t="s">
        <v>2442</v>
      </c>
      <c r="C4" s="2304" t="s">
        <v>2443</v>
      </c>
      <c r="D4" s="2304"/>
      <c r="E4" s="2304"/>
      <c r="F4" s="2304" t="s">
        <v>2444</v>
      </c>
      <c r="G4" s="2304"/>
      <c r="H4" s="2304"/>
      <c r="I4" s="2304" t="s">
        <v>2445</v>
      </c>
      <c r="J4" s="2304"/>
      <c r="K4" s="2304"/>
      <c r="L4" s="2304" t="s">
        <v>2446</v>
      </c>
      <c r="M4" s="2304"/>
      <c r="N4" s="2304"/>
      <c r="O4" s="2304" t="s">
        <v>2447</v>
      </c>
      <c r="P4" s="2304"/>
      <c r="Q4" s="2304"/>
      <c r="R4" s="2304" t="s">
        <v>2448</v>
      </c>
      <c r="S4" s="2304"/>
      <c r="T4" s="2304"/>
    </row>
    <row r="5" spans="1:20" ht="52.5" customHeight="1" x14ac:dyDescent="0.3">
      <c r="A5" s="2042"/>
      <c r="B5" s="2303"/>
      <c r="C5" s="267" t="s">
        <v>622</v>
      </c>
      <c r="D5" s="267" t="s">
        <v>623</v>
      </c>
      <c r="E5" s="267" t="s">
        <v>624</v>
      </c>
      <c r="F5" s="267" t="s">
        <v>622</v>
      </c>
      <c r="G5" s="267" t="s">
        <v>623</v>
      </c>
      <c r="H5" s="267" t="s">
        <v>624</v>
      </c>
      <c r="I5" s="267" t="s">
        <v>622</v>
      </c>
      <c r="J5" s="267" t="s">
        <v>623</v>
      </c>
      <c r="K5" s="267" t="s">
        <v>624</v>
      </c>
      <c r="L5" s="267" t="s">
        <v>622</v>
      </c>
      <c r="M5" s="267" t="s">
        <v>623</v>
      </c>
      <c r="N5" s="267" t="s">
        <v>624</v>
      </c>
      <c r="O5" s="267" t="s">
        <v>622</v>
      </c>
      <c r="P5" s="267" t="s">
        <v>623</v>
      </c>
      <c r="Q5" s="267" t="s">
        <v>624</v>
      </c>
      <c r="R5" s="267" t="s">
        <v>622</v>
      </c>
      <c r="S5" s="267" t="s">
        <v>623</v>
      </c>
      <c r="T5" s="267" t="s">
        <v>624</v>
      </c>
    </row>
    <row r="6" spans="1:20" ht="22.5" customHeight="1" x14ac:dyDescent="0.3">
      <c r="A6" s="1301" t="s">
        <v>66</v>
      </c>
      <c r="B6" s="2305">
        <v>100</v>
      </c>
      <c r="C6" s="1302">
        <v>9</v>
      </c>
      <c r="D6" s="1302">
        <v>24</v>
      </c>
      <c r="E6" s="1302">
        <v>12</v>
      </c>
      <c r="F6" s="1145">
        <v>9</v>
      </c>
      <c r="G6" s="1145">
        <v>18</v>
      </c>
      <c r="H6" s="1145">
        <v>12</v>
      </c>
      <c r="I6" s="1145">
        <v>5</v>
      </c>
      <c r="J6" s="1145">
        <v>9</v>
      </c>
      <c r="K6" s="1145">
        <v>7</v>
      </c>
      <c r="L6" s="1145" t="s">
        <v>610</v>
      </c>
      <c r="M6" s="1145" t="s">
        <v>610</v>
      </c>
      <c r="N6" s="1145" t="s">
        <v>610</v>
      </c>
      <c r="O6" s="1145">
        <v>10</v>
      </c>
      <c r="P6" s="1145">
        <v>17</v>
      </c>
      <c r="Q6" s="1145">
        <v>13</v>
      </c>
      <c r="R6" s="1145">
        <v>11</v>
      </c>
      <c r="S6" s="1145">
        <v>16</v>
      </c>
      <c r="T6" s="1145">
        <v>14</v>
      </c>
    </row>
    <row r="7" spans="1:20" ht="21.75" customHeight="1" x14ac:dyDescent="0.3">
      <c r="A7" s="1301" t="s">
        <v>67</v>
      </c>
      <c r="B7" s="2306"/>
      <c r="C7" s="1302">
        <v>11</v>
      </c>
      <c r="D7" s="1302">
        <v>25</v>
      </c>
      <c r="E7" s="1302">
        <v>16</v>
      </c>
      <c r="F7" s="1145">
        <v>8</v>
      </c>
      <c r="G7" s="1145">
        <v>25</v>
      </c>
      <c r="H7" s="1145">
        <v>16</v>
      </c>
      <c r="I7" s="1145">
        <v>11</v>
      </c>
      <c r="J7" s="1145">
        <v>12</v>
      </c>
      <c r="K7" s="1145">
        <v>12</v>
      </c>
      <c r="L7" s="1145" t="s">
        <v>610</v>
      </c>
      <c r="M7" s="1145" t="s">
        <v>610</v>
      </c>
      <c r="N7" s="1145" t="s">
        <v>610</v>
      </c>
      <c r="O7" s="1145" t="s">
        <v>610</v>
      </c>
      <c r="P7" s="1145" t="s">
        <v>610</v>
      </c>
      <c r="Q7" s="1145" t="s">
        <v>610</v>
      </c>
      <c r="R7" s="1145">
        <v>12</v>
      </c>
      <c r="S7" s="1145">
        <v>21</v>
      </c>
      <c r="T7" s="1145">
        <v>17</v>
      </c>
    </row>
    <row r="8" spans="1:20" ht="18.75" customHeight="1" x14ac:dyDescent="0.3">
      <c r="A8" s="1301" t="s">
        <v>68</v>
      </c>
      <c r="B8" s="2306"/>
      <c r="C8" s="1145">
        <v>8</v>
      </c>
      <c r="D8" s="1145">
        <v>22</v>
      </c>
      <c r="E8" s="1145">
        <v>13</v>
      </c>
      <c r="F8" s="1145">
        <v>10</v>
      </c>
      <c r="G8" s="1145">
        <v>22</v>
      </c>
      <c r="H8" s="1145">
        <v>14</v>
      </c>
      <c r="I8" s="1145">
        <v>4</v>
      </c>
      <c r="J8" s="1145">
        <v>15</v>
      </c>
      <c r="K8" s="1145">
        <v>9</v>
      </c>
      <c r="L8" s="1145" t="s">
        <v>610</v>
      </c>
      <c r="M8" s="1145" t="s">
        <v>610</v>
      </c>
      <c r="N8" s="1145" t="s">
        <v>610</v>
      </c>
      <c r="O8" s="1145" t="s">
        <v>610</v>
      </c>
      <c r="P8" s="1145" t="s">
        <v>610</v>
      </c>
      <c r="Q8" s="1145" t="s">
        <v>610</v>
      </c>
      <c r="R8" s="1145">
        <v>11</v>
      </c>
      <c r="S8" s="1145">
        <v>22</v>
      </c>
      <c r="T8" s="1145">
        <v>17</v>
      </c>
    </row>
    <row r="9" spans="1:20" ht="18.75" customHeight="1" x14ac:dyDescent="0.3">
      <c r="A9" s="1301" t="s">
        <v>69</v>
      </c>
      <c r="B9" s="2306"/>
      <c r="C9" s="1145">
        <v>7</v>
      </c>
      <c r="D9" s="1145">
        <v>18</v>
      </c>
      <c r="E9" s="1145">
        <v>14</v>
      </c>
      <c r="F9" s="1145" t="s">
        <v>610</v>
      </c>
      <c r="G9" s="1145" t="s">
        <v>610</v>
      </c>
      <c r="H9" s="1145" t="s">
        <v>610</v>
      </c>
      <c r="I9" s="1145">
        <v>4</v>
      </c>
      <c r="J9" s="1145">
        <v>14</v>
      </c>
      <c r="K9" s="1145">
        <v>9</v>
      </c>
      <c r="L9" s="1145">
        <v>8</v>
      </c>
      <c r="M9" s="1145">
        <v>17</v>
      </c>
      <c r="N9" s="1145">
        <v>14</v>
      </c>
      <c r="O9" s="1145" t="s">
        <v>610</v>
      </c>
      <c r="P9" s="1145" t="s">
        <v>610</v>
      </c>
      <c r="Q9" s="1145" t="s">
        <v>610</v>
      </c>
      <c r="R9" s="1145">
        <v>10</v>
      </c>
      <c r="S9" s="1145">
        <v>20</v>
      </c>
      <c r="T9" s="1145">
        <v>16</v>
      </c>
    </row>
    <row r="10" spans="1:20" ht="18.75" customHeight="1" x14ac:dyDescent="0.3">
      <c r="A10" s="1301" t="s">
        <v>51</v>
      </c>
      <c r="B10" s="2306"/>
      <c r="C10" s="1145">
        <v>14</v>
      </c>
      <c r="D10" s="1145">
        <v>27</v>
      </c>
      <c r="E10" s="1145">
        <v>19</v>
      </c>
      <c r="F10" s="1145">
        <v>5</v>
      </c>
      <c r="G10" s="1145">
        <v>27</v>
      </c>
      <c r="H10" s="1145">
        <v>16</v>
      </c>
      <c r="I10" s="1145">
        <v>3</v>
      </c>
      <c r="J10" s="1145">
        <v>19</v>
      </c>
      <c r="K10" s="1145">
        <v>11</v>
      </c>
      <c r="L10" s="1145">
        <v>7</v>
      </c>
      <c r="M10" s="1145">
        <v>20</v>
      </c>
      <c r="N10" s="1145">
        <v>14</v>
      </c>
      <c r="O10" s="1145">
        <v>11</v>
      </c>
      <c r="P10" s="1145">
        <v>27</v>
      </c>
      <c r="Q10" s="1145">
        <v>19</v>
      </c>
      <c r="R10" s="1145">
        <v>9</v>
      </c>
      <c r="S10" s="1145">
        <v>24</v>
      </c>
      <c r="T10" s="1145">
        <v>17</v>
      </c>
    </row>
    <row r="11" spans="1:20" ht="18.75" customHeight="1" x14ac:dyDescent="0.3">
      <c r="A11" s="1301" t="s">
        <v>70</v>
      </c>
      <c r="B11" s="2306"/>
      <c r="C11" s="1145">
        <v>10</v>
      </c>
      <c r="D11" s="1145">
        <v>24</v>
      </c>
      <c r="E11" s="1145">
        <v>17</v>
      </c>
      <c r="F11" s="1145">
        <v>14</v>
      </c>
      <c r="G11" s="1145">
        <v>29</v>
      </c>
      <c r="H11" s="1145">
        <v>20</v>
      </c>
      <c r="I11" s="1145">
        <v>5</v>
      </c>
      <c r="J11" s="1145">
        <v>16</v>
      </c>
      <c r="K11" s="1145">
        <v>10</v>
      </c>
      <c r="L11" s="1145">
        <v>7</v>
      </c>
      <c r="M11" s="1145">
        <v>23</v>
      </c>
      <c r="N11" s="1145">
        <v>14</v>
      </c>
      <c r="O11" s="1145">
        <v>10</v>
      </c>
      <c r="P11" s="1145">
        <v>35</v>
      </c>
      <c r="Q11" s="1145">
        <v>22</v>
      </c>
      <c r="R11" s="1145">
        <v>13</v>
      </c>
      <c r="S11" s="1145">
        <v>36</v>
      </c>
      <c r="T11" s="1145">
        <v>21</v>
      </c>
    </row>
    <row r="12" spans="1:20" ht="18.75" customHeight="1" x14ac:dyDescent="0.3">
      <c r="A12" s="1301" t="s">
        <v>71</v>
      </c>
      <c r="B12" s="2306"/>
      <c r="C12" s="1145">
        <v>9</v>
      </c>
      <c r="D12" s="1145">
        <v>30</v>
      </c>
      <c r="E12" s="1145">
        <v>21</v>
      </c>
      <c r="F12" s="1145">
        <v>12</v>
      </c>
      <c r="G12" s="1145">
        <v>24</v>
      </c>
      <c r="H12" s="1145">
        <v>18</v>
      </c>
      <c r="I12" s="1145">
        <v>1</v>
      </c>
      <c r="J12" s="1145">
        <v>16</v>
      </c>
      <c r="K12" s="1145">
        <v>9</v>
      </c>
      <c r="L12" s="1145">
        <v>6</v>
      </c>
      <c r="M12" s="1145">
        <v>19</v>
      </c>
      <c r="N12" s="1145">
        <v>13</v>
      </c>
      <c r="O12" s="1145">
        <v>15</v>
      </c>
      <c r="P12" s="1145">
        <v>48</v>
      </c>
      <c r="Q12" s="1145">
        <v>29</v>
      </c>
      <c r="R12" s="1145">
        <v>14</v>
      </c>
      <c r="S12" s="1145">
        <v>34</v>
      </c>
      <c r="T12" s="1145">
        <v>22</v>
      </c>
    </row>
    <row r="13" spans="1:20" ht="18.75" customHeight="1" x14ac:dyDescent="0.3">
      <c r="A13" s="1301" t="s">
        <v>72</v>
      </c>
      <c r="B13" s="2306"/>
      <c r="C13" s="1145">
        <v>20</v>
      </c>
      <c r="D13" s="1145">
        <v>41</v>
      </c>
      <c r="E13" s="1145">
        <v>27</v>
      </c>
      <c r="F13" s="1145">
        <v>15</v>
      </c>
      <c r="G13" s="1145">
        <v>27</v>
      </c>
      <c r="H13" s="1145">
        <v>21</v>
      </c>
      <c r="I13" s="1145">
        <v>4</v>
      </c>
      <c r="J13" s="1145">
        <v>19</v>
      </c>
      <c r="K13" s="1145">
        <v>12</v>
      </c>
      <c r="L13" s="1145">
        <v>11</v>
      </c>
      <c r="M13" s="1145">
        <v>22</v>
      </c>
      <c r="N13" s="1145">
        <v>15</v>
      </c>
      <c r="O13" s="1145">
        <v>16</v>
      </c>
      <c r="P13" s="1145">
        <v>55</v>
      </c>
      <c r="Q13" s="1145">
        <v>30</v>
      </c>
      <c r="R13" s="1145">
        <v>12</v>
      </c>
      <c r="S13" s="1145">
        <v>33</v>
      </c>
      <c r="T13" s="1145">
        <v>20</v>
      </c>
    </row>
    <row r="14" spans="1:20" ht="18.75" customHeight="1" x14ac:dyDescent="0.3">
      <c r="A14" s="1301" t="s">
        <v>73</v>
      </c>
      <c r="B14" s="2306"/>
      <c r="C14" s="1145">
        <v>18</v>
      </c>
      <c r="D14" s="1145">
        <v>28</v>
      </c>
      <c r="E14" s="1145">
        <v>23</v>
      </c>
      <c r="F14" s="1303">
        <v>14</v>
      </c>
      <c r="G14" s="1303">
        <v>22</v>
      </c>
      <c r="H14" s="1303">
        <v>19</v>
      </c>
      <c r="I14" s="1145">
        <v>6</v>
      </c>
      <c r="J14" s="1145">
        <v>15</v>
      </c>
      <c r="K14" s="1145">
        <v>11</v>
      </c>
      <c r="L14" s="1303">
        <v>10</v>
      </c>
      <c r="M14" s="1303">
        <v>19</v>
      </c>
      <c r="N14" s="1303">
        <v>15</v>
      </c>
      <c r="O14" s="1303">
        <v>19</v>
      </c>
      <c r="P14" s="1303">
        <v>48</v>
      </c>
      <c r="Q14" s="1303">
        <v>30</v>
      </c>
      <c r="R14" s="1303">
        <v>15</v>
      </c>
      <c r="S14" s="1303">
        <v>26</v>
      </c>
      <c r="T14" s="1303">
        <v>21</v>
      </c>
    </row>
    <row r="15" spans="1:20" ht="18.75" customHeight="1" x14ac:dyDescent="0.3">
      <c r="A15" s="1301" t="s">
        <v>74</v>
      </c>
      <c r="B15" s="2306"/>
      <c r="C15" s="1145">
        <v>5</v>
      </c>
      <c r="D15" s="1145">
        <v>28</v>
      </c>
      <c r="E15" s="1145">
        <v>17</v>
      </c>
      <c r="F15" s="1303">
        <v>10</v>
      </c>
      <c r="G15" s="1303">
        <v>22</v>
      </c>
      <c r="H15" s="1303">
        <v>16</v>
      </c>
      <c r="I15" s="1145">
        <v>3</v>
      </c>
      <c r="J15" s="1145">
        <v>16</v>
      </c>
      <c r="K15" s="1145">
        <v>10</v>
      </c>
      <c r="L15" s="1303">
        <v>8</v>
      </c>
      <c r="M15" s="1303">
        <v>19</v>
      </c>
      <c r="N15" s="1303">
        <v>13</v>
      </c>
      <c r="O15" s="1303">
        <v>13</v>
      </c>
      <c r="P15" s="1303">
        <v>41</v>
      </c>
      <c r="Q15" s="1303">
        <v>26</v>
      </c>
      <c r="R15" s="1303">
        <v>15</v>
      </c>
      <c r="S15" s="1303">
        <v>27</v>
      </c>
      <c r="T15" s="1303">
        <v>22</v>
      </c>
    </row>
    <row r="16" spans="1:20" ht="18.75" customHeight="1" x14ac:dyDescent="0.3">
      <c r="A16" s="1301" t="s">
        <v>75</v>
      </c>
      <c r="B16" s="2306"/>
      <c r="C16" s="1145">
        <v>14</v>
      </c>
      <c r="D16" s="1145">
        <v>16</v>
      </c>
      <c r="E16" s="1145">
        <v>15</v>
      </c>
      <c r="F16" s="1303" t="s">
        <v>610</v>
      </c>
      <c r="G16" s="1303" t="s">
        <v>610</v>
      </c>
      <c r="H16" s="1303" t="s">
        <v>610</v>
      </c>
      <c r="I16" s="1145" t="s">
        <v>610</v>
      </c>
      <c r="J16" s="1145" t="s">
        <v>610</v>
      </c>
      <c r="K16" s="1145" t="s">
        <v>610</v>
      </c>
      <c r="L16" s="1303">
        <v>5</v>
      </c>
      <c r="M16" s="1303">
        <v>25</v>
      </c>
      <c r="N16" s="1303">
        <v>15</v>
      </c>
      <c r="O16" s="1303">
        <v>11</v>
      </c>
      <c r="P16" s="1303">
        <v>28</v>
      </c>
      <c r="Q16" s="1303">
        <v>19</v>
      </c>
      <c r="R16" s="1303">
        <v>11</v>
      </c>
      <c r="S16" s="1303">
        <v>28</v>
      </c>
      <c r="T16" s="1303">
        <v>21</v>
      </c>
    </row>
    <row r="17" spans="1:20" ht="18.75" customHeight="1" x14ac:dyDescent="0.3">
      <c r="A17" s="1304" t="s">
        <v>76</v>
      </c>
      <c r="B17" s="2307"/>
      <c r="C17" s="1303">
        <v>5</v>
      </c>
      <c r="D17" s="1303">
        <v>17</v>
      </c>
      <c r="E17" s="1303">
        <v>12</v>
      </c>
      <c r="F17" s="1303">
        <v>10</v>
      </c>
      <c r="G17" s="1303">
        <v>19</v>
      </c>
      <c r="H17" s="1303">
        <v>14</v>
      </c>
      <c r="I17" s="1303">
        <v>4</v>
      </c>
      <c r="J17" s="1303">
        <v>14</v>
      </c>
      <c r="K17" s="1303">
        <v>10</v>
      </c>
      <c r="L17" s="1303">
        <v>11</v>
      </c>
      <c r="M17" s="1303">
        <v>24</v>
      </c>
      <c r="N17" s="1303">
        <v>17</v>
      </c>
      <c r="O17" s="1303">
        <v>13</v>
      </c>
      <c r="P17" s="1303">
        <v>27</v>
      </c>
      <c r="Q17" s="1303">
        <v>20</v>
      </c>
      <c r="R17" s="1303">
        <v>13</v>
      </c>
      <c r="S17" s="1303">
        <v>28</v>
      </c>
      <c r="T17" s="1303">
        <v>20</v>
      </c>
    </row>
    <row r="18" spans="1:20" ht="18.75" customHeight="1" x14ac:dyDescent="0.3">
      <c r="A18" s="1143"/>
      <c r="B18" s="1143"/>
      <c r="C18" s="1143"/>
      <c r="D18" s="1143"/>
      <c r="E18" s="1143"/>
      <c r="F18" s="1143"/>
      <c r="G18" s="1143"/>
      <c r="H18" s="1143"/>
      <c r="I18" s="1143"/>
      <c r="J18" s="1144"/>
      <c r="K18" s="1143"/>
      <c r="L18" s="1143"/>
      <c r="M18" s="1143"/>
      <c r="N18" s="1143"/>
      <c r="O18" s="1143"/>
      <c r="P18" s="1143"/>
      <c r="Q18" s="1143"/>
      <c r="R18" s="1143"/>
      <c r="S18" s="1143"/>
      <c r="T18" s="1143"/>
    </row>
    <row r="19" spans="1:20" ht="18.75" customHeight="1" x14ac:dyDescent="0.3">
      <c r="A19" s="2308" t="s">
        <v>2449</v>
      </c>
      <c r="B19" s="2308"/>
      <c r="C19" s="2308"/>
      <c r="D19" s="2308"/>
      <c r="E19" s="2308"/>
      <c r="F19" s="2308"/>
      <c r="G19" s="2308"/>
      <c r="H19" s="2308"/>
    </row>
    <row r="20" spans="1:20" x14ac:dyDescent="0.3">
      <c r="A20" s="731" t="s">
        <v>2451</v>
      </c>
      <c r="B20" s="36"/>
      <c r="C20" s="36"/>
      <c r="D20" s="36"/>
      <c r="E20" s="36"/>
      <c r="F20" s="36"/>
      <c r="G20" s="36"/>
      <c r="H20" s="36"/>
    </row>
    <row r="21" spans="1:20" x14ac:dyDescent="0.3">
      <c r="A21" s="2301" t="s">
        <v>2452</v>
      </c>
      <c r="B21" s="2301"/>
      <c r="C21" s="2301"/>
      <c r="D21" s="2301"/>
      <c r="E21" s="36"/>
      <c r="F21" s="36"/>
      <c r="G21" s="36"/>
      <c r="H21" s="36"/>
    </row>
    <row r="22" spans="1:20" x14ac:dyDescent="0.3">
      <c r="A22" s="36" t="s">
        <v>2450</v>
      </c>
      <c r="B22" s="36"/>
      <c r="C22" s="36"/>
      <c r="D22" s="36"/>
      <c r="E22" s="36"/>
      <c r="F22" s="36"/>
      <c r="G22" s="36"/>
      <c r="H22" s="36"/>
    </row>
  </sheetData>
  <mergeCells count="11">
    <mergeCell ref="L4:N4"/>
    <mergeCell ref="O4:Q4"/>
    <mergeCell ref="R4:T4"/>
    <mergeCell ref="B6:B17"/>
    <mergeCell ref="A19:H19"/>
    <mergeCell ref="I4:K4"/>
    <mergeCell ref="A21:D21"/>
    <mergeCell ref="A4:A5"/>
    <mergeCell ref="B4:B5"/>
    <mergeCell ref="C4:E4"/>
    <mergeCell ref="F4:H4"/>
  </mergeCells>
  <hyperlinks>
    <hyperlink ref="A1" location="'Table of content'!A1" display="Back to Table of Content"/>
  </hyperlinks>
  <printOptions horizontalCentered="1"/>
  <pageMargins left="0.5" right="0.25" top="0.71" bottom="0.25" header="0.21" footer="0.31496063000000002"/>
  <pageSetup paperSize="9" scale="6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T21"/>
  <sheetViews>
    <sheetView workbookViewId="0">
      <selection activeCell="A3" sqref="A3"/>
    </sheetView>
  </sheetViews>
  <sheetFormatPr defaultRowHeight="15" x14ac:dyDescent="0.25"/>
  <cols>
    <col min="1" max="1" width="12.85546875" customWidth="1"/>
    <col min="2" max="2" width="18" customWidth="1"/>
    <col min="3" max="3" width="11.28515625" customWidth="1"/>
    <col min="4" max="4" width="10.5703125" customWidth="1"/>
    <col min="5" max="5" width="16" customWidth="1"/>
    <col min="6" max="6" width="11.28515625" customWidth="1"/>
    <col min="7" max="7" width="11.140625" customWidth="1"/>
    <col min="8" max="8" width="13.42578125" customWidth="1"/>
    <col min="9" max="10" width="10.42578125" customWidth="1"/>
    <col min="11" max="11" width="12.28515625" customWidth="1"/>
    <col min="12" max="12" width="10.5703125" customWidth="1"/>
    <col min="13" max="13" width="10.7109375" customWidth="1"/>
    <col min="14" max="14" width="12.85546875" customWidth="1"/>
    <col min="15" max="15" width="10" customWidth="1"/>
    <col min="16" max="16" width="11.28515625" customWidth="1"/>
    <col min="17" max="17" width="12" customWidth="1"/>
    <col min="19" max="19" width="10.85546875" customWidth="1"/>
    <col min="20" max="20" width="12.85546875" customWidth="1"/>
  </cols>
  <sheetData>
    <row r="1" spans="1:20" s="1143" customFormat="1" ht="15.75" x14ac:dyDescent="0.25">
      <c r="A1" s="390" t="s">
        <v>1946</v>
      </c>
    </row>
    <row r="2" spans="1:20" s="1143" customFormat="1" ht="21.75" customHeight="1" x14ac:dyDescent="0.25">
      <c r="A2" s="317"/>
    </row>
    <row r="3" spans="1:20" ht="19.5" customHeight="1" x14ac:dyDescent="0.25">
      <c r="A3" s="113" t="s">
        <v>3213</v>
      </c>
      <c r="B3" s="1305"/>
      <c r="C3" s="36"/>
      <c r="D3" s="36"/>
      <c r="E3" s="36"/>
      <c r="F3" s="36"/>
      <c r="G3" s="36"/>
      <c r="H3" s="36"/>
      <c r="I3" s="36"/>
      <c r="J3" s="36"/>
      <c r="K3" s="36"/>
      <c r="L3" s="36"/>
      <c r="M3" s="36"/>
      <c r="N3" s="36"/>
      <c r="O3" s="36"/>
      <c r="P3" s="36"/>
      <c r="Q3" s="168"/>
      <c r="R3" s="36"/>
      <c r="T3" s="168" t="s">
        <v>2453</v>
      </c>
    </row>
    <row r="4" spans="1:20" ht="96.75" customHeight="1" x14ac:dyDescent="0.25">
      <c r="A4" s="2042" t="s">
        <v>65</v>
      </c>
      <c r="B4" s="2315" t="s">
        <v>2455</v>
      </c>
      <c r="C4" s="2304" t="s">
        <v>2456</v>
      </c>
      <c r="D4" s="2304"/>
      <c r="E4" s="2304"/>
      <c r="F4" s="2304" t="s">
        <v>2457</v>
      </c>
      <c r="G4" s="2304"/>
      <c r="H4" s="2304"/>
      <c r="I4" s="2304" t="s">
        <v>2458</v>
      </c>
      <c r="J4" s="2304"/>
      <c r="K4" s="2304"/>
      <c r="L4" s="2304" t="s">
        <v>2454</v>
      </c>
      <c r="M4" s="2304"/>
      <c r="N4" s="2304"/>
      <c r="O4" s="2304" t="s">
        <v>2459</v>
      </c>
      <c r="P4" s="2304"/>
      <c r="Q4" s="2304"/>
      <c r="R4" s="2309" t="s">
        <v>2694</v>
      </c>
      <c r="S4" s="2310"/>
      <c r="T4" s="2311"/>
    </row>
    <row r="5" spans="1:20" ht="57.75" customHeight="1" x14ac:dyDescent="0.25">
      <c r="A5" s="2042"/>
      <c r="B5" s="2316"/>
      <c r="C5" s="267" t="s">
        <v>622</v>
      </c>
      <c r="D5" s="267" t="s">
        <v>623</v>
      </c>
      <c r="E5" s="267" t="s">
        <v>624</v>
      </c>
      <c r="F5" s="267" t="s">
        <v>622</v>
      </c>
      <c r="G5" s="267" t="s">
        <v>623</v>
      </c>
      <c r="H5" s="267" t="s">
        <v>624</v>
      </c>
      <c r="I5" s="267" t="s">
        <v>622</v>
      </c>
      <c r="J5" s="267" t="s">
        <v>623</v>
      </c>
      <c r="K5" s="267" t="s">
        <v>624</v>
      </c>
      <c r="L5" s="267" t="s">
        <v>622</v>
      </c>
      <c r="M5" s="267" t="s">
        <v>623</v>
      </c>
      <c r="N5" s="267" t="s">
        <v>624</v>
      </c>
      <c r="O5" s="267" t="s">
        <v>622</v>
      </c>
      <c r="P5" s="267" t="s">
        <v>623</v>
      </c>
      <c r="Q5" s="267" t="s">
        <v>624</v>
      </c>
      <c r="R5" s="267" t="s">
        <v>622</v>
      </c>
      <c r="S5" s="267" t="s">
        <v>623</v>
      </c>
      <c r="T5" s="267" t="s">
        <v>624</v>
      </c>
    </row>
    <row r="6" spans="1:20" ht="23.25" customHeight="1" x14ac:dyDescent="0.25">
      <c r="A6" s="1301" t="s">
        <v>66</v>
      </c>
      <c r="B6" s="2312">
        <v>200</v>
      </c>
      <c r="C6" s="1145">
        <v>3</v>
      </c>
      <c r="D6" s="1145">
        <v>17</v>
      </c>
      <c r="E6" s="1145">
        <v>7.9</v>
      </c>
      <c r="F6" s="1145">
        <v>2.8</v>
      </c>
      <c r="G6" s="1145">
        <v>5.4</v>
      </c>
      <c r="H6" s="1145">
        <v>3.5</v>
      </c>
      <c r="I6" s="1145" t="s">
        <v>610</v>
      </c>
      <c r="J6" s="1145" t="s">
        <v>610</v>
      </c>
      <c r="K6" s="1145" t="s">
        <v>610</v>
      </c>
      <c r="L6" s="1145">
        <v>2</v>
      </c>
      <c r="M6" s="1145">
        <v>9.8000000000000007</v>
      </c>
      <c r="N6" s="1145">
        <v>5</v>
      </c>
      <c r="O6" s="1145">
        <v>0.9</v>
      </c>
      <c r="P6" s="1145">
        <v>3.9</v>
      </c>
      <c r="Q6" s="1145">
        <v>1.5</v>
      </c>
      <c r="R6" s="1145">
        <v>0.9</v>
      </c>
      <c r="S6" s="1145">
        <v>3.4</v>
      </c>
      <c r="T6" s="1145">
        <v>2.5</v>
      </c>
    </row>
    <row r="7" spans="1:20" ht="22.5" customHeight="1" x14ac:dyDescent="0.25">
      <c r="A7" s="1301" t="s">
        <v>67</v>
      </c>
      <c r="B7" s="2313"/>
      <c r="C7" s="1145" t="s">
        <v>610</v>
      </c>
      <c r="D7" s="1145" t="s">
        <v>610</v>
      </c>
      <c r="E7" s="1145" t="s">
        <v>610</v>
      </c>
      <c r="F7" s="1145">
        <v>2.6</v>
      </c>
      <c r="G7" s="1145">
        <v>3.3</v>
      </c>
      <c r="H7" s="1145">
        <v>3</v>
      </c>
      <c r="I7" s="1145">
        <v>3.4</v>
      </c>
      <c r="J7" s="1145">
        <v>3.4</v>
      </c>
      <c r="K7" s="1145">
        <v>3.4</v>
      </c>
      <c r="L7" s="1145">
        <v>2.9</v>
      </c>
      <c r="M7" s="1145">
        <v>3.4</v>
      </c>
      <c r="N7" s="1145">
        <v>3.2</v>
      </c>
      <c r="O7" s="1145">
        <v>1</v>
      </c>
      <c r="P7" s="1145">
        <v>2.2000000000000002</v>
      </c>
      <c r="Q7" s="1145">
        <v>1.2</v>
      </c>
      <c r="R7" s="1145">
        <v>0.7</v>
      </c>
      <c r="S7" s="1145">
        <v>8.1</v>
      </c>
      <c r="T7" s="1145">
        <v>3.3</v>
      </c>
    </row>
    <row r="8" spans="1:20" ht="23.25" customHeight="1" x14ac:dyDescent="0.25">
      <c r="A8" s="1301" t="s">
        <v>68</v>
      </c>
      <c r="B8" s="2313"/>
      <c r="C8" s="1145" t="s">
        <v>610</v>
      </c>
      <c r="D8" s="1145" t="s">
        <v>610</v>
      </c>
      <c r="E8" s="1145" t="s">
        <v>610</v>
      </c>
      <c r="F8" s="1145">
        <v>2.4</v>
      </c>
      <c r="G8" s="1145">
        <v>3</v>
      </c>
      <c r="H8" s="1145">
        <v>2.7</v>
      </c>
      <c r="I8" s="1145">
        <v>2.6</v>
      </c>
      <c r="J8" s="1145">
        <v>7.9</v>
      </c>
      <c r="K8" s="1145">
        <v>4.7</v>
      </c>
      <c r="L8" s="1145">
        <v>1.7</v>
      </c>
      <c r="M8" s="1145">
        <v>3.1</v>
      </c>
      <c r="N8" s="1145">
        <v>2.2999999999999998</v>
      </c>
      <c r="O8" s="1145">
        <v>1.1000000000000001</v>
      </c>
      <c r="P8" s="1145">
        <v>1.4</v>
      </c>
      <c r="Q8" s="1145">
        <v>1.2</v>
      </c>
      <c r="R8" s="1145">
        <v>0.7</v>
      </c>
      <c r="S8" s="1145">
        <v>5.7</v>
      </c>
      <c r="T8" s="1145">
        <v>1.6</v>
      </c>
    </row>
    <row r="9" spans="1:20" ht="23.25" customHeight="1" x14ac:dyDescent="0.25">
      <c r="A9" s="1301" t="s">
        <v>69</v>
      </c>
      <c r="B9" s="2313"/>
      <c r="C9" s="1145" t="s">
        <v>610</v>
      </c>
      <c r="D9" s="1145" t="s">
        <v>610</v>
      </c>
      <c r="E9" s="1145" t="s">
        <v>610</v>
      </c>
      <c r="F9" s="1145">
        <v>2</v>
      </c>
      <c r="G9" s="1145">
        <v>3.5</v>
      </c>
      <c r="H9" s="1145">
        <v>2.4</v>
      </c>
      <c r="I9" s="1145">
        <v>4.8</v>
      </c>
      <c r="J9" s="1145">
        <v>7.1</v>
      </c>
      <c r="K9" s="1145">
        <v>6</v>
      </c>
      <c r="L9" s="1145">
        <v>2.4</v>
      </c>
      <c r="M9" s="1145">
        <v>2.6</v>
      </c>
      <c r="N9" s="1145">
        <v>2.5</v>
      </c>
      <c r="O9" s="1145">
        <v>1</v>
      </c>
      <c r="P9" s="1145">
        <v>1.5</v>
      </c>
      <c r="Q9" s="1145">
        <v>1.2</v>
      </c>
      <c r="R9" s="1145">
        <v>0.8</v>
      </c>
      <c r="S9" s="1145">
        <v>9.4</v>
      </c>
      <c r="T9" s="1145">
        <v>2.1</v>
      </c>
    </row>
    <row r="10" spans="1:20" ht="22.5" customHeight="1" x14ac:dyDescent="0.25">
      <c r="A10" s="1301" t="s">
        <v>51</v>
      </c>
      <c r="B10" s="2313"/>
      <c r="C10" s="1145" t="s">
        <v>610</v>
      </c>
      <c r="D10" s="1145" t="s">
        <v>610</v>
      </c>
      <c r="E10" s="1145" t="s">
        <v>610</v>
      </c>
      <c r="F10" s="1145">
        <v>1.5</v>
      </c>
      <c r="G10" s="1145">
        <v>2.4</v>
      </c>
      <c r="H10" s="1145">
        <v>1.9</v>
      </c>
      <c r="I10" s="1145">
        <v>2.6</v>
      </c>
      <c r="J10" s="1145">
        <v>6.3</v>
      </c>
      <c r="K10" s="1145">
        <v>4.8</v>
      </c>
      <c r="L10" s="1145">
        <v>2.1</v>
      </c>
      <c r="M10" s="1145">
        <v>13</v>
      </c>
      <c r="N10" s="1145">
        <v>3.4</v>
      </c>
      <c r="O10" s="1145">
        <v>0.7</v>
      </c>
      <c r="P10" s="1145">
        <v>1.9</v>
      </c>
      <c r="Q10" s="1145">
        <v>1</v>
      </c>
      <c r="R10" s="1145">
        <v>0.4</v>
      </c>
      <c r="S10" s="1145">
        <v>4.5</v>
      </c>
      <c r="T10" s="1145">
        <v>2.2999999999999998</v>
      </c>
    </row>
    <row r="11" spans="1:20" ht="23.25" customHeight="1" x14ac:dyDescent="0.25">
      <c r="A11" s="1301" t="s">
        <v>70</v>
      </c>
      <c r="B11" s="2313"/>
      <c r="C11" s="1145" t="s">
        <v>610</v>
      </c>
      <c r="D11" s="1145" t="s">
        <v>610</v>
      </c>
      <c r="E11" s="1145" t="s">
        <v>610</v>
      </c>
      <c r="F11" s="1145">
        <v>1.2</v>
      </c>
      <c r="G11" s="1145">
        <v>2</v>
      </c>
      <c r="H11" s="1145">
        <v>1.6</v>
      </c>
      <c r="I11" s="1145">
        <v>3.5</v>
      </c>
      <c r="J11" s="1145">
        <v>4.0999999999999996</v>
      </c>
      <c r="K11" s="1145">
        <v>3.8</v>
      </c>
      <c r="L11" s="1145">
        <v>3.5</v>
      </c>
      <c r="M11" s="1145">
        <v>6.1</v>
      </c>
      <c r="N11" s="1145">
        <v>5.7</v>
      </c>
      <c r="O11" s="1145">
        <v>0.7</v>
      </c>
      <c r="P11" s="1145">
        <v>1.8</v>
      </c>
      <c r="Q11" s="1145">
        <v>0.9</v>
      </c>
      <c r="R11" s="1145">
        <v>1.6</v>
      </c>
      <c r="S11" s="1145">
        <v>9.4</v>
      </c>
      <c r="T11" s="1145">
        <v>4.4000000000000004</v>
      </c>
    </row>
    <row r="12" spans="1:20" ht="21.75" customHeight="1" x14ac:dyDescent="0.25">
      <c r="A12" s="1301" t="s">
        <v>71</v>
      </c>
      <c r="B12" s="2313"/>
      <c r="C12" s="1145">
        <v>2</v>
      </c>
      <c r="D12" s="1145">
        <v>21.8</v>
      </c>
      <c r="E12" s="1145">
        <v>8.5</v>
      </c>
      <c r="F12" s="1145">
        <v>0.9</v>
      </c>
      <c r="G12" s="1145">
        <v>1.7</v>
      </c>
      <c r="H12" s="1145">
        <v>1.3</v>
      </c>
      <c r="I12" s="1145">
        <v>3.3</v>
      </c>
      <c r="J12" s="1145">
        <v>3.8</v>
      </c>
      <c r="K12" s="1145">
        <v>3.6</v>
      </c>
      <c r="L12" s="1145">
        <v>6.2</v>
      </c>
      <c r="M12" s="1145">
        <v>6.7</v>
      </c>
      <c r="N12" s="1145">
        <v>6.5</v>
      </c>
      <c r="O12" s="1145">
        <v>0.7</v>
      </c>
      <c r="P12" s="1145">
        <v>2.2000000000000002</v>
      </c>
      <c r="Q12" s="1145">
        <v>1</v>
      </c>
      <c r="R12" s="1145">
        <v>1.9</v>
      </c>
      <c r="S12" s="1145">
        <v>5.4</v>
      </c>
      <c r="T12" s="1145">
        <v>3.4</v>
      </c>
    </row>
    <row r="13" spans="1:20" ht="23.25" customHeight="1" x14ac:dyDescent="0.25">
      <c r="A13" s="1301" t="s">
        <v>72</v>
      </c>
      <c r="B13" s="2313"/>
      <c r="C13" s="1145">
        <v>2.4</v>
      </c>
      <c r="D13" s="1145">
        <v>10.7</v>
      </c>
      <c r="E13" s="1145">
        <v>7.1</v>
      </c>
      <c r="F13" s="1145">
        <v>0.8</v>
      </c>
      <c r="G13" s="1145">
        <v>1.3</v>
      </c>
      <c r="H13" s="1145">
        <v>1</v>
      </c>
      <c r="I13" s="1145">
        <v>3.6</v>
      </c>
      <c r="J13" s="1145">
        <v>4.4000000000000004</v>
      </c>
      <c r="K13" s="1145">
        <v>3.9</v>
      </c>
      <c r="L13" s="1145">
        <v>6.7</v>
      </c>
      <c r="M13" s="1145">
        <v>6.8</v>
      </c>
      <c r="N13" s="1145">
        <v>6.7</v>
      </c>
      <c r="O13" s="1145">
        <v>0.9</v>
      </c>
      <c r="P13" s="1145">
        <v>3.7</v>
      </c>
      <c r="Q13" s="1145">
        <v>1.2</v>
      </c>
      <c r="R13" s="1145">
        <v>1.1000000000000001</v>
      </c>
      <c r="S13" s="1145">
        <v>5.6</v>
      </c>
      <c r="T13" s="1145">
        <v>3</v>
      </c>
    </row>
    <row r="14" spans="1:20" ht="21" customHeight="1" x14ac:dyDescent="0.25">
      <c r="A14" s="1301" t="s">
        <v>73</v>
      </c>
      <c r="B14" s="2313"/>
      <c r="C14" s="1145">
        <v>1.8</v>
      </c>
      <c r="D14" s="1145">
        <v>63.9</v>
      </c>
      <c r="E14" s="1145">
        <v>13.8</v>
      </c>
      <c r="F14" s="1303">
        <v>0.6</v>
      </c>
      <c r="G14" s="1303">
        <v>0.9</v>
      </c>
      <c r="H14" s="1303">
        <v>0.8</v>
      </c>
      <c r="I14" s="1145" t="s">
        <v>610</v>
      </c>
      <c r="J14" s="1145" t="s">
        <v>610</v>
      </c>
      <c r="K14" s="1145" t="s">
        <v>610</v>
      </c>
      <c r="L14" s="1303" t="s">
        <v>610</v>
      </c>
      <c r="M14" s="1303" t="s">
        <v>610</v>
      </c>
      <c r="N14" s="1303" t="s">
        <v>610</v>
      </c>
      <c r="O14" s="1303">
        <v>1</v>
      </c>
      <c r="P14" s="1303">
        <v>1.7</v>
      </c>
      <c r="Q14" s="1303">
        <v>1.3</v>
      </c>
      <c r="R14" s="1303">
        <v>2.5</v>
      </c>
      <c r="S14" s="1303">
        <v>3.7</v>
      </c>
      <c r="T14" s="1303">
        <v>3.2</v>
      </c>
    </row>
    <row r="15" spans="1:20" ht="24" customHeight="1" x14ac:dyDescent="0.25">
      <c r="A15" s="1301" t="s">
        <v>74</v>
      </c>
      <c r="B15" s="2313"/>
      <c r="C15" s="1145">
        <v>6</v>
      </c>
      <c r="D15" s="1145">
        <v>17.5</v>
      </c>
      <c r="E15" s="1145">
        <v>7.5</v>
      </c>
      <c r="F15" s="1303">
        <v>1.4</v>
      </c>
      <c r="G15" s="1303">
        <v>4.5</v>
      </c>
      <c r="H15" s="1303">
        <v>2</v>
      </c>
      <c r="I15" s="1145">
        <v>1.7</v>
      </c>
      <c r="J15" s="1145">
        <v>5.9</v>
      </c>
      <c r="K15" s="1145">
        <v>4.7</v>
      </c>
      <c r="L15" s="1303" t="s">
        <v>610</v>
      </c>
      <c r="M15" s="1303" t="s">
        <v>610</v>
      </c>
      <c r="N15" s="1303" t="s">
        <v>610</v>
      </c>
      <c r="O15" s="1303">
        <v>1</v>
      </c>
      <c r="P15" s="1303">
        <v>3.2</v>
      </c>
      <c r="Q15" s="1303">
        <v>1.5</v>
      </c>
      <c r="R15" s="1303" t="s">
        <v>610</v>
      </c>
      <c r="S15" s="1303" t="s">
        <v>610</v>
      </c>
      <c r="T15" s="1303" t="s">
        <v>610</v>
      </c>
    </row>
    <row r="16" spans="1:20" ht="23.25" customHeight="1" x14ac:dyDescent="0.25">
      <c r="A16" s="1301" t="s">
        <v>75</v>
      </c>
      <c r="B16" s="2313"/>
      <c r="C16" s="1145">
        <v>6.3</v>
      </c>
      <c r="D16" s="1145">
        <v>25.4</v>
      </c>
      <c r="E16" s="1145">
        <v>8.1</v>
      </c>
      <c r="F16" s="1303">
        <v>1.3</v>
      </c>
      <c r="G16" s="1303">
        <v>2.1</v>
      </c>
      <c r="H16" s="1303">
        <v>1.6</v>
      </c>
      <c r="I16" s="1145">
        <v>1.7</v>
      </c>
      <c r="J16" s="1145">
        <v>3.2</v>
      </c>
      <c r="K16" s="1145">
        <v>2.5</v>
      </c>
      <c r="L16" s="1303">
        <v>4.8</v>
      </c>
      <c r="M16" s="1303">
        <v>5</v>
      </c>
      <c r="N16" s="1303">
        <v>4.9000000000000004</v>
      </c>
      <c r="O16" s="1303">
        <v>1.2</v>
      </c>
      <c r="P16" s="1303">
        <v>1.9</v>
      </c>
      <c r="Q16" s="1303">
        <v>1.5</v>
      </c>
      <c r="R16" s="1303" t="s">
        <v>610</v>
      </c>
      <c r="S16" s="1303" t="s">
        <v>610</v>
      </c>
      <c r="T16" s="1303" t="s">
        <v>610</v>
      </c>
    </row>
    <row r="17" spans="1:20" ht="24.75" customHeight="1" x14ac:dyDescent="0.25">
      <c r="A17" s="1304" t="s">
        <v>76</v>
      </c>
      <c r="B17" s="2314"/>
      <c r="C17" s="1303">
        <v>6.3</v>
      </c>
      <c r="D17" s="1303">
        <v>12.9</v>
      </c>
      <c r="E17" s="1303">
        <v>7.5</v>
      </c>
      <c r="F17" s="1303">
        <v>1.3</v>
      </c>
      <c r="G17" s="1303">
        <v>1.9</v>
      </c>
      <c r="H17" s="1303">
        <v>1.6</v>
      </c>
      <c r="I17" s="1303">
        <v>2</v>
      </c>
      <c r="J17" s="1303">
        <v>3.5</v>
      </c>
      <c r="K17" s="1303">
        <v>2.2999999999999998</v>
      </c>
      <c r="L17" s="1303">
        <v>4.2</v>
      </c>
      <c r="M17" s="1303">
        <v>9.1999999999999993</v>
      </c>
      <c r="N17" s="1303">
        <v>4.9000000000000004</v>
      </c>
      <c r="O17" s="1303">
        <v>1.7</v>
      </c>
      <c r="P17" s="1303">
        <v>2</v>
      </c>
      <c r="Q17" s="1303">
        <v>1.9</v>
      </c>
      <c r="R17" s="1303" t="s">
        <v>610</v>
      </c>
      <c r="S17" s="1303" t="s">
        <v>610</v>
      </c>
      <c r="T17" s="1303" t="s">
        <v>610</v>
      </c>
    </row>
    <row r="18" spans="1:20" ht="18" customHeight="1" x14ac:dyDescent="0.25"/>
    <row r="19" spans="1:20" x14ac:dyDescent="0.25">
      <c r="A19" s="2308" t="s">
        <v>2449</v>
      </c>
      <c r="B19" s="2308"/>
      <c r="C19" s="2308"/>
      <c r="D19" s="2308"/>
      <c r="E19" s="2308"/>
      <c r="F19" s="2308"/>
      <c r="G19" s="2308"/>
      <c r="H19" s="2308"/>
    </row>
    <row r="20" spans="1:20" ht="18" x14ac:dyDescent="0.25">
      <c r="A20" s="731" t="s">
        <v>2451</v>
      </c>
      <c r="B20" s="36"/>
      <c r="C20" s="36"/>
      <c r="D20" s="36"/>
      <c r="E20" s="36"/>
      <c r="F20" s="36"/>
      <c r="G20" s="36"/>
      <c r="H20" s="36"/>
    </row>
    <row r="21" spans="1:20" x14ac:dyDescent="0.25">
      <c r="A21" s="36" t="s">
        <v>2450</v>
      </c>
      <c r="B21" s="36"/>
      <c r="C21" s="36"/>
      <c r="D21" s="36"/>
      <c r="E21" s="36"/>
      <c r="F21" s="36"/>
      <c r="G21" s="36"/>
      <c r="H21" s="36"/>
    </row>
  </sheetData>
  <mergeCells count="10">
    <mergeCell ref="R4:T4"/>
    <mergeCell ref="L4:N4"/>
    <mergeCell ref="O4:Q4"/>
    <mergeCell ref="B6:B17"/>
    <mergeCell ref="A19:H19"/>
    <mergeCell ref="A4:A5"/>
    <mergeCell ref="B4:B5"/>
    <mergeCell ref="C4:E4"/>
    <mergeCell ref="F4:H4"/>
    <mergeCell ref="I4:K4"/>
  </mergeCells>
  <hyperlinks>
    <hyperlink ref="A1" location="'Table of content'!A1" display="Back to Table of Content"/>
  </hyperlinks>
  <pageMargins left="0.7" right="0.7" top="0.75" bottom="0.75" header="0.3" footer="0.3"/>
  <pageSetup paperSize="9" scale="75"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T21"/>
  <sheetViews>
    <sheetView topLeftCell="A7" workbookViewId="0">
      <selection activeCell="F4" sqref="F4:H4"/>
    </sheetView>
  </sheetViews>
  <sheetFormatPr defaultRowHeight="15" x14ac:dyDescent="0.25"/>
  <cols>
    <col min="1" max="1" width="25" customWidth="1"/>
    <col min="2" max="2" width="20.28515625" customWidth="1"/>
    <col min="3" max="3" width="15.140625" customWidth="1"/>
    <col min="4" max="4" width="14.42578125" customWidth="1"/>
    <col min="5" max="5" width="10.7109375" customWidth="1"/>
    <col min="6" max="6" width="13.85546875" customWidth="1"/>
    <col min="7" max="7" width="13.28515625" customWidth="1"/>
    <col min="8" max="8" width="13.140625" customWidth="1"/>
    <col min="9" max="9" width="14.85546875" customWidth="1"/>
    <col min="10" max="10" width="15.42578125" customWidth="1"/>
    <col min="11" max="11" width="10.85546875" customWidth="1"/>
    <col min="12" max="13" width="14" customWidth="1"/>
    <col min="14" max="14" width="10.140625" customWidth="1"/>
    <col min="15" max="15" width="12.28515625" customWidth="1"/>
    <col min="16" max="16" width="11.7109375" customWidth="1"/>
    <col min="17" max="17" width="11.28515625" customWidth="1"/>
    <col min="18" max="18" width="10.85546875" customWidth="1"/>
    <col min="19" max="19" width="11.140625" customWidth="1"/>
    <col min="20" max="20" width="9.140625" customWidth="1"/>
  </cols>
  <sheetData>
    <row r="1" spans="1:20" s="1143" customFormat="1" ht="15.75" x14ac:dyDescent="0.25">
      <c r="A1" s="390" t="s">
        <v>1946</v>
      </c>
      <c r="B1" s="1143" t="s">
        <v>696</v>
      </c>
    </row>
    <row r="2" spans="1:20" s="1143" customFormat="1" ht="21.75" customHeight="1" x14ac:dyDescent="0.25">
      <c r="A2" s="317"/>
    </row>
    <row r="3" spans="1:20" ht="15.75" x14ac:dyDescent="0.25">
      <c r="A3" s="113" t="s">
        <v>3232</v>
      </c>
      <c r="B3" s="1305"/>
      <c r="C3" s="36"/>
      <c r="D3" s="36"/>
      <c r="E3" s="36"/>
      <c r="F3" s="36"/>
      <c r="G3" s="36"/>
      <c r="H3" s="36"/>
      <c r="I3" s="36"/>
      <c r="J3" s="36"/>
      <c r="K3" s="36"/>
      <c r="L3" s="36"/>
      <c r="M3" s="36"/>
      <c r="N3" s="36"/>
      <c r="O3" s="36"/>
      <c r="P3" s="36"/>
      <c r="R3" s="36"/>
      <c r="T3" s="168" t="s">
        <v>2453</v>
      </c>
    </row>
    <row r="4" spans="1:20" ht="111.75" customHeight="1" x14ac:dyDescent="0.25">
      <c r="A4" s="2042" t="s">
        <v>65</v>
      </c>
      <c r="B4" s="2315" t="s">
        <v>2461</v>
      </c>
      <c r="C4" s="2304" t="s">
        <v>2462</v>
      </c>
      <c r="D4" s="2304"/>
      <c r="E4" s="2304"/>
      <c r="F4" s="2304" t="s">
        <v>2463</v>
      </c>
      <c r="G4" s="2304"/>
      <c r="H4" s="2304"/>
      <c r="I4" s="2304" t="s">
        <v>2464</v>
      </c>
      <c r="J4" s="2304"/>
      <c r="K4" s="2304"/>
      <c r="L4" s="2304" t="s">
        <v>2460</v>
      </c>
      <c r="M4" s="2304"/>
      <c r="N4" s="2304"/>
      <c r="O4" s="2304" t="s">
        <v>2465</v>
      </c>
      <c r="P4" s="2304"/>
      <c r="Q4" s="2304"/>
      <c r="R4" s="2309" t="s">
        <v>2695</v>
      </c>
      <c r="S4" s="2310"/>
      <c r="T4" s="2311"/>
    </row>
    <row r="5" spans="1:20" ht="65.25" customHeight="1" x14ac:dyDescent="0.25">
      <c r="A5" s="2042"/>
      <c r="B5" s="2316"/>
      <c r="C5" s="267" t="s">
        <v>622</v>
      </c>
      <c r="D5" s="267" t="s">
        <v>623</v>
      </c>
      <c r="E5" s="267" t="s">
        <v>624</v>
      </c>
      <c r="F5" s="267" t="s">
        <v>622</v>
      </c>
      <c r="G5" s="267" t="s">
        <v>623</v>
      </c>
      <c r="H5" s="267" t="s">
        <v>624</v>
      </c>
      <c r="I5" s="267" t="s">
        <v>622</v>
      </c>
      <c r="J5" s="267" t="s">
        <v>623</v>
      </c>
      <c r="K5" s="267" t="s">
        <v>624</v>
      </c>
      <c r="L5" s="267" t="s">
        <v>622</v>
      </c>
      <c r="M5" s="267" t="s">
        <v>623</v>
      </c>
      <c r="N5" s="267" t="s">
        <v>624</v>
      </c>
      <c r="O5" s="267" t="s">
        <v>622</v>
      </c>
      <c r="P5" s="267" t="s">
        <v>623</v>
      </c>
      <c r="Q5" s="267" t="s">
        <v>624</v>
      </c>
      <c r="R5" s="267" t="s">
        <v>622</v>
      </c>
      <c r="S5" s="267" t="s">
        <v>623</v>
      </c>
      <c r="T5" s="267" t="s">
        <v>624</v>
      </c>
    </row>
    <row r="6" spans="1:20" ht="21.75" customHeight="1" x14ac:dyDescent="0.25">
      <c r="A6" s="1301" t="s">
        <v>66</v>
      </c>
      <c r="B6" s="2305">
        <v>350</v>
      </c>
      <c r="C6" s="1998">
        <v>1</v>
      </c>
      <c r="D6" s="1998">
        <v>16.600000000000001</v>
      </c>
      <c r="E6" s="1998">
        <v>3.5</v>
      </c>
      <c r="F6" s="1998" t="s">
        <v>610</v>
      </c>
      <c r="G6" s="1998" t="s">
        <v>610</v>
      </c>
      <c r="H6" s="1998" t="s">
        <v>610</v>
      </c>
      <c r="I6" s="1998">
        <v>1.8</v>
      </c>
      <c r="J6" s="1998">
        <v>66.599999999999994</v>
      </c>
      <c r="K6" s="1998">
        <v>4.9000000000000004</v>
      </c>
      <c r="L6" s="1998">
        <v>0.6</v>
      </c>
      <c r="M6" s="1998">
        <v>4.5</v>
      </c>
      <c r="N6" s="1998">
        <v>1.5</v>
      </c>
      <c r="O6" s="1998">
        <v>0.3</v>
      </c>
      <c r="P6" s="1998">
        <v>9.9</v>
      </c>
      <c r="Q6" s="1998">
        <v>2.5</v>
      </c>
      <c r="R6" s="1998">
        <v>0.5</v>
      </c>
      <c r="S6" s="1998">
        <v>22.6</v>
      </c>
      <c r="T6" s="1998">
        <v>4.4000000000000004</v>
      </c>
    </row>
    <row r="7" spans="1:20" ht="19.5" customHeight="1" x14ac:dyDescent="0.25">
      <c r="A7" s="1301" t="s">
        <v>67</v>
      </c>
      <c r="B7" s="2306"/>
      <c r="C7" s="1998">
        <v>1.3</v>
      </c>
      <c r="D7" s="1998">
        <v>9.1</v>
      </c>
      <c r="E7" s="1998">
        <v>3</v>
      </c>
      <c r="F7" s="1998">
        <v>3.3</v>
      </c>
      <c r="G7" s="1998">
        <v>8.9</v>
      </c>
      <c r="H7" s="1998">
        <v>4.0999999999999996</v>
      </c>
      <c r="I7" s="1998">
        <v>1.2</v>
      </c>
      <c r="J7" s="1998">
        <v>30.5</v>
      </c>
      <c r="K7" s="1998">
        <v>3.2</v>
      </c>
      <c r="L7" s="1998">
        <v>0.8</v>
      </c>
      <c r="M7" s="1998">
        <v>4.0999999999999996</v>
      </c>
      <c r="N7" s="1998">
        <v>1.2</v>
      </c>
      <c r="O7" s="1998">
        <v>0.2</v>
      </c>
      <c r="P7" s="1998">
        <v>10</v>
      </c>
      <c r="Q7" s="1998">
        <v>3.1</v>
      </c>
      <c r="R7" s="1998">
        <v>0.3</v>
      </c>
      <c r="S7" s="1998">
        <v>31.9</v>
      </c>
      <c r="T7" s="1998">
        <v>3.5</v>
      </c>
    </row>
    <row r="8" spans="1:20" ht="22.5" customHeight="1" x14ac:dyDescent="0.25">
      <c r="A8" s="1301" t="s">
        <v>68</v>
      </c>
      <c r="B8" s="2306"/>
      <c r="C8" s="1998">
        <v>1.2</v>
      </c>
      <c r="D8" s="1998">
        <v>5.8</v>
      </c>
      <c r="E8" s="1998">
        <v>2.7</v>
      </c>
      <c r="F8" s="1998">
        <v>1.6</v>
      </c>
      <c r="G8" s="1998">
        <v>18.8</v>
      </c>
      <c r="H8" s="1998">
        <v>4.7</v>
      </c>
      <c r="I8" s="1998">
        <v>1.5</v>
      </c>
      <c r="J8" s="1998">
        <v>4.7</v>
      </c>
      <c r="K8" s="1998">
        <v>2.2999999999999998</v>
      </c>
      <c r="L8" s="1998">
        <v>0.8</v>
      </c>
      <c r="M8" s="1998">
        <v>1.7</v>
      </c>
      <c r="N8" s="1998">
        <v>1.2</v>
      </c>
      <c r="O8" s="1998">
        <v>0.3</v>
      </c>
      <c r="P8" s="1998">
        <v>6.6</v>
      </c>
      <c r="Q8" s="1998">
        <v>1.6</v>
      </c>
      <c r="R8" s="1998">
        <v>0.2</v>
      </c>
      <c r="S8" s="1998">
        <v>21.4</v>
      </c>
      <c r="T8" s="1998">
        <v>3.1</v>
      </c>
    </row>
    <row r="9" spans="1:20" ht="18.75" customHeight="1" x14ac:dyDescent="0.25">
      <c r="A9" s="1301" t="s">
        <v>69</v>
      </c>
      <c r="B9" s="2306"/>
      <c r="C9" s="1998">
        <v>0.4</v>
      </c>
      <c r="D9" s="1998">
        <v>11.8</v>
      </c>
      <c r="E9" s="1998">
        <v>2.4</v>
      </c>
      <c r="F9" s="1998">
        <v>1.4</v>
      </c>
      <c r="G9" s="1998">
        <v>19.600000000000001</v>
      </c>
      <c r="H9" s="1998">
        <v>6</v>
      </c>
      <c r="I9" s="1764">
        <v>2.2999999999999998</v>
      </c>
      <c r="J9" s="1764">
        <v>2.9</v>
      </c>
      <c r="K9" s="1764">
        <v>2.6</v>
      </c>
      <c r="L9" s="1764">
        <v>0.7</v>
      </c>
      <c r="M9" s="1764">
        <v>2.2000000000000002</v>
      </c>
      <c r="N9" s="1764">
        <v>1.2</v>
      </c>
      <c r="O9" s="1998">
        <v>0.3</v>
      </c>
      <c r="P9" s="1998">
        <v>76.400000000000006</v>
      </c>
      <c r="Q9" s="1998">
        <v>2.2000000000000002</v>
      </c>
      <c r="R9" s="1998">
        <v>0.9</v>
      </c>
      <c r="S9" s="1998">
        <v>9.6</v>
      </c>
      <c r="T9" s="1998">
        <v>3.3</v>
      </c>
    </row>
    <row r="10" spans="1:20" ht="18.75" customHeight="1" x14ac:dyDescent="0.25">
      <c r="A10" s="1301" t="s">
        <v>51</v>
      </c>
      <c r="B10" s="2306"/>
      <c r="C10" s="1998">
        <v>0.4</v>
      </c>
      <c r="D10" s="1998">
        <v>47.9</v>
      </c>
      <c r="E10" s="1998">
        <v>2</v>
      </c>
      <c r="F10" s="1998">
        <v>0.6</v>
      </c>
      <c r="G10" s="1998">
        <v>15.2</v>
      </c>
      <c r="H10" s="1998">
        <v>4.7</v>
      </c>
      <c r="I10" s="1998">
        <v>1.7</v>
      </c>
      <c r="J10" s="1998">
        <v>23.4</v>
      </c>
      <c r="K10" s="1998">
        <v>3.7</v>
      </c>
      <c r="L10" s="1764">
        <v>0.2</v>
      </c>
      <c r="M10" s="1764">
        <v>5.0999999999999996</v>
      </c>
      <c r="N10" s="1764">
        <v>1</v>
      </c>
      <c r="O10" s="1998">
        <v>0.1</v>
      </c>
      <c r="P10" s="1998">
        <v>14.9</v>
      </c>
      <c r="Q10" s="1998">
        <v>2.4</v>
      </c>
      <c r="R10" s="1764" t="s">
        <v>610</v>
      </c>
      <c r="S10" s="1764" t="s">
        <v>610</v>
      </c>
      <c r="T10" s="1764" t="s">
        <v>610</v>
      </c>
    </row>
    <row r="11" spans="1:20" ht="22.5" customHeight="1" x14ac:dyDescent="0.25">
      <c r="A11" s="1301" t="s">
        <v>70</v>
      </c>
      <c r="B11" s="2306"/>
      <c r="C11" s="1998">
        <v>0.2</v>
      </c>
      <c r="D11" s="1998">
        <v>3.1</v>
      </c>
      <c r="E11" s="1998">
        <v>1.6</v>
      </c>
      <c r="F11" s="1998">
        <v>1.9</v>
      </c>
      <c r="G11" s="1998">
        <v>7.5</v>
      </c>
      <c r="H11" s="1998">
        <v>3.8</v>
      </c>
      <c r="I11" s="1998">
        <v>1.8</v>
      </c>
      <c r="J11" s="1998">
        <v>10.4</v>
      </c>
      <c r="K11" s="1998">
        <v>5.7</v>
      </c>
      <c r="L11" s="1998">
        <v>0.4</v>
      </c>
      <c r="M11" s="1998">
        <v>3.8</v>
      </c>
      <c r="N11" s="1998">
        <v>0.9</v>
      </c>
      <c r="O11" s="1998">
        <v>0.5</v>
      </c>
      <c r="P11" s="1998">
        <v>22.6</v>
      </c>
      <c r="Q11" s="1998">
        <v>4.4000000000000004</v>
      </c>
      <c r="R11" s="1764" t="s">
        <v>610</v>
      </c>
      <c r="S11" s="1764" t="s">
        <v>610</v>
      </c>
      <c r="T11" s="1764" t="s">
        <v>610</v>
      </c>
    </row>
    <row r="12" spans="1:20" ht="22.5" customHeight="1" x14ac:dyDescent="0.25">
      <c r="A12" s="1301" t="s">
        <v>71</v>
      </c>
      <c r="B12" s="2306"/>
      <c r="C12" s="1998">
        <v>0.3</v>
      </c>
      <c r="D12" s="1998">
        <v>3.1</v>
      </c>
      <c r="E12" s="1998">
        <v>1.3</v>
      </c>
      <c r="F12" s="1998">
        <v>2.4</v>
      </c>
      <c r="G12" s="1998">
        <v>5.6</v>
      </c>
      <c r="H12" s="1998">
        <v>3.6</v>
      </c>
      <c r="I12" s="1998">
        <v>6</v>
      </c>
      <c r="J12" s="1998">
        <v>7</v>
      </c>
      <c r="K12" s="1998">
        <v>6.5</v>
      </c>
      <c r="L12" s="1998">
        <v>0.5</v>
      </c>
      <c r="M12" s="1998">
        <v>4.7</v>
      </c>
      <c r="N12" s="1998">
        <v>1</v>
      </c>
      <c r="O12" s="1998">
        <v>0.3</v>
      </c>
      <c r="P12" s="1998">
        <v>31.9</v>
      </c>
      <c r="Q12" s="1998">
        <v>3.5</v>
      </c>
      <c r="R12" s="1764" t="s">
        <v>610</v>
      </c>
      <c r="S12" s="1764" t="s">
        <v>610</v>
      </c>
      <c r="T12" s="1764" t="s">
        <v>610</v>
      </c>
    </row>
    <row r="13" spans="1:20" ht="22.5" customHeight="1" x14ac:dyDescent="0.25">
      <c r="A13" s="1301" t="s">
        <v>72</v>
      </c>
      <c r="B13" s="2306"/>
      <c r="C13" s="1145">
        <v>0.1</v>
      </c>
      <c r="D13" s="1145">
        <v>2.8</v>
      </c>
      <c r="E13" s="1145">
        <v>1.1000000000000001</v>
      </c>
      <c r="F13" s="1145">
        <v>0.8</v>
      </c>
      <c r="G13" s="1145">
        <v>7.9</v>
      </c>
      <c r="H13" s="1145">
        <v>4</v>
      </c>
      <c r="I13" s="1145">
        <v>6.5</v>
      </c>
      <c r="J13" s="1145">
        <v>7</v>
      </c>
      <c r="K13" s="1145">
        <v>6.8</v>
      </c>
      <c r="L13" s="1145">
        <v>0.5</v>
      </c>
      <c r="M13" s="1145">
        <v>11.8</v>
      </c>
      <c r="N13" s="1145">
        <v>1.2</v>
      </c>
      <c r="O13" s="1145">
        <v>0.2</v>
      </c>
      <c r="P13" s="1145">
        <v>21.4</v>
      </c>
      <c r="Q13" s="1145">
        <v>3.1</v>
      </c>
      <c r="R13" s="1145">
        <v>0.9</v>
      </c>
      <c r="S13" s="1145">
        <v>3.1</v>
      </c>
      <c r="T13" s="1145">
        <v>2</v>
      </c>
    </row>
    <row r="14" spans="1:20" ht="22.5" customHeight="1" x14ac:dyDescent="0.25">
      <c r="A14" s="1301" t="s">
        <v>73</v>
      </c>
      <c r="B14" s="2306"/>
      <c r="C14" s="1145">
        <v>0.2</v>
      </c>
      <c r="D14" s="1145">
        <v>2.2000000000000002</v>
      </c>
      <c r="E14" s="1145">
        <v>0.9</v>
      </c>
      <c r="F14" s="1303" t="s">
        <v>610</v>
      </c>
      <c r="G14" s="1303" t="s">
        <v>610</v>
      </c>
      <c r="H14" s="1303" t="s">
        <v>610</v>
      </c>
      <c r="I14" s="1145" t="s">
        <v>610</v>
      </c>
      <c r="J14" s="1145" t="s">
        <v>610</v>
      </c>
      <c r="K14" s="1145" t="s">
        <v>610</v>
      </c>
      <c r="L14" s="1303">
        <v>0.8</v>
      </c>
      <c r="M14" s="1303">
        <v>4.2</v>
      </c>
      <c r="N14" s="1303">
        <v>1.3</v>
      </c>
      <c r="O14" s="1303">
        <v>0.9</v>
      </c>
      <c r="P14" s="1303">
        <v>9.6</v>
      </c>
      <c r="Q14" s="1303">
        <v>3.3</v>
      </c>
      <c r="R14" s="1303">
        <v>0.8</v>
      </c>
      <c r="S14" s="1303">
        <v>4</v>
      </c>
      <c r="T14" s="1303">
        <v>1.7</v>
      </c>
    </row>
    <row r="15" spans="1:20" ht="22.5" customHeight="1" x14ac:dyDescent="0.25">
      <c r="A15" s="1301" t="s">
        <v>74</v>
      </c>
      <c r="B15" s="2306"/>
      <c r="C15" s="1145">
        <v>0.2</v>
      </c>
      <c r="D15" s="1145">
        <v>8.6999999999999993</v>
      </c>
      <c r="E15" s="1145">
        <v>1.8</v>
      </c>
      <c r="F15" s="1303">
        <v>0.6</v>
      </c>
      <c r="G15" s="1303">
        <v>8.6999999999999993</v>
      </c>
      <c r="H15" s="1303">
        <v>4.5999999999999996</v>
      </c>
      <c r="I15" s="1145" t="s">
        <v>610</v>
      </c>
      <c r="J15" s="1145" t="s">
        <v>610</v>
      </c>
      <c r="K15" s="1145" t="s">
        <v>610</v>
      </c>
      <c r="L15" s="1303">
        <v>0.7</v>
      </c>
      <c r="M15" s="1303">
        <v>6.9</v>
      </c>
      <c r="N15" s="1303">
        <v>1.5</v>
      </c>
      <c r="O15" s="1303" t="s">
        <v>610</v>
      </c>
      <c r="P15" s="1303" t="s">
        <v>610</v>
      </c>
      <c r="Q15" s="1303" t="s">
        <v>610</v>
      </c>
      <c r="R15" s="1303">
        <v>0.9</v>
      </c>
      <c r="S15" s="1303">
        <v>24.2</v>
      </c>
      <c r="T15" s="1303">
        <v>4.3</v>
      </c>
    </row>
    <row r="16" spans="1:20" ht="22.5" customHeight="1" x14ac:dyDescent="0.25">
      <c r="A16" s="1301" t="s">
        <v>75</v>
      </c>
      <c r="B16" s="2306"/>
      <c r="C16" s="1145">
        <v>0.2</v>
      </c>
      <c r="D16" s="1145">
        <v>6.9</v>
      </c>
      <c r="E16" s="1145">
        <v>1.7</v>
      </c>
      <c r="F16" s="1303">
        <v>0.8</v>
      </c>
      <c r="G16" s="1303">
        <v>6.2</v>
      </c>
      <c r="H16" s="1303">
        <v>2.5</v>
      </c>
      <c r="I16" s="1145">
        <v>4.4000000000000004</v>
      </c>
      <c r="J16" s="1145">
        <v>7.3</v>
      </c>
      <c r="K16" s="1145">
        <v>5</v>
      </c>
      <c r="L16" s="1303">
        <v>0.7</v>
      </c>
      <c r="M16" s="1303">
        <v>2.8</v>
      </c>
      <c r="N16" s="1303">
        <v>1.5</v>
      </c>
      <c r="O16" s="1303" t="s">
        <v>610</v>
      </c>
      <c r="P16" s="1303" t="s">
        <v>610</v>
      </c>
      <c r="Q16" s="1303" t="s">
        <v>610</v>
      </c>
      <c r="R16" s="1303">
        <v>0.7</v>
      </c>
      <c r="S16" s="1303">
        <v>2.9</v>
      </c>
      <c r="T16" s="1303">
        <v>1.2</v>
      </c>
    </row>
    <row r="17" spans="1:20" ht="22.5" customHeight="1" x14ac:dyDescent="0.25">
      <c r="A17" s="1301" t="s">
        <v>76</v>
      </c>
      <c r="B17" s="2307"/>
      <c r="C17" s="1145">
        <v>0.1</v>
      </c>
      <c r="D17" s="1145">
        <v>4</v>
      </c>
      <c r="E17" s="1145">
        <v>1.7</v>
      </c>
      <c r="F17" s="1303">
        <v>0.8</v>
      </c>
      <c r="G17" s="1303">
        <v>6.2</v>
      </c>
      <c r="H17" s="1303">
        <v>2.2999999999999998</v>
      </c>
      <c r="I17" s="1145">
        <v>3.8</v>
      </c>
      <c r="J17" s="1145">
        <v>37.799999999999997</v>
      </c>
      <c r="K17" s="1145">
        <v>4.9000000000000004</v>
      </c>
      <c r="L17" s="1303">
        <v>1.2</v>
      </c>
      <c r="M17" s="1303">
        <v>2.9</v>
      </c>
      <c r="N17" s="1303">
        <v>1.9</v>
      </c>
      <c r="O17" s="1303" t="s">
        <v>610</v>
      </c>
      <c r="P17" s="1303" t="s">
        <v>610</v>
      </c>
      <c r="Q17" s="1303" t="s">
        <v>610</v>
      </c>
      <c r="R17" s="1303">
        <v>1</v>
      </c>
      <c r="S17" s="1303">
        <v>2</v>
      </c>
      <c r="T17" s="1303">
        <v>1.3</v>
      </c>
    </row>
    <row r="18" spans="1:20" x14ac:dyDescent="0.25">
      <c r="A18" s="1306"/>
      <c r="B18" s="1307"/>
      <c r="C18" s="1308"/>
      <c r="D18" s="1308"/>
      <c r="E18" s="1308"/>
      <c r="F18" s="1308"/>
      <c r="G18" s="1308"/>
      <c r="H18" s="1308"/>
      <c r="I18" s="1308"/>
      <c r="J18" s="1308"/>
      <c r="K18" s="1308"/>
      <c r="L18" s="1308"/>
      <c r="M18" s="1308"/>
      <c r="N18" s="1308"/>
      <c r="O18" s="1308"/>
      <c r="P18" s="1308"/>
      <c r="Q18" s="1308"/>
      <c r="R18" s="36"/>
    </row>
    <row r="19" spans="1:20" s="1999" customFormat="1" x14ac:dyDescent="0.25">
      <c r="A19" s="2317" t="s">
        <v>2449</v>
      </c>
      <c r="B19" s="2317"/>
      <c r="C19" s="2317"/>
      <c r="D19" s="2317"/>
      <c r="E19" s="2317"/>
      <c r="F19" s="2317"/>
      <c r="G19" s="2317"/>
      <c r="H19" s="2317"/>
    </row>
    <row r="20" spans="1:20" ht="18" x14ac:dyDescent="0.25">
      <c r="A20" s="731" t="s">
        <v>2451</v>
      </c>
      <c r="B20" s="36"/>
      <c r="C20" s="36"/>
      <c r="D20" s="36"/>
      <c r="E20" s="36"/>
      <c r="F20" s="36"/>
      <c r="G20" s="36"/>
      <c r="H20" s="36"/>
    </row>
    <row r="21" spans="1:20" x14ac:dyDescent="0.25">
      <c r="A21" s="36" t="s">
        <v>2450</v>
      </c>
      <c r="B21" s="36"/>
      <c r="C21" s="36"/>
      <c r="D21" s="36"/>
      <c r="E21" s="36"/>
      <c r="F21" s="36"/>
      <c r="G21" s="36"/>
      <c r="H21" s="36"/>
    </row>
  </sheetData>
  <mergeCells count="10">
    <mergeCell ref="R4:T4"/>
    <mergeCell ref="L4:N4"/>
    <mergeCell ref="O4:Q4"/>
    <mergeCell ref="B6:B17"/>
    <mergeCell ref="A19:H19"/>
    <mergeCell ref="A4:A5"/>
    <mergeCell ref="B4:B5"/>
    <mergeCell ref="C4:E4"/>
    <mergeCell ref="F4:H4"/>
    <mergeCell ref="I4:K4"/>
  </mergeCells>
  <hyperlinks>
    <hyperlink ref="A1" location="'Table of content'!A1" display="Back to Table of Content"/>
  </hyperlinks>
  <pageMargins left="0.7" right="0.7" top="0.75" bottom="0.75" header="0.3" footer="0.3"/>
  <pageSetup scale="7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T21"/>
  <sheetViews>
    <sheetView workbookViewId="0">
      <selection activeCell="A3" sqref="A3"/>
    </sheetView>
  </sheetViews>
  <sheetFormatPr defaultRowHeight="15" x14ac:dyDescent="0.25"/>
  <cols>
    <col min="1" max="1" width="11.85546875" customWidth="1"/>
    <col min="2" max="2" width="28.28515625" customWidth="1"/>
    <col min="3" max="3" width="13.28515625" customWidth="1"/>
    <col min="4" max="4" width="11.42578125" customWidth="1"/>
    <col min="5" max="5" width="11.140625" customWidth="1"/>
    <col min="6" max="6" width="14" customWidth="1"/>
    <col min="7" max="7" width="16.85546875" customWidth="1"/>
    <col min="8" max="8" width="11.140625" customWidth="1"/>
    <col min="9" max="9" width="12.140625" customWidth="1"/>
    <col min="10" max="10" width="13" customWidth="1"/>
    <col min="11" max="11" width="11.85546875" customWidth="1"/>
    <col min="12" max="12" width="12.28515625" customWidth="1"/>
    <col min="13" max="13" width="10.85546875" customWidth="1"/>
    <col min="14" max="14" width="11.7109375" customWidth="1"/>
    <col min="15" max="15" width="12.42578125" customWidth="1"/>
    <col min="16" max="16" width="11.5703125" customWidth="1"/>
    <col min="17" max="17" width="11.85546875" customWidth="1"/>
    <col min="18" max="18" width="11.5703125" customWidth="1"/>
    <col min="19" max="19" width="11.28515625" customWidth="1"/>
  </cols>
  <sheetData>
    <row r="1" spans="1:20" s="1143" customFormat="1" ht="15.75" x14ac:dyDescent="0.25">
      <c r="A1" s="390" t="s">
        <v>1946</v>
      </c>
    </row>
    <row r="2" spans="1:20" s="1143" customFormat="1" ht="15.75" x14ac:dyDescent="0.25">
      <c r="A2" s="317"/>
    </row>
    <row r="3" spans="1:20" ht="15.75" x14ac:dyDescent="0.25">
      <c r="A3" s="113" t="s">
        <v>3214</v>
      </c>
      <c r="T3" s="168" t="s">
        <v>2453</v>
      </c>
    </row>
    <row r="4" spans="1:20" ht="96" customHeight="1" x14ac:dyDescent="0.25">
      <c r="A4" s="2042" t="s">
        <v>65</v>
      </c>
      <c r="B4" s="2302" t="s">
        <v>2472</v>
      </c>
      <c r="C4" s="2304" t="s">
        <v>2466</v>
      </c>
      <c r="D4" s="2304"/>
      <c r="E4" s="2304"/>
      <c r="F4" s="2304" t="s">
        <v>2467</v>
      </c>
      <c r="G4" s="2304"/>
      <c r="H4" s="2304"/>
      <c r="I4" s="2304" t="s">
        <v>2468</v>
      </c>
      <c r="J4" s="2304"/>
      <c r="K4" s="2304"/>
      <c r="L4" s="2304" t="s">
        <v>2469</v>
      </c>
      <c r="M4" s="2304"/>
      <c r="N4" s="2304"/>
      <c r="O4" s="2304" t="s">
        <v>2470</v>
      </c>
      <c r="P4" s="2304"/>
      <c r="Q4" s="2304"/>
      <c r="R4" s="2304" t="s">
        <v>2471</v>
      </c>
      <c r="S4" s="2304"/>
      <c r="T4" s="2304"/>
    </row>
    <row r="5" spans="1:20" ht="70.5" customHeight="1" x14ac:dyDescent="0.25">
      <c r="A5" s="2042"/>
      <c r="B5" s="2303"/>
      <c r="C5" s="267" t="s">
        <v>622</v>
      </c>
      <c r="D5" s="267" t="s">
        <v>623</v>
      </c>
      <c r="E5" s="267" t="s">
        <v>624</v>
      </c>
      <c r="F5" s="267" t="s">
        <v>622</v>
      </c>
      <c r="G5" s="267" t="s">
        <v>623</v>
      </c>
      <c r="H5" s="267" t="s">
        <v>624</v>
      </c>
      <c r="I5" s="267" t="s">
        <v>622</v>
      </c>
      <c r="J5" s="267" t="s">
        <v>623</v>
      </c>
      <c r="K5" s="267" t="s">
        <v>624</v>
      </c>
      <c r="L5" s="267" t="s">
        <v>622</v>
      </c>
      <c r="M5" s="267" t="s">
        <v>623</v>
      </c>
      <c r="N5" s="267" t="s">
        <v>624</v>
      </c>
      <c r="O5" s="267" t="s">
        <v>622</v>
      </c>
      <c r="P5" s="267" t="s">
        <v>623</v>
      </c>
      <c r="Q5" s="267" t="s">
        <v>624</v>
      </c>
      <c r="R5" s="267" t="s">
        <v>622</v>
      </c>
      <c r="S5" s="267" t="s">
        <v>623</v>
      </c>
      <c r="T5" s="267" t="s">
        <v>624</v>
      </c>
    </row>
    <row r="6" spans="1:20" ht="27.75" customHeight="1" x14ac:dyDescent="0.25">
      <c r="A6" s="1301" t="s">
        <v>66</v>
      </c>
      <c r="B6" s="2312">
        <v>200</v>
      </c>
      <c r="C6" s="1145">
        <v>0.1</v>
      </c>
      <c r="D6" s="1145">
        <v>0.7</v>
      </c>
      <c r="E6" s="1145">
        <v>0.4</v>
      </c>
      <c r="F6" s="1145" t="s">
        <v>610</v>
      </c>
      <c r="G6" s="1145" t="s">
        <v>610</v>
      </c>
      <c r="H6" s="1145" t="s">
        <v>610</v>
      </c>
      <c r="I6" s="1145">
        <v>7.4</v>
      </c>
      <c r="J6" s="1145">
        <v>9.6</v>
      </c>
      <c r="K6" s="1145">
        <v>8.4</v>
      </c>
      <c r="L6" s="1145">
        <v>2.2000000000000002</v>
      </c>
      <c r="M6" s="1145">
        <v>7.6</v>
      </c>
      <c r="N6" s="1145">
        <v>5.0999999999999996</v>
      </c>
      <c r="O6" s="1145">
        <v>2</v>
      </c>
      <c r="P6" s="1145">
        <v>5.5</v>
      </c>
      <c r="Q6" s="1145">
        <v>3.3</v>
      </c>
      <c r="R6" s="1145">
        <v>4.4000000000000004</v>
      </c>
      <c r="S6" s="1145">
        <v>19.899999999999999</v>
      </c>
      <c r="T6" s="1145">
        <v>9.9</v>
      </c>
    </row>
    <row r="7" spans="1:20" ht="19.5" customHeight="1" x14ac:dyDescent="0.25">
      <c r="A7" s="1301" t="s">
        <v>67</v>
      </c>
      <c r="B7" s="2313"/>
      <c r="C7" s="1145" t="s">
        <v>610</v>
      </c>
      <c r="D7" s="1145" t="s">
        <v>610</v>
      </c>
      <c r="E7" s="1145" t="s">
        <v>610</v>
      </c>
      <c r="F7" s="1145" t="s">
        <v>610</v>
      </c>
      <c r="G7" s="1145" t="s">
        <v>610</v>
      </c>
      <c r="H7" s="1145" t="s">
        <v>610</v>
      </c>
      <c r="I7" s="1145">
        <v>6.5</v>
      </c>
      <c r="J7" s="1145">
        <v>7.3</v>
      </c>
      <c r="K7" s="1145">
        <v>6.9</v>
      </c>
      <c r="L7" s="1145">
        <v>1.8</v>
      </c>
      <c r="M7" s="1145">
        <v>6.7</v>
      </c>
      <c r="N7" s="1145">
        <v>3.4</v>
      </c>
      <c r="O7" s="1145">
        <v>1.2</v>
      </c>
      <c r="P7" s="1145">
        <v>6</v>
      </c>
      <c r="Q7" s="1145">
        <v>2.2000000000000002</v>
      </c>
      <c r="R7" s="1145">
        <v>2.2999999999999998</v>
      </c>
      <c r="S7" s="1145">
        <v>6.9</v>
      </c>
      <c r="T7" s="1145">
        <v>4.5</v>
      </c>
    </row>
    <row r="8" spans="1:20" ht="18.75" customHeight="1" x14ac:dyDescent="0.25">
      <c r="A8" s="1301" t="s">
        <v>68</v>
      </c>
      <c r="B8" s="2313"/>
      <c r="C8" s="1145" t="s">
        <v>610</v>
      </c>
      <c r="D8" s="1145" t="s">
        <v>610</v>
      </c>
      <c r="E8" s="1145" t="s">
        <v>610</v>
      </c>
      <c r="F8" s="1145">
        <v>2.8</v>
      </c>
      <c r="G8" s="1145">
        <v>6.8</v>
      </c>
      <c r="H8" s="1145">
        <v>4.3</v>
      </c>
      <c r="I8" s="1145">
        <v>7.3</v>
      </c>
      <c r="J8" s="1145">
        <v>8.1999999999999993</v>
      </c>
      <c r="K8" s="1145">
        <v>7.6</v>
      </c>
      <c r="L8" s="1145">
        <v>2</v>
      </c>
      <c r="M8" s="1145">
        <v>6.9</v>
      </c>
      <c r="N8" s="1145">
        <v>3.6</v>
      </c>
      <c r="O8" s="1145">
        <v>1.5</v>
      </c>
      <c r="P8" s="1145">
        <v>4.8</v>
      </c>
      <c r="Q8" s="1145">
        <v>2.2999999999999998</v>
      </c>
      <c r="R8" s="1145">
        <v>2.6</v>
      </c>
      <c r="S8" s="1145">
        <v>10.1</v>
      </c>
      <c r="T8" s="1145">
        <v>5.8</v>
      </c>
    </row>
    <row r="9" spans="1:20" ht="18" customHeight="1" x14ac:dyDescent="0.25">
      <c r="A9" s="1301" t="s">
        <v>69</v>
      </c>
      <c r="B9" s="2313"/>
      <c r="C9" s="1145" t="s">
        <v>610</v>
      </c>
      <c r="D9" s="1145" t="s">
        <v>610</v>
      </c>
      <c r="E9" s="1145" t="s">
        <v>610</v>
      </c>
      <c r="F9" s="1145">
        <v>1.8</v>
      </c>
      <c r="G9" s="1145">
        <v>9</v>
      </c>
      <c r="H9" s="1145">
        <v>3.9</v>
      </c>
      <c r="I9" s="1145">
        <v>7.5</v>
      </c>
      <c r="J9" s="1145">
        <v>9.1</v>
      </c>
      <c r="K9" s="1145">
        <v>8</v>
      </c>
      <c r="L9" s="1145">
        <v>3</v>
      </c>
      <c r="M9" s="1145">
        <v>11.2</v>
      </c>
      <c r="N9" s="1145">
        <v>5.6</v>
      </c>
      <c r="O9" s="1145">
        <v>1.9</v>
      </c>
      <c r="P9" s="1145">
        <v>6.4</v>
      </c>
      <c r="Q9" s="1145">
        <v>3.4</v>
      </c>
      <c r="R9" s="1145">
        <v>5.6</v>
      </c>
      <c r="S9" s="1145">
        <v>12.1</v>
      </c>
      <c r="T9" s="1145">
        <v>7.7</v>
      </c>
    </row>
    <row r="10" spans="1:20" ht="18.75" customHeight="1" x14ac:dyDescent="0.25">
      <c r="A10" s="1301" t="s">
        <v>51</v>
      </c>
      <c r="B10" s="2313"/>
      <c r="C10" s="1145" t="s">
        <v>610</v>
      </c>
      <c r="D10" s="1145" t="s">
        <v>610</v>
      </c>
      <c r="E10" s="1145" t="s">
        <v>610</v>
      </c>
      <c r="F10" s="1145">
        <v>1.6</v>
      </c>
      <c r="G10" s="1145">
        <v>3.6</v>
      </c>
      <c r="H10" s="1145">
        <v>2.4</v>
      </c>
      <c r="I10" s="1145">
        <v>6.7</v>
      </c>
      <c r="J10" s="1145">
        <v>8.6999999999999993</v>
      </c>
      <c r="K10" s="1145">
        <v>7.6</v>
      </c>
      <c r="L10" s="1145">
        <v>2.9</v>
      </c>
      <c r="M10" s="1145">
        <v>9.3000000000000007</v>
      </c>
      <c r="N10" s="1145">
        <v>6</v>
      </c>
      <c r="O10" s="1145">
        <v>1.6</v>
      </c>
      <c r="P10" s="1145">
        <v>6.7</v>
      </c>
      <c r="Q10" s="1145">
        <v>3.1</v>
      </c>
      <c r="R10" s="1145">
        <v>4.9000000000000004</v>
      </c>
      <c r="S10" s="1145">
        <v>11.1</v>
      </c>
      <c r="T10" s="1145">
        <v>7.4</v>
      </c>
    </row>
    <row r="11" spans="1:20" ht="19.5" customHeight="1" x14ac:dyDescent="0.25">
      <c r="A11" s="1301" t="s">
        <v>70</v>
      </c>
      <c r="B11" s="2313"/>
      <c r="C11" s="1145" t="s">
        <v>610</v>
      </c>
      <c r="D11" s="1145" t="s">
        <v>610</v>
      </c>
      <c r="E11" s="1145" t="s">
        <v>610</v>
      </c>
      <c r="F11" s="1145">
        <v>1.4</v>
      </c>
      <c r="G11" s="1145">
        <v>2.9</v>
      </c>
      <c r="H11" s="1145">
        <v>2.2999999999999998</v>
      </c>
      <c r="I11" s="1145">
        <v>6.6</v>
      </c>
      <c r="J11" s="1145">
        <v>7.7</v>
      </c>
      <c r="K11" s="1145">
        <v>7.1</v>
      </c>
      <c r="L11" s="1145">
        <v>2.2000000000000002</v>
      </c>
      <c r="M11" s="1145">
        <v>10.8</v>
      </c>
      <c r="N11" s="1145">
        <v>6.1</v>
      </c>
      <c r="O11" s="1145">
        <v>1.6</v>
      </c>
      <c r="P11" s="1145">
        <v>8.6999999999999993</v>
      </c>
      <c r="Q11" s="1145">
        <v>3.4</v>
      </c>
      <c r="R11" s="1145">
        <v>7.5</v>
      </c>
      <c r="S11" s="1145">
        <v>13.3</v>
      </c>
      <c r="T11" s="1145">
        <v>10</v>
      </c>
    </row>
    <row r="12" spans="1:20" ht="18.75" customHeight="1" x14ac:dyDescent="0.25">
      <c r="A12" s="1301" t="s">
        <v>71</v>
      </c>
      <c r="B12" s="2313"/>
      <c r="C12" s="1145" t="s">
        <v>610</v>
      </c>
      <c r="D12" s="1145" t="s">
        <v>610</v>
      </c>
      <c r="E12" s="1145" t="s">
        <v>610</v>
      </c>
      <c r="F12" s="1145">
        <v>1.7</v>
      </c>
      <c r="G12" s="1145">
        <v>3.2</v>
      </c>
      <c r="H12" s="1145">
        <v>2.4</v>
      </c>
      <c r="I12" s="1145">
        <v>6.9</v>
      </c>
      <c r="J12" s="1145">
        <v>8</v>
      </c>
      <c r="K12" s="1145">
        <v>7.4</v>
      </c>
      <c r="L12" s="1145">
        <v>3.1</v>
      </c>
      <c r="M12" s="1145">
        <v>18</v>
      </c>
      <c r="N12" s="1145">
        <v>7.8</v>
      </c>
      <c r="O12" s="1145">
        <v>1.3</v>
      </c>
      <c r="P12" s="1145">
        <v>8.3000000000000007</v>
      </c>
      <c r="Q12" s="1145">
        <v>4.5</v>
      </c>
      <c r="R12" s="1145">
        <v>6.3</v>
      </c>
      <c r="S12" s="1145">
        <v>11.9</v>
      </c>
      <c r="T12" s="1145">
        <v>9.6</v>
      </c>
    </row>
    <row r="13" spans="1:20" ht="19.5" customHeight="1" x14ac:dyDescent="0.25">
      <c r="A13" s="1301" t="s">
        <v>72</v>
      </c>
      <c r="B13" s="2313"/>
      <c r="C13" s="1145" t="s">
        <v>610</v>
      </c>
      <c r="D13" s="1145" t="s">
        <v>610</v>
      </c>
      <c r="E13" s="1145" t="s">
        <v>610</v>
      </c>
      <c r="F13" s="1145">
        <v>1.2</v>
      </c>
      <c r="G13" s="1145">
        <v>4.0999999999999996</v>
      </c>
      <c r="H13" s="1145">
        <v>2.1</v>
      </c>
      <c r="I13" s="1145">
        <v>7.2</v>
      </c>
      <c r="J13" s="1145">
        <v>8.8000000000000007</v>
      </c>
      <c r="K13" s="1145">
        <v>7.7</v>
      </c>
      <c r="L13" s="1145">
        <v>3.2</v>
      </c>
      <c r="M13" s="1145">
        <v>12.5</v>
      </c>
      <c r="N13" s="1145">
        <v>6.5</v>
      </c>
      <c r="O13" s="1145">
        <v>1.5</v>
      </c>
      <c r="P13" s="1145">
        <v>13.2</v>
      </c>
      <c r="Q13" s="1145">
        <v>3.8</v>
      </c>
      <c r="R13" s="1145">
        <v>3.7</v>
      </c>
      <c r="S13" s="1145">
        <v>12.7</v>
      </c>
      <c r="T13" s="1145">
        <v>7.4</v>
      </c>
    </row>
    <row r="14" spans="1:20" ht="18.75" customHeight="1" x14ac:dyDescent="0.25">
      <c r="A14" s="1301" t="s">
        <v>73</v>
      </c>
      <c r="B14" s="2313"/>
      <c r="C14" s="1145" t="s">
        <v>610</v>
      </c>
      <c r="D14" s="1145" t="s">
        <v>610</v>
      </c>
      <c r="E14" s="1145" t="s">
        <v>610</v>
      </c>
      <c r="F14" s="1303">
        <v>1.3</v>
      </c>
      <c r="G14" s="1303">
        <v>2.6</v>
      </c>
      <c r="H14" s="1303">
        <v>1.8</v>
      </c>
      <c r="I14" s="1145">
        <v>7.3</v>
      </c>
      <c r="J14" s="1145">
        <v>7.9</v>
      </c>
      <c r="K14" s="1145">
        <v>7.5</v>
      </c>
      <c r="L14" s="1303">
        <v>3.2</v>
      </c>
      <c r="M14" s="1303">
        <v>11.6</v>
      </c>
      <c r="N14" s="1303">
        <v>5.6</v>
      </c>
      <c r="O14" s="1303">
        <v>1.5</v>
      </c>
      <c r="P14" s="1303">
        <v>6.7</v>
      </c>
      <c r="Q14" s="1303">
        <v>2.7</v>
      </c>
      <c r="R14" s="1303">
        <v>4</v>
      </c>
      <c r="S14" s="1303">
        <v>21.2</v>
      </c>
      <c r="T14" s="1303">
        <v>12</v>
      </c>
    </row>
    <row r="15" spans="1:20" ht="20.25" customHeight="1" x14ac:dyDescent="0.25">
      <c r="A15" s="1301" t="s">
        <v>74</v>
      </c>
      <c r="B15" s="2313"/>
      <c r="C15" s="1145" t="s">
        <v>610</v>
      </c>
      <c r="D15" s="1145" t="s">
        <v>610</v>
      </c>
      <c r="E15" s="1145" t="s">
        <v>610</v>
      </c>
      <c r="F15" s="1303">
        <v>1.4</v>
      </c>
      <c r="G15" s="1303">
        <v>15</v>
      </c>
      <c r="H15" s="1303">
        <v>4.0999999999999996</v>
      </c>
      <c r="I15" s="1145">
        <v>7.4</v>
      </c>
      <c r="J15" s="1145">
        <v>8.9</v>
      </c>
      <c r="K15" s="1145">
        <v>7.9</v>
      </c>
      <c r="L15" s="1303">
        <v>2.7</v>
      </c>
      <c r="M15" s="1303">
        <v>17.8</v>
      </c>
      <c r="N15" s="1303">
        <v>6.4</v>
      </c>
      <c r="O15" s="1303">
        <v>1.4</v>
      </c>
      <c r="P15" s="1303">
        <v>7.9</v>
      </c>
      <c r="Q15" s="1303">
        <v>3.2</v>
      </c>
      <c r="R15" s="1303">
        <v>9.5</v>
      </c>
      <c r="S15" s="1303">
        <v>20.100000000000001</v>
      </c>
      <c r="T15" s="1303">
        <v>13.4</v>
      </c>
    </row>
    <row r="16" spans="1:20" ht="20.25" customHeight="1" x14ac:dyDescent="0.25">
      <c r="A16" s="1301" t="s">
        <v>75</v>
      </c>
      <c r="B16" s="2313"/>
      <c r="C16" s="1145">
        <v>0.5</v>
      </c>
      <c r="D16" s="1145">
        <v>0.5</v>
      </c>
      <c r="E16" s="1145">
        <v>0.5</v>
      </c>
      <c r="F16" s="1303">
        <v>1.3</v>
      </c>
      <c r="G16" s="1303">
        <v>9</v>
      </c>
      <c r="H16" s="1303">
        <v>3</v>
      </c>
      <c r="I16" s="1145">
        <v>7.3</v>
      </c>
      <c r="J16" s="1145">
        <v>10.3</v>
      </c>
      <c r="K16" s="1145">
        <v>8</v>
      </c>
      <c r="L16" s="1303">
        <v>1.4</v>
      </c>
      <c r="M16" s="1303">
        <v>10.4</v>
      </c>
      <c r="N16" s="1303">
        <v>4.2</v>
      </c>
      <c r="O16" s="1303">
        <v>1.2</v>
      </c>
      <c r="P16" s="1303">
        <v>4.0999999999999996</v>
      </c>
      <c r="Q16" s="1303">
        <v>2.1</v>
      </c>
      <c r="R16" s="1303">
        <v>5.9</v>
      </c>
      <c r="S16" s="1303">
        <v>18</v>
      </c>
      <c r="T16" s="1303">
        <v>11.3</v>
      </c>
    </row>
    <row r="17" spans="1:20" ht="20.25" customHeight="1" x14ac:dyDescent="0.25">
      <c r="A17" s="1304" t="s">
        <v>76</v>
      </c>
      <c r="B17" s="2314"/>
      <c r="C17" s="1303" t="s">
        <v>610</v>
      </c>
      <c r="D17" s="1303" t="s">
        <v>610</v>
      </c>
      <c r="E17" s="1303" t="s">
        <v>610</v>
      </c>
      <c r="F17" s="1303">
        <v>1.2</v>
      </c>
      <c r="G17" s="1303">
        <v>5</v>
      </c>
      <c r="H17" s="1303">
        <v>2.5</v>
      </c>
      <c r="I17" s="1303">
        <v>7.2</v>
      </c>
      <c r="J17" s="1303">
        <v>8.3000000000000007</v>
      </c>
      <c r="K17" s="1303">
        <v>7.5</v>
      </c>
      <c r="L17" s="1303">
        <v>1.8</v>
      </c>
      <c r="M17" s="1303">
        <v>5.6</v>
      </c>
      <c r="N17" s="1303">
        <v>2.9</v>
      </c>
      <c r="O17" s="1303">
        <v>1.2</v>
      </c>
      <c r="P17" s="1303">
        <v>4</v>
      </c>
      <c r="Q17" s="1303">
        <v>1.9</v>
      </c>
      <c r="R17" s="1303">
        <v>7.2</v>
      </c>
      <c r="S17" s="1303">
        <v>13.2</v>
      </c>
      <c r="T17" s="1303">
        <v>10.6</v>
      </c>
    </row>
    <row r="19" spans="1:20" x14ac:dyDescent="0.25">
      <c r="A19" s="2318" t="s">
        <v>2449</v>
      </c>
      <c r="B19" s="2318"/>
      <c r="C19" s="2318"/>
      <c r="D19" s="2318"/>
      <c r="E19" s="2318"/>
      <c r="F19" s="2318"/>
      <c r="G19" s="2318"/>
      <c r="H19" s="2318"/>
    </row>
    <row r="20" spans="1:20" ht="18" x14ac:dyDescent="0.25">
      <c r="A20" s="731" t="s">
        <v>2451</v>
      </c>
      <c r="B20" s="36"/>
      <c r="C20" s="36"/>
      <c r="D20" s="36"/>
      <c r="E20" s="36"/>
      <c r="F20" s="36"/>
      <c r="G20" s="36"/>
      <c r="H20" s="36"/>
    </row>
    <row r="21" spans="1:20" x14ac:dyDescent="0.25">
      <c r="A21" s="36" t="s">
        <v>2450</v>
      </c>
      <c r="B21" s="36"/>
      <c r="C21" s="36"/>
      <c r="D21" s="36"/>
      <c r="E21" s="36"/>
      <c r="F21" s="36"/>
      <c r="G21" s="36"/>
      <c r="H21" s="36"/>
    </row>
  </sheetData>
  <mergeCells count="10">
    <mergeCell ref="A19:H19"/>
    <mergeCell ref="O4:Q4"/>
    <mergeCell ref="R4:T4"/>
    <mergeCell ref="B6:B17"/>
    <mergeCell ref="A4:A5"/>
    <mergeCell ref="B4:B5"/>
    <mergeCell ref="C4:E4"/>
    <mergeCell ref="F4:H4"/>
    <mergeCell ref="I4:K4"/>
    <mergeCell ref="L4:N4"/>
  </mergeCells>
  <hyperlinks>
    <hyperlink ref="A1" location="'Table of content'!A1" display="Back to Table of Content"/>
  </hyperlinks>
  <pageMargins left="0.7" right="0.7" top="0.75" bottom="0.75" header="0.3" footer="0.3"/>
  <pageSetup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R22"/>
  <sheetViews>
    <sheetView workbookViewId="0">
      <selection activeCell="A3" sqref="A3"/>
    </sheetView>
  </sheetViews>
  <sheetFormatPr defaultRowHeight="15" x14ac:dyDescent="0.25"/>
  <cols>
    <col min="1" max="1" width="16.42578125" customWidth="1"/>
    <col min="2" max="2" width="18.85546875" customWidth="1"/>
    <col min="3" max="3" width="15.5703125" customWidth="1"/>
    <col min="4" max="4" width="16.42578125" customWidth="1"/>
    <col min="5" max="5" width="12.7109375" customWidth="1"/>
    <col min="6" max="6" width="14" customWidth="1"/>
    <col min="7" max="7" width="13.7109375" customWidth="1"/>
    <col min="8" max="8" width="12.28515625" customWidth="1"/>
    <col min="9" max="9" width="11.5703125" customWidth="1"/>
    <col min="10" max="10" width="14.5703125" customWidth="1"/>
    <col min="11" max="11" width="10.28515625" customWidth="1"/>
    <col min="12" max="12" width="12.42578125" customWidth="1"/>
    <col min="13" max="13" width="11.140625" customWidth="1"/>
    <col min="14" max="14" width="11.42578125" customWidth="1"/>
    <col min="15" max="15" width="12" customWidth="1"/>
    <col min="16" max="16" width="11.140625" customWidth="1"/>
    <col min="17" max="17" width="10.42578125" customWidth="1"/>
  </cols>
  <sheetData>
    <row r="1" spans="1:18" s="1143" customFormat="1" ht="15.75" x14ac:dyDescent="0.25">
      <c r="A1" s="390" t="s">
        <v>1946</v>
      </c>
    </row>
    <row r="3" spans="1:18" ht="15.75" x14ac:dyDescent="0.25">
      <c r="A3" s="113" t="s">
        <v>3215</v>
      </c>
      <c r="B3" s="21"/>
      <c r="C3" s="117"/>
      <c r="D3" s="117"/>
      <c r="E3" s="117"/>
      <c r="F3" s="117"/>
      <c r="G3" s="117"/>
      <c r="H3" s="117"/>
      <c r="I3" s="117"/>
      <c r="J3" s="117"/>
      <c r="K3" s="117"/>
      <c r="L3" s="117"/>
      <c r="M3" s="117"/>
      <c r="N3" s="117"/>
      <c r="O3" s="117"/>
      <c r="P3" s="117"/>
      <c r="Q3" s="263"/>
      <c r="R3" s="263"/>
    </row>
    <row r="4" spans="1:18" ht="15.75" x14ac:dyDescent="0.25">
      <c r="A4" s="117"/>
      <c r="B4" s="117"/>
      <c r="C4" s="117"/>
      <c r="D4" s="117"/>
      <c r="E4" s="117"/>
      <c r="F4" s="117"/>
      <c r="G4" s="117"/>
      <c r="I4" s="117"/>
      <c r="J4" s="117"/>
      <c r="K4" s="117"/>
      <c r="L4" s="117"/>
      <c r="M4" s="117"/>
      <c r="N4" s="117"/>
      <c r="O4" s="117"/>
      <c r="P4" s="117"/>
      <c r="Q4" s="168" t="s">
        <v>2453</v>
      </c>
      <c r="R4" s="263"/>
    </row>
    <row r="5" spans="1:18" ht="90.75" customHeight="1" x14ac:dyDescent="0.25">
      <c r="A5" s="2042" t="s">
        <v>65</v>
      </c>
      <c r="B5" s="2315" t="s">
        <v>2480</v>
      </c>
      <c r="C5" s="2304" t="s">
        <v>2473</v>
      </c>
      <c r="D5" s="2304"/>
      <c r="E5" s="2304"/>
      <c r="F5" s="2304" t="s">
        <v>2474</v>
      </c>
      <c r="G5" s="2304"/>
      <c r="H5" s="2304"/>
      <c r="I5" s="2304" t="s">
        <v>2475</v>
      </c>
      <c r="J5" s="2304"/>
      <c r="K5" s="2304"/>
      <c r="L5" s="2304" t="s">
        <v>2476</v>
      </c>
      <c r="M5" s="2304"/>
      <c r="N5" s="2304"/>
      <c r="O5" s="2304" t="s">
        <v>2477</v>
      </c>
      <c r="P5" s="2304"/>
      <c r="Q5" s="2304"/>
      <c r="R5" s="263"/>
    </row>
    <row r="6" spans="1:18" ht="47.25" x14ac:dyDescent="0.25">
      <c r="A6" s="2042"/>
      <c r="B6" s="2316"/>
      <c r="C6" s="267" t="s">
        <v>622</v>
      </c>
      <c r="D6" s="267" t="s">
        <v>623</v>
      </c>
      <c r="E6" s="267" t="s">
        <v>624</v>
      </c>
      <c r="F6" s="267" t="s">
        <v>2478</v>
      </c>
      <c r="G6" s="267" t="s">
        <v>2479</v>
      </c>
      <c r="H6" s="267" t="s">
        <v>624</v>
      </c>
      <c r="I6" s="267" t="s">
        <v>622</v>
      </c>
      <c r="J6" s="267" t="s">
        <v>623</v>
      </c>
      <c r="K6" s="267" t="s">
        <v>624</v>
      </c>
      <c r="L6" s="267" t="s">
        <v>622</v>
      </c>
      <c r="M6" s="267" t="s">
        <v>623</v>
      </c>
      <c r="N6" s="267" t="s">
        <v>624</v>
      </c>
      <c r="O6" s="267" t="s">
        <v>622</v>
      </c>
      <c r="P6" s="267" t="s">
        <v>623</v>
      </c>
      <c r="Q6" s="267" t="s">
        <v>624</v>
      </c>
      <c r="R6" s="263"/>
    </row>
    <row r="7" spans="1:18" ht="29.25" customHeight="1" x14ac:dyDescent="0.25">
      <c r="A7" s="1301" t="s">
        <v>66</v>
      </c>
      <c r="B7" s="2305">
        <v>100</v>
      </c>
      <c r="C7" s="1145">
        <v>2.5</v>
      </c>
      <c r="D7" s="1145">
        <v>50.7</v>
      </c>
      <c r="E7" s="1145">
        <v>20.7</v>
      </c>
      <c r="F7" s="1145">
        <v>4.5999999999999996</v>
      </c>
      <c r="G7" s="1145">
        <v>71.3</v>
      </c>
      <c r="H7" s="1145">
        <v>25.5</v>
      </c>
      <c r="I7" s="1145">
        <v>7.4</v>
      </c>
      <c r="J7" s="1145">
        <v>24.6</v>
      </c>
      <c r="K7" s="1145">
        <v>16.5</v>
      </c>
      <c r="L7" s="1145">
        <v>0.9</v>
      </c>
      <c r="M7" s="1145">
        <v>62.7</v>
      </c>
      <c r="N7" s="1145">
        <v>17.600000000000001</v>
      </c>
      <c r="O7" s="1145">
        <v>0.5</v>
      </c>
      <c r="P7" s="1145">
        <v>28.1</v>
      </c>
      <c r="Q7" s="1145">
        <v>6.4</v>
      </c>
      <c r="R7" s="263"/>
    </row>
    <row r="8" spans="1:18" ht="29.25" customHeight="1" x14ac:dyDescent="0.25">
      <c r="A8" s="1301" t="s">
        <v>67</v>
      </c>
      <c r="B8" s="2306"/>
      <c r="C8" s="1145">
        <v>6.7</v>
      </c>
      <c r="D8" s="1145">
        <v>49.3</v>
      </c>
      <c r="E8" s="1145">
        <v>26.4</v>
      </c>
      <c r="F8" s="1145">
        <v>8.1</v>
      </c>
      <c r="G8" s="1145">
        <v>53.8</v>
      </c>
      <c r="H8" s="1145">
        <v>28</v>
      </c>
      <c r="I8" s="1145">
        <v>12.4</v>
      </c>
      <c r="J8" s="1145">
        <v>24.8</v>
      </c>
      <c r="K8" s="1145">
        <v>18.399999999999999</v>
      </c>
      <c r="L8" s="1145">
        <v>3.7</v>
      </c>
      <c r="M8" s="1145">
        <v>42.3</v>
      </c>
      <c r="N8" s="1145">
        <v>21.2</v>
      </c>
      <c r="O8" s="1145">
        <v>1.5</v>
      </c>
      <c r="P8" s="1145">
        <v>27</v>
      </c>
      <c r="Q8" s="1145">
        <v>8.9</v>
      </c>
      <c r="R8" s="263"/>
    </row>
    <row r="9" spans="1:18" ht="29.25" customHeight="1" x14ac:dyDescent="0.25">
      <c r="A9" s="1301" t="s">
        <v>68</v>
      </c>
      <c r="B9" s="2306"/>
      <c r="C9" s="1145">
        <v>9.6</v>
      </c>
      <c r="D9" s="1145">
        <v>53.7</v>
      </c>
      <c r="E9" s="1145">
        <v>31.4</v>
      </c>
      <c r="F9" s="1145">
        <v>12.3</v>
      </c>
      <c r="G9" s="1145">
        <v>45.5</v>
      </c>
      <c r="H9" s="1145">
        <v>29.1</v>
      </c>
      <c r="I9" s="1145">
        <v>5.8</v>
      </c>
      <c r="J9" s="1145">
        <v>24.3</v>
      </c>
      <c r="K9" s="1145">
        <v>12.7</v>
      </c>
      <c r="L9" s="1145" t="s">
        <v>610</v>
      </c>
      <c r="M9" s="1145" t="s">
        <v>610</v>
      </c>
      <c r="N9" s="1145" t="s">
        <v>610</v>
      </c>
      <c r="O9" s="1145">
        <v>0.5</v>
      </c>
      <c r="P9" s="1145">
        <v>32.4</v>
      </c>
      <c r="Q9" s="1145">
        <v>12.7</v>
      </c>
      <c r="R9" s="263"/>
    </row>
    <row r="10" spans="1:18" ht="29.25" customHeight="1" x14ac:dyDescent="0.25">
      <c r="A10" s="1301" t="s">
        <v>69</v>
      </c>
      <c r="B10" s="2306"/>
      <c r="C10" s="1145">
        <v>13.3</v>
      </c>
      <c r="D10" s="1145">
        <v>59.6</v>
      </c>
      <c r="E10" s="1145">
        <v>38</v>
      </c>
      <c r="F10" s="1145">
        <v>5.8</v>
      </c>
      <c r="G10" s="1145">
        <v>59.9</v>
      </c>
      <c r="H10" s="1145">
        <v>28.9</v>
      </c>
      <c r="I10" s="1145">
        <v>2.9</v>
      </c>
      <c r="J10" s="1145">
        <v>17.8</v>
      </c>
      <c r="K10" s="1145">
        <v>10.9</v>
      </c>
      <c r="L10" s="1145">
        <v>3.7</v>
      </c>
      <c r="M10" s="1145">
        <v>48.3</v>
      </c>
      <c r="N10" s="1145">
        <v>26.5</v>
      </c>
      <c r="O10" s="1145">
        <v>1.1000000000000001</v>
      </c>
      <c r="P10" s="1145">
        <v>39.9</v>
      </c>
      <c r="Q10" s="1145">
        <v>16.8</v>
      </c>
      <c r="R10" s="263"/>
    </row>
    <row r="11" spans="1:18" ht="29.25" customHeight="1" x14ac:dyDescent="0.25">
      <c r="A11" s="1301" t="s">
        <v>51</v>
      </c>
      <c r="B11" s="2306"/>
      <c r="C11" s="1145">
        <v>10.9</v>
      </c>
      <c r="D11" s="1145">
        <v>76.900000000000006</v>
      </c>
      <c r="E11" s="1145">
        <v>57.8</v>
      </c>
      <c r="F11" s="1145">
        <v>7.3</v>
      </c>
      <c r="G11" s="1145">
        <v>42.9</v>
      </c>
      <c r="H11" s="1145">
        <v>26</v>
      </c>
      <c r="I11" s="1145">
        <v>6.5</v>
      </c>
      <c r="J11" s="1145">
        <v>34.799999999999997</v>
      </c>
      <c r="K11" s="1145">
        <v>14.2</v>
      </c>
      <c r="L11" s="1145">
        <v>6</v>
      </c>
      <c r="M11" s="1145">
        <v>65</v>
      </c>
      <c r="N11" s="1145">
        <v>42.8</v>
      </c>
      <c r="O11" s="1145">
        <v>4.9000000000000004</v>
      </c>
      <c r="P11" s="1145">
        <v>70.2</v>
      </c>
      <c r="Q11" s="1145">
        <v>40.799999999999997</v>
      </c>
      <c r="R11" s="263"/>
    </row>
    <row r="12" spans="1:18" ht="29.25" customHeight="1" x14ac:dyDescent="0.25">
      <c r="A12" s="1301" t="s">
        <v>70</v>
      </c>
      <c r="B12" s="2306"/>
      <c r="C12" s="1145">
        <v>56.6</v>
      </c>
      <c r="D12" s="1145">
        <v>71.3</v>
      </c>
      <c r="E12" s="1145">
        <v>66</v>
      </c>
      <c r="F12" s="1145">
        <v>8.1</v>
      </c>
      <c r="G12" s="1145">
        <v>43.8</v>
      </c>
      <c r="H12" s="1145">
        <v>29.7</v>
      </c>
      <c r="I12" s="1145">
        <v>8.3000000000000007</v>
      </c>
      <c r="J12" s="1145">
        <v>27.5</v>
      </c>
      <c r="K12" s="1145">
        <v>13.8</v>
      </c>
      <c r="L12" s="1145">
        <v>7.8</v>
      </c>
      <c r="M12" s="1145">
        <v>70.099999999999994</v>
      </c>
      <c r="N12" s="1145">
        <v>49.8</v>
      </c>
      <c r="O12" s="1145">
        <v>1.2</v>
      </c>
      <c r="P12" s="1145">
        <v>82.6</v>
      </c>
      <c r="Q12" s="1145">
        <v>54.5</v>
      </c>
      <c r="R12" s="263"/>
    </row>
    <row r="13" spans="1:18" ht="29.25" customHeight="1" x14ac:dyDescent="0.25">
      <c r="A13" s="1301" t="s">
        <v>71</v>
      </c>
      <c r="B13" s="2306"/>
      <c r="C13" s="1145" t="s">
        <v>610</v>
      </c>
      <c r="D13" s="1145" t="s">
        <v>610</v>
      </c>
      <c r="E13" s="1145" t="s">
        <v>610</v>
      </c>
      <c r="F13" s="1145">
        <v>8.1</v>
      </c>
      <c r="G13" s="1145">
        <v>46.6</v>
      </c>
      <c r="H13" s="1145">
        <v>28.2</v>
      </c>
      <c r="I13" s="1145">
        <v>11.2</v>
      </c>
      <c r="J13" s="1145">
        <v>35.1</v>
      </c>
      <c r="K13" s="1145">
        <v>17.3</v>
      </c>
      <c r="L13" s="1145">
        <v>3.1</v>
      </c>
      <c r="M13" s="1145">
        <v>82.2</v>
      </c>
      <c r="N13" s="1145">
        <v>51.9</v>
      </c>
      <c r="O13" s="1145">
        <v>0.1</v>
      </c>
      <c r="P13" s="1145">
        <v>90.3</v>
      </c>
      <c r="Q13" s="1145">
        <v>50.5</v>
      </c>
      <c r="R13" s="263"/>
    </row>
    <row r="14" spans="1:18" ht="29.25" customHeight="1" x14ac:dyDescent="0.25">
      <c r="A14" s="1301" t="s">
        <v>72</v>
      </c>
      <c r="B14" s="2306"/>
      <c r="C14" s="1145" t="s">
        <v>610</v>
      </c>
      <c r="D14" s="1145" t="s">
        <v>610</v>
      </c>
      <c r="E14" s="1145" t="s">
        <v>610</v>
      </c>
      <c r="F14" s="1145">
        <v>7.1</v>
      </c>
      <c r="G14" s="1145">
        <v>56.7</v>
      </c>
      <c r="H14" s="1145">
        <v>32.9</v>
      </c>
      <c r="I14" s="1145">
        <v>10.3</v>
      </c>
      <c r="J14" s="1145">
        <v>35.4</v>
      </c>
      <c r="K14" s="1145">
        <v>18.8</v>
      </c>
      <c r="L14" s="1145">
        <v>4</v>
      </c>
      <c r="M14" s="1145">
        <v>113.6</v>
      </c>
      <c r="N14" s="1145">
        <v>71.400000000000006</v>
      </c>
      <c r="O14" s="1145">
        <v>0.1</v>
      </c>
      <c r="P14" s="1145">
        <v>27.7</v>
      </c>
      <c r="Q14" s="1145">
        <v>1</v>
      </c>
      <c r="R14" s="263"/>
    </row>
    <row r="15" spans="1:18" ht="29.25" customHeight="1" x14ac:dyDescent="0.25">
      <c r="A15" s="1301" t="s">
        <v>73</v>
      </c>
      <c r="B15" s="2306"/>
      <c r="C15" s="1145" t="s">
        <v>610</v>
      </c>
      <c r="D15" s="1145" t="s">
        <v>610</v>
      </c>
      <c r="E15" s="1145" t="s">
        <v>610</v>
      </c>
      <c r="F15" s="1303">
        <v>11.1</v>
      </c>
      <c r="G15" s="1303">
        <v>67.3</v>
      </c>
      <c r="H15" s="1303">
        <v>32.9</v>
      </c>
      <c r="I15" s="1145">
        <v>10</v>
      </c>
      <c r="J15" s="1145">
        <v>21.9</v>
      </c>
      <c r="K15" s="1145">
        <v>14.5</v>
      </c>
      <c r="L15" s="1303">
        <v>14.6</v>
      </c>
      <c r="M15" s="1303">
        <v>99.9</v>
      </c>
      <c r="N15" s="1303">
        <v>54.3</v>
      </c>
      <c r="O15" s="1303">
        <v>5.7</v>
      </c>
      <c r="P15" s="1303">
        <v>87.5</v>
      </c>
      <c r="Q15" s="1303">
        <v>56.2</v>
      </c>
      <c r="R15" s="263"/>
    </row>
    <row r="16" spans="1:18" ht="29.25" customHeight="1" x14ac:dyDescent="0.25">
      <c r="A16" s="1301" t="s">
        <v>74</v>
      </c>
      <c r="B16" s="2306"/>
      <c r="C16" s="1145">
        <v>4.4000000000000004</v>
      </c>
      <c r="D16" s="1145">
        <v>71</v>
      </c>
      <c r="E16" s="1145">
        <v>45.9</v>
      </c>
      <c r="F16" s="1303">
        <v>8.4</v>
      </c>
      <c r="G16" s="1303">
        <v>87.9</v>
      </c>
      <c r="H16" s="1303">
        <v>45.8</v>
      </c>
      <c r="I16" s="1145">
        <v>6.6</v>
      </c>
      <c r="J16" s="1145">
        <v>21.8</v>
      </c>
      <c r="K16" s="1145">
        <v>14.2</v>
      </c>
      <c r="L16" s="1303">
        <v>8.9</v>
      </c>
      <c r="M16" s="1303">
        <v>83.4</v>
      </c>
      <c r="N16" s="1303">
        <v>50</v>
      </c>
      <c r="O16" s="1303">
        <v>12.5</v>
      </c>
      <c r="P16" s="1303">
        <v>92.9</v>
      </c>
      <c r="Q16" s="1303">
        <v>54</v>
      </c>
      <c r="R16" s="263"/>
    </row>
    <row r="17" spans="1:18" ht="29.25" customHeight="1" x14ac:dyDescent="0.25">
      <c r="A17" s="1301" t="s">
        <v>75</v>
      </c>
      <c r="B17" s="2306"/>
      <c r="C17" s="1145">
        <v>3</v>
      </c>
      <c r="D17" s="1145">
        <v>66.2</v>
      </c>
      <c r="E17" s="1145">
        <v>36.9</v>
      </c>
      <c r="F17" s="1303">
        <v>11.5</v>
      </c>
      <c r="G17" s="1303">
        <v>65</v>
      </c>
      <c r="H17" s="1303">
        <v>36.1</v>
      </c>
      <c r="I17" s="1145">
        <v>6.3</v>
      </c>
      <c r="J17" s="1145">
        <v>49.7</v>
      </c>
      <c r="K17" s="1145">
        <v>16.100000000000001</v>
      </c>
      <c r="L17" s="1303">
        <v>10.199999999999999</v>
      </c>
      <c r="M17" s="1303">
        <v>72.5</v>
      </c>
      <c r="N17" s="1303">
        <v>38.799999999999997</v>
      </c>
      <c r="O17" s="1303">
        <v>15.8</v>
      </c>
      <c r="P17" s="1303">
        <v>76</v>
      </c>
      <c r="Q17" s="1303">
        <v>41</v>
      </c>
      <c r="R17" s="263"/>
    </row>
    <row r="18" spans="1:18" ht="29.25" customHeight="1" x14ac:dyDescent="0.25">
      <c r="A18" s="1304" t="s">
        <v>76</v>
      </c>
      <c r="B18" s="2307"/>
      <c r="C18" s="1303">
        <v>4.5999999999999996</v>
      </c>
      <c r="D18" s="1303">
        <v>65.400000000000006</v>
      </c>
      <c r="E18" s="1303">
        <v>34.200000000000003</v>
      </c>
      <c r="F18" s="1303">
        <v>5.5</v>
      </c>
      <c r="G18" s="1303">
        <v>65.8</v>
      </c>
      <c r="H18" s="1303">
        <v>31.3</v>
      </c>
      <c r="I18" s="1303">
        <v>20.100000000000001</v>
      </c>
      <c r="J18" s="1303">
        <v>61.9</v>
      </c>
      <c r="K18" s="1303">
        <v>33</v>
      </c>
      <c r="L18" s="1303">
        <v>6.3</v>
      </c>
      <c r="M18" s="1303">
        <v>59.3</v>
      </c>
      <c r="N18" s="1303">
        <v>26.6</v>
      </c>
      <c r="O18" s="1303">
        <v>7.9</v>
      </c>
      <c r="P18" s="1303">
        <v>71</v>
      </c>
      <c r="Q18" s="1303">
        <v>32.9</v>
      </c>
      <c r="R18" s="263"/>
    </row>
    <row r="19" spans="1:18" ht="15.75" x14ac:dyDescent="0.25">
      <c r="A19" s="263"/>
      <c r="B19" s="263"/>
      <c r="C19" s="263"/>
      <c r="D19" s="263"/>
      <c r="E19" s="263"/>
      <c r="F19" s="263"/>
      <c r="G19" s="263"/>
      <c r="H19" s="263"/>
      <c r="I19" s="263"/>
      <c r="J19" s="263"/>
      <c r="K19" s="263"/>
      <c r="L19" s="263"/>
      <c r="M19" s="263"/>
      <c r="N19" s="263"/>
      <c r="O19" s="263"/>
      <c r="P19" s="263"/>
      <c r="Q19" s="263"/>
      <c r="R19" s="263"/>
    </row>
    <row r="20" spans="1:18" x14ac:dyDescent="0.25">
      <c r="A20" s="2318" t="s">
        <v>2449</v>
      </c>
      <c r="B20" s="2318"/>
      <c r="C20" s="2318"/>
      <c r="D20" s="2318"/>
      <c r="E20" s="2318"/>
      <c r="F20" s="2318"/>
      <c r="G20" s="2318"/>
      <c r="H20" s="2318"/>
    </row>
    <row r="21" spans="1:18" ht="18" x14ac:dyDescent="0.25">
      <c r="A21" s="731" t="s">
        <v>2451</v>
      </c>
      <c r="B21" s="36"/>
      <c r="C21" s="36"/>
      <c r="D21" s="36"/>
      <c r="E21" s="36"/>
      <c r="F21" s="36"/>
      <c r="G21" s="36"/>
      <c r="H21" s="36"/>
    </row>
    <row r="22" spans="1:18" x14ac:dyDescent="0.25">
      <c r="A22" s="36" t="s">
        <v>2450</v>
      </c>
      <c r="B22" s="36"/>
      <c r="C22" s="36"/>
      <c r="D22" s="36"/>
      <c r="E22" s="36"/>
      <c r="F22" s="36"/>
      <c r="G22" s="36"/>
      <c r="H22" s="36"/>
    </row>
  </sheetData>
  <mergeCells count="9">
    <mergeCell ref="A20:H20"/>
    <mergeCell ref="L5:N5"/>
    <mergeCell ref="O5:Q5"/>
    <mergeCell ref="B7:B18"/>
    <mergeCell ref="A5:A6"/>
    <mergeCell ref="B5:B6"/>
    <mergeCell ref="C5:E5"/>
    <mergeCell ref="F5:H5"/>
    <mergeCell ref="I5:K5"/>
  </mergeCells>
  <hyperlinks>
    <hyperlink ref="A1" location="'Table of content'!A1" display="Back to Table of Content"/>
  </hyperlinks>
  <pageMargins left="0.7" right="0.7" top="0.75" bottom="0.75" header="0.3" footer="0.3"/>
  <pageSetup scale="70"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N38"/>
  <sheetViews>
    <sheetView zoomScaleNormal="100" workbookViewId="0">
      <selection activeCell="A2" sqref="A2"/>
    </sheetView>
  </sheetViews>
  <sheetFormatPr defaultColWidth="9.140625" defaultRowHeight="20.25" x14ac:dyDescent="0.3"/>
  <cols>
    <col min="1" max="13" width="13" style="86" customWidth="1"/>
    <col min="14" max="14" width="13.28515625" style="287" customWidth="1"/>
    <col min="15" max="16384" width="9.140625" style="86"/>
  </cols>
  <sheetData>
    <row r="1" spans="1:14" x14ac:dyDescent="0.3">
      <c r="A1" s="390" t="s">
        <v>1946</v>
      </c>
      <c r="B1" s="90"/>
      <c r="C1" s="90"/>
      <c r="D1" s="90"/>
      <c r="E1" s="90"/>
      <c r="F1" s="90"/>
      <c r="G1" s="90"/>
      <c r="H1" s="90"/>
      <c r="I1" s="90"/>
      <c r="J1" s="90"/>
      <c r="K1" s="90"/>
      <c r="L1" s="90"/>
      <c r="M1" s="90"/>
      <c r="N1" s="310"/>
    </row>
    <row r="2" spans="1:14" x14ac:dyDescent="0.3">
      <c r="A2" s="1579" t="s">
        <v>3208</v>
      </c>
      <c r="B2" s="505"/>
      <c r="C2" s="505"/>
      <c r="D2" s="505"/>
      <c r="E2" s="505"/>
      <c r="F2" s="505"/>
      <c r="G2" s="505"/>
      <c r="H2" s="505"/>
      <c r="I2" s="505"/>
      <c r="J2" s="505"/>
      <c r="K2" s="505"/>
      <c r="L2" s="505"/>
      <c r="M2" s="505"/>
      <c r="N2" s="310"/>
    </row>
    <row r="3" spans="1:14" x14ac:dyDescent="0.3">
      <c r="A3" s="505"/>
      <c r="B3" s="505"/>
      <c r="C3" s="505"/>
      <c r="D3" s="505"/>
      <c r="E3" s="505"/>
      <c r="F3" s="505"/>
      <c r="G3" s="505"/>
      <c r="H3" s="505"/>
      <c r="I3" s="505"/>
      <c r="J3" s="505"/>
      <c r="K3" s="505"/>
      <c r="L3" s="2319" t="s">
        <v>533</v>
      </c>
      <c r="M3" s="2319"/>
      <c r="N3" s="310"/>
    </row>
    <row r="4" spans="1:14" ht="39.75" customHeight="1" x14ac:dyDescent="0.3">
      <c r="A4" s="506" t="s">
        <v>16</v>
      </c>
      <c r="B4" s="506" t="s">
        <v>66</v>
      </c>
      <c r="C4" s="506" t="s">
        <v>67</v>
      </c>
      <c r="D4" s="506" t="s">
        <v>68</v>
      </c>
      <c r="E4" s="506" t="s">
        <v>69</v>
      </c>
      <c r="F4" s="506" t="s">
        <v>51</v>
      </c>
      <c r="G4" s="506" t="s">
        <v>70</v>
      </c>
      <c r="H4" s="506" t="s">
        <v>71</v>
      </c>
      <c r="I4" s="506" t="s">
        <v>72</v>
      </c>
      <c r="J4" s="506" t="s">
        <v>73</v>
      </c>
      <c r="K4" s="506" t="s">
        <v>74</v>
      </c>
      <c r="L4" s="506" t="s">
        <v>75</v>
      </c>
      <c r="M4" s="506" t="s">
        <v>76</v>
      </c>
      <c r="N4" s="310"/>
    </row>
    <row r="5" spans="1:14" ht="39.75" customHeight="1" x14ac:dyDescent="0.3">
      <c r="A5" s="507">
        <v>2015</v>
      </c>
      <c r="B5" s="722">
        <v>399.56</v>
      </c>
      <c r="C5" s="722">
        <v>400.12</v>
      </c>
      <c r="D5" s="722">
        <v>400.57</v>
      </c>
      <c r="E5" s="722">
        <v>400.96</v>
      </c>
      <c r="F5" s="722">
        <v>400.91</v>
      </c>
      <c r="G5" s="722">
        <v>400.06</v>
      </c>
      <c r="H5" s="722">
        <v>398.37</v>
      </c>
      <c r="I5" s="722">
        <v>397.06</v>
      </c>
      <c r="J5" s="722">
        <v>397.34</v>
      </c>
      <c r="K5" s="722">
        <v>398.8</v>
      </c>
      <c r="L5" s="722">
        <v>400.37</v>
      </c>
      <c r="M5" s="722">
        <v>401.66</v>
      </c>
      <c r="N5" s="310"/>
    </row>
    <row r="6" spans="1:14" ht="39.75" customHeight="1" x14ac:dyDescent="0.3">
      <c r="A6" s="507">
        <v>2016</v>
      </c>
      <c r="B6" s="722">
        <v>402.61</v>
      </c>
      <c r="C6" s="722">
        <v>403.25</v>
      </c>
      <c r="D6" s="722">
        <v>403.84</v>
      </c>
      <c r="E6" s="722">
        <v>404.36</v>
      </c>
      <c r="F6" s="722">
        <v>404.4</v>
      </c>
      <c r="G6" s="722">
        <v>403.62</v>
      </c>
      <c r="H6" s="722">
        <v>402.1</v>
      </c>
      <c r="I6" s="722">
        <v>400.78</v>
      </c>
      <c r="J6" s="722">
        <v>400.95</v>
      </c>
      <c r="K6" s="722">
        <v>402.4</v>
      </c>
      <c r="L6" s="722">
        <v>403.76</v>
      </c>
      <c r="M6" s="722">
        <v>404.67</v>
      </c>
      <c r="N6" s="310"/>
    </row>
    <row r="7" spans="1:14" ht="39.75" customHeight="1" x14ac:dyDescent="0.3">
      <c r="A7" s="507">
        <v>2017</v>
      </c>
      <c r="B7" s="722">
        <v>405.32</v>
      </c>
      <c r="C7" s="722">
        <v>405.91</v>
      </c>
      <c r="D7" s="722">
        <v>406.32</v>
      </c>
      <c r="E7" s="722">
        <v>406.61</v>
      </c>
      <c r="F7" s="722">
        <v>406.65</v>
      </c>
      <c r="G7" s="722">
        <v>405.86</v>
      </c>
      <c r="H7" s="722">
        <v>404.11</v>
      </c>
      <c r="I7" s="722">
        <v>402.57</v>
      </c>
      <c r="J7" s="722">
        <v>402.66</v>
      </c>
      <c r="K7" s="722">
        <v>404.16</v>
      </c>
      <c r="L7" s="722">
        <v>405.7</v>
      </c>
      <c r="M7" s="722">
        <v>406.75</v>
      </c>
      <c r="N7" s="310"/>
    </row>
    <row r="8" spans="1:14" ht="39.75" customHeight="1" x14ac:dyDescent="0.3">
      <c r="A8" s="507">
        <v>2018</v>
      </c>
      <c r="B8" s="722">
        <v>407.53</v>
      </c>
      <c r="C8" s="722">
        <v>408.23</v>
      </c>
      <c r="D8" s="722">
        <v>408.77</v>
      </c>
      <c r="E8" s="722">
        <v>409.07</v>
      </c>
      <c r="F8" s="722">
        <v>408.93</v>
      </c>
      <c r="G8" s="722">
        <v>408.06</v>
      </c>
      <c r="H8" s="722">
        <v>406.49</v>
      </c>
      <c r="I8" s="722">
        <v>405.11</v>
      </c>
      <c r="J8" s="722">
        <v>405.18</v>
      </c>
      <c r="K8" s="722">
        <v>406.65</v>
      </c>
      <c r="L8" s="722">
        <v>408.12</v>
      </c>
      <c r="M8" s="722">
        <v>409.19</v>
      </c>
      <c r="N8" s="310"/>
    </row>
    <row r="9" spans="1:14" ht="39.75" customHeight="1" x14ac:dyDescent="0.3">
      <c r="A9" s="507">
        <v>2019</v>
      </c>
      <c r="B9" s="722">
        <v>409.92</v>
      </c>
      <c r="C9" s="722">
        <v>410.34</v>
      </c>
      <c r="D9" s="722">
        <v>410.89</v>
      </c>
      <c r="E9" s="722">
        <v>411.33</v>
      </c>
      <c r="F9" s="722">
        <v>411.34</v>
      </c>
      <c r="G9" s="722">
        <v>410.53</v>
      </c>
      <c r="H9" s="722">
        <v>408.88</v>
      </c>
      <c r="I9" s="722">
        <v>407.64</v>
      </c>
      <c r="J9" s="722">
        <v>407.92</v>
      </c>
      <c r="K9" s="722">
        <v>409.44</v>
      </c>
      <c r="L9" s="722">
        <v>410.87</v>
      </c>
      <c r="M9" s="722">
        <v>411.76</v>
      </c>
      <c r="N9" s="310"/>
    </row>
    <row r="10" spans="1:14" ht="39.75" customHeight="1" x14ac:dyDescent="0.3">
      <c r="A10" s="507">
        <v>2020</v>
      </c>
      <c r="B10" s="722">
        <v>412.43</v>
      </c>
      <c r="C10" s="722">
        <v>412.95</v>
      </c>
      <c r="D10" s="722">
        <v>413.44</v>
      </c>
      <c r="E10" s="722">
        <v>413.86</v>
      </c>
      <c r="F10" s="722">
        <v>413.81</v>
      </c>
      <c r="G10" s="722">
        <v>412.88</v>
      </c>
      <c r="H10" s="722">
        <v>411.17</v>
      </c>
      <c r="I10" s="722">
        <v>409.73</v>
      </c>
      <c r="J10" s="722">
        <v>410</v>
      </c>
      <c r="K10" s="722">
        <v>411.66</v>
      </c>
      <c r="L10" s="722">
        <v>413.25</v>
      </c>
      <c r="M10" s="722">
        <v>414.14</v>
      </c>
      <c r="N10" s="310"/>
    </row>
    <row r="11" spans="1:14" ht="39.75" customHeight="1" x14ac:dyDescent="0.3">
      <c r="A11" s="507">
        <v>2021</v>
      </c>
      <c r="B11" s="722">
        <v>414.74</v>
      </c>
      <c r="C11" s="722">
        <v>415.2</v>
      </c>
      <c r="D11" s="722">
        <v>415.49</v>
      </c>
      <c r="E11" s="722">
        <v>415.81</v>
      </c>
      <c r="F11" s="722">
        <v>416.01</v>
      </c>
      <c r="G11" s="722">
        <v>415.2</v>
      </c>
      <c r="H11" s="722">
        <v>413.45</v>
      </c>
      <c r="I11" s="722">
        <v>412.15</v>
      </c>
      <c r="J11" s="722">
        <v>412.38</v>
      </c>
      <c r="K11" s="722">
        <v>413.83</v>
      </c>
      <c r="L11" s="722">
        <v>415.58</v>
      </c>
      <c r="M11" s="722">
        <v>416.6</v>
      </c>
      <c r="N11" s="310"/>
    </row>
    <row r="12" spans="1:14" ht="39.75" customHeight="1" x14ac:dyDescent="0.3">
      <c r="A12" s="1543">
        <v>2022</v>
      </c>
      <c r="B12" s="1545">
        <v>417.18</v>
      </c>
      <c r="C12" s="1545">
        <v>417.64</v>
      </c>
      <c r="D12" s="1545">
        <v>418.16</v>
      </c>
      <c r="E12" s="1545">
        <v>418.58</v>
      </c>
      <c r="F12" s="1545">
        <v>418.45</v>
      </c>
      <c r="G12" s="1545">
        <v>417.43</v>
      </c>
      <c r="H12" s="1545">
        <v>415.68</v>
      </c>
      <c r="I12" s="1545">
        <v>414.41</v>
      </c>
      <c r="J12" s="1545">
        <v>414.63</v>
      </c>
      <c r="K12" s="1545">
        <v>416.14</v>
      </c>
      <c r="L12" s="1545">
        <v>417.77</v>
      </c>
      <c r="M12" s="1545">
        <v>418.8</v>
      </c>
      <c r="N12" s="310"/>
    </row>
    <row r="13" spans="1:14" ht="39.75" customHeight="1" x14ac:dyDescent="0.3">
      <c r="A13" s="1543">
        <v>2023</v>
      </c>
      <c r="B13" s="1545">
        <v>419.33</v>
      </c>
      <c r="C13" s="1545">
        <v>419.65</v>
      </c>
      <c r="D13" s="1545">
        <v>419.99</v>
      </c>
      <c r="E13" s="1545">
        <v>420.45</v>
      </c>
      <c r="F13" s="1545">
        <v>420.49</v>
      </c>
      <c r="G13" s="1545">
        <v>419.53</v>
      </c>
      <c r="H13" s="1545">
        <v>417.9</v>
      </c>
      <c r="I13" s="1545">
        <v>416.72</v>
      </c>
      <c r="J13" s="1545">
        <v>417.1</v>
      </c>
      <c r="K13" s="1545">
        <v>418.76</v>
      </c>
      <c r="L13" s="1545">
        <v>420.34</v>
      </c>
      <c r="M13" s="1545">
        <v>421.51</v>
      </c>
      <c r="N13" s="310"/>
    </row>
    <row r="14" spans="1:14" ht="39.75" customHeight="1" x14ac:dyDescent="0.3">
      <c r="A14" s="998">
        <v>2024</v>
      </c>
      <c r="B14" s="723">
        <v>422.8</v>
      </c>
      <c r="C14" s="723">
        <v>424.55</v>
      </c>
      <c r="D14" s="723">
        <v>425.38</v>
      </c>
      <c r="E14" s="723">
        <v>426.51</v>
      </c>
      <c r="F14" s="723">
        <v>426.9</v>
      </c>
      <c r="G14" s="723">
        <v>426.91</v>
      </c>
      <c r="H14" s="723">
        <v>425.55</v>
      </c>
      <c r="I14" s="723">
        <v>422.99</v>
      </c>
      <c r="J14" s="723">
        <v>422.03</v>
      </c>
      <c r="K14" s="723">
        <v>422.38</v>
      </c>
      <c r="L14" s="723">
        <v>423.85</v>
      </c>
      <c r="M14" s="723">
        <v>425.4</v>
      </c>
      <c r="N14" s="310"/>
    </row>
    <row r="15" spans="1:14" ht="26.25" customHeight="1" x14ac:dyDescent="0.3">
      <c r="A15" s="90" t="s">
        <v>532</v>
      </c>
      <c r="B15" s="90"/>
      <c r="C15" s="90"/>
      <c r="D15" s="90"/>
      <c r="E15" s="90"/>
      <c r="F15" s="90"/>
      <c r="G15" s="90"/>
      <c r="H15" s="90"/>
      <c r="I15" s="90"/>
      <c r="J15" s="90"/>
      <c r="K15" s="90"/>
      <c r="L15" s="90"/>
      <c r="M15" s="90"/>
      <c r="N15" s="310"/>
    </row>
    <row r="16" spans="1:14" s="87" customFormat="1" x14ac:dyDescent="0.3">
      <c r="A16" s="117" t="s">
        <v>2904</v>
      </c>
      <c r="N16" s="1580"/>
    </row>
    <row r="17" spans="2:14" x14ac:dyDescent="0.3">
      <c r="N17" s="310"/>
    </row>
    <row r="18" spans="2:14" x14ac:dyDescent="0.3">
      <c r="B18" s="1993"/>
      <c r="N18" s="310"/>
    </row>
    <row r="19" spans="2:14" x14ac:dyDescent="0.3">
      <c r="B19" s="1993"/>
      <c r="N19" s="310"/>
    </row>
    <row r="20" spans="2:14" x14ac:dyDescent="0.3">
      <c r="B20" s="1993"/>
      <c r="N20" s="310"/>
    </row>
    <row r="21" spans="2:14" x14ac:dyDescent="0.3">
      <c r="B21" s="1993"/>
      <c r="N21" s="310"/>
    </row>
    <row r="22" spans="2:14" x14ac:dyDescent="0.3">
      <c r="B22" s="1993"/>
      <c r="N22" s="310"/>
    </row>
    <row r="23" spans="2:14" x14ac:dyDescent="0.3">
      <c r="B23" s="1993"/>
      <c r="N23" s="310"/>
    </row>
    <row r="24" spans="2:14" x14ac:dyDescent="0.3">
      <c r="B24" s="1993"/>
      <c r="N24" s="310"/>
    </row>
    <row r="25" spans="2:14" x14ac:dyDescent="0.3">
      <c r="B25" s="1993"/>
      <c r="N25" s="310"/>
    </row>
    <row r="26" spans="2:14" x14ac:dyDescent="0.3">
      <c r="B26" s="1993"/>
      <c r="N26" s="310"/>
    </row>
    <row r="27" spans="2:14" x14ac:dyDescent="0.3">
      <c r="B27" s="1993"/>
      <c r="N27" s="310"/>
    </row>
    <row r="28" spans="2:14" x14ac:dyDescent="0.3">
      <c r="B28" s="1993"/>
      <c r="N28" s="310"/>
    </row>
    <row r="29" spans="2:14" x14ac:dyDescent="0.3">
      <c r="B29" s="1992"/>
      <c r="N29" s="310"/>
    </row>
    <row r="30" spans="2:14" x14ac:dyDescent="0.3">
      <c r="N30" s="310"/>
    </row>
    <row r="31" spans="2:14" x14ac:dyDescent="0.3">
      <c r="N31" s="310"/>
    </row>
    <row r="32" spans="2:14" x14ac:dyDescent="0.3">
      <c r="N32" s="310"/>
    </row>
    <row r="33" spans="1:14" x14ac:dyDescent="0.3">
      <c r="N33" s="310"/>
    </row>
    <row r="34" spans="1:14" x14ac:dyDescent="0.3">
      <c r="N34" s="310"/>
    </row>
    <row r="35" spans="1:14" x14ac:dyDescent="0.3">
      <c r="N35" s="310"/>
    </row>
    <row r="36" spans="1:14" x14ac:dyDescent="0.3">
      <c r="N36" s="310"/>
    </row>
    <row r="37" spans="1:14" x14ac:dyDescent="0.3">
      <c r="N37" s="310"/>
    </row>
    <row r="38" spans="1:14" x14ac:dyDescent="0.3">
      <c r="A38" s="87"/>
      <c r="N38" s="310"/>
    </row>
  </sheetData>
  <mergeCells count="1">
    <mergeCell ref="L3:M3"/>
  </mergeCells>
  <hyperlinks>
    <hyperlink ref="A1" location="'Table of content'!A1" display="Back to Table of Content"/>
  </hyperlinks>
  <printOptions horizontalCentered="1"/>
  <pageMargins left="0.5" right="0.25" top="0.71" bottom="0.25" header="0.21" footer="0.31496063000000002"/>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88"/>
  <sheetViews>
    <sheetView topLeftCell="A94" workbookViewId="0">
      <selection activeCell="A17" sqref="A17"/>
    </sheetView>
  </sheetViews>
  <sheetFormatPr defaultRowHeight="15" x14ac:dyDescent="0.25"/>
  <cols>
    <col min="1" max="1" width="105.5703125" customWidth="1"/>
    <col min="2" max="2" width="11.140625" customWidth="1"/>
  </cols>
  <sheetData>
    <row r="1" spans="1:1" ht="15.75" x14ac:dyDescent="0.25">
      <c r="A1" s="344" t="s">
        <v>1946</v>
      </c>
    </row>
    <row r="2" spans="1:1" ht="15.75" x14ac:dyDescent="0.25">
      <c r="A2" s="349" t="s">
        <v>1917</v>
      </c>
    </row>
    <row r="3" spans="1:1" ht="30.75" customHeight="1" x14ac:dyDescent="0.25">
      <c r="A3" s="351" t="s">
        <v>2023</v>
      </c>
    </row>
    <row r="4" spans="1:1" ht="61.5" customHeight="1" x14ac:dyDescent="0.25">
      <c r="A4" s="353" t="s">
        <v>2024</v>
      </c>
    </row>
    <row r="5" spans="1:1" ht="54" customHeight="1" x14ac:dyDescent="0.25">
      <c r="A5" s="353" t="s">
        <v>2025</v>
      </c>
    </row>
    <row r="6" spans="1:1" ht="15.75" x14ac:dyDescent="0.25">
      <c r="A6" s="351" t="s">
        <v>2017</v>
      </c>
    </row>
    <row r="7" spans="1:1" ht="37.5" customHeight="1" x14ac:dyDescent="0.25">
      <c r="A7" s="354" t="s">
        <v>2026</v>
      </c>
    </row>
    <row r="8" spans="1:1" ht="37.5" customHeight="1" x14ac:dyDescent="0.25">
      <c r="A8" s="354" t="s">
        <v>2027</v>
      </c>
    </row>
    <row r="9" spans="1:1" ht="48" customHeight="1" x14ac:dyDescent="0.25">
      <c r="A9" s="354" t="s">
        <v>2028</v>
      </c>
    </row>
    <row r="10" spans="1:1" ht="64.5" customHeight="1" x14ac:dyDescent="0.25">
      <c r="A10" s="354" t="s">
        <v>2029</v>
      </c>
    </row>
    <row r="11" spans="1:1" ht="106.5" customHeight="1" x14ac:dyDescent="0.25">
      <c r="A11" s="354" t="s">
        <v>2030</v>
      </c>
    </row>
    <row r="12" spans="1:1" ht="38.25" customHeight="1" x14ac:dyDescent="0.25">
      <c r="A12" s="355" t="s">
        <v>2031</v>
      </c>
    </row>
    <row r="13" spans="1:1" ht="42.75" customHeight="1" x14ac:dyDescent="0.25">
      <c r="A13" s="354" t="s">
        <v>2032</v>
      </c>
    </row>
    <row r="14" spans="1:1" ht="28.5" customHeight="1" x14ac:dyDescent="0.25">
      <c r="A14" s="356" t="s">
        <v>2033</v>
      </c>
    </row>
    <row r="15" spans="1:1" ht="25.5" customHeight="1" x14ac:dyDescent="0.25">
      <c r="A15" s="354" t="s">
        <v>2034</v>
      </c>
    </row>
    <row r="16" spans="1:1" ht="25.5" customHeight="1" x14ac:dyDescent="0.25">
      <c r="A16" s="354" t="s">
        <v>2035</v>
      </c>
    </row>
    <row r="17" spans="1:1" ht="86.25" customHeight="1" x14ac:dyDescent="0.25">
      <c r="A17" s="354" t="s">
        <v>2036</v>
      </c>
    </row>
    <row r="18" spans="1:1" ht="40.5" customHeight="1" x14ac:dyDescent="0.25">
      <c r="A18" s="354" t="s">
        <v>2037</v>
      </c>
    </row>
    <row r="19" spans="1:1" ht="51.75" customHeight="1" x14ac:dyDescent="0.25">
      <c r="A19" s="354" t="s">
        <v>2038</v>
      </c>
    </row>
    <row r="20" spans="1:1" ht="51.75" customHeight="1" x14ac:dyDescent="0.25">
      <c r="A20" s="354" t="s">
        <v>2039</v>
      </c>
    </row>
    <row r="21" spans="1:1" ht="34.5" customHeight="1" x14ac:dyDescent="0.25">
      <c r="A21" s="354" t="s">
        <v>2040</v>
      </c>
    </row>
    <row r="22" spans="1:1" ht="72.75" customHeight="1" x14ac:dyDescent="0.25">
      <c r="A22" s="354" t="s">
        <v>2041</v>
      </c>
    </row>
    <row r="23" spans="1:1" ht="43.5" customHeight="1" x14ac:dyDescent="0.25">
      <c r="A23" s="354" t="s">
        <v>2042</v>
      </c>
    </row>
    <row r="24" spans="1:1" ht="65.25" customHeight="1" x14ac:dyDescent="0.25">
      <c r="A24" s="354" t="s">
        <v>2043</v>
      </c>
    </row>
    <row r="25" spans="1:1" ht="42" customHeight="1" x14ac:dyDescent="0.25">
      <c r="A25" s="354" t="s">
        <v>2044</v>
      </c>
    </row>
    <row r="26" spans="1:1" ht="46.5" customHeight="1" x14ac:dyDescent="0.25">
      <c r="A26" s="354" t="s">
        <v>2045</v>
      </c>
    </row>
    <row r="27" spans="1:1" ht="42.75" customHeight="1" x14ac:dyDescent="0.25">
      <c r="A27" s="354" t="s">
        <v>2046</v>
      </c>
    </row>
    <row r="28" spans="1:1" ht="41.25" customHeight="1" x14ac:dyDescent="0.25">
      <c r="A28" s="354" t="s">
        <v>2047</v>
      </c>
    </row>
    <row r="29" spans="1:1" ht="40.5" customHeight="1" x14ac:dyDescent="0.25">
      <c r="A29" s="354" t="s">
        <v>2048</v>
      </c>
    </row>
    <row r="30" spans="1:1" ht="30.75" customHeight="1" x14ac:dyDescent="0.25">
      <c r="A30" s="354" t="s">
        <v>2049</v>
      </c>
    </row>
    <row r="31" spans="1:1" ht="32.25" customHeight="1" x14ac:dyDescent="0.25">
      <c r="A31" s="354" t="s">
        <v>2050</v>
      </c>
    </row>
    <row r="32" spans="1:1" ht="56.25" customHeight="1" x14ac:dyDescent="0.25">
      <c r="A32" s="354" t="s">
        <v>2051</v>
      </c>
    </row>
    <row r="33" spans="1:1" ht="44.25" customHeight="1" x14ac:dyDescent="0.25">
      <c r="A33" s="354" t="s">
        <v>2052</v>
      </c>
    </row>
    <row r="34" spans="1:1" ht="47.25" customHeight="1" x14ac:dyDescent="0.25">
      <c r="A34" s="354" t="s">
        <v>2053</v>
      </c>
    </row>
    <row r="35" spans="1:1" ht="27" customHeight="1" x14ac:dyDescent="0.25">
      <c r="A35" s="351" t="s">
        <v>2018</v>
      </c>
    </row>
    <row r="36" spans="1:1" ht="54" customHeight="1" x14ac:dyDescent="0.25">
      <c r="A36" s="354" t="s">
        <v>2054</v>
      </c>
    </row>
    <row r="37" spans="1:1" ht="54.75" customHeight="1" x14ac:dyDescent="0.25">
      <c r="A37" s="354" t="s">
        <v>2055</v>
      </c>
    </row>
    <row r="38" spans="1:1" ht="39" customHeight="1" x14ac:dyDescent="0.25">
      <c r="A38" s="354" t="s">
        <v>2056</v>
      </c>
    </row>
    <row r="39" spans="1:1" ht="37.5" customHeight="1" x14ac:dyDescent="0.25">
      <c r="A39" s="357" t="s">
        <v>2057</v>
      </c>
    </row>
    <row r="40" spans="1:1" ht="63" customHeight="1" x14ac:dyDescent="0.25">
      <c r="A40" s="357" t="s">
        <v>2058</v>
      </c>
    </row>
    <row r="41" spans="1:1" ht="30" customHeight="1" x14ac:dyDescent="0.25">
      <c r="A41" s="357" t="s">
        <v>2059</v>
      </c>
    </row>
    <row r="42" spans="1:1" ht="33.75" customHeight="1" x14ac:dyDescent="0.25">
      <c r="A42" s="354" t="s">
        <v>2060</v>
      </c>
    </row>
    <row r="43" spans="1:1" ht="32.25" customHeight="1" x14ac:dyDescent="0.25">
      <c r="A43" s="354" t="s">
        <v>2061</v>
      </c>
    </row>
    <row r="44" spans="1:1" ht="74.25" customHeight="1" x14ac:dyDescent="0.25">
      <c r="A44" s="354" t="s">
        <v>2062</v>
      </c>
    </row>
    <row r="45" spans="1:1" ht="37.5" customHeight="1" x14ac:dyDescent="0.25">
      <c r="A45" s="354" t="s">
        <v>2063</v>
      </c>
    </row>
    <row r="46" spans="1:1" ht="31.5" customHeight="1" x14ac:dyDescent="0.25">
      <c r="A46" s="354" t="s">
        <v>2064</v>
      </c>
    </row>
    <row r="47" spans="1:1" ht="59.25" customHeight="1" x14ac:dyDescent="0.25">
      <c r="A47" s="354" t="s">
        <v>2065</v>
      </c>
    </row>
    <row r="48" spans="1:1" ht="33.75" customHeight="1" x14ac:dyDescent="0.25">
      <c r="A48" s="354" t="s">
        <v>2066</v>
      </c>
    </row>
    <row r="49" spans="1:1" ht="45.75" customHeight="1" x14ac:dyDescent="0.25">
      <c r="A49" s="354" t="s">
        <v>2067</v>
      </c>
    </row>
    <row r="50" spans="1:1" ht="59.25" customHeight="1" x14ac:dyDescent="0.25">
      <c r="A50" s="354" t="s">
        <v>2068</v>
      </c>
    </row>
    <row r="51" spans="1:1" ht="36.75" customHeight="1" x14ac:dyDescent="0.25">
      <c r="A51" s="354" t="s">
        <v>2069</v>
      </c>
    </row>
    <row r="52" spans="1:1" ht="33.75" customHeight="1" x14ac:dyDescent="0.25">
      <c r="A52" s="354" t="s">
        <v>2070</v>
      </c>
    </row>
    <row r="53" spans="1:1" ht="33.75" customHeight="1" x14ac:dyDescent="0.25">
      <c r="A53" s="354" t="s">
        <v>2071</v>
      </c>
    </row>
    <row r="54" spans="1:1" ht="57.75" customHeight="1" x14ac:dyDescent="0.25">
      <c r="A54" s="354" t="s">
        <v>2072</v>
      </c>
    </row>
    <row r="55" spans="1:1" ht="39" customHeight="1" x14ac:dyDescent="0.25">
      <c r="A55" s="354" t="s">
        <v>2073</v>
      </c>
    </row>
    <row r="56" spans="1:1" ht="26.25" customHeight="1" x14ac:dyDescent="0.25">
      <c r="A56" s="351" t="s">
        <v>2019</v>
      </c>
    </row>
    <row r="57" spans="1:1" ht="59.25" customHeight="1" x14ac:dyDescent="0.25">
      <c r="A57" s="358" t="s">
        <v>2074</v>
      </c>
    </row>
    <row r="58" spans="1:1" ht="60.75" customHeight="1" x14ac:dyDescent="0.25">
      <c r="A58" s="354" t="s">
        <v>2075</v>
      </c>
    </row>
    <row r="59" spans="1:1" ht="51.75" customHeight="1" x14ac:dyDescent="0.25">
      <c r="A59" s="354" t="s">
        <v>2076</v>
      </c>
    </row>
    <row r="60" spans="1:1" ht="35.25" customHeight="1" x14ac:dyDescent="0.25">
      <c r="A60" s="354" t="s">
        <v>2077</v>
      </c>
    </row>
    <row r="61" spans="1:1" ht="139.5" customHeight="1" x14ac:dyDescent="0.25">
      <c r="A61" s="352" t="s">
        <v>2078</v>
      </c>
    </row>
    <row r="62" spans="1:1" ht="63" customHeight="1" x14ac:dyDescent="0.25">
      <c r="A62" s="356" t="s">
        <v>2079</v>
      </c>
    </row>
    <row r="63" spans="1:1" ht="15.75" x14ac:dyDescent="0.25">
      <c r="A63" s="350"/>
    </row>
    <row r="64" spans="1:1" ht="30" customHeight="1" x14ac:dyDescent="0.25">
      <c r="A64" s="338" t="s">
        <v>2356</v>
      </c>
    </row>
    <row r="65" spans="1:1" ht="30" customHeight="1" x14ac:dyDescent="0.35">
      <c r="A65" s="171" t="s">
        <v>2357</v>
      </c>
    </row>
    <row r="66" spans="1:1" ht="30" customHeight="1" x14ac:dyDescent="0.35">
      <c r="A66" s="171" t="s">
        <v>2366</v>
      </c>
    </row>
    <row r="67" spans="1:1" ht="30" customHeight="1" x14ac:dyDescent="0.35">
      <c r="A67" s="171" t="s">
        <v>2358</v>
      </c>
    </row>
    <row r="68" spans="1:1" ht="30" customHeight="1" x14ac:dyDescent="0.25">
      <c r="A68" s="171" t="s">
        <v>2359</v>
      </c>
    </row>
    <row r="69" spans="1:1" ht="30" customHeight="1" x14ac:dyDescent="0.25">
      <c r="A69" s="171" t="s">
        <v>2360</v>
      </c>
    </row>
    <row r="70" spans="1:1" ht="32.25" customHeight="1" x14ac:dyDescent="0.25">
      <c r="A70" s="171" t="s">
        <v>2363</v>
      </c>
    </row>
    <row r="71" spans="1:1" ht="32.25" customHeight="1" x14ac:dyDescent="0.25">
      <c r="A71" s="171" t="s">
        <v>2361</v>
      </c>
    </row>
    <row r="72" spans="1:1" ht="34.5" customHeight="1" x14ac:dyDescent="0.25">
      <c r="A72" s="171" t="s">
        <v>2362</v>
      </c>
    </row>
    <row r="73" spans="1:1" ht="32.25" customHeight="1" x14ac:dyDescent="0.25">
      <c r="A73" s="171" t="s">
        <v>2365</v>
      </c>
    </row>
    <row r="74" spans="1:1" ht="33.75" customHeight="1" x14ac:dyDescent="0.25">
      <c r="A74" s="171" t="s">
        <v>2364</v>
      </c>
    </row>
    <row r="75" spans="1:1" ht="31.5" customHeight="1" x14ac:dyDescent="0.25">
      <c r="A75" s="359" t="s">
        <v>2020</v>
      </c>
    </row>
    <row r="76" spans="1:1" ht="33" customHeight="1" x14ac:dyDescent="0.25">
      <c r="A76" s="354" t="s">
        <v>2080</v>
      </c>
    </row>
    <row r="77" spans="1:1" ht="33" customHeight="1" x14ac:dyDescent="0.25">
      <c r="A77" s="875" t="s">
        <v>2081</v>
      </c>
    </row>
    <row r="78" spans="1:1" ht="33" customHeight="1" x14ac:dyDescent="0.25">
      <c r="A78" s="876" t="s">
        <v>2082</v>
      </c>
    </row>
    <row r="79" spans="1:1" ht="33" customHeight="1" x14ac:dyDescent="0.25">
      <c r="A79" s="876" t="s">
        <v>2083</v>
      </c>
    </row>
    <row r="80" spans="1:1" ht="33" customHeight="1" x14ac:dyDescent="0.25">
      <c r="A80" s="875" t="s">
        <v>2084</v>
      </c>
    </row>
    <row r="81" spans="1:1" ht="33" customHeight="1" x14ac:dyDescent="0.25">
      <c r="A81" s="875" t="s">
        <v>2085</v>
      </c>
    </row>
    <row r="82" spans="1:1" ht="21" customHeight="1" x14ac:dyDescent="0.25">
      <c r="A82" s="360" t="s">
        <v>2021</v>
      </c>
    </row>
    <row r="83" spans="1:1" ht="60.75" customHeight="1" x14ac:dyDescent="0.25">
      <c r="A83" s="356" t="s">
        <v>2086</v>
      </c>
    </row>
    <row r="84" spans="1:1" ht="46.5" customHeight="1" x14ac:dyDescent="0.25">
      <c r="A84" s="356" t="s">
        <v>2087</v>
      </c>
    </row>
    <row r="85" spans="1:1" ht="47.25" customHeight="1" x14ac:dyDescent="0.25">
      <c r="A85" s="356" t="s">
        <v>2088</v>
      </c>
    </row>
    <row r="86" spans="1:1" ht="33.75" customHeight="1" x14ac:dyDescent="0.25">
      <c r="A86" s="360" t="s">
        <v>2022</v>
      </c>
    </row>
    <row r="87" spans="1:1" ht="45.75" customHeight="1" x14ac:dyDescent="0.25">
      <c r="A87" s="1041" t="s">
        <v>2089</v>
      </c>
    </row>
    <row r="88" spans="1:1" ht="43.5" customHeight="1" x14ac:dyDescent="0.25">
      <c r="A88" s="1041" t="s">
        <v>2090</v>
      </c>
    </row>
  </sheetData>
  <hyperlinks>
    <hyperlink ref="A1" location="'Table of content'!A1" display="Back to Table of Content"/>
  </hyperlinks>
  <pageMargins left="0.36" right="0.06" top="0.48" bottom="0.4" header="0.3" footer="0.17"/>
  <pageSetup paperSize="9" scale="9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24"/>
  <sheetViews>
    <sheetView zoomScaleNormal="100" workbookViewId="0">
      <selection activeCell="A20" sqref="A20:XFD33"/>
    </sheetView>
  </sheetViews>
  <sheetFormatPr defaultColWidth="9.140625" defaultRowHeight="15" x14ac:dyDescent="0.25"/>
  <cols>
    <col min="1" max="12" width="12" style="23" customWidth="1"/>
    <col min="13" max="13" width="13" style="23" customWidth="1"/>
    <col min="14" max="14" width="7.42578125" style="23" customWidth="1"/>
    <col min="15" max="16384" width="9.140625" style="23"/>
  </cols>
  <sheetData>
    <row r="1" spans="1:14" s="1147" customFormat="1" ht="15.75" x14ac:dyDescent="0.25">
      <c r="A1" s="390" t="s">
        <v>1946</v>
      </c>
      <c r="B1" s="1110"/>
      <c r="C1" s="1110"/>
      <c r="D1" s="1110"/>
      <c r="E1" s="1110"/>
      <c r="F1" s="1110"/>
      <c r="G1" s="1110"/>
      <c r="H1" s="1110"/>
      <c r="I1" s="1110"/>
      <c r="J1" s="1110"/>
      <c r="K1" s="1110"/>
      <c r="L1" s="1110"/>
      <c r="M1" s="1110"/>
      <c r="N1" s="1146"/>
    </row>
    <row r="2" spans="1:14" ht="18" customHeight="1" x14ac:dyDescent="0.3">
      <c r="A2" s="1579" t="s">
        <v>3209</v>
      </c>
      <c r="B2" s="505"/>
      <c r="C2" s="505"/>
      <c r="D2" s="505"/>
      <c r="E2" s="505"/>
      <c r="F2" s="505"/>
      <c r="G2" s="505"/>
      <c r="H2" s="505"/>
      <c r="I2" s="505"/>
      <c r="J2" s="505"/>
      <c r="K2" s="866"/>
      <c r="L2" s="866"/>
      <c r="M2" s="505"/>
      <c r="N2" s="115"/>
    </row>
    <row r="3" spans="1:14" ht="15.75" x14ac:dyDescent="0.25">
      <c r="A3" s="505"/>
      <c r="B3" s="505"/>
      <c r="C3" s="505"/>
      <c r="D3" s="505"/>
      <c r="E3" s="505"/>
      <c r="F3" s="505"/>
      <c r="G3" s="505"/>
      <c r="H3" s="505"/>
      <c r="I3" s="505"/>
      <c r="J3" s="505"/>
      <c r="K3" s="505"/>
      <c r="L3" s="2319" t="s">
        <v>567</v>
      </c>
      <c r="M3" s="2319"/>
      <c r="N3" s="115"/>
    </row>
    <row r="4" spans="1:14" ht="44.25" customHeight="1" x14ac:dyDescent="0.25">
      <c r="A4" s="506" t="s">
        <v>16</v>
      </c>
      <c r="B4" s="506" t="s">
        <v>66</v>
      </c>
      <c r="C4" s="506" t="s">
        <v>67</v>
      </c>
      <c r="D4" s="506" t="s">
        <v>68</v>
      </c>
      <c r="E4" s="506" t="s">
        <v>69</v>
      </c>
      <c r="F4" s="506" t="s">
        <v>51</v>
      </c>
      <c r="G4" s="506" t="s">
        <v>70</v>
      </c>
      <c r="H4" s="506" t="s">
        <v>71</v>
      </c>
      <c r="I4" s="506" t="s">
        <v>72</v>
      </c>
      <c r="J4" s="506" t="s">
        <v>73</v>
      </c>
      <c r="K4" s="506" t="s">
        <v>74</v>
      </c>
      <c r="L4" s="506" t="s">
        <v>75</v>
      </c>
      <c r="M4" s="506" t="s">
        <v>76</v>
      </c>
      <c r="N4" s="115"/>
    </row>
    <row r="5" spans="1:14" ht="39.75" customHeight="1" x14ac:dyDescent="0.25">
      <c r="A5" s="507">
        <v>2015</v>
      </c>
      <c r="B5" s="724">
        <v>1833.07</v>
      </c>
      <c r="C5" s="724">
        <v>1833</v>
      </c>
      <c r="D5" s="724">
        <v>1833.2</v>
      </c>
      <c r="E5" s="724">
        <v>1833.15</v>
      </c>
      <c r="F5" s="724">
        <v>1831.68</v>
      </c>
      <c r="G5" s="724">
        <v>1827.23</v>
      </c>
      <c r="H5" s="724">
        <v>1824.69</v>
      </c>
      <c r="I5" s="724">
        <v>1829.19</v>
      </c>
      <c r="J5" s="724">
        <v>1836.24</v>
      </c>
      <c r="K5" s="724">
        <v>1841.39</v>
      </c>
      <c r="L5" s="724">
        <v>1844.7</v>
      </c>
      <c r="M5" s="724">
        <v>1844.89</v>
      </c>
      <c r="N5" s="115"/>
    </row>
    <row r="6" spans="1:14" ht="39.75" customHeight="1" x14ac:dyDescent="0.25">
      <c r="A6" s="507">
        <v>2016</v>
      </c>
      <c r="B6" s="724">
        <v>1842.4</v>
      </c>
      <c r="C6" s="724">
        <v>1841.65</v>
      </c>
      <c r="D6" s="724">
        <v>1842.99</v>
      </c>
      <c r="E6" s="724">
        <v>1843.74</v>
      </c>
      <c r="F6" s="724">
        <v>1842.14</v>
      </c>
      <c r="G6" s="724">
        <v>1837.82</v>
      </c>
      <c r="H6" s="724">
        <v>1834.16</v>
      </c>
      <c r="I6" s="724">
        <v>1836.72</v>
      </c>
      <c r="J6" s="724">
        <v>1844.17</v>
      </c>
      <c r="K6" s="724">
        <v>1849.85</v>
      </c>
      <c r="L6" s="724">
        <v>1851.46</v>
      </c>
      <c r="M6" s="724">
        <v>1851.05</v>
      </c>
      <c r="N6" s="115"/>
    </row>
    <row r="7" spans="1:14" ht="39.75" customHeight="1" x14ac:dyDescent="0.25">
      <c r="A7" s="507">
        <v>2017</v>
      </c>
      <c r="B7" s="724">
        <v>1849.67</v>
      </c>
      <c r="C7" s="724">
        <v>1848.4</v>
      </c>
      <c r="D7" s="724">
        <v>1848.18</v>
      </c>
      <c r="E7" s="724">
        <v>1848.53</v>
      </c>
      <c r="F7" s="724">
        <v>1847.16</v>
      </c>
      <c r="G7" s="724">
        <v>1842.93</v>
      </c>
      <c r="H7" s="724">
        <v>1840.38</v>
      </c>
      <c r="I7" s="724">
        <v>1844.65</v>
      </c>
      <c r="J7" s="724">
        <v>1852.7</v>
      </c>
      <c r="K7" s="724">
        <v>1857.96</v>
      </c>
      <c r="L7" s="724">
        <v>1858.53</v>
      </c>
      <c r="M7" s="724">
        <v>1856.5</v>
      </c>
      <c r="N7" s="115"/>
    </row>
    <row r="8" spans="1:14" ht="39.75" customHeight="1" x14ac:dyDescent="0.25">
      <c r="A8" s="507">
        <v>2018</v>
      </c>
      <c r="B8" s="724">
        <v>1854.42</v>
      </c>
      <c r="C8" s="724">
        <v>1854.99</v>
      </c>
      <c r="D8" s="724">
        <v>1856.87</v>
      </c>
      <c r="E8" s="724">
        <v>1856.68</v>
      </c>
      <c r="F8" s="724">
        <v>1854.83</v>
      </c>
      <c r="G8" s="724">
        <v>1852</v>
      </c>
      <c r="H8" s="724">
        <v>1849.08</v>
      </c>
      <c r="I8" s="724">
        <v>1851.96</v>
      </c>
      <c r="J8" s="724">
        <v>1860.47</v>
      </c>
      <c r="K8" s="724">
        <v>1865.73</v>
      </c>
      <c r="L8" s="724">
        <v>1866.27</v>
      </c>
      <c r="M8" s="724">
        <v>1866.02</v>
      </c>
      <c r="N8" s="115"/>
    </row>
    <row r="9" spans="1:14" ht="39.75" customHeight="1" x14ac:dyDescent="0.25">
      <c r="A9" s="507">
        <v>2019</v>
      </c>
      <c r="B9" s="724">
        <v>1864.96</v>
      </c>
      <c r="C9" s="724">
        <v>1865.04</v>
      </c>
      <c r="D9" s="724">
        <v>1866.31</v>
      </c>
      <c r="E9" s="724">
        <v>1865.3</v>
      </c>
      <c r="F9" s="724">
        <v>1861.99</v>
      </c>
      <c r="G9" s="724">
        <v>1858.78</v>
      </c>
      <c r="H9" s="724">
        <v>1858.23</v>
      </c>
      <c r="I9" s="724">
        <v>1862.94</v>
      </c>
      <c r="J9" s="724">
        <v>1870.77</v>
      </c>
      <c r="K9" s="724">
        <v>1875.36</v>
      </c>
      <c r="L9" s="724">
        <v>1875.58</v>
      </c>
      <c r="M9" s="724">
        <v>1874.68</v>
      </c>
      <c r="N9" s="115"/>
    </row>
    <row r="10" spans="1:14" ht="39.75" customHeight="1" x14ac:dyDescent="0.25">
      <c r="A10" s="507">
        <v>2020</v>
      </c>
      <c r="B10" s="724">
        <v>1873.12</v>
      </c>
      <c r="C10" s="724">
        <v>1872.76</v>
      </c>
      <c r="D10" s="724">
        <v>1874.72</v>
      </c>
      <c r="E10" s="724">
        <v>1875.86</v>
      </c>
      <c r="F10" s="724">
        <v>1874.33</v>
      </c>
      <c r="G10" s="724">
        <v>1871.86</v>
      </c>
      <c r="H10" s="724">
        <v>1871.49</v>
      </c>
      <c r="I10" s="724">
        <v>1876.56</v>
      </c>
      <c r="J10" s="724">
        <v>1884.67</v>
      </c>
      <c r="K10" s="724">
        <v>1890.07</v>
      </c>
      <c r="L10" s="724">
        <v>1891.94</v>
      </c>
      <c r="M10" s="724">
        <v>1891.78</v>
      </c>
      <c r="N10" s="115"/>
    </row>
    <row r="11" spans="1:14" ht="39.75" customHeight="1" x14ac:dyDescent="0.25">
      <c r="A11" s="507">
        <v>2021</v>
      </c>
      <c r="B11" s="724">
        <v>1889.47</v>
      </c>
      <c r="C11" s="724">
        <v>1887.54</v>
      </c>
      <c r="D11" s="724">
        <v>1888.7</v>
      </c>
      <c r="E11" s="724">
        <v>1891.22</v>
      </c>
      <c r="F11" s="724">
        <v>1891.63</v>
      </c>
      <c r="G11" s="724">
        <v>1888.44</v>
      </c>
      <c r="H11" s="724">
        <v>1886.36</v>
      </c>
      <c r="I11" s="724">
        <v>1892.64</v>
      </c>
      <c r="J11" s="724">
        <v>1902.62</v>
      </c>
      <c r="K11" s="724">
        <v>1907.98</v>
      </c>
      <c r="L11" s="724">
        <v>1909.53</v>
      </c>
      <c r="M11" s="724">
        <v>1908.76</v>
      </c>
      <c r="N11" s="115"/>
    </row>
    <row r="12" spans="1:14" ht="39.75" customHeight="1" x14ac:dyDescent="0.25">
      <c r="A12" s="507">
        <v>2022</v>
      </c>
      <c r="B12" s="724">
        <v>1907.45</v>
      </c>
      <c r="C12" s="724">
        <v>1907.75</v>
      </c>
      <c r="D12" s="724">
        <v>1909.03</v>
      </c>
      <c r="E12" s="724">
        <v>1909.54</v>
      </c>
      <c r="F12" s="724">
        <v>1907.8</v>
      </c>
      <c r="G12" s="724">
        <v>1905.17</v>
      </c>
      <c r="H12" s="724">
        <v>1904.4</v>
      </c>
      <c r="I12" s="724">
        <v>1908.77</v>
      </c>
      <c r="J12" s="724">
        <v>1915.43</v>
      </c>
      <c r="K12" s="724">
        <v>1919.87</v>
      </c>
      <c r="L12" s="724">
        <v>1923.62</v>
      </c>
      <c r="M12" s="724">
        <v>1924.72</v>
      </c>
      <c r="N12" s="115"/>
    </row>
    <row r="13" spans="1:14" ht="39.75" customHeight="1" x14ac:dyDescent="0.25">
      <c r="A13" s="1543">
        <v>2023</v>
      </c>
      <c r="B13" s="1544">
        <v>2023.0419999999999</v>
      </c>
      <c r="C13" s="1544">
        <v>2023.125</v>
      </c>
      <c r="D13" s="1544">
        <v>2023.2080000000001</v>
      </c>
      <c r="E13" s="1544">
        <v>2023.2919999999999</v>
      </c>
      <c r="F13" s="1544">
        <v>2023.375</v>
      </c>
      <c r="G13" s="1544">
        <v>2023.4580000000001</v>
      </c>
      <c r="H13" s="1544">
        <v>2023.5419999999999</v>
      </c>
      <c r="I13" s="1544">
        <v>2023.625</v>
      </c>
      <c r="J13" s="1544">
        <v>2023.7080000000001</v>
      </c>
      <c r="K13" s="1544">
        <v>2023.7919999999999</v>
      </c>
      <c r="L13" s="1544">
        <v>2023.875</v>
      </c>
      <c r="M13" s="1544">
        <v>2023.9580000000001</v>
      </c>
      <c r="N13" s="115"/>
    </row>
    <row r="14" spans="1:14" ht="39.75" customHeight="1" x14ac:dyDescent="0.25">
      <c r="A14" s="998">
        <v>2024</v>
      </c>
      <c r="B14" s="1994">
        <v>2024.0419999999999</v>
      </c>
      <c r="C14" s="1994">
        <v>2024.125</v>
      </c>
      <c r="D14" s="1994">
        <v>2024.2080000000001</v>
      </c>
      <c r="E14" s="1994">
        <v>2024.2919999999999</v>
      </c>
      <c r="F14" s="1994">
        <v>2024.375</v>
      </c>
      <c r="G14" s="1994">
        <v>2024.4580000000001</v>
      </c>
      <c r="H14" s="1994">
        <v>2024.5419999999999</v>
      </c>
      <c r="I14" s="1994">
        <v>2024.625</v>
      </c>
      <c r="J14" s="1994">
        <v>2024.7080000000001</v>
      </c>
      <c r="K14" s="1994">
        <v>2024.7919999999999</v>
      </c>
      <c r="L14" s="1994">
        <v>2024.875</v>
      </c>
      <c r="M14" s="1994">
        <v>2024.9580000000001</v>
      </c>
      <c r="N14" s="115"/>
    </row>
    <row r="15" spans="1:14" ht="15.75" x14ac:dyDescent="0.25">
      <c r="A15" s="90" t="s">
        <v>532</v>
      </c>
      <c r="B15" s="90"/>
      <c r="C15" s="90"/>
      <c r="D15" s="90"/>
      <c r="E15" s="90"/>
      <c r="F15" s="90"/>
      <c r="G15" s="90"/>
      <c r="H15" s="90"/>
      <c r="J15" s="90"/>
      <c r="K15" s="90"/>
      <c r="L15" s="90"/>
      <c r="N15" s="115"/>
    </row>
    <row r="16" spans="1:14" ht="18.75" x14ac:dyDescent="0.25">
      <c r="A16" s="90" t="s">
        <v>2109</v>
      </c>
      <c r="N16" s="115"/>
    </row>
    <row r="17" spans="1:14" ht="18.75" x14ac:dyDescent="0.25">
      <c r="A17" s="120" t="s">
        <v>2905</v>
      </c>
      <c r="N17" s="115"/>
    </row>
    <row r="18" spans="1:14" x14ac:dyDescent="0.25">
      <c r="N18" s="115"/>
    </row>
    <row r="19" spans="1:14" x14ac:dyDescent="0.25">
      <c r="N19" s="115"/>
    </row>
    <row r="22" spans="1:14" x14ac:dyDescent="0.25">
      <c r="A22" s="52"/>
    </row>
    <row r="24" spans="1:14" x14ac:dyDescent="0.25">
      <c r="A24" s="44"/>
    </row>
  </sheetData>
  <mergeCells count="1">
    <mergeCell ref="L3:M3"/>
  </mergeCells>
  <hyperlinks>
    <hyperlink ref="A1" location="'Table of content'!A1" display="Back to Table of Content"/>
  </hyperlinks>
  <printOptions horizontalCentered="1"/>
  <pageMargins left="0.5" right="0.25" top="0.71" bottom="0.25" header="0.21" footer="0.31496063000000002"/>
  <pageSetup paperSize="9" scale="8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K31"/>
  <sheetViews>
    <sheetView topLeftCell="A10" zoomScaleNormal="100" workbookViewId="0">
      <selection activeCell="F10" sqref="F10"/>
    </sheetView>
  </sheetViews>
  <sheetFormatPr defaultColWidth="9.140625" defaultRowHeight="15" x14ac:dyDescent="0.25"/>
  <cols>
    <col min="1" max="1" width="37.140625" style="23" customWidth="1"/>
    <col min="2" max="2" width="9.7109375" style="59" customWidth="1"/>
    <col min="3" max="3" width="10.5703125" style="23" customWidth="1"/>
    <col min="4" max="5" width="10.140625" style="23" customWidth="1"/>
    <col min="6" max="6" width="10.28515625" style="23" customWidth="1"/>
    <col min="7" max="7" width="10.42578125" style="23" customWidth="1"/>
    <col min="8" max="8" width="10.28515625" style="23" customWidth="1"/>
    <col min="9" max="10" width="10.7109375" style="23" customWidth="1"/>
    <col min="11" max="11" width="7.140625" style="23" customWidth="1"/>
    <col min="12" max="16384" width="9.140625" style="23"/>
  </cols>
  <sheetData>
    <row r="1" spans="1:11" ht="15.75" x14ac:dyDescent="0.25">
      <c r="A1" s="390" t="s">
        <v>1946</v>
      </c>
      <c r="B1" s="509"/>
      <c r="C1" s="90"/>
      <c r="D1" s="90"/>
      <c r="E1" s="90"/>
      <c r="F1" s="90"/>
      <c r="G1" s="90"/>
      <c r="H1" s="90"/>
      <c r="I1" s="90"/>
      <c r="J1" s="90"/>
    </row>
    <row r="2" spans="1:11" ht="15.75" x14ac:dyDescent="0.25">
      <c r="A2" s="278" t="s">
        <v>3107</v>
      </c>
      <c r="B2" s="509"/>
      <c r="C2" s="90"/>
      <c r="D2" s="90"/>
      <c r="E2" s="90"/>
      <c r="F2" s="90"/>
      <c r="G2" s="90"/>
      <c r="H2" s="90"/>
      <c r="I2" s="90"/>
      <c r="J2" s="90"/>
    </row>
    <row r="3" spans="1:11" ht="15.75" x14ac:dyDescent="0.25">
      <c r="A3" s="278"/>
      <c r="B3" s="509"/>
      <c r="C3" s="90"/>
      <c r="D3" s="90"/>
      <c r="E3" s="90"/>
      <c r="F3" s="90"/>
      <c r="G3" s="90"/>
      <c r="H3" s="90"/>
      <c r="I3" s="90"/>
      <c r="J3" s="90"/>
    </row>
    <row r="4" spans="1:11" ht="35.25" customHeight="1" x14ac:dyDescent="0.25">
      <c r="A4" s="2082" t="s">
        <v>410</v>
      </c>
      <c r="B4" s="2321" t="s">
        <v>86</v>
      </c>
      <c r="C4" s="2175" t="s">
        <v>411</v>
      </c>
      <c r="D4" s="2176"/>
      <c r="E4" s="2176"/>
      <c r="F4" s="2176"/>
      <c r="G4" s="2176"/>
      <c r="H4" s="2176"/>
      <c r="I4" s="2176"/>
      <c r="J4" s="2177"/>
      <c r="K4" s="462"/>
    </row>
    <row r="5" spans="1:11" ht="24" customHeight="1" x14ac:dyDescent="0.25">
      <c r="A5" s="2082"/>
      <c r="B5" s="2322"/>
      <c r="C5" s="2324" t="s">
        <v>412</v>
      </c>
      <c r="D5" s="2325"/>
      <c r="E5" s="2324" t="s">
        <v>413</v>
      </c>
      <c r="F5" s="2325"/>
      <c r="G5" s="2324" t="s">
        <v>414</v>
      </c>
      <c r="H5" s="2325"/>
      <c r="I5" s="2324" t="s">
        <v>415</v>
      </c>
      <c r="J5" s="2325"/>
      <c r="K5" s="462"/>
    </row>
    <row r="6" spans="1:11" ht="32.25" customHeight="1" x14ac:dyDescent="0.25">
      <c r="A6" s="2082"/>
      <c r="B6" s="2323"/>
      <c r="C6" s="2326"/>
      <c r="D6" s="2327"/>
      <c r="E6" s="2326"/>
      <c r="F6" s="2327"/>
      <c r="G6" s="2326"/>
      <c r="H6" s="2327"/>
      <c r="I6" s="2326"/>
      <c r="J6" s="2327"/>
      <c r="K6" s="462"/>
    </row>
    <row r="7" spans="1:11" ht="38.25" customHeight="1" x14ac:dyDescent="0.25">
      <c r="A7" s="2328" t="s">
        <v>416</v>
      </c>
      <c r="B7" s="2329"/>
      <c r="C7" s="510">
        <v>2023</v>
      </c>
      <c r="D7" s="510">
        <v>2024</v>
      </c>
      <c r="E7" s="510">
        <v>2023</v>
      </c>
      <c r="F7" s="510">
        <v>2024</v>
      </c>
      <c r="G7" s="510">
        <v>2023</v>
      </c>
      <c r="H7" s="510">
        <v>2024</v>
      </c>
      <c r="I7" s="510">
        <v>2023</v>
      </c>
      <c r="J7" s="510">
        <v>2024</v>
      </c>
      <c r="K7" s="462"/>
    </row>
    <row r="8" spans="1:11" ht="38.25" customHeight="1" x14ac:dyDescent="0.25">
      <c r="A8" s="511" t="s">
        <v>78</v>
      </c>
      <c r="B8" s="512" t="s">
        <v>162</v>
      </c>
      <c r="C8" s="1309">
        <v>6.6</v>
      </c>
      <c r="D8" s="1309" t="s">
        <v>610</v>
      </c>
      <c r="E8" s="1309">
        <v>6.9</v>
      </c>
      <c r="F8" s="1309" t="s">
        <v>610</v>
      </c>
      <c r="G8" s="1309">
        <v>7.1</v>
      </c>
      <c r="H8" s="1309">
        <v>7.1</v>
      </c>
      <c r="I8" s="1309">
        <v>6.9</v>
      </c>
      <c r="J8" s="1309">
        <v>6.9</v>
      </c>
      <c r="K8" s="462"/>
    </row>
    <row r="9" spans="1:11" ht="33.75" customHeight="1" x14ac:dyDescent="0.25">
      <c r="A9" s="514" t="s">
        <v>417</v>
      </c>
      <c r="B9" s="1512"/>
      <c r="C9" s="1510"/>
      <c r="D9" s="1510"/>
      <c r="E9" s="1510"/>
      <c r="F9" s="1510"/>
      <c r="G9" s="1510"/>
      <c r="H9" s="1510"/>
      <c r="I9" s="1510"/>
      <c r="J9" s="1511"/>
      <c r="K9" s="462"/>
    </row>
    <row r="10" spans="1:11" ht="37.5" customHeight="1" x14ac:dyDescent="0.25">
      <c r="A10" s="515" t="s">
        <v>418</v>
      </c>
      <c r="B10" s="512" t="s">
        <v>162</v>
      </c>
      <c r="C10" s="1310">
        <v>0.5</v>
      </c>
      <c r="D10" s="1309" t="s">
        <v>610</v>
      </c>
      <c r="E10" s="1309">
        <v>6.4</v>
      </c>
      <c r="F10" s="1309" t="s">
        <v>610</v>
      </c>
      <c r="G10" s="1309">
        <v>1.9</v>
      </c>
      <c r="H10" s="1309">
        <v>1.9</v>
      </c>
      <c r="I10" s="1309">
        <v>7.1</v>
      </c>
      <c r="J10" s="1309">
        <v>7.1</v>
      </c>
      <c r="K10" s="462"/>
    </row>
    <row r="11" spans="1:11" ht="37.5" customHeight="1" x14ac:dyDescent="0.25">
      <c r="A11" s="516" t="s">
        <v>419</v>
      </c>
      <c r="B11" s="512" t="s">
        <v>162</v>
      </c>
      <c r="C11" s="725" t="s">
        <v>2178</v>
      </c>
      <c r="D11" s="1309" t="s">
        <v>610</v>
      </c>
      <c r="E11" s="725" t="s">
        <v>2178</v>
      </c>
      <c r="F11" s="1309" t="s">
        <v>610</v>
      </c>
      <c r="G11" s="725" t="s">
        <v>2178</v>
      </c>
      <c r="H11" s="725" t="s">
        <v>2178</v>
      </c>
      <c r="I11" s="725" t="s">
        <v>2178</v>
      </c>
      <c r="J11" s="725" t="s">
        <v>2178</v>
      </c>
      <c r="K11" s="462"/>
    </row>
    <row r="12" spans="1:11" ht="37.5" customHeight="1" x14ac:dyDescent="0.25">
      <c r="A12" s="513" t="s">
        <v>420</v>
      </c>
      <c r="B12" s="512" t="s">
        <v>162</v>
      </c>
      <c r="C12" s="725">
        <v>0.06</v>
      </c>
      <c r="D12" s="1309" t="s">
        <v>610</v>
      </c>
      <c r="E12" s="725">
        <v>0.11</v>
      </c>
      <c r="F12" s="1309" t="s">
        <v>610</v>
      </c>
      <c r="G12" s="725">
        <v>0.11</v>
      </c>
      <c r="H12" s="725">
        <v>0.11</v>
      </c>
      <c r="I12" s="725">
        <v>0.12</v>
      </c>
      <c r="J12" s="725">
        <v>0.12</v>
      </c>
      <c r="K12" s="462"/>
    </row>
    <row r="13" spans="1:11" ht="9.75" customHeight="1" x14ac:dyDescent="0.25">
      <c r="A13" s="517"/>
      <c r="B13" s="509"/>
      <c r="C13" s="518"/>
      <c r="D13" s="518"/>
      <c r="E13" s="518"/>
      <c r="F13" s="518"/>
      <c r="G13" s="518"/>
      <c r="H13" s="518"/>
      <c r="I13" s="518"/>
      <c r="J13" s="518"/>
      <c r="K13" s="462"/>
    </row>
    <row r="14" spans="1:11" ht="15" customHeight="1" x14ac:dyDescent="0.25">
      <c r="A14" s="90" t="s">
        <v>455</v>
      </c>
      <c r="B14" s="509"/>
      <c r="C14" s="321"/>
      <c r="D14" s="321"/>
      <c r="E14" s="321"/>
      <c r="F14" s="321"/>
      <c r="G14" s="321"/>
      <c r="H14" s="321"/>
      <c r="I14" s="321"/>
      <c r="J14" s="321"/>
      <c r="K14" s="462"/>
    </row>
    <row r="15" spans="1:11" ht="102" customHeight="1" x14ac:dyDescent="0.25">
      <c r="A15" s="2320" t="s">
        <v>2346</v>
      </c>
      <c r="B15" s="2320"/>
      <c r="C15" s="2320"/>
      <c r="D15" s="2320"/>
      <c r="E15" s="2320"/>
      <c r="F15" s="2320"/>
      <c r="G15" s="2320"/>
      <c r="H15" s="2320"/>
      <c r="I15" s="2320"/>
      <c r="J15" s="2320"/>
    </row>
    <row r="16" spans="1:11" ht="15.75" x14ac:dyDescent="0.25">
      <c r="A16" s="519" t="s">
        <v>468</v>
      </c>
      <c r="B16" s="509"/>
      <c r="C16" s="90"/>
      <c r="D16" s="90"/>
      <c r="E16" s="90"/>
      <c r="F16" s="90"/>
      <c r="G16" s="90"/>
      <c r="H16" s="90"/>
      <c r="I16" s="90"/>
      <c r="J16" s="90"/>
    </row>
    <row r="31" spans="1:1" x14ac:dyDescent="0.25">
      <c r="A31" s="44"/>
    </row>
  </sheetData>
  <mergeCells count="9">
    <mergeCell ref="A15:J15"/>
    <mergeCell ref="A4:A6"/>
    <mergeCell ref="B4:B6"/>
    <mergeCell ref="C4:J4"/>
    <mergeCell ref="C5:D6"/>
    <mergeCell ref="E5:F6"/>
    <mergeCell ref="G5:H6"/>
    <mergeCell ref="I5:J6"/>
    <mergeCell ref="A7:B7"/>
  </mergeCells>
  <hyperlinks>
    <hyperlink ref="A1" location="'Table of content'!A1" display="Back to Table of Content"/>
  </hyperlinks>
  <pageMargins left="0.69" right="0.25" top="0.71" bottom="0.25" header="0.21" footer="0.31496063000000002"/>
  <pageSetup paperSize="9" scale="9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J38"/>
  <sheetViews>
    <sheetView topLeftCell="A13" zoomScaleNormal="100" workbookViewId="0">
      <selection activeCell="F18" sqref="F18"/>
    </sheetView>
  </sheetViews>
  <sheetFormatPr defaultColWidth="9.140625" defaultRowHeight="21" x14ac:dyDescent="0.35"/>
  <cols>
    <col min="1" max="1" width="23.85546875" style="318" customWidth="1"/>
    <col min="2" max="9" width="14" style="318" customWidth="1"/>
    <col min="10" max="16384" width="9.140625" style="318"/>
  </cols>
  <sheetData>
    <row r="1" spans="1:10" ht="18.75" customHeight="1" x14ac:dyDescent="0.35">
      <c r="A1" s="390" t="s">
        <v>1946</v>
      </c>
      <c r="B1" s="90"/>
      <c r="C1" s="90"/>
      <c r="D1" s="90"/>
      <c r="E1" s="90"/>
      <c r="F1" s="90"/>
      <c r="G1" s="90"/>
      <c r="H1" s="90"/>
      <c r="I1" s="90"/>
      <c r="J1" s="522"/>
    </row>
    <row r="2" spans="1:10" s="311" customFormat="1" ht="27.75" customHeight="1" x14ac:dyDescent="0.3">
      <c r="A2" s="6" t="s">
        <v>3076</v>
      </c>
      <c r="B2" s="6"/>
      <c r="C2" s="2"/>
      <c r="D2" s="2"/>
      <c r="E2" s="2"/>
      <c r="F2" s="2"/>
      <c r="G2" s="2"/>
      <c r="H2" s="2"/>
      <c r="I2" s="2"/>
      <c r="J2" s="522"/>
    </row>
    <row r="3" spans="1:10" s="311" customFormat="1" ht="10.5" customHeight="1" x14ac:dyDescent="0.3">
      <c r="A3" s="6"/>
      <c r="B3" s="2"/>
      <c r="C3" s="2"/>
      <c r="D3" s="2"/>
      <c r="E3" s="2"/>
      <c r="F3" s="2"/>
      <c r="G3" s="2"/>
      <c r="H3" s="2"/>
      <c r="I3" s="2"/>
      <c r="J3" s="522"/>
    </row>
    <row r="4" spans="1:10" s="319" customFormat="1" ht="28.5" customHeight="1" x14ac:dyDescent="0.25">
      <c r="A4" s="2331" t="s">
        <v>398</v>
      </c>
      <c r="B4" s="2332" t="s">
        <v>77</v>
      </c>
      <c r="C4" s="2333"/>
      <c r="D4" s="2333"/>
      <c r="E4" s="2333"/>
      <c r="F4" s="2333"/>
      <c r="G4" s="2333"/>
      <c r="H4" s="2333"/>
      <c r="I4" s="2334"/>
    </row>
    <row r="5" spans="1:10" s="319" customFormat="1" ht="25.5" customHeight="1" x14ac:dyDescent="0.25">
      <c r="A5" s="2331"/>
      <c r="B5" s="2330" t="s">
        <v>197</v>
      </c>
      <c r="C5" s="520" t="s">
        <v>86</v>
      </c>
      <c r="D5" s="2331" t="s">
        <v>79</v>
      </c>
      <c r="E5" s="2331"/>
      <c r="F5" s="2331"/>
      <c r="G5" s="2331"/>
      <c r="H5" s="2331"/>
      <c r="I5" s="2331"/>
      <c r="J5" s="522"/>
    </row>
    <row r="6" spans="1:10" s="319" customFormat="1" ht="90.75" customHeight="1" x14ac:dyDescent="0.25">
      <c r="A6" s="2331"/>
      <c r="B6" s="2330"/>
      <c r="C6" s="521" t="s">
        <v>78</v>
      </c>
      <c r="D6" s="521" t="s">
        <v>399</v>
      </c>
      <c r="E6" s="521" t="s">
        <v>401</v>
      </c>
      <c r="F6" s="521" t="s">
        <v>2110</v>
      </c>
      <c r="G6" s="521" t="s">
        <v>80</v>
      </c>
      <c r="H6" s="521" t="s">
        <v>81</v>
      </c>
      <c r="I6" s="521" t="s">
        <v>82</v>
      </c>
      <c r="J6" s="522"/>
    </row>
    <row r="7" spans="1:10" s="319" customFormat="1" ht="30.75" customHeight="1" x14ac:dyDescent="0.25">
      <c r="A7" s="1029" t="s">
        <v>911</v>
      </c>
      <c r="B7" s="630" t="s">
        <v>2696</v>
      </c>
      <c r="C7" s="630" t="s">
        <v>2697</v>
      </c>
      <c r="D7" s="630" t="s">
        <v>2698</v>
      </c>
      <c r="E7" s="630" t="s">
        <v>2699</v>
      </c>
      <c r="F7" s="630" t="s">
        <v>2700</v>
      </c>
      <c r="G7" s="630" t="s">
        <v>2701</v>
      </c>
      <c r="H7" s="630" t="s">
        <v>2702</v>
      </c>
      <c r="I7" s="630" t="s">
        <v>2703</v>
      </c>
    </row>
    <row r="8" spans="1:10" s="319" customFormat="1" ht="33.75" customHeight="1" x14ac:dyDescent="0.25">
      <c r="A8" s="1029" t="s">
        <v>569</v>
      </c>
      <c r="B8" s="630" t="s">
        <v>2704</v>
      </c>
      <c r="C8" s="630" t="s">
        <v>2705</v>
      </c>
      <c r="D8" s="630" t="s">
        <v>2706</v>
      </c>
      <c r="E8" s="630" t="s">
        <v>2707</v>
      </c>
      <c r="F8" s="630" t="s">
        <v>2708</v>
      </c>
      <c r="G8" s="630" t="s">
        <v>2709</v>
      </c>
      <c r="H8" s="630" t="s">
        <v>2710</v>
      </c>
      <c r="I8" s="630" t="s">
        <v>2711</v>
      </c>
    </row>
    <row r="9" spans="1:10" s="319" customFormat="1" ht="33" customHeight="1" x14ac:dyDescent="0.25">
      <c r="A9" s="1029" t="s">
        <v>570</v>
      </c>
      <c r="B9" s="630" t="s">
        <v>2712</v>
      </c>
      <c r="C9" s="630" t="s">
        <v>2713</v>
      </c>
      <c r="D9" s="630" t="s">
        <v>2714</v>
      </c>
      <c r="E9" s="630" t="s">
        <v>2715</v>
      </c>
      <c r="F9" s="630" t="s">
        <v>2716</v>
      </c>
      <c r="G9" s="630" t="s">
        <v>2717</v>
      </c>
      <c r="H9" s="630" t="s">
        <v>2718</v>
      </c>
      <c r="I9" s="630" t="s">
        <v>2719</v>
      </c>
    </row>
    <row r="10" spans="1:10" s="319" customFormat="1" ht="30" customHeight="1" x14ac:dyDescent="0.25">
      <c r="A10" s="1029" t="s">
        <v>456</v>
      </c>
      <c r="B10" s="630" t="s">
        <v>2720</v>
      </c>
      <c r="C10" s="630" t="s">
        <v>2721</v>
      </c>
      <c r="D10" s="630" t="s">
        <v>2722</v>
      </c>
      <c r="E10" s="630" t="s">
        <v>2723</v>
      </c>
      <c r="F10" s="630" t="s">
        <v>2724</v>
      </c>
      <c r="G10" s="630" t="s">
        <v>2725</v>
      </c>
      <c r="H10" s="630" t="s">
        <v>2726</v>
      </c>
      <c r="I10" s="630" t="s">
        <v>2727</v>
      </c>
    </row>
    <row r="11" spans="1:10" s="319" customFormat="1" ht="33" customHeight="1" x14ac:dyDescent="0.25">
      <c r="A11" s="1029" t="s">
        <v>457</v>
      </c>
      <c r="B11" s="630" t="s">
        <v>2728</v>
      </c>
      <c r="C11" s="630" t="s">
        <v>2785</v>
      </c>
      <c r="D11" s="630" t="s">
        <v>2729</v>
      </c>
      <c r="E11" s="630" t="s">
        <v>2730</v>
      </c>
      <c r="F11" s="630" t="s">
        <v>2731</v>
      </c>
      <c r="G11" s="630" t="s">
        <v>2732</v>
      </c>
      <c r="H11" s="630" t="s">
        <v>2733</v>
      </c>
      <c r="I11" s="630" t="s">
        <v>2734</v>
      </c>
    </row>
    <row r="12" spans="1:10" s="319" customFormat="1" ht="30.75" customHeight="1" x14ac:dyDescent="0.25">
      <c r="A12" s="1029" t="s">
        <v>462</v>
      </c>
      <c r="B12" s="630" t="s">
        <v>2735</v>
      </c>
      <c r="C12" s="630" t="s">
        <v>2736</v>
      </c>
      <c r="D12" s="630" t="s">
        <v>2737</v>
      </c>
      <c r="E12" s="630" t="s">
        <v>2738</v>
      </c>
      <c r="F12" s="630" t="s">
        <v>2739</v>
      </c>
      <c r="G12" s="630" t="s">
        <v>2740</v>
      </c>
      <c r="H12" s="630" t="s">
        <v>2741</v>
      </c>
      <c r="I12" s="630" t="s">
        <v>2489</v>
      </c>
    </row>
    <row r="13" spans="1:10" s="319" customFormat="1" ht="30.75" customHeight="1" x14ac:dyDescent="0.25">
      <c r="A13" s="1029" t="s">
        <v>463</v>
      </c>
      <c r="B13" s="630" t="s">
        <v>2742</v>
      </c>
      <c r="C13" s="630" t="s">
        <v>2786</v>
      </c>
      <c r="D13" s="630" t="s">
        <v>2743</v>
      </c>
      <c r="E13" s="630" t="s">
        <v>2744</v>
      </c>
      <c r="F13" s="630" t="s">
        <v>2745</v>
      </c>
      <c r="G13" s="630" t="s">
        <v>2746</v>
      </c>
      <c r="H13" s="630" t="s">
        <v>2747</v>
      </c>
      <c r="I13" s="630" t="s">
        <v>2748</v>
      </c>
    </row>
    <row r="14" spans="1:10" s="319" customFormat="1" ht="30.75" customHeight="1" x14ac:dyDescent="0.25">
      <c r="A14" s="1029" t="s">
        <v>464</v>
      </c>
      <c r="B14" s="630" t="s">
        <v>2749</v>
      </c>
      <c r="C14" s="630" t="s">
        <v>2750</v>
      </c>
      <c r="D14" s="630" t="s">
        <v>2751</v>
      </c>
      <c r="E14" s="630" t="s">
        <v>2752</v>
      </c>
      <c r="F14" s="630" t="s">
        <v>2753</v>
      </c>
      <c r="G14" s="630" t="s">
        <v>2754</v>
      </c>
      <c r="H14" s="630" t="s">
        <v>2755</v>
      </c>
      <c r="I14" s="630" t="s">
        <v>2756</v>
      </c>
    </row>
    <row r="15" spans="1:10" s="319" customFormat="1" ht="30.75" customHeight="1" x14ac:dyDescent="0.25">
      <c r="A15" s="1029" t="s">
        <v>465</v>
      </c>
      <c r="B15" s="630" t="s">
        <v>2757</v>
      </c>
      <c r="C15" s="630" t="s">
        <v>2758</v>
      </c>
      <c r="D15" s="630" t="s">
        <v>2759</v>
      </c>
      <c r="E15" s="630" t="s">
        <v>2760</v>
      </c>
      <c r="F15" s="630" t="s">
        <v>2761</v>
      </c>
      <c r="G15" s="630" t="s">
        <v>2762</v>
      </c>
      <c r="H15" s="630" t="s">
        <v>2763</v>
      </c>
      <c r="I15" s="630" t="s">
        <v>2481</v>
      </c>
    </row>
    <row r="16" spans="1:10" s="319" customFormat="1" ht="30.75" customHeight="1" x14ac:dyDescent="0.25">
      <c r="A16" s="1029" t="s">
        <v>466</v>
      </c>
      <c r="B16" s="630" t="s">
        <v>2764</v>
      </c>
      <c r="C16" s="630" t="s">
        <v>2765</v>
      </c>
      <c r="D16" s="630" t="s">
        <v>2766</v>
      </c>
      <c r="E16" s="630" t="s">
        <v>2767</v>
      </c>
      <c r="F16" s="630" t="s">
        <v>2768</v>
      </c>
      <c r="G16" s="630" t="s">
        <v>2769</v>
      </c>
      <c r="H16" s="630" t="s">
        <v>2770</v>
      </c>
      <c r="I16" s="630" t="s">
        <v>2257</v>
      </c>
    </row>
    <row r="17" spans="1:10" s="319" customFormat="1" ht="30.75" customHeight="1" x14ac:dyDescent="0.25">
      <c r="A17" s="1029" t="s">
        <v>458</v>
      </c>
      <c r="B17" s="630" t="s">
        <v>2771</v>
      </c>
      <c r="C17" s="630" t="s">
        <v>2772</v>
      </c>
      <c r="D17" s="630" t="s">
        <v>2773</v>
      </c>
      <c r="E17" s="630" t="s">
        <v>2774</v>
      </c>
      <c r="F17" s="630" t="s">
        <v>2775</v>
      </c>
      <c r="G17" s="630" t="s">
        <v>2776</v>
      </c>
      <c r="H17" s="630" t="s">
        <v>2777</v>
      </c>
      <c r="I17" s="630" t="s">
        <v>2483</v>
      </c>
    </row>
    <row r="18" spans="1:10" s="319" customFormat="1" ht="30.75" customHeight="1" x14ac:dyDescent="0.25">
      <c r="A18" s="1029" t="s">
        <v>83</v>
      </c>
      <c r="B18" s="630" t="s">
        <v>2778</v>
      </c>
      <c r="C18" s="630" t="s">
        <v>2779</v>
      </c>
      <c r="D18" s="630" t="s">
        <v>2780</v>
      </c>
      <c r="E18" s="630" t="s">
        <v>2781</v>
      </c>
      <c r="F18" s="630" t="s">
        <v>2782</v>
      </c>
      <c r="G18" s="630" t="s">
        <v>2783</v>
      </c>
      <c r="H18" s="630" t="s">
        <v>2784</v>
      </c>
      <c r="I18" s="630" t="s">
        <v>2483</v>
      </c>
    </row>
    <row r="19" spans="1:10" s="319" customFormat="1" ht="27" customHeight="1" x14ac:dyDescent="0.25">
      <c r="A19" s="2242" t="s">
        <v>689</v>
      </c>
      <c r="B19" s="2242"/>
      <c r="C19" s="2242"/>
      <c r="D19" s="2242"/>
      <c r="E19" s="2242"/>
      <c r="F19" s="2242"/>
      <c r="G19" s="2242"/>
      <c r="H19" s="878"/>
      <c r="I19" s="878"/>
      <c r="J19" s="522"/>
    </row>
    <row r="20" spans="1:10" s="319" customFormat="1" ht="31.5" customHeight="1" x14ac:dyDescent="0.25">
      <c r="A20" s="2088" t="s">
        <v>2111</v>
      </c>
      <c r="B20" s="2088"/>
      <c r="C20" s="2088"/>
      <c r="D20" s="2088"/>
      <c r="E20" s="2088"/>
      <c r="F20" s="2088"/>
      <c r="G20" s="500"/>
      <c r="H20" s="878"/>
      <c r="I20" s="878"/>
      <c r="J20" s="522"/>
    </row>
    <row r="21" spans="1:10" s="319" customFormat="1" ht="16.5" customHeight="1" x14ac:dyDescent="0.25">
      <c r="A21" s="1030"/>
      <c r="B21" s="878"/>
      <c r="C21" s="878"/>
      <c r="D21" s="878"/>
      <c r="E21" s="878"/>
      <c r="F21" s="928"/>
      <c r="G21" s="878"/>
      <c r="H21" s="878"/>
      <c r="I21" s="878"/>
      <c r="J21" s="522"/>
    </row>
    <row r="22" spans="1:10" s="319" customFormat="1" ht="30.75" customHeight="1" x14ac:dyDescent="0.25">
      <c r="A22" s="2331" t="s">
        <v>398</v>
      </c>
      <c r="B22" s="2331" t="s">
        <v>77</v>
      </c>
      <c r="C22" s="2331"/>
      <c r="D22" s="2331"/>
      <c r="E22" s="2331"/>
      <c r="F22" s="2331"/>
      <c r="G22" s="2331"/>
      <c r="H22" s="2331"/>
      <c r="I22" s="2331"/>
      <c r="J22" s="522"/>
    </row>
    <row r="23" spans="1:10" s="319" customFormat="1" ht="30.75" customHeight="1" x14ac:dyDescent="0.25">
      <c r="A23" s="2331"/>
      <c r="B23" s="2330" t="s">
        <v>197</v>
      </c>
      <c r="C23" s="520" t="s">
        <v>86</v>
      </c>
      <c r="D23" s="2331" t="s">
        <v>79</v>
      </c>
      <c r="E23" s="2331"/>
      <c r="F23" s="2331"/>
      <c r="G23" s="2331"/>
      <c r="H23" s="2331"/>
      <c r="I23" s="2331"/>
      <c r="J23" s="522"/>
    </row>
    <row r="24" spans="1:10" s="319" customFormat="1" ht="60.75" customHeight="1" x14ac:dyDescent="0.25">
      <c r="A24" s="2331"/>
      <c r="B24" s="2330"/>
      <c r="C24" s="521" t="s">
        <v>78</v>
      </c>
      <c r="D24" s="521" t="s">
        <v>399</v>
      </c>
      <c r="E24" s="521" t="s">
        <v>401</v>
      </c>
      <c r="F24" s="521" t="s">
        <v>2110</v>
      </c>
      <c r="G24" s="521" t="s">
        <v>80</v>
      </c>
      <c r="H24" s="521" t="s">
        <v>81</v>
      </c>
      <c r="I24" s="521" t="s">
        <v>82</v>
      </c>
      <c r="J24" s="522"/>
    </row>
    <row r="25" spans="1:10" s="319" customFormat="1" ht="30.75" customHeight="1" x14ac:dyDescent="0.25">
      <c r="A25" s="1029" t="s">
        <v>571</v>
      </c>
      <c r="B25" s="630" t="s">
        <v>2787</v>
      </c>
      <c r="C25" s="630" t="s">
        <v>2811</v>
      </c>
      <c r="D25" s="1407" t="s">
        <v>2812</v>
      </c>
      <c r="E25" s="630" t="s">
        <v>2814</v>
      </c>
      <c r="F25" s="630" t="s">
        <v>2815</v>
      </c>
      <c r="G25" s="630" t="s">
        <v>2816</v>
      </c>
      <c r="H25" s="630" t="s">
        <v>2817</v>
      </c>
      <c r="I25" s="630" t="s">
        <v>2818</v>
      </c>
      <c r="J25" s="522"/>
    </row>
    <row r="26" spans="1:10" s="319" customFormat="1" ht="30.75" customHeight="1" x14ac:dyDescent="0.25">
      <c r="A26" s="1029" t="s">
        <v>572</v>
      </c>
      <c r="B26" s="630" t="s">
        <v>2788</v>
      </c>
      <c r="C26" s="630" t="s">
        <v>2813</v>
      </c>
      <c r="D26" s="630" t="s">
        <v>2789</v>
      </c>
      <c r="E26" s="630" t="s">
        <v>2819</v>
      </c>
      <c r="F26" s="630" t="s">
        <v>2820</v>
      </c>
      <c r="G26" s="630" t="s">
        <v>2821</v>
      </c>
      <c r="H26" s="630" t="s">
        <v>2822</v>
      </c>
      <c r="I26" s="630" t="s">
        <v>2823</v>
      </c>
      <c r="J26" s="522"/>
    </row>
    <row r="27" spans="1:10" s="319" customFormat="1" ht="30.75" customHeight="1" x14ac:dyDescent="0.25">
      <c r="A27" s="1029" t="s">
        <v>573</v>
      </c>
      <c r="B27" s="630" t="s">
        <v>2790</v>
      </c>
      <c r="C27" s="630" t="s">
        <v>2791</v>
      </c>
      <c r="D27" s="630" t="s">
        <v>2792</v>
      </c>
      <c r="E27" s="630" t="s">
        <v>2824</v>
      </c>
      <c r="F27" s="630" t="s">
        <v>2825</v>
      </c>
      <c r="G27" s="630" t="s">
        <v>2826</v>
      </c>
      <c r="H27" s="630" t="s">
        <v>2827</v>
      </c>
      <c r="I27" s="630" t="s">
        <v>2828</v>
      </c>
      <c r="J27" s="522"/>
    </row>
    <row r="28" spans="1:10" s="319" customFormat="1" ht="30.75" customHeight="1" x14ac:dyDescent="0.25">
      <c r="A28" s="1029" t="s">
        <v>84</v>
      </c>
      <c r="B28" s="630" t="s">
        <v>2793</v>
      </c>
      <c r="C28" s="630" t="s">
        <v>2794</v>
      </c>
      <c r="D28" s="630" t="s">
        <v>2795</v>
      </c>
      <c r="E28" s="630" t="s">
        <v>2829</v>
      </c>
      <c r="F28" s="630" t="s">
        <v>2830</v>
      </c>
      <c r="G28" s="630" t="s">
        <v>2831</v>
      </c>
      <c r="H28" s="630" t="s">
        <v>2832</v>
      </c>
      <c r="I28" s="630" t="s">
        <v>2833</v>
      </c>
      <c r="J28" s="522"/>
    </row>
    <row r="29" spans="1:10" s="319" customFormat="1" ht="30.75" customHeight="1" x14ac:dyDescent="0.25">
      <c r="A29" s="1029" t="s">
        <v>460</v>
      </c>
      <c r="B29" s="630" t="s">
        <v>2796</v>
      </c>
      <c r="C29" s="630" t="s">
        <v>2797</v>
      </c>
      <c r="D29" s="630" t="s">
        <v>2798</v>
      </c>
      <c r="E29" s="630" t="s">
        <v>2834</v>
      </c>
      <c r="F29" s="630" t="s">
        <v>2835</v>
      </c>
      <c r="G29" s="630" t="s">
        <v>2836</v>
      </c>
      <c r="H29" s="630" t="s">
        <v>2837</v>
      </c>
      <c r="I29" s="630" t="s">
        <v>2484</v>
      </c>
      <c r="J29" s="522"/>
    </row>
    <row r="30" spans="1:10" s="319" customFormat="1" ht="30.75" customHeight="1" x14ac:dyDescent="0.25">
      <c r="A30" s="1029" t="s">
        <v>574</v>
      </c>
      <c r="B30" s="630" t="s">
        <v>2799</v>
      </c>
      <c r="C30" s="630" t="s">
        <v>2800</v>
      </c>
      <c r="D30" s="630" t="s">
        <v>2801</v>
      </c>
      <c r="E30" s="630" t="s">
        <v>2838</v>
      </c>
      <c r="F30" s="630" t="s">
        <v>2839</v>
      </c>
      <c r="G30" s="630" t="s">
        <v>2840</v>
      </c>
      <c r="H30" s="630" t="s">
        <v>2841</v>
      </c>
      <c r="I30" s="630" t="s">
        <v>2842</v>
      </c>
      <c r="J30" s="522"/>
    </row>
    <row r="31" spans="1:10" s="319" customFormat="1" ht="30.75" customHeight="1" x14ac:dyDescent="0.25">
      <c r="A31" s="1029" t="s">
        <v>575</v>
      </c>
      <c r="B31" s="630" t="s">
        <v>2802</v>
      </c>
      <c r="C31" s="630" t="s">
        <v>2803</v>
      </c>
      <c r="D31" s="630" t="s">
        <v>2804</v>
      </c>
      <c r="E31" s="630" t="s">
        <v>2843</v>
      </c>
      <c r="F31" s="630" t="s">
        <v>2844</v>
      </c>
      <c r="G31" s="630" t="s">
        <v>2845</v>
      </c>
      <c r="H31" s="630" t="s">
        <v>2846</v>
      </c>
      <c r="I31" s="630" t="s">
        <v>2847</v>
      </c>
      <c r="J31" s="522"/>
    </row>
    <row r="32" spans="1:10" s="319" customFormat="1" ht="30.75" customHeight="1" x14ac:dyDescent="0.25">
      <c r="A32" s="1029" t="s">
        <v>459</v>
      </c>
      <c r="B32" s="630" t="s">
        <v>2805</v>
      </c>
      <c r="C32" s="630" t="s">
        <v>2806</v>
      </c>
      <c r="D32" s="630" t="s">
        <v>2807</v>
      </c>
      <c r="E32" s="630" t="s">
        <v>2848</v>
      </c>
      <c r="F32" s="630" t="s">
        <v>2849</v>
      </c>
      <c r="G32" s="630" t="s">
        <v>2850</v>
      </c>
      <c r="H32" s="630" t="s">
        <v>2851</v>
      </c>
      <c r="I32" s="630" t="s">
        <v>2482</v>
      </c>
      <c r="J32" s="522"/>
    </row>
    <row r="33" spans="1:10" s="319" customFormat="1" ht="30.75" customHeight="1" x14ac:dyDescent="0.25">
      <c r="A33" s="1029" t="s">
        <v>461</v>
      </c>
      <c r="B33" s="630" t="s">
        <v>2808</v>
      </c>
      <c r="C33" s="630" t="s">
        <v>2809</v>
      </c>
      <c r="D33" s="630" t="s">
        <v>2810</v>
      </c>
      <c r="E33" s="630" t="s">
        <v>2852</v>
      </c>
      <c r="F33" s="630" t="s">
        <v>2853</v>
      </c>
      <c r="G33" s="630" t="s">
        <v>2854</v>
      </c>
      <c r="H33" s="630" t="s">
        <v>2855</v>
      </c>
      <c r="I33" s="630" t="s">
        <v>2856</v>
      </c>
      <c r="J33" s="522"/>
    </row>
    <row r="34" spans="1:10" s="319" customFormat="1" ht="32.25" customHeight="1" x14ac:dyDescent="0.25">
      <c r="A34" s="2242" t="s">
        <v>689</v>
      </c>
      <c r="B34" s="2242"/>
      <c r="C34" s="2242"/>
      <c r="D34" s="2242"/>
      <c r="E34" s="2242"/>
      <c r="F34" s="2242"/>
      <c r="G34" s="2242"/>
      <c r="H34" s="726"/>
      <c r="I34" s="726"/>
      <c r="J34" s="522"/>
    </row>
    <row r="35" spans="1:10" ht="34.15" customHeight="1" x14ac:dyDescent="0.35">
      <c r="A35" s="2088" t="s">
        <v>2111</v>
      </c>
      <c r="B35" s="2088"/>
      <c r="C35" s="2088"/>
      <c r="D35" s="2088"/>
      <c r="E35" s="2088"/>
      <c r="F35" s="2088"/>
      <c r="G35" s="500"/>
      <c r="H35" s="500"/>
      <c r="I35" s="500"/>
      <c r="J35" s="522"/>
    </row>
    <row r="36" spans="1:10" x14ac:dyDescent="0.35">
      <c r="A36" s="90"/>
    </row>
    <row r="38" spans="1:10" x14ac:dyDescent="0.35">
      <c r="A38" s="87"/>
    </row>
  </sheetData>
  <mergeCells count="12">
    <mergeCell ref="B5:B6"/>
    <mergeCell ref="D5:I5"/>
    <mergeCell ref="A4:A6"/>
    <mergeCell ref="B22:I22"/>
    <mergeCell ref="A19:G19"/>
    <mergeCell ref="A20:F20"/>
    <mergeCell ref="B4:I4"/>
    <mergeCell ref="B23:B24"/>
    <mergeCell ref="D23:I23"/>
    <mergeCell ref="A22:A24"/>
    <mergeCell ref="A35:F35"/>
    <mergeCell ref="A34:G34"/>
  </mergeCells>
  <hyperlinks>
    <hyperlink ref="A1" location="'Table of content'!A1" display="Back to Table of Content"/>
  </hyperlinks>
  <printOptions horizontalCentered="1"/>
  <pageMargins left="0.5" right="0.25" top="0.43" bottom="0.25" header="0.21" footer="0.31496063000000002"/>
  <pageSetup paperSize="9" scale="85"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D50"/>
  <sheetViews>
    <sheetView topLeftCell="A19" zoomScaleNormal="100" workbookViewId="0">
      <selection activeCell="G8" sqref="G8"/>
    </sheetView>
  </sheetViews>
  <sheetFormatPr defaultColWidth="9.140625" defaultRowHeight="15" x14ac:dyDescent="0.25"/>
  <cols>
    <col min="1" max="1" width="29.5703125" style="91" customWidth="1"/>
    <col min="2" max="4" width="17.140625" style="91" customWidth="1"/>
    <col min="5" max="16384" width="9.140625" style="91"/>
  </cols>
  <sheetData>
    <row r="1" spans="1:4" ht="15.75" x14ac:dyDescent="0.25">
      <c r="A1" s="390" t="s">
        <v>1946</v>
      </c>
      <c r="B1" s="90"/>
      <c r="C1" s="90"/>
      <c r="D1" s="90"/>
    </row>
    <row r="2" spans="1:4" ht="31.5" customHeight="1" x14ac:dyDescent="0.25">
      <c r="A2" s="2338" t="s">
        <v>3075</v>
      </c>
      <c r="B2" s="2338"/>
      <c r="C2" s="2338"/>
      <c r="D2" s="2338"/>
    </row>
    <row r="3" spans="1:4" ht="15.75" x14ac:dyDescent="0.25">
      <c r="A3" s="524"/>
      <c r="B3" s="524"/>
      <c r="C3" s="524"/>
      <c r="D3" s="524"/>
    </row>
    <row r="4" spans="1:4" ht="32.25" customHeight="1" x14ac:dyDescent="0.25">
      <c r="A4" s="2082" t="s">
        <v>402</v>
      </c>
      <c r="B4" s="2082" t="s">
        <v>403</v>
      </c>
      <c r="C4" s="2082"/>
      <c r="D4" s="2082"/>
    </row>
    <row r="5" spans="1:4" ht="46.5" customHeight="1" x14ac:dyDescent="0.25">
      <c r="A5" s="2339"/>
      <c r="B5" s="336" t="s">
        <v>2112</v>
      </c>
      <c r="C5" s="336" t="s">
        <v>2113</v>
      </c>
      <c r="D5" s="336" t="s">
        <v>470</v>
      </c>
    </row>
    <row r="6" spans="1:4" ht="26.25" customHeight="1" x14ac:dyDescent="0.25">
      <c r="A6" s="525" t="s">
        <v>471</v>
      </c>
      <c r="B6" s="1259" t="s">
        <v>3045</v>
      </c>
      <c r="C6" s="1259" t="s">
        <v>3046</v>
      </c>
      <c r="D6" s="1259" t="s">
        <v>3047</v>
      </c>
    </row>
    <row r="7" spans="1:4" ht="26.25" customHeight="1" x14ac:dyDescent="0.25">
      <c r="A7" s="461" t="s">
        <v>472</v>
      </c>
      <c r="B7" s="1259" t="s">
        <v>3048</v>
      </c>
      <c r="C7" s="1259" t="s">
        <v>3046</v>
      </c>
      <c r="D7" s="1259" t="s">
        <v>3049</v>
      </c>
    </row>
    <row r="8" spans="1:4" ht="26.25" customHeight="1" x14ac:dyDescent="0.25">
      <c r="A8" s="461" t="s">
        <v>473</v>
      </c>
      <c r="B8" s="1259" t="s">
        <v>3050</v>
      </c>
      <c r="C8" s="1259" t="s">
        <v>3051</v>
      </c>
      <c r="D8" s="1259" t="s">
        <v>3052</v>
      </c>
    </row>
    <row r="9" spans="1:4" ht="26.25" customHeight="1" x14ac:dyDescent="0.25">
      <c r="A9" s="461" t="s">
        <v>474</v>
      </c>
      <c r="B9" s="1259" t="s">
        <v>2488</v>
      </c>
      <c r="C9" s="1259" t="s">
        <v>3053</v>
      </c>
      <c r="D9" s="1259" t="s">
        <v>3054</v>
      </c>
    </row>
    <row r="10" spans="1:4" ht="26.25" customHeight="1" x14ac:dyDescent="0.25">
      <c r="A10" s="461" t="s">
        <v>475</v>
      </c>
      <c r="B10" s="1259" t="s">
        <v>3055</v>
      </c>
      <c r="C10" s="1259" t="s">
        <v>409</v>
      </c>
      <c r="D10" s="1259" t="s">
        <v>2863</v>
      </c>
    </row>
    <row r="11" spans="1:4" ht="26.25" customHeight="1" x14ac:dyDescent="0.25">
      <c r="A11" s="461" t="s">
        <v>476</v>
      </c>
      <c r="B11" s="1259" t="s">
        <v>3056</v>
      </c>
      <c r="C11" s="1259" t="s">
        <v>2260</v>
      </c>
      <c r="D11" s="1259" t="s">
        <v>188</v>
      </c>
    </row>
    <row r="12" spans="1:4" ht="26.25" customHeight="1" x14ac:dyDescent="0.25">
      <c r="A12" s="461" t="s">
        <v>477</v>
      </c>
      <c r="B12" s="1259" t="s">
        <v>3057</v>
      </c>
      <c r="C12" s="1259" t="s">
        <v>2180</v>
      </c>
      <c r="D12" s="1259" t="s">
        <v>3058</v>
      </c>
    </row>
    <row r="13" spans="1:4" ht="26.25" customHeight="1" x14ac:dyDescent="0.25">
      <c r="A13" s="461" t="s">
        <v>478</v>
      </c>
      <c r="B13" s="1259" t="s">
        <v>3059</v>
      </c>
      <c r="C13" s="1259" t="s">
        <v>2181</v>
      </c>
      <c r="D13" s="1259" t="s">
        <v>2256</v>
      </c>
    </row>
    <row r="14" spans="1:4" ht="26.25" customHeight="1" x14ac:dyDescent="0.25">
      <c r="A14" s="461" t="s">
        <v>479</v>
      </c>
      <c r="B14" s="1259" t="s">
        <v>3060</v>
      </c>
      <c r="C14" s="1259" t="s">
        <v>3061</v>
      </c>
      <c r="D14" s="1259" t="s">
        <v>3060</v>
      </c>
    </row>
    <row r="15" spans="1:4" ht="26.25" customHeight="1" x14ac:dyDescent="0.25">
      <c r="A15" s="461" t="s">
        <v>480</v>
      </c>
      <c r="B15" s="1259" t="s">
        <v>3062</v>
      </c>
      <c r="C15" s="1259" t="s">
        <v>3063</v>
      </c>
      <c r="D15" s="1259" t="s">
        <v>3064</v>
      </c>
    </row>
    <row r="16" spans="1:4" ht="26.25" customHeight="1" x14ac:dyDescent="0.25">
      <c r="A16" s="461" t="s">
        <v>481</v>
      </c>
      <c r="B16" s="1259" t="s">
        <v>2482</v>
      </c>
      <c r="C16" s="1259" t="s">
        <v>2258</v>
      </c>
      <c r="D16" s="1259" t="s">
        <v>2863</v>
      </c>
    </row>
    <row r="17" spans="1:4" ht="26.25" customHeight="1" x14ac:dyDescent="0.25">
      <c r="A17" s="461" t="s">
        <v>482</v>
      </c>
      <c r="B17" s="1259" t="s">
        <v>3065</v>
      </c>
      <c r="C17" s="1259" t="s">
        <v>2861</v>
      </c>
      <c r="D17" s="1259" t="s">
        <v>3066</v>
      </c>
    </row>
    <row r="18" spans="1:4" ht="26.25" customHeight="1" x14ac:dyDescent="0.25">
      <c r="A18" s="461" t="s">
        <v>483</v>
      </c>
      <c r="B18" s="1259" t="s">
        <v>3067</v>
      </c>
      <c r="C18" s="1259" t="s">
        <v>2179</v>
      </c>
      <c r="D18" s="1259" t="s">
        <v>3068</v>
      </c>
    </row>
    <row r="19" spans="1:4" ht="18.75" customHeight="1" x14ac:dyDescent="0.25">
      <c r="A19" s="461" t="s">
        <v>484</v>
      </c>
      <c r="B19" s="1259" t="s">
        <v>2488</v>
      </c>
      <c r="C19" s="1259" t="s">
        <v>2859</v>
      </c>
      <c r="D19" s="1259" t="s">
        <v>3069</v>
      </c>
    </row>
    <row r="20" spans="1:4" ht="26.25" customHeight="1" x14ac:dyDescent="0.25">
      <c r="A20" s="461" t="s">
        <v>485</v>
      </c>
      <c r="B20" s="1259" t="s">
        <v>3070</v>
      </c>
      <c r="C20" s="1259" t="s">
        <v>3071</v>
      </c>
      <c r="D20" s="1259" t="s">
        <v>2256</v>
      </c>
    </row>
    <row r="21" spans="1:4" ht="26.25" customHeight="1" x14ac:dyDescent="0.25">
      <c r="A21" s="461" t="s">
        <v>486</v>
      </c>
      <c r="B21" s="1259" t="s">
        <v>2857</v>
      </c>
      <c r="C21" s="1259" t="s">
        <v>3071</v>
      </c>
      <c r="D21" s="1259" t="s">
        <v>2858</v>
      </c>
    </row>
    <row r="22" spans="1:4" ht="26.25" customHeight="1" x14ac:dyDescent="0.25">
      <c r="A22" s="461" t="s">
        <v>487</v>
      </c>
      <c r="B22" s="1259" t="s">
        <v>2860</v>
      </c>
      <c r="C22" s="1259" t="s">
        <v>3046</v>
      </c>
      <c r="D22" s="1259" t="s">
        <v>3072</v>
      </c>
    </row>
    <row r="23" spans="1:4" ht="26.25" customHeight="1" x14ac:dyDescent="0.25">
      <c r="A23" s="461" t="s">
        <v>488</v>
      </c>
      <c r="B23" s="1259" t="s">
        <v>2847</v>
      </c>
      <c r="C23" s="1259" t="s">
        <v>2180</v>
      </c>
      <c r="D23" s="1259" t="s">
        <v>2182</v>
      </c>
    </row>
    <row r="24" spans="1:4" ht="26.25" customHeight="1" x14ac:dyDescent="0.25">
      <c r="A24" s="461" t="s">
        <v>489</v>
      </c>
      <c r="B24" s="1259" t="s">
        <v>188</v>
      </c>
      <c r="C24" s="1259" t="s">
        <v>2180</v>
      </c>
      <c r="D24" s="1259" t="s">
        <v>3049</v>
      </c>
    </row>
    <row r="25" spans="1:4" ht="26.25" customHeight="1" x14ac:dyDescent="0.25">
      <c r="A25" s="461" t="s">
        <v>490</v>
      </c>
      <c r="B25" s="1259" t="s">
        <v>3073</v>
      </c>
      <c r="C25" s="1259" t="s">
        <v>2259</v>
      </c>
      <c r="D25" s="1259" t="s">
        <v>3074</v>
      </c>
    </row>
    <row r="26" spans="1:4" ht="26.25" customHeight="1" x14ac:dyDescent="0.25">
      <c r="A26" s="461" t="s">
        <v>491</v>
      </c>
      <c r="B26" s="1259" t="s">
        <v>2862</v>
      </c>
      <c r="C26" s="1259" t="s">
        <v>528</v>
      </c>
      <c r="D26" s="1259" t="s">
        <v>3068</v>
      </c>
    </row>
    <row r="27" spans="1:4" ht="26.25" customHeight="1" x14ac:dyDescent="0.25">
      <c r="A27" s="461" t="s">
        <v>492</v>
      </c>
      <c r="B27" s="1259" t="s">
        <v>2257</v>
      </c>
      <c r="C27" s="1259" t="s">
        <v>2180</v>
      </c>
      <c r="D27" s="1259" t="s">
        <v>3066</v>
      </c>
    </row>
    <row r="28" spans="1:4" ht="30.75" customHeight="1" x14ac:dyDescent="0.25">
      <c r="A28" s="526" t="s">
        <v>493</v>
      </c>
      <c r="B28" s="1260" t="s">
        <v>2863</v>
      </c>
      <c r="C28" s="1260" t="s">
        <v>2179</v>
      </c>
      <c r="D28" s="1260" t="s">
        <v>2487</v>
      </c>
    </row>
    <row r="29" spans="1:4" ht="42.75" customHeight="1" x14ac:dyDescent="0.25">
      <c r="A29" s="2343" t="s">
        <v>2924</v>
      </c>
      <c r="B29" s="2343"/>
      <c r="C29" s="2343"/>
      <c r="D29" s="2343"/>
    </row>
    <row r="30" spans="1:4" ht="16.5" customHeight="1" x14ac:dyDescent="0.25">
      <c r="A30" s="2335" t="s">
        <v>496</v>
      </c>
      <c r="B30" s="2336"/>
      <c r="C30" s="2336"/>
      <c r="D30" s="2337"/>
    </row>
    <row r="31" spans="1:4" ht="18.75" customHeight="1" x14ac:dyDescent="0.25">
      <c r="A31" s="2335" t="s">
        <v>614</v>
      </c>
      <c r="B31" s="2336"/>
      <c r="C31" s="2336"/>
      <c r="D31" s="2337"/>
    </row>
    <row r="32" spans="1:4" ht="16.5" customHeight="1" x14ac:dyDescent="0.25">
      <c r="A32" s="2335" t="s">
        <v>613</v>
      </c>
      <c r="B32" s="2336"/>
      <c r="C32" s="2336"/>
      <c r="D32" s="2337"/>
    </row>
    <row r="33" spans="1:4" ht="15.75" customHeight="1" x14ac:dyDescent="0.25">
      <c r="A33" s="2340" t="s">
        <v>2183</v>
      </c>
      <c r="B33" s="2341"/>
      <c r="C33" s="2341"/>
      <c r="D33" s="2342"/>
    </row>
    <row r="34" spans="1:4" ht="30.75" customHeight="1" x14ac:dyDescent="0.25">
      <c r="A34" s="2335" t="s">
        <v>2184</v>
      </c>
      <c r="B34" s="2336"/>
      <c r="C34" s="2336"/>
      <c r="D34" s="2337"/>
    </row>
    <row r="35" spans="1:4" ht="31.5" customHeight="1" x14ac:dyDescent="0.25">
      <c r="A35" s="2335" t="s">
        <v>2185</v>
      </c>
      <c r="B35" s="2336"/>
      <c r="C35" s="2336"/>
      <c r="D35" s="2337"/>
    </row>
    <row r="50" spans="1:1" x14ac:dyDescent="0.25">
      <c r="A50" s="44"/>
    </row>
  </sheetData>
  <mergeCells count="10">
    <mergeCell ref="A35:D35"/>
    <mergeCell ref="A2:D2"/>
    <mergeCell ref="A4:A5"/>
    <mergeCell ref="B4:D4"/>
    <mergeCell ref="A33:D33"/>
    <mergeCell ref="A34:D34"/>
    <mergeCell ref="A29:D29"/>
    <mergeCell ref="A31:D31"/>
    <mergeCell ref="A32:D32"/>
    <mergeCell ref="A30:D30"/>
  </mergeCells>
  <hyperlinks>
    <hyperlink ref="A1" location="'Table of content'!A1" display="Back to Table of Content"/>
  </hyperlinks>
  <printOptions horizontalCentered="1"/>
  <pageMargins left="0.5" right="0.25" top="0.71" bottom="0.25" header="0.21" footer="0.31496063000000002"/>
  <pageSetup paperSize="9" scale="8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P54"/>
  <sheetViews>
    <sheetView topLeftCell="A49" zoomScaleNormal="100" zoomScaleSheetLayoutView="100" workbookViewId="0">
      <selection activeCell="R7" sqref="R7"/>
    </sheetView>
  </sheetViews>
  <sheetFormatPr defaultColWidth="9.140625" defaultRowHeight="18.75" x14ac:dyDescent="0.3"/>
  <cols>
    <col min="1" max="1" width="28.42578125" style="123" bestFit="1" customWidth="1"/>
    <col min="2" max="2" width="10.7109375" style="123" customWidth="1"/>
    <col min="3" max="10" width="9.28515625" style="123" customWidth="1"/>
    <col min="11" max="11" width="11.28515625" style="123" customWidth="1"/>
    <col min="12" max="12" width="8.7109375" style="123" customWidth="1"/>
    <col min="13" max="16" width="9.28515625" style="123" customWidth="1"/>
    <col min="17" max="16384" width="9.140625" style="123"/>
  </cols>
  <sheetData>
    <row r="1" spans="1:16" s="90" customFormat="1" ht="15.75" x14ac:dyDescent="0.25">
      <c r="A1" s="390" t="s">
        <v>1946</v>
      </c>
    </row>
    <row r="2" spans="1:16" s="90" customFormat="1" ht="39" customHeight="1" x14ac:dyDescent="0.25">
      <c r="A2" s="2344" t="s">
        <v>3108</v>
      </c>
      <c r="B2" s="2344"/>
      <c r="C2" s="2344"/>
      <c r="D2" s="2344"/>
      <c r="E2" s="2344"/>
      <c r="F2" s="2344"/>
      <c r="G2" s="2344"/>
      <c r="H2" s="2344"/>
      <c r="I2" s="2344"/>
      <c r="J2" s="2344"/>
      <c r="K2" s="2344"/>
      <c r="L2" s="2344"/>
      <c r="M2" s="2344"/>
      <c r="N2" s="2344"/>
      <c r="O2" s="1499"/>
      <c r="P2" s="1499"/>
    </row>
    <row r="3" spans="1:16" s="90" customFormat="1" ht="9" customHeight="1" x14ac:dyDescent="0.25"/>
    <row r="4" spans="1:16" s="90" customFormat="1" ht="10.5" customHeight="1" x14ac:dyDescent="0.25">
      <c r="A4" s="577"/>
      <c r="B4" s="389"/>
    </row>
    <row r="5" spans="1:16" s="90" customFormat="1" ht="38.25" customHeight="1" x14ac:dyDescent="0.25">
      <c r="A5" s="2345" t="s">
        <v>402</v>
      </c>
      <c r="B5" s="2347" t="s">
        <v>421</v>
      </c>
      <c r="C5" s="2350" t="s">
        <v>422</v>
      </c>
      <c r="D5" s="2351"/>
      <c r="E5" s="2351"/>
      <c r="F5" s="2351"/>
      <c r="G5" s="2351"/>
      <c r="H5" s="2351"/>
      <c r="I5" s="2351"/>
      <c r="J5" s="2351"/>
      <c r="K5" s="2351"/>
      <c r="L5" s="2351"/>
      <c r="M5" s="2351"/>
      <c r="N5" s="2351"/>
      <c r="O5" s="2351"/>
      <c r="P5" s="2352"/>
    </row>
    <row r="6" spans="1:16" s="90" customFormat="1" ht="33.75" customHeight="1" x14ac:dyDescent="0.25">
      <c r="A6" s="2346"/>
      <c r="B6" s="2348"/>
      <c r="C6" s="2350">
        <v>2018</v>
      </c>
      <c r="D6" s="2352"/>
      <c r="E6" s="2350">
        <v>2019</v>
      </c>
      <c r="F6" s="2352"/>
      <c r="G6" s="2350">
        <v>2020</v>
      </c>
      <c r="H6" s="2352"/>
      <c r="I6" s="2350">
        <v>2021</v>
      </c>
      <c r="J6" s="2352"/>
      <c r="K6" s="2350">
        <v>2022</v>
      </c>
      <c r="L6" s="2352"/>
      <c r="M6" s="2111">
        <v>2023</v>
      </c>
      <c r="N6" s="2113"/>
      <c r="O6" s="2111">
        <v>2024</v>
      </c>
      <c r="P6" s="2113"/>
    </row>
    <row r="7" spans="1:16" s="90" customFormat="1" ht="34.5" customHeight="1" x14ac:dyDescent="0.25">
      <c r="A7" s="2115"/>
      <c r="B7" s="2349"/>
      <c r="C7" s="57" t="s">
        <v>423</v>
      </c>
      <c r="D7" s="57" t="s">
        <v>424</v>
      </c>
      <c r="E7" s="57" t="s">
        <v>423</v>
      </c>
      <c r="F7" s="57" t="s">
        <v>424</v>
      </c>
      <c r="G7" s="57" t="s">
        <v>423</v>
      </c>
      <c r="H7" s="593" t="s">
        <v>424</v>
      </c>
      <c r="I7" s="57" t="s">
        <v>423</v>
      </c>
      <c r="J7" s="593" t="s">
        <v>424</v>
      </c>
      <c r="K7" s="57" t="s">
        <v>423</v>
      </c>
      <c r="L7" s="593" t="s">
        <v>424</v>
      </c>
      <c r="M7" s="1311" t="s">
        <v>423</v>
      </c>
      <c r="N7" s="1311" t="s">
        <v>424</v>
      </c>
      <c r="O7" s="1311" t="s">
        <v>423</v>
      </c>
      <c r="P7" s="1311" t="s">
        <v>424</v>
      </c>
    </row>
    <row r="8" spans="1:16" s="90" customFormat="1" ht="32.25" customHeight="1" x14ac:dyDescent="0.25">
      <c r="A8" s="2134" t="s">
        <v>425</v>
      </c>
      <c r="B8" s="1148">
        <v>1</v>
      </c>
      <c r="C8" s="1313">
        <v>16</v>
      </c>
      <c r="D8" s="1313">
        <v>4</v>
      </c>
      <c r="E8" s="1314">
        <v>29</v>
      </c>
      <c r="F8" s="1315">
        <v>16</v>
      </c>
      <c r="G8" s="1315">
        <v>36</v>
      </c>
      <c r="H8" s="1316">
        <v>2</v>
      </c>
      <c r="I8" s="1315">
        <v>13.2</v>
      </c>
      <c r="J8" s="1316" t="s">
        <v>426</v>
      </c>
      <c r="K8" s="1317">
        <v>8.6666666666666661</v>
      </c>
      <c r="L8" s="1313">
        <v>1</v>
      </c>
      <c r="M8" s="1318">
        <v>144</v>
      </c>
      <c r="N8" s="1319">
        <v>74</v>
      </c>
      <c r="O8" s="1318">
        <v>49</v>
      </c>
      <c r="P8" s="1319">
        <v>2</v>
      </c>
    </row>
    <row r="9" spans="1:16" s="90" customFormat="1" ht="31.5" customHeight="1" x14ac:dyDescent="0.25">
      <c r="A9" s="2135"/>
      <c r="B9" s="1149">
        <v>2</v>
      </c>
      <c r="C9" s="1312">
        <v>36</v>
      </c>
      <c r="D9" s="1312">
        <v>6</v>
      </c>
      <c r="E9" s="1314">
        <v>26</v>
      </c>
      <c r="F9" s="1320">
        <v>2</v>
      </c>
      <c r="G9" s="1320">
        <v>2</v>
      </c>
      <c r="H9" s="1314">
        <v>2</v>
      </c>
      <c r="I9" s="1320">
        <v>15.2</v>
      </c>
      <c r="J9" s="1314" t="s">
        <v>426</v>
      </c>
      <c r="K9" s="1321">
        <v>14</v>
      </c>
      <c r="L9" s="1312">
        <v>3</v>
      </c>
      <c r="M9" s="1322">
        <v>66</v>
      </c>
      <c r="N9" s="1323">
        <v>33</v>
      </c>
      <c r="O9" s="1322">
        <v>49</v>
      </c>
      <c r="P9" s="1323">
        <v>7</v>
      </c>
    </row>
    <row r="10" spans="1:16" s="90" customFormat="1" ht="28.5" customHeight="1" x14ac:dyDescent="0.25">
      <c r="A10" s="2135"/>
      <c r="B10" s="1149">
        <v>3</v>
      </c>
      <c r="C10" s="1312">
        <v>20</v>
      </c>
      <c r="D10" s="1312">
        <v>3</v>
      </c>
      <c r="E10" s="1314">
        <v>49</v>
      </c>
      <c r="F10" s="1320">
        <v>14</v>
      </c>
      <c r="G10" s="1320">
        <v>6</v>
      </c>
      <c r="H10" s="1314">
        <v>2</v>
      </c>
      <c r="I10" s="1320">
        <v>30.8</v>
      </c>
      <c r="J10" s="1314">
        <v>4.8</v>
      </c>
      <c r="K10" s="1324">
        <v>15</v>
      </c>
      <c r="L10" s="1325">
        <v>4.666666666666667</v>
      </c>
      <c r="M10" s="1326">
        <v>82</v>
      </c>
      <c r="N10" s="1326">
        <v>13</v>
      </c>
      <c r="O10" s="1326">
        <v>40</v>
      </c>
      <c r="P10" s="1326">
        <v>3</v>
      </c>
    </row>
    <row r="11" spans="1:16" s="90" customFormat="1" ht="30.75" customHeight="1" x14ac:dyDescent="0.25">
      <c r="A11" s="2135"/>
      <c r="B11" s="1149">
        <v>4</v>
      </c>
      <c r="C11" s="1312">
        <v>24</v>
      </c>
      <c r="D11" s="1312">
        <v>6</v>
      </c>
      <c r="E11" s="1314">
        <v>36</v>
      </c>
      <c r="F11" s="1320">
        <v>16</v>
      </c>
      <c r="G11" s="1320">
        <v>40</v>
      </c>
      <c r="H11" s="1314">
        <v>2</v>
      </c>
      <c r="I11" s="1320">
        <v>25.2</v>
      </c>
      <c r="J11" s="1314">
        <v>3.2</v>
      </c>
      <c r="K11" s="1324">
        <v>6</v>
      </c>
      <c r="L11" s="1325">
        <v>1</v>
      </c>
      <c r="M11" s="1326">
        <v>66</v>
      </c>
      <c r="N11" s="1326">
        <v>26</v>
      </c>
      <c r="O11" s="1326">
        <v>59</v>
      </c>
      <c r="P11" s="1326">
        <v>14</v>
      </c>
    </row>
    <row r="12" spans="1:16" s="90" customFormat="1" ht="31.5" customHeight="1" thickBot="1" x14ac:dyDescent="0.3">
      <c r="A12" s="2354"/>
      <c r="B12" s="1150">
        <v>5</v>
      </c>
      <c r="C12" s="1327">
        <v>143</v>
      </c>
      <c r="D12" s="1327">
        <v>30</v>
      </c>
      <c r="E12" s="1314">
        <v>63</v>
      </c>
      <c r="F12" s="1320">
        <v>22</v>
      </c>
      <c r="G12" s="1320">
        <v>44</v>
      </c>
      <c r="H12" s="1314">
        <v>2</v>
      </c>
      <c r="I12" s="1328">
        <v>150</v>
      </c>
      <c r="J12" s="1329">
        <v>35</v>
      </c>
      <c r="K12" s="1330">
        <v>17</v>
      </c>
      <c r="L12" s="1331">
        <v>2.5</v>
      </c>
      <c r="M12" s="1332">
        <v>81</v>
      </c>
      <c r="N12" s="1332">
        <v>34</v>
      </c>
      <c r="O12" s="1332">
        <v>58</v>
      </c>
      <c r="P12" s="1332">
        <v>21</v>
      </c>
    </row>
    <row r="13" spans="1:16" s="90" customFormat="1" ht="27" customHeight="1" thickTop="1" x14ac:dyDescent="0.25">
      <c r="A13" s="2356" t="s">
        <v>404</v>
      </c>
      <c r="B13" s="1151">
        <v>1</v>
      </c>
      <c r="C13" s="1333">
        <v>11</v>
      </c>
      <c r="D13" s="1333">
        <v>2</v>
      </c>
      <c r="E13" s="1333">
        <v>31</v>
      </c>
      <c r="F13" s="1333">
        <v>2</v>
      </c>
      <c r="G13" s="1334">
        <v>55</v>
      </c>
      <c r="H13" s="1334">
        <v>15</v>
      </c>
      <c r="I13" s="1334">
        <v>35</v>
      </c>
      <c r="J13" s="1335">
        <v>2</v>
      </c>
      <c r="K13" s="1334">
        <v>16</v>
      </c>
      <c r="L13" s="1314">
        <v>3</v>
      </c>
      <c r="M13" s="1326">
        <v>52</v>
      </c>
      <c r="N13" s="1326">
        <v>17</v>
      </c>
      <c r="O13" s="1326">
        <v>58</v>
      </c>
      <c r="P13" s="1326">
        <v>14</v>
      </c>
    </row>
    <row r="14" spans="1:16" s="90" customFormat="1" ht="27.75" customHeight="1" thickBot="1" x14ac:dyDescent="0.3">
      <c r="A14" s="2354"/>
      <c r="B14" s="1150">
        <v>2</v>
      </c>
      <c r="C14" s="1327">
        <v>50</v>
      </c>
      <c r="D14" s="1327">
        <v>9</v>
      </c>
      <c r="E14" s="1327">
        <v>29</v>
      </c>
      <c r="F14" s="1327">
        <v>7</v>
      </c>
      <c r="G14" s="1328">
        <v>29</v>
      </c>
      <c r="H14" s="1328">
        <v>2</v>
      </c>
      <c r="I14" s="1328">
        <v>33</v>
      </c>
      <c r="J14" s="1329">
        <v>1</v>
      </c>
      <c r="K14" s="1328">
        <v>8</v>
      </c>
      <c r="L14" s="1329">
        <v>1.5</v>
      </c>
      <c r="M14" s="1332">
        <v>29</v>
      </c>
      <c r="N14" s="1332">
        <v>11</v>
      </c>
      <c r="O14" s="1332">
        <v>92</v>
      </c>
      <c r="P14" s="1332">
        <v>18</v>
      </c>
    </row>
    <row r="15" spans="1:16" s="90" customFormat="1" ht="22.5" customHeight="1" thickTop="1" x14ac:dyDescent="0.25">
      <c r="A15" s="2356" t="s">
        <v>408</v>
      </c>
      <c r="B15" s="1151">
        <v>1</v>
      </c>
      <c r="C15" s="1333">
        <v>37</v>
      </c>
      <c r="D15" s="1333">
        <v>2</v>
      </c>
      <c r="E15" s="1333">
        <v>52</v>
      </c>
      <c r="F15" s="1333">
        <v>16</v>
      </c>
      <c r="G15" s="1314">
        <v>48</v>
      </c>
      <c r="H15" s="1320">
        <v>24</v>
      </c>
      <c r="I15" s="1320">
        <v>30</v>
      </c>
      <c r="J15" s="1314">
        <v>8</v>
      </c>
      <c r="K15" s="1334">
        <v>18.5</v>
      </c>
      <c r="L15" s="1314">
        <v>4</v>
      </c>
      <c r="M15" s="1336">
        <v>28</v>
      </c>
      <c r="N15" s="1336">
        <v>6</v>
      </c>
      <c r="O15" s="1336">
        <v>81</v>
      </c>
      <c r="P15" s="1336">
        <v>19</v>
      </c>
    </row>
    <row r="16" spans="1:16" s="90" customFormat="1" ht="24.75" customHeight="1" x14ac:dyDescent="0.25">
      <c r="A16" s="2135"/>
      <c r="B16" s="1149">
        <v>2</v>
      </c>
      <c r="C16" s="1312">
        <v>60</v>
      </c>
      <c r="D16" s="1312">
        <v>6</v>
      </c>
      <c r="E16" s="1312">
        <v>34</v>
      </c>
      <c r="F16" s="1312">
        <v>8</v>
      </c>
      <c r="G16" s="1314">
        <v>26</v>
      </c>
      <c r="H16" s="1320">
        <v>2</v>
      </c>
      <c r="I16" s="1320">
        <v>23</v>
      </c>
      <c r="J16" s="1314">
        <v>6</v>
      </c>
      <c r="K16" s="1320">
        <v>11.5</v>
      </c>
      <c r="L16" s="1314">
        <v>4</v>
      </c>
      <c r="M16" s="1323">
        <v>19</v>
      </c>
      <c r="N16" s="1323">
        <v>10</v>
      </c>
      <c r="O16" s="1323">
        <v>70</v>
      </c>
      <c r="P16" s="1323">
        <v>15</v>
      </c>
    </row>
    <row r="17" spans="1:16" s="90" customFormat="1" ht="26.25" customHeight="1" x14ac:dyDescent="0.25">
      <c r="A17" s="2135"/>
      <c r="B17" s="1149">
        <v>3</v>
      </c>
      <c r="C17" s="1312">
        <v>2</v>
      </c>
      <c r="D17" s="1312">
        <v>2</v>
      </c>
      <c r="E17" s="1312">
        <v>27</v>
      </c>
      <c r="F17" s="1312">
        <v>8</v>
      </c>
      <c r="G17" s="1314">
        <v>40</v>
      </c>
      <c r="H17" s="1320">
        <v>2</v>
      </c>
      <c r="I17" s="1320">
        <v>33</v>
      </c>
      <c r="J17" s="1314">
        <v>15</v>
      </c>
      <c r="K17" s="1320">
        <v>14.75</v>
      </c>
      <c r="L17" s="1314">
        <v>4.75</v>
      </c>
      <c r="M17" s="1323">
        <v>17</v>
      </c>
      <c r="N17" s="1323">
        <v>2</v>
      </c>
      <c r="O17" s="1323">
        <v>66</v>
      </c>
      <c r="P17" s="1323">
        <v>9</v>
      </c>
    </row>
    <row r="18" spans="1:16" s="90" customFormat="1" ht="30" customHeight="1" thickBot="1" x14ac:dyDescent="0.3">
      <c r="A18" s="2354"/>
      <c r="B18" s="1150">
        <v>4</v>
      </c>
      <c r="C18" s="1327">
        <v>35</v>
      </c>
      <c r="D18" s="1327">
        <v>8</v>
      </c>
      <c r="E18" s="1327">
        <v>33</v>
      </c>
      <c r="F18" s="1327">
        <v>8</v>
      </c>
      <c r="G18" s="1314">
        <v>36</v>
      </c>
      <c r="H18" s="1320">
        <v>18</v>
      </c>
      <c r="I18" s="1320">
        <v>19</v>
      </c>
      <c r="J18" s="1314" t="s">
        <v>426</v>
      </c>
      <c r="K18" s="1328">
        <v>3</v>
      </c>
      <c r="L18" s="1329" t="s">
        <v>426</v>
      </c>
      <c r="M18" s="1337">
        <v>28</v>
      </c>
      <c r="N18" s="1337">
        <v>10</v>
      </c>
      <c r="O18" s="1337">
        <v>61</v>
      </c>
      <c r="P18" s="1337">
        <v>15</v>
      </c>
    </row>
    <row r="19" spans="1:16" s="90" customFormat="1" ht="27.75" customHeight="1" thickTop="1" x14ac:dyDescent="0.25">
      <c r="A19" s="2356" t="s">
        <v>406</v>
      </c>
      <c r="B19" s="1151">
        <v>1</v>
      </c>
      <c r="C19" s="1333">
        <v>66</v>
      </c>
      <c r="D19" s="1333">
        <v>12</v>
      </c>
      <c r="E19" s="1333">
        <v>64</v>
      </c>
      <c r="F19" s="1333">
        <v>14</v>
      </c>
      <c r="G19" s="1334">
        <v>8</v>
      </c>
      <c r="H19" s="1334">
        <v>2</v>
      </c>
      <c r="I19" s="1334">
        <v>17</v>
      </c>
      <c r="J19" s="1335" t="s">
        <v>426</v>
      </c>
      <c r="K19" s="1334">
        <v>27.6</v>
      </c>
      <c r="L19" s="1314">
        <v>5.6</v>
      </c>
      <c r="M19" s="1338">
        <v>52</v>
      </c>
      <c r="N19" s="1336">
        <v>9</v>
      </c>
      <c r="O19" s="1338">
        <v>46</v>
      </c>
      <c r="P19" s="1336">
        <v>22</v>
      </c>
    </row>
    <row r="20" spans="1:16" s="90" customFormat="1" ht="27" customHeight="1" x14ac:dyDescent="0.25">
      <c r="A20" s="2135"/>
      <c r="B20" s="1149">
        <v>2</v>
      </c>
      <c r="C20" s="1312">
        <v>95</v>
      </c>
      <c r="D20" s="1312">
        <v>14</v>
      </c>
      <c r="E20" s="1312">
        <v>38</v>
      </c>
      <c r="F20" s="1312">
        <v>9</v>
      </c>
      <c r="G20" s="1320">
        <v>47</v>
      </c>
      <c r="H20" s="1320">
        <v>18</v>
      </c>
      <c r="I20" s="1320">
        <v>85</v>
      </c>
      <c r="J20" s="1314">
        <v>11</v>
      </c>
      <c r="K20" s="1320">
        <v>15</v>
      </c>
      <c r="L20" s="1314">
        <v>2.8</v>
      </c>
      <c r="M20" s="1326">
        <v>102</v>
      </c>
      <c r="N20" s="1326">
        <v>12</v>
      </c>
      <c r="O20" s="1326">
        <v>27</v>
      </c>
      <c r="P20" s="1326">
        <v>8</v>
      </c>
    </row>
    <row r="21" spans="1:16" s="90" customFormat="1" ht="27" customHeight="1" thickBot="1" x14ac:dyDescent="0.3">
      <c r="A21" s="2354"/>
      <c r="B21" s="1150">
        <v>3</v>
      </c>
      <c r="C21" s="1327">
        <v>75</v>
      </c>
      <c r="D21" s="1327">
        <v>16</v>
      </c>
      <c r="E21" s="1327">
        <v>55</v>
      </c>
      <c r="F21" s="1327">
        <v>17</v>
      </c>
      <c r="G21" s="1328">
        <v>56</v>
      </c>
      <c r="H21" s="1328">
        <v>2</v>
      </c>
      <c r="I21" s="1328">
        <v>20</v>
      </c>
      <c r="J21" s="1329">
        <v>5</v>
      </c>
      <c r="K21" s="1328" t="s">
        <v>426</v>
      </c>
      <c r="L21" s="1329" t="s">
        <v>426</v>
      </c>
      <c r="M21" s="1332">
        <v>56</v>
      </c>
      <c r="N21" s="1332">
        <v>7</v>
      </c>
      <c r="O21" s="1332">
        <v>39</v>
      </c>
      <c r="P21" s="1332">
        <v>15</v>
      </c>
    </row>
    <row r="22" spans="1:16" s="90" customFormat="1" ht="35.25" customHeight="1" thickTop="1" x14ac:dyDescent="0.25">
      <c r="A22" s="2356" t="s">
        <v>407</v>
      </c>
      <c r="B22" s="1151">
        <v>1</v>
      </c>
      <c r="C22" s="1333">
        <v>135</v>
      </c>
      <c r="D22" s="1333">
        <v>28</v>
      </c>
      <c r="E22" s="1333">
        <v>210</v>
      </c>
      <c r="F22" s="1333">
        <v>47</v>
      </c>
      <c r="G22" s="1334">
        <v>108</v>
      </c>
      <c r="H22" s="1334">
        <v>25</v>
      </c>
      <c r="I22" s="1320">
        <v>29</v>
      </c>
      <c r="J22" s="1314">
        <v>5</v>
      </c>
      <c r="K22" s="1334">
        <v>4</v>
      </c>
      <c r="L22" s="1314">
        <v>1</v>
      </c>
      <c r="M22" s="1326">
        <v>266</v>
      </c>
      <c r="N22" s="1326">
        <v>114</v>
      </c>
      <c r="O22" s="1326">
        <v>80</v>
      </c>
      <c r="P22" s="1326">
        <v>27</v>
      </c>
    </row>
    <row r="23" spans="1:16" s="90" customFormat="1" ht="36" customHeight="1" thickBot="1" x14ac:dyDescent="0.3">
      <c r="A23" s="2354"/>
      <c r="B23" s="1150">
        <v>2</v>
      </c>
      <c r="C23" s="1327">
        <v>180</v>
      </c>
      <c r="D23" s="1327">
        <v>38</v>
      </c>
      <c r="E23" s="1327">
        <v>267</v>
      </c>
      <c r="F23" s="1327">
        <v>71</v>
      </c>
      <c r="G23" s="1328">
        <v>213</v>
      </c>
      <c r="H23" s="1328">
        <v>50</v>
      </c>
      <c r="I23" s="1328">
        <v>64</v>
      </c>
      <c r="J23" s="1329">
        <v>14</v>
      </c>
      <c r="K23" s="1328">
        <v>6.8</v>
      </c>
      <c r="L23" s="1329">
        <v>2</v>
      </c>
      <c r="M23" s="1332">
        <v>50</v>
      </c>
      <c r="N23" s="1332">
        <v>36</v>
      </c>
      <c r="O23" s="1332">
        <v>75</v>
      </c>
      <c r="P23" s="1332">
        <v>29</v>
      </c>
    </row>
    <row r="24" spans="1:16" s="90" customFormat="1" ht="31.5" customHeight="1" thickTop="1" x14ac:dyDescent="0.25">
      <c r="A24" s="2356" t="s">
        <v>427</v>
      </c>
      <c r="B24" s="1151">
        <v>1</v>
      </c>
      <c r="C24" s="1333">
        <v>471</v>
      </c>
      <c r="D24" s="1333">
        <v>104</v>
      </c>
      <c r="E24" s="1333">
        <v>100</v>
      </c>
      <c r="F24" s="1333">
        <v>30</v>
      </c>
      <c r="G24" s="1335">
        <v>96</v>
      </c>
      <c r="H24" s="1334">
        <v>22</v>
      </c>
      <c r="I24" s="1334">
        <v>57</v>
      </c>
      <c r="J24" s="1335">
        <v>5</v>
      </c>
      <c r="K24" s="1320">
        <v>31</v>
      </c>
      <c r="L24" s="1314">
        <v>7</v>
      </c>
      <c r="M24" s="1339">
        <v>32</v>
      </c>
      <c r="N24" s="1339">
        <v>10</v>
      </c>
      <c r="O24" s="1339">
        <v>257</v>
      </c>
      <c r="P24" s="1339">
        <v>14</v>
      </c>
    </row>
    <row r="25" spans="1:16" s="90" customFormat="1" ht="31.5" customHeight="1" x14ac:dyDescent="0.25">
      <c r="A25" s="2135"/>
      <c r="B25" s="1149">
        <v>2</v>
      </c>
      <c r="C25" s="1312">
        <v>1083</v>
      </c>
      <c r="D25" s="1312">
        <v>173</v>
      </c>
      <c r="E25" s="1312">
        <v>1370</v>
      </c>
      <c r="F25" s="1312">
        <v>237</v>
      </c>
      <c r="G25" s="1314">
        <v>246</v>
      </c>
      <c r="H25" s="1320">
        <v>69</v>
      </c>
      <c r="I25" s="1320">
        <v>1528</v>
      </c>
      <c r="J25" s="1314">
        <v>289</v>
      </c>
      <c r="K25" s="1320">
        <v>235</v>
      </c>
      <c r="L25" s="1314">
        <v>42</v>
      </c>
      <c r="M25" s="1326">
        <v>140</v>
      </c>
      <c r="N25" s="1326">
        <v>22</v>
      </c>
      <c r="O25" s="1326">
        <v>261</v>
      </c>
      <c r="P25" s="1326">
        <v>109</v>
      </c>
    </row>
    <row r="26" spans="1:16" s="90" customFormat="1" ht="36.75" customHeight="1" x14ac:dyDescent="0.25">
      <c r="A26" s="2135"/>
      <c r="B26" s="1149">
        <v>3</v>
      </c>
      <c r="C26" s="1312">
        <v>22</v>
      </c>
      <c r="D26" s="1312">
        <v>2</v>
      </c>
      <c r="E26" s="1312">
        <v>126</v>
      </c>
      <c r="F26" s="1312">
        <v>32</v>
      </c>
      <c r="G26" s="1314">
        <v>44</v>
      </c>
      <c r="H26" s="1320">
        <v>16</v>
      </c>
      <c r="I26" s="1320">
        <v>261</v>
      </c>
      <c r="J26" s="1314">
        <v>58</v>
      </c>
      <c r="K26" s="1320">
        <v>339</v>
      </c>
      <c r="L26" s="1314">
        <v>82</v>
      </c>
      <c r="M26" s="1326">
        <v>20</v>
      </c>
      <c r="N26" s="1326">
        <v>12</v>
      </c>
      <c r="O26" s="1326">
        <v>135</v>
      </c>
      <c r="P26" s="1326">
        <v>29</v>
      </c>
    </row>
    <row r="27" spans="1:16" s="90" customFormat="1" ht="31.5" customHeight="1" thickBot="1" x14ac:dyDescent="0.3">
      <c r="A27" s="2354"/>
      <c r="B27" s="1150">
        <v>4</v>
      </c>
      <c r="C27" s="1327">
        <v>545</v>
      </c>
      <c r="D27" s="1327">
        <v>74</v>
      </c>
      <c r="E27" s="1327">
        <v>109</v>
      </c>
      <c r="F27" s="1327">
        <v>27</v>
      </c>
      <c r="G27" s="1329">
        <v>35</v>
      </c>
      <c r="H27" s="1328">
        <v>2</v>
      </c>
      <c r="I27" s="1328">
        <v>324</v>
      </c>
      <c r="J27" s="1329">
        <v>73</v>
      </c>
      <c r="K27" s="1328">
        <v>45</v>
      </c>
      <c r="L27" s="1329">
        <v>12</v>
      </c>
      <c r="M27" s="1340">
        <v>19</v>
      </c>
      <c r="N27" s="1340">
        <v>6</v>
      </c>
      <c r="O27" s="1340">
        <v>258</v>
      </c>
      <c r="P27" s="1340">
        <v>23</v>
      </c>
    </row>
    <row r="28" spans="1:16" s="90" customFormat="1" ht="29.25" customHeight="1" thickTop="1" x14ac:dyDescent="0.25">
      <c r="A28" s="2135" t="s">
        <v>405</v>
      </c>
      <c r="B28" s="1149">
        <v>1</v>
      </c>
      <c r="C28" s="1312">
        <v>48</v>
      </c>
      <c r="D28" s="1312">
        <v>13</v>
      </c>
      <c r="E28" s="1312">
        <v>43</v>
      </c>
      <c r="F28" s="1341">
        <v>11</v>
      </c>
      <c r="G28" s="1320">
        <v>37</v>
      </c>
      <c r="H28" s="1342">
        <v>16</v>
      </c>
      <c r="I28" s="1320">
        <v>218</v>
      </c>
      <c r="J28" s="1314">
        <v>52</v>
      </c>
      <c r="K28" s="1320">
        <v>97</v>
      </c>
      <c r="L28" s="1314">
        <v>20</v>
      </c>
      <c r="M28" s="1343">
        <v>41</v>
      </c>
      <c r="N28" s="1343">
        <v>8</v>
      </c>
      <c r="O28" s="1343">
        <v>88</v>
      </c>
      <c r="P28" s="1343">
        <v>16</v>
      </c>
    </row>
    <row r="29" spans="1:16" s="90" customFormat="1" ht="24.75" customHeight="1" x14ac:dyDescent="0.25">
      <c r="A29" s="2353"/>
      <c r="B29" s="1149">
        <v>2</v>
      </c>
      <c r="C29" s="1312">
        <v>47</v>
      </c>
      <c r="D29" s="1312">
        <v>13</v>
      </c>
      <c r="E29" s="1312">
        <v>44</v>
      </c>
      <c r="F29" s="1341">
        <v>19</v>
      </c>
      <c r="G29" s="1320">
        <v>54</v>
      </c>
      <c r="H29" s="1342">
        <v>24</v>
      </c>
      <c r="I29" s="1320">
        <v>122</v>
      </c>
      <c r="J29" s="1314">
        <v>32</v>
      </c>
      <c r="K29" s="1320">
        <v>29</v>
      </c>
      <c r="L29" s="1314">
        <v>10</v>
      </c>
      <c r="M29" s="1326">
        <v>69</v>
      </c>
      <c r="N29" s="1326">
        <v>18</v>
      </c>
      <c r="O29" s="1326">
        <v>72</v>
      </c>
      <c r="P29" s="1326">
        <v>24</v>
      </c>
    </row>
    <row r="30" spans="1:16" s="90" customFormat="1" ht="24.75" customHeight="1" x14ac:dyDescent="0.25">
      <c r="A30" s="2135"/>
      <c r="B30" s="1149">
        <v>3</v>
      </c>
      <c r="C30" s="1312">
        <v>18</v>
      </c>
      <c r="D30" s="1312">
        <v>4</v>
      </c>
      <c r="E30" s="1312">
        <v>53</v>
      </c>
      <c r="F30" s="1341">
        <v>16</v>
      </c>
      <c r="G30" s="1320">
        <v>43</v>
      </c>
      <c r="H30" s="1342">
        <v>42</v>
      </c>
      <c r="I30" s="1320">
        <v>133</v>
      </c>
      <c r="J30" s="1314">
        <v>25</v>
      </c>
      <c r="K30" s="1320">
        <v>26</v>
      </c>
      <c r="L30" s="1314">
        <v>5</v>
      </c>
      <c r="M30" s="1326">
        <v>90</v>
      </c>
      <c r="N30" s="1326">
        <v>22</v>
      </c>
      <c r="O30" s="1326">
        <v>73</v>
      </c>
      <c r="P30" s="1326">
        <v>19</v>
      </c>
    </row>
    <row r="31" spans="1:16" s="90" customFormat="1" ht="24.75" customHeight="1" x14ac:dyDescent="0.25">
      <c r="A31" s="2135"/>
      <c r="B31" s="1149">
        <v>4</v>
      </c>
      <c r="C31" s="1312">
        <v>36</v>
      </c>
      <c r="D31" s="1312">
        <v>8</v>
      </c>
      <c r="E31" s="1312">
        <v>64</v>
      </c>
      <c r="F31" s="1341">
        <v>28</v>
      </c>
      <c r="G31" s="1320">
        <v>42</v>
      </c>
      <c r="H31" s="1342">
        <v>24</v>
      </c>
      <c r="I31" s="1320">
        <v>129</v>
      </c>
      <c r="J31" s="1314">
        <v>32</v>
      </c>
      <c r="K31" s="1320">
        <v>27</v>
      </c>
      <c r="L31" s="1314">
        <v>8</v>
      </c>
      <c r="M31" s="1326">
        <v>23</v>
      </c>
      <c r="N31" s="1326">
        <v>8</v>
      </c>
      <c r="O31" s="1326">
        <v>68</v>
      </c>
      <c r="P31" s="1326">
        <v>17</v>
      </c>
    </row>
    <row r="32" spans="1:16" s="90" customFormat="1" ht="24.75" customHeight="1" thickBot="1" x14ac:dyDescent="0.3">
      <c r="A32" s="2354"/>
      <c r="B32" s="1150">
        <v>5</v>
      </c>
      <c r="C32" s="1327">
        <v>20</v>
      </c>
      <c r="D32" s="1327">
        <v>4</v>
      </c>
      <c r="E32" s="1327">
        <v>35</v>
      </c>
      <c r="F32" s="1344">
        <v>35</v>
      </c>
      <c r="G32" s="1320">
        <v>38</v>
      </c>
      <c r="H32" s="1342">
        <v>34</v>
      </c>
      <c r="I32" s="1320">
        <v>51</v>
      </c>
      <c r="J32" s="1314">
        <v>9</v>
      </c>
      <c r="K32" s="1328">
        <v>31</v>
      </c>
      <c r="L32" s="1329">
        <v>7</v>
      </c>
      <c r="M32" s="1332">
        <v>102</v>
      </c>
      <c r="N32" s="1332">
        <v>25</v>
      </c>
      <c r="O32" s="1332">
        <v>76</v>
      </c>
      <c r="P32" s="1332">
        <v>19</v>
      </c>
    </row>
    <row r="33" spans="1:16" s="90" customFormat="1" ht="74.25" customHeight="1" thickTop="1" thickBot="1" x14ac:dyDescent="0.3">
      <c r="A33" s="1152" t="s">
        <v>428</v>
      </c>
      <c r="B33" s="1153">
        <v>1</v>
      </c>
      <c r="C33" s="1345">
        <v>40</v>
      </c>
      <c r="D33" s="1345">
        <v>11</v>
      </c>
      <c r="E33" s="1345">
        <v>66</v>
      </c>
      <c r="F33" s="1346">
        <v>22</v>
      </c>
      <c r="G33" s="1347">
        <v>98</v>
      </c>
      <c r="H33" s="1348">
        <v>54</v>
      </c>
      <c r="I33" s="1347">
        <v>65</v>
      </c>
      <c r="J33" s="1349">
        <v>12</v>
      </c>
      <c r="K33" s="1328">
        <v>121.7</v>
      </c>
      <c r="L33" s="1329">
        <v>33.799999999999997</v>
      </c>
      <c r="M33" s="1350">
        <v>129</v>
      </c>
      <c r="N33" s="1350">
        <v>43</v>
      </c>
      <c r="O33" s="1350">
        <v>712</v>
      </c>
      <c r="P33" s="1350">
        <v>27</v>
      </c>
    </row>
    <row r="34" spans="1:16" s="90" customFormat="1" ht="24.75" customHeight="1" thickTop="1" x14ac:dyDescent="0.25">
      <c r="A34" s="2356" t="s">
        <v>429</v>
      </c>
      <c r="B34" s="1151">
        <v>1</v>
      </c>
      <c r="C34" s="1333">
        <v>40</v>
      </c>
      <c r="D34" s="1333">
        <v>6</v>
      </c>
      <c r="E34" s="1333">
        <v>132</v>
      </c>
      <c r="F34" s="1351">
        <v>50</v>
      </c>
      <c r="G34" s="1320">
        <v>52</v>
      </c>
      <c r="H34" s="1342">
        <v>2</v>
      </c>
      <c r="I34" s="1320">
        <v>23</v>
      </c>
      <c r="J34" s="1314" t="s">
        <v>426</v>
      </c>
      <c r="K34" s="1320">
        <v>14</v>
      </c>
      <c r="L34" s="1314" t="s">
        <v>426</v>
      </c>
      <c r="M34" s="1336">
        <v>92</v>
      </c>
      <c r="N34" s="1336">
        <v>39</v>
      </c>
      <c r="O34" s="1336">
        <v>29</v>
      </c>
      <c r="P34" s="1336">
        <v>2</v>
      </c>
    </row>
    <row r="35" spans="1:16" s="90" customFormat="1" ht="24.75" customHeight="1" x14ac:dyDescent="0.25">
      <c r="A35" s="2135"/>
      <c r="B35" s="1149">
        <v>2</v>
      </c>
      <c r="C35" s="1312">
        <v>26</v>
      </c>
      <c r="D35" s="1312">
        <v>10</v>
      </c>
      <c r="E35" s="1312">
        <v>55</v>
      </c>
      <c r="F35" s="1341">
        <v>8</v>
      </c>
      <c r="G35" s="1320">
        <v>23</v>
      </c>
      <c r="H35" s="1342">
        <v>2</v>
      </c>
      <c r="I35" s="1320">
        <v>31</v>
      </c>
      <c r="J35" s="1314" t="s">
        <v>426</v>
      </c>
      <c r="K35" s="1320">
        <v>18.8</v>
      </c>
      <c r="L35" s="1314" t="s">
        <v>426</v>
      </c>
      <c r="M35" s="1323">
        <v>42</v>
      </c>
      <c r="N35" s="1323">
        <v>20</v>
      </c>
      <c r="O35" s="1323">
        <v>30</v>
      </c>
      <c r="P35" s="1323">
        <v>6</v>
      </c>
    </row>
    <row r="36" spans="1:16" s="90" customFormat="1" ht="24.75" customHeight="1" x14ac:dyDescent="0.25">
      <c r="A36" s="2135"/>
      <c r="B36" s="1149">
        <v>3</v>
      </c>
      <c r="C36" s="1312">
        <v>24</v>
      </c>
      <c r="D36" s="1312">
        <v>5</v>
      </c>
      <c r="E36" s="1312">
        <v>40</v>
      </c>
      <c r="F36" s="1341">
        <v>16</v>
      </c>
      <c r="G36" s="1320">
        <v>2</v>
      </c>
      <c r="H36" s="1342">
        <v>2</v>
      </c>
      <c r="I36" s="1320" t="s">
        <v>426</v>
      </c>
      <c r="J36" s="1314" t="s">
        <v>426</v>
      </c>
      <c r="K36" s="1320" t="s">
        <v>426</v>
      </c>
      <c r="L36" s="1314" t="s">
        <v>426</v>
      </c>
      <c r="M36" s="1323">
        <v>23</v>
      </c>
      <c r="N36" s="1323">
        <v>9</v>
      </c>
      <c r="O36" s="1323">
        <v>23</v>
      </c>
      <c r="P36" s="1323">
        <v>1</v>
      </c>
    </row>
    <row r="37" spans="1:16" s="90" customFormat="1" ht="24.75" customHeight="1" x14ac:dyDescent="0.25">
      <c r="A37" s="2135"/>
      <c r="B37" s="1149">
        <v>4</v>
      </c>
      <c r="C37" s="1312">
        <v>40</v>
      </c>
      <c r="D37" s="1312">
        <v>10</v>
      </c>
      <c r="E37" s="1312">
        <v>22</v>
      </c>
      <c r="F37" s="1341">
        <v>4</v>
      </c>
      <c r="G37" s="1320">
        <v>20</v>
      </c>
      <c r="H37" s="1342">
        <v>2</v>
      </c>
      <c r="I37" s="1320">
        <v>9</v>
      </c>
      <c r="J37" s="1314" t="s">
        <v>426</v>
      </c>
      <c r="K37" s="1320">
        <v>16</v>
      </c>
      <c r="L37" s="1314">
        <v>2.8</v>
      </c>
      <c r="M37" s="1323">
        <v>38</v>
      </c>
      <c r="N37" s="1323">
        <v>22</v>
      </c>
      <c r="O37" s="1323">
        <v>39</v>
      </c>
      <c r="P37" s="1323">
        <v>6</v>
      </c>
    </row>
    <row r="38" spans="1:16" s="90" customFormat="1" ht="24.75" customHeight="1" thickBot="1" x14ac:dyDescent="0.3">
      <c r="A38" s="2354"/>
      <c r="B38" s="1150">
        <v>5</v>
      </c>
      <c r="C38" s="1327">
        <v>53</v>
      </c>
      <c r="D38" s="1327">
        <v>14</v>
      </c>
      <c r="E38" s="1327">
        <v>40</v>
      </c>
      <c r="F38" s="1344">
        <v>10</v>
      </c>
      <c r="G38" s="1320">
        <v>51</v>
      </c>
      <c r="H38" s="1342">
        <v>2</v>
      </c>
      <c r="I38" s="1320">
        <v>8</v>
      </c>
      <c r="J38" s="1314" t="s">
        <v>426</v>
      </c>
      <c r="K38" s="1328">
        <v>4.8</v>
      </c>
      <c r="L38" s="1329" t="s">
        <v>426</v>
      </c>
      <c r="M38" s="1337">
        <v>20</v>
      </c>
      <c r="N38" s="1337">
        <v>11</v>
      </c>
      <c r="O38" s="1337">
        <v>57</v>
      </c>
      <c r="P38" s="1337">
        <v>6</v>
      </c>
    </row>
    <row r="39" spans="1:16" s="90" customFormat="1" ht="24.75" customHeight="1" thickTop="1" x14ac:dyDescent="0.25">
      <c r="A39" s="2356" t="s">
        <v>430</v>
      </c>
      <c r="B39" s="1151">
        <v>1</v>
      </c>
      <c r="C39" s="1333">
        <v>39</v>
      </c>
      <c r="D39" s="1333">
        <v>4</v>
      </c>
      <c r="E39" s="1333">
        <v>85</v>
      </c>
      <c r="F39" s="1351">
        <v>31</v>
      </c>
      <c r="G39" s="1334">
        <v>27</v>
      </c>
      <c r="H39" s="1352">
        <v>14</v>
      </c>
      <c r="I39" s="1334">
        <v>17</v>
      </c>
      <c r="J39" s="1335" t="s">
        <v>426</v>
      </c>
      <c r="K39" s="1320">
        <v>10</v>
      </c>
      <c r="L39" s="1314">
        <v>4</v>
      </c>
      <c r="M39" s="1322">
        <v>31</v>
      </c>
      <c r="N39" s="1323">
        <v>15</v>
      </c>
      <c r="O39" s="1322">
        <v>81</v>
      </c>
      <c r="P39" s="1323">
        <v>11</v>
      </c>
    </row>
    <row r="40" spans="1:16" s="90" customFormat="1" ht="24.75" customHeight="1" x14ac:dyDescent="0.25">
      <c r="A40" s="2135"/>
      <c r="B40" s="1149">
        <v>2</v>
      </c>
      <c r="C40" s="1312">
        <v>32</v>
      </c>
      <c r="D40" s="1312">
        <v>11</v>
      </c>
      <c r="E40" s="1312">
        <v>290</v>
      </c>
      <c r="F40" s="1341">
        <v>61</v>
      </c>
      <c r="G40" s="1320">
        <v>27</v>
      </c>
      <c r="H40" s="1342">
        <v>2</v>
      </c>
      <c r="I40" s="1320">
        <v>7</v>
      </c>
      <c r="J40" s="1314">
        <v>3</v>
      </c>
      <c r="K40" s="1320">
        <v>5</v>
      </c>
      <c r="L40" s="1314">
        <v>1</v>
      </c>
      <c r="M40" s="1322">
        <v>60</v>
      </c>
      <c r="N40" s="1323">
        <v>16</v>
      </c>
      <c r="O40" s="1322">
        <v>105</v>
      </c>
      <c r="P40" s="1323">
        <v>12</v>
      </c>
    </row>
    <row r="41" spans="1:16" s="90" customFormat="1" ht="24.75" customHeight="1" x14ac:dyDescent="0.25">
      <c r="A41" s="2135"/>
      <c r="B41" s="1149">
        <v>3</v>
      </c>
      <c r="C41" s="1312">
        <v>30</v>
      </c>
      <c r="D41" s="1312">
        <v>6</v>
      </c>
      <c r="E41" s="1312">
        <v>496</v>
      </c>
      <c r="F41" s="1341">
        <v>154</v>
      </c>
      <c r="G41" s="1320">
        <v>50</v>
      </c>
      <c r="H41" s="1342">
        <v>18</v>
      </c>
      <c r="I41" s="1320">
        <v>21</v>
      </c>
      <c r="J41" s="1314">
        <v>3</v>
      </c>
      <c r="K41" s="1320" t="s">
        <v>426</v>
      </c>
      <c r="L41" s="1314" t="s">
        <v>426</v>
      </c>
      <c r="M41" s="1322">
        <v>44</v>
      </c>
      <c r="N41" s="1323">
        <v>13</v>
      </c>
      <c r="O41" s="1322">
        <v>200</v>
      </c>
      <c r="P41" s="1323">
        <v>67</v>
      </c>
    </row>
    <row r="42" spans="1:16" s="90" customFormat="1" ht="23.25" customHeight="1" thickBot="1" x14ac:dyDescent="0.3">
      <c r="A42" s="2354"/>
      <c r="B42" s="1150">
        <v>4</v>
      </c>
      <c r="C42" s="1327">
        <v>49</v>
      </c>
      <c r="D42" s="1327">
        <v>6</v>
      </c>
      <c r="E42" s="1327">
        <v>145</v>
      </c>
      <c r="F42" s="1344">
        <v>31</v>
      </c>
      <c r="G42" s="1328">
        <v>69</v>
      </c>
      <c r="H42" s="1353">
        <v>28</v>
      </c>
      <c r="I42" s="1328">
        <v>51</v>
      </c>
      <c r="J42" s="1329">
        <v>13</v>
      </c>
      <c r="K42" s="1328">
        <v>6</v>
      </c>
      <c r="L42" s="1329" t="s">
        <v>426</v>
      </c>
      <c r="M42" s="1354">
        <v>44</v>
      </c>
      <c r="N42" s="1337">
        <v>10</v>
      </c>
      <c r="O42" s="1354">
        <v>155</v>
      </c>
      <c r="P42" s="1337">
        <v>34</v>
      </c>
    </row>
    <row r="43" spans="1:16" s="90" customFormat="1" ht="28.5" customHeight="1" thickTop="1" x14ac:dyDescent="0.25">
      <c r="A43" s="2356" t="s">
        <v>332</v>
      </c>
      <c r="B43" s="1151">
        <v>1</v>
      </c>
      <c r="C43" s="1333">
        <v>13</v>
      </c>
      <c r="D43" s="1333">
        <v>2</v>
      </c>
      <c r="E43" s="1333">
        <v>30</v>
      </c>
      <c r="F43" s="1351">
        <v>2</v>
      </c>
      <c r="G43" s="1334" t="s">
        <v>467</v>
      </c>
      <c r="H43" s="1352" t="s">
        <v>467</v>
      </c>
      <c r="I43" s="1320">
        <v>36</v>
      </c>
      <c r="J43" s="1314">
        <v>8</v>
      </c>
      <c r="K43" s="1355">
        <v>2</v>
      </c>
      <c r="L43" s="1356" t="s">
        <v>426</v>
      </c>
      <c r="M43" s="1357">
        <v>25</v>
      </c>
      <c r="N43" s="1357">
        <v>9</v>
      </c>
      <c r="O43" s="1357">
        <v>47</v>
      </c>
      <c r="P43" s="1357">
        <v>6</v>
      </c>
    </row>
    <row r="44" spans="1:16" s="90" customFormat="1" ht="29.25" customHeight="1" x14ac:dyDescent="0.25">
      <c r="A44" s="2135"/>
      <c r="B44" s="1149">
        <v>2</v>
      </c>
      <c r="C44" s="1312">
        <v>24</v>
      </c>
      <c r="D44" s="1312">
        <v>2</v>
      </c>
      <c r="E44" s="1312">
        <v>34</v>
      </c>
      <c r="F44" s="1341">
        <v>2</v>
      </c>
      <c r="G44" s="1320" t="s">
        <v>467</v>
      </c>
      <c r="H44" s="1342" t="s">
        <v>467</v>
      </c>
      <c r="I44" s="1320">
        <v>270</v>
      </c>
      <c r="J44" s="1314">
        <v>44</v>
      </c>
      <c r="K44" s="1355" t="s">
        <v>426</v>
      </c>
      <c r="L44" s="1356" t="s">
        <v>426</v>
      </c>
      <c r="M44" s="1357">
        <v>120</v>
      </c>
      <c r="N44" s="1357">
        <v>12</v>
      </c>
      <c r="O44" s="1357">
        <v>51</v>
      </c>
      <c r="P44" s="1357">
        <v>6</v>
      </c>
    </row>
    <row r="45" spans="1:16" s="90" customFormat="1" ht="27.75" customHeight="1" thickBot="1" x14ac:dyDescent="0.3">
      <c r="A45" s="2354"/>
      <c r="B45" s="1150">
        <v>3</v>
      </c>
      <c r="C45" s="1327">
        <v>16</v>
      </c>
      <c r="D45" s="1327">
        <v>2</v>
      </c>
      <c r="E45" s="1327">
        <v>50</v>
      </c>
      <c r="F45" s="1344">
        <v>7</v>
      </c>
      <c r="G45" s="1328" t="s">
        <v>467</v>
      </c>
      <c r="H45" s="1353" t="s">
        <v>467</v>
      </c>
      <c r="I45" s="1320">
        <v>16</v>
      </c>
      <c r="J45" s="1314" t="s">
        <v>426</v>
      </c>
      <c r="K45" s="1358" t="s">
        <v>426</v>
      </c>
      <c r="L45" s="1359" t="s">
        <v>426</v>
      </c>
      <c r="M45" s="1360">
        <v>114</v>
      </c>
      <c r="N45" s="1337">
        <v>16</v>
      </c>
      <c r="O45" s="1360">
        <v>32</v>
      </c>
      <c r="P45" s="1337">
        <v>4</v>
      </c>
    </row>
    <row r="46" spans="1:16" s="90" customFormat="1" ht="36" customHeight="1" thickTop="1" x14ac:dyDescent="0.25">
      <c r="A46" s="2357" t="s">
        <v>431</v>
      </c>
      <c r="B46" s="1149">
        <v>1</v>
      </c>
      <c r="C46" s="1312">
        <v>8</v>
      </c>
      <c r="D46" s="1333">
        <v>2</v>
      </c>
      <c r="E46" s="1312">
        <v>14</v>
      </c>
      <c r="F46" s="1351">
        <v>2</v>
      </c>
      <c r="G46" s="1320" t="s">
        <v>467</v>
      </c>
      <c r="H46" s="1342" t="s">
        <v>467</v>
      </c>
      <c r="I46" s="1334" t="s">
        <v>467</v>
      </c>
      <c r="J46" s="1335" t="s">
        <v>467</v>
      </c>
      <c r="K46" s="1335">
        <v>4</v>
      </c>
      <c r="L46" s="1335" t="s">
        <v>426</v>
      </c>
      <c r="M46" s="1361">
        <v>269</v>
      </c>
      <c r="N46" s="1361">
        <v>109</v>
      </c>
      <c r="O46" s="1361">
        <v>66</v>
      </c>
      <c r="P46" s="1361">
        <v>17</v>
      </c>
    </row>
    <row r="47" spans="1:16" s="90" customFormat="1" ht="34.5" customHeight="1" x14ac:dyDescent="0.25">
      <c r="A47" s="2358"/>
      <c r="B47" s="1149">
        <v>2</v>
      </c>
      <c r="C47" s="1312">
        <v>16</v>
      </c>
      <c r="D47" s="1312">
        <v>2</v>
      </c>
      <c r="E47" s="1312">
        <v>14</v>
      </c>
      <c r="F47" s="1341">
        <v>2</v>
      </c>
      <c r="G47" s="1320" t="s">
        <v>467</v>
      </c>
      <c r="H47" s="1342" t="s">
        <v>467</v>
      </c>
      <c r="I47" s="1320" t="s">
        <v>467</v>
      </c>
      <c r="J47" s="1314" t="s">
        <v>467</v>
      </c>
      <c r="K47" s="1314">
        <v>16</v>
      </c>
      <c r="L47" s="1314" t="s">
        <v>426</v>
      </c>
      <c r="M47" s="1361">
        <v>145</v>
      </c>
      <c r="N47" s="1361">
        <v>66</v>
      </c>
      <c r="O47" s="1361">
        <v>58</v>
      </c>
      <c r="P47" s="1361">
        <v>10</v>
      </c>
    </row>
    <row r="48" spans="1:16" s="90" customFormat="1" ht="28.5" customHeight="1" x14ac:dyDescent="0.25">
      <c r="A48" s="2358"/>
      <c r="B48" s="1149">
        <v>3</v>
      </c>
      <c r="C48" s="1312">
        <v>30</v>
      </c>
      <c r="D48" s="1312">
        <v>4</v>
      </c>
      <c r="E48" s="1312">
        <v>28</v>
      </c>
      <c r="F48" s="1341">
        <v>2</v>
      </c>
      <c r="G48" s="1320" t="s">
        <v>467</v>
      </c>
      <c r="H48" s="1342" t="s">
        <v>467</v>
      </c>
      <c r="I48" s="1320" t="s">
        <v>467</v>
      </c>
      <c r="J48" s="1314" t="s">
        <v>467</v>
      </c>
      <c r="K48" s="1314">
        <v>42</v>
      </c>
      <c r="L48" s="1314">
        <v>16</v>
      </c>
      <c r="M48" s="1361">
        <v>117</v>
      </c>
      <c r="N48" s="1361">
        <v>56</v>
      </c>
      <c r="O48" s="1361">
        <v>90</v>
      </c>
      <c r="P48" s="1361">
        <v>38</v>
      </c>
    </row>
    <row r="49" spans="1:16" s="90" customFormat="1" ht="30" customHeight="1" x14ac:dyDescent="0.25">
      <c r="A49" s="2359"/>
      <c r="B49" s="1154">
        <v>4</v>
      </c>
      <c r="C49" s="1362">
        <v>24</v>
      </c>
      <c r="D49" s="1362">
        <v>2</v>
      </c>
      <c r="E49" s="1362">
        <v>29</v>
      </c>
      <c r="F49" s="1363">
        <v>2</v>
      </c>
      <c r="G49" s="1364" t="s">
        <v>467</v>
      </c>
      <c r="H49" s="1365" t="s">
        <v>467</v>
      </c>
      <c r="I49" s="1364" t="s">
        <v>467</v>
      </c>
      <c r="J49" s="1366" t="s">
        <v>467</v>
      </c>
      <c r="K49" s="1366">
        <v>34</v>
      </c>
      <c r="L49" s="1366">
        <v>8</v>
      </c>
      <c r="M49" s="1367">
        <v>71</v>
      </c>
      <c r="N49" s="1367">
        <v>34</v>
      </c>
      <c r="O49" s="1367">
        <v>100</v>
      </c>
      <c r="P49" s="1367">
        <v>49</v>
      </c>
    </row>
    <row r="50" spans="1:16" s="90" customFormat="1" ht="22.5" customHeight="1" x14ac:dyDescent="0.25">
      <c r="A50" s="2355" t="s">
        <v>2924</v>
      </c>
      <c r="B50" s="2355"/>
      <c r="C50" s="2355"/>
      <c r="D50" s="2355"/>
      <c r="E50" s="2355"/>
      <c r="F50" s="2355"/>
      <c r="G50" s="2355"/>
      <c r="H50" s="2355"/>
      <c r="I50" s="2355"/>
      <c r="J50" s="2355"/>
      <c r="K50" s="2355"/>
      <c r="L50" s="2355"/>
      <c r="M50" s="2355"/>
      <c r="N50" s="2355"/>
      <c r="O50" s="1155"/>
      <c r="P50" s="1155"/>
    </row>
    <row r="51" spans="1:16" s="90" customFormat="1" ht="19.5" customHeight="1" x14ac:dyDescent="0.25">
      <c r="A51" s="2320" t="s">
        <v>2397</v>
      </c>
      <c r="B51" s="2320"/>
      <c r="C51" s="2320"/>
      <c r="D51" s="2320"/>
      <c r="E51" s="2320"/>
      <c r="F51" s="2320"/>
      <c r="G51" s="2320"/>
      <c r="H51" s="2320"/>
      <c r="I51" s="2320"/>
      <c r="K51" s="1156"/>
      <c r="L51" s="1157"/>
      <c r="N51" s="1158"/>
      <c r="O51" s="1158"/>
      <c r="P51" s="1158"/>
    </row>
    <row r="52" spans="1:16" s="90" customFormat="1" ht="25.5" customHeight="1" x14ac:dyDescent="0.25">
      <c r="A52" s="1156" t="s">
        <v>469</v>
      </c>
      <c r="C52" s="1159" t="s">
        <v>2229</v>
      </c>
      <c r="D52" s="1157"/>
      <c r="E52" s="1157"/>
      <c r="F52" s="1157"/>
      <c r="G52" s="1157"/>
      <c r="H52" s="1157"/>
    </row>
    <row r="53" spans="1:16" s="90" customFormat="1" ht="15.75" x14ac:dyDescent="0.25"/>
    <row r="54" spans="1:16" s="90" customFormat="1" ht="15.75" x14ac:dyDescent="0.25"/>
  </sheetData>
  <mergeCells count="24">
    <mergeCell ref="A22:A23"/>
    <mergeCell ref="A24:A27"/>
    <mergeCell ref="A19:A21"/>
    <mergeCell ref="A8:A12"/>
    <mergeCell ref="A13:A14"/>
    <mergeCell ref="A15:A18"/>
    <mergeCell ref="A51:I51"/>
    <mergeCell ref="A28:A32"/>
    <mergeCell ref="A50:N50"/>
    <mergeCell ref="A43:A45"/>
    <mergeCell ref="A39:A42"/>
    <mergeCell ref="A34:A38"/>
    <mergeCell ref="A46:A49"/>
    <mergeCell ref="M6:N6"/>
    <mergeCell ref="A2:N2"/>
    <mergeCell ref="A5:A7"/>
    <mergeCell ref="B5:B7"/>
    <mergeCell ref="C5:P5"/>
    <mergeCell ref="K6:L6"/>
    <mergeCell ref="I6:J6"/>
    <mergeCell ref="G6:H6"/>
    <mergeCell ref="E6:F6"/>
    <mergeCell ref="C6:D6"/>
    <mergeCell ref="O6:P6"/>
  </mergeCells>
  <hyperlinks>
    <hyperlink ref="A1" location="'Table of content'!A1" display="Back to Table of Content"/>
  </hyperlinks>
  <printOptions horizontalCentered="1"/>
  <pageMargins left="0.23" right="0.17" top="0.71" bottom="0.25" header="0.21" footer="0.31496063000000002"/>
  <pageSetup paperSize="9" scale="65" orientation="landscape" r:id="rId1"/>
  <rowBreaks count="1" manualBreakCount="1">
    <brk id="27"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V25"/>
  <sheetViews>
    <sheetView topLeftCell="H1" zoomScaleNormal="100" workbookViewId="0">
      <selection activeCell="T4" sqref="T4:V12"/>
    </sheetView>
  </sheetViews>
  <sheetFormatPr defaultColWidth="9.140625" defaultRowHeight="20.25" x14ac:dyDescent="0.3"/>
  <cols>
    <col min="1" max="1" width="12.85546875" style="88" customWidth="1"/>
    <col min="2" max="2" width="9.5703125" style="88" customWidth="1"/>
    <col min="3" max="3" width="13.140625" style="88" customWidth="1"/>
    <col min="4" max="4" width="14.42578125" style="88" customWidth="1"/>
    <col min="5" max="5" width="9.42578125" style="88" customWidth="1"/>
    <col min="6" max="6" width="13.28515625" style="88" customWidth="1"/>
    <col min="7" max="7" width="12.140625" style="88" customWidth="1"/>
    <col min="8" max="8" width="10.85546875" style="88" customWidth="1"/>
    <col min="9" max="9" width="13.7109375" style="88" customWidth="1"/>
    <col min="10" max="10" width="13.7109375" style="88" bestFit="1" customWidth="1"/>
    <col min="11" max="11" width="10.28515625" style="88" customWidth="1"/>
    <col min="12" max="12" width="13.85546875" style="88" customWidth="1"/>
    <col min="13" max="13" width="11.5703125" style="88" customWidth="1"/>
    <col min="14" max="14" width="11" style="88" customWidth="1"/>
    <col min="15" max="15" width="14.28515625" style="88" customWidth="1"/>
    <col min="16" max="16" width="11.85546875" style="88" customWidth="1"/>
    <col min="17" max="17" width="12.28515625" style="88" customWidth="1"/>
    <col min="18" max="19" width="13.7109375" style="88" customWidth="1"/>
    <col min="20" max="20" width="11.42578125" style="88" customWidth="1"/>
    <col min="21" max="21" width="14" style="88" customWidth="1"/>
    <col min="22" max="22" width="10.85546875" style="88" customWidth="1"/>
    <col min="23" max="16384" width="9.140625" style="88"/>
  </cols>
  <sheetData>
    <row r="1" spans="1:22" s="90" customFormat="1" ht="15" customHeight="1" x14ac:dyDescent="0.25">
      <c r="A1" s="390" t="s">
        <v>1946</v>
      </c>
    </row>
    <row r="2" spans="1:22" s="90" customFormat="1" ht="33.75" customHeight="1" x14ac:dyDescent="0.25">
      <c r="A2" s="2344" t="s">
        <v>2959</v>
      </c>
      <c r="B2" s="2344"/>
      <c r="C2" s="2344"/>
      <c r="D2" s="2344"/>
      <c r="E2" s="2344"/>
      <c r="F2" s="2344"/>
      <c r="G2" s="2344"/>
      <c r="H2" s="2344"/>
      <c r="I2" s="2344"/>
      <c r="J2" s="2344"/>
      <c r="K2" s="2344"/>
      <c r="L2" s="2344"/>
      <c r="M2" s="2344"/>
      <c r="N2" s="2344"/>
      <c r="O2" s="2344"/>
      <c r="P2" s="2344"/>
      <c r="Q2" s="2344"/>
      <c r="R2" s="2344"/>
      <c r="S2" s="2344"/>
    </row>
    <row r="3" spans="1:22" s="90" customFormat="1" ht="16.5" thickBot="1" x14ac:dyDescent="0.3">
      <c r="A3" s="577"/>
    </row>
    <row r="4" spans="1:22" s="90" customFormat="1" ht="31.5" customHeight="1" thickTop="1" x14ac:dyDescent="0.25">
      <c r="A4" s="2114" t="s">
        <v>402</v>
      </c>
      <c r="B4" s="2114">
        <v>2018</v>
      </c>
      <c r="C4" s="2114"/>
      <c r="D4" s="2114"/>
      <c r="E4" s="2114">
        <v>2019</v>
      </c>
      <c r="F4" s="2114"/>
      <c r="G4" s="2114"/>
      <c r="H4" s="2114">
        <v>2020</v>
      </c>
      <c r="I4" s="2114"/>
      <c r="J4" s="2114"/>
      <c r="K4" s="2114">
        <v>2021</v>
      </c>
      <c r="L4" s="2114"/>
      <c r="M4" s="2114"/>
      <c r="N4" s="2114">
        <v>2022</v>
      </c>
      <c r="O4" s="2114"/>
      <c r="P4" s="2114"/>
      <c r="Q4" s="2114">
        <v>2023</v>
      </c>
      <c r="R4" s="2114"/>
      <c r="S4" s="2114"/>
      <c r="T4" s="2361">
        <v>2024</v>
      </c>
      <c r="U4" s="2362"/>
      <c r="V4" s="2363"/>
    </row>
    <row r="5" spans="1:22" s="90" customFormat="1" ht="39" customHeight="1" x14ac:dyDescent="0.25">
      <c r="A5" s="2114"/>
      <c r="B5" s="2360" t="s">
        <v>78</v>
      </c>
      <c r="C5" s="298" t="s">
        <v>197</v>
      </c>
      <c r="D5" s="57" t="s">
        <v>625</v>
      </c>
      <c r="E5" s="2360" t="s">
        <v>78</v>
      </c>
      <c r="F5" s="298" t="s">
        <v>197</v>
      </c>
      <c r="G5" s="57" t="s">
        <v>625</v>
      </c>
      <c r="H5" s="2360" t="s">
        <v>78</v>
      </c>
      <c r="I5" s="298" t="s">
        <v>197</v>
      </c>
      <c r="J5" s="57" t="s">
        <v>625</v>
      </c>
      <c r="K5" s="2360" t="s">
        <v>78</v>
      </c>
      <c r="L5" s="298" t="s">
        <v>197</v>
      </c>
      <c r="M5" s="57" t="s">
        <v>625</v>
      </c>
      <c r="N5" s="2114" t="s">
        <v>78</v>
      </c>
      <c r="O5" s="298" t="s">
        <v>197</v>
      </c>
      <c r="P5" s="57" t="s">
        <v>625</v>
      </c>
      <c r="Q5" s="2114" t="s">
        <v>78</v>
      </c>
      <c r="R5" s="298" t="s">
        <v>197</v>
      </c>
      <c r="S5" s="57" t="s">
        <v>625</v>
      </c>
      <c r="T5" s="2364" t="s">
        <v>78</v>
      </c>
      <c r="U5" s="1765" t="s">
        <v>197</v>
      </c>
      <c r="V5" s="1766" t="s">
        <v>625</v>
      </c>
    </row>
    <row r="6" spans="1:22" s="90" customFormat="1" ht="28.5" customHeight="1" thickBot="1" x14ac:dyDescent="0.3">
      <c r="A6" s="2114"/>
      <c r="B6" s="2367"/>
      <c r="C6" s="1500" t="s">
        <v>626</v>
      </c>
      <c r="D6" s="1004" t="s">
        <v>627</v>
      </c>
      <c r="E6" s="2367"/>
      <c r="F6" s="1500" t="s">
        <v>626</v>
      </c>
      <c r="G6" s="1004" t="s">
        <v>627</v>
      </c>
      <c r="H6" s="2367"/>
      <c r="I6" s="1500" t="s">
        <v>626</v>
      </c>
      <c r="J6" s="1004" t="s">
        <v>627</v>
      </c>
      <c r="K6" s="2115"/>
      <c r="L6" s="298" t="s">
        <v>626</v>
      </c>
      <c r="M6" s="57" t="s">
        <v>627</v>
      </c>
      <c r="N6" s="2114"/>
      <c r="O6" s="298" t="s">
        <v>626</v>
      </c>
      <c r="P6" s="57" t="s">
        <v>627</v>
      </c>
      <c r="Q6" s="2114"/>
      <c r="R6" s="298" t="s">
        <v>626</v>
      </c>
      <c r="S6" s="57" t="s">
        <v>627</v>
      </c>
      <c r="T6" s="2365"/>
      <c r="U6" s="1765" t="s">
        <v>626</v>
      </c>
      <c r="V6" s="1766" t="s">
        <v>627</v>
      </c>
    </row>
    <row r="7" spans="1:22" s="90" customFormat="1" ht="126" customHeight="1" thickTop="1" thickBot="1" x14ac:dyDescent="0.3">
      <c r="A7" s="1160" t="s">
        <v>425</v>
      </c>
      <c r="B7" s="1573" t="s">
        <v>632</v>
      </c>
      <c r="C7" s="1573" t="s">
        <v>633</v>
      </c>
      <c r="D7" s="1573" t="s">
        <v>634</v>
      </c>
      <c r="E7" s="1573" t="s">
        <v>640</v>
      </c>
      <c r="F7" s="1573" t="s">
        <v>1855</v>
      </c>
      <c r="G7" s="1573" t="s">
        <v>1856</v>
      </c>
      <c r="H7" s="1573" t="s">
        <v>2186</v>
      </c>
      <c r="I7" s="1573" t="s">
        <v>2187</v>
      </c>
      <c r="J7" s="1573" t="s">
        <v>2188</v>
      </c>
      <c r="K7" s="1574" t="s">
        <v>631</v>
      </c>
      <c r="L7" s="1574" t="s">
        <v>2261</v>
      </c>
      <c r="M7" s="1574" t="s">
        <v>2262</v>
      </c>
      <c r="N7" s="1574" t="s">
        <v>2490</v>
      </c>
      <c r="O7" s="1574" t="s">
        <v>2496</v>
      </c>
      <c r="P7" s="1574" t="s">
        <v>2502</v>
      </c>
      <c r="Q7" s="1574" t="s">
        <v>2864</v>
      </c>
      <c r="R7" s="1574" t="s">
        <v>2865</v>
      </c>
      <c r="S7" s="1574" t="s">
        <v>2866</v>
      </c>
      <c r="T7" s="1767" t="s">
        <v>3109</v>
      </c>
      <c r="U7" s="1767" t="s">
        <v>3110</v>
      </c>
      <c r="V7" s="1768" t="s">
        <v>3111</v>
      </c>
    </row>
    <row r="8" spans="1:22" s="90" customFormat="1" ht="126" customHeight="1" thickTop="1" thickBot="1" x14ac:dyDescent="0.3">
      <c r="A8" s="1161" t="s">
        <v>404</v>
      </c>
      <c r="B8" s="1573" t="s">
        <v>632</v>
      </c>
      <c r="C8" s="1573" t="s">
        <v>638</v>
      </c>
      <c r="D8" s="1573" t="s">
        <v>639</v>
      </c>
      <c r="E8" s="1573" t="s">
        <v>630</v>
      </c>
      <c r="F8" s="1573" t="s">
        <v>1857</v>
      </c>
      <c r="G8" s="1573" t="s">
        <v>1858</v>
      </c>
      <c r="H8" s="1573" t="s">
        <v>2189</v>
      </c>
      <c r="I8" s="1573" t="s">
        <v>2190</v>
      </c>
      <c r="J8" s="1573" t="s">
        <v>2191</v>
      </c>
      <c r="K8" s="1574" t="s">
        <v>635</v>
      </c>
      <c r="L8" s="1574" t="s">
        <v>2263</v>
      </c>
      <c r="M8" s="1574" t="s">
        <v>2264</v>
      </c>
      <c r="N8" s="1574" t="s">
        <v>2491</v>
      </c>
      <c r="O8" s="1574" t="s">
        <v>2497</v>
      </c>
      <c r="P8" s="1574" t="s">
        <v>2503</v>
      </c>
      <c r="Q8" s="1574" t="s">
        <v>2867</v>
      </c>
      <c r="R8" s="1574" t="s">
        <v>2868</v>
      </c>
      <c r="S8" s="1574" t="s">
        <v>2869</v>
      </c>
      <c r="T8" s="1769" t="s">
        <v>3112</v>
      </c>
      <c r="U8" s="1769" t="s">
        <v>3113</v>
      </c>
      <c r="V8" s="1770" t="s">
        <v>3114</v>
      </c>
    </row>
    <row r="9" spans="1:22" s="90" customFormat="1" ht="126" customHeight="1" thickTop="1" thickBot="1" x14ac:dyDescent="0.3">
      <c r="A9" s="1161" t="s">
        <v>408</v>
      </c>
      <c r="B9" s="1573" t="s">
        <v>629</v>
      </c>
      <c r="C9" s="1573" t="s">
        <v>641</v>
      </c>
      <c r="D9" s="1573" t="s">
        <v>642</v>
      </c>
      <c r="E9" s="1573" t="s">
        <v>628</v>
      </c>
      <c r="F9" s="1573" t="s">
        <v>650</v>
      </c>
      <c r="G9" s="1573" t="s">
        <v>1859</v>
      </c>
      <c r="H9" s="1573" t="s">
        <v>2192</v>
      </c>
      <c r="I9" s="1573" t="s">
        <v>2193</v>
      </c>
      <c r="J9" s="1573" t="s">
        <v>2194</v>
      </c>
      <c r="K9" s="1574" t="s">
        <v>643</v>
      </c>
      <c r="L9" s="1574" t="s">
        <v>2265</v>
      </c>
      <c r="M9" s="1574" t="s">
        <v>2266</v>
      </c>
      <c r="N9" s="1574" t="s">
        <v>2492</v>
      </c>
      <c r="O9" s="1574" t="s">
        <v>2498</v>
      </c>
      <c r="P9" s="1574" t="s">
        <v>2504</v>
      </c>
      <c r="Q9" s="1574" t="s">
        <v>2870</v>
      </c>
      <c r="R9" s="1574" t="s">
        <v>2871</v>
      </c>
      <c r="S9" s="1574" t="s">
        <v>2872</v>
      </c>
      <c r="T9" s="1769" t="s">
        <v>3115</v>
      </c>
      <c r="U9" s="1769" t="s">
        <v>3116</v>
      </c>
      <c r="V9" s="1770" t="s">
        <v>3117</v>
      </c>
    </row>
    <row r="10" spans="1:22" s="90" customFormat="1" ht="126" customHeight="1" thickTop="1" thickBot="1" x14ac:dyDescent="0.3">
      <c r="A10" s="1161" t="s">
        <v>406</v>
      </c>
      <c r="B10" s="1573" t="s">
        <v>629</v>
      </c>
      <c r="C10" s="1573" t="s">
        <v>645</v>
      </c>
      <c r="D10" s="1573" t="s">
        <v>646</v>
      </c>
      <c r="E10" s="1573" t="s">
        <v>640</v>
      </c>
      <c r="F10" s="1573" t="s">
        <v>1860</v>
      </c>
      <c r="G10" s="1573" t="s">
        <v>1861</v>
      </c>
      <c r="H10" s="1573" t="s">
        <v>2195</v>
      </c>
      <c r="I10" s="1573" t="s">
        <v>2196</v>
      </c>
      <c r="J10" s="1573" t="s">
        <v>2197</v>
      </c>
      <c r="K10" s="1574" t="s">
        <v>636</v>
      </c>
      <c r="L10" s="1574" t="s">
        <v>2267</v>
      </c>
      <c r="M10" s="1574" t="s">
        <v>2268</v>
      </c>
      <c r="N10" s="1574" t="s">
        <v>2493</v>
      </c>
      <c r="O10" s="1574" t="s">
        <v>2499</v>
      </c>
      <c r="P10" s="1574" t="s">
        <v>2505</v>
      </c>
      <c r="Q10" s="1574" t="s">
        <v>2873</v>
      </c>
      <c r="R10" s="1574" t="s">
        <v>2190</v>
      </c>
      <c r="S10" s="1574" t="s">
        <v>2874</v>
      </c>
      <c r="T10" s="1769" t="s">
        <v>3118</v>
      </c>
      <c r="U10" s="1769" t="s">
        <v>3119</v>
      </c>
      <c r="V10" s="1770" t="s">
        <v>3120</v>
      </c>
    </row>
    <row r="11" spans="1:22" s="90" customFormat="1" ht="126" customHeight="1" thickTop="1" thickBot="1" x14ac:dyDescent="0.3">
      <c r="A11" s="1161" t="s">
        <v>407</v>
      </c>
      <c r="B11" s="1573" t="s">
        <v>647</v>
      </c>
      <c r="C11" s="1573" t="s">
        <v>644</v>
      </c>
      <c r="D11" s="1573" t="s">
        <v>648</v>
      </c>
      <c r="E11" s="1573" t="s">
        <v>637</v>
      </c>
      <c r="F11" s="1573" t="s">
        <v>1862</v>
      </c>
      <c r="G11" s="1573" t="s">
        <v>1863</v>
      </c>
      <c r="H11" s="1573" t="s">
        <v>2198</v>
      </c>
      <c r="I11" s="1573" t="s">
        <v>2199</v>
      </c>
      <c r="J11" s="1573" t="s">
        <v>2200</v>
      </c>
      <c r="K11" s="1574" t="s">
        <v>628</v>
      </c>
      <c r="L11" s="1574" t="s">
        <v>2269</v>
      </c>
      <c r="M11" s="1574" t="s">
        <v>2270</v>
      </c>
      <c r="N11" s="1574" t="s">
        <v>2494</v>
      </c>
      <c r="O11" s="1574" t="s">
        <v>2500</v>
      </c>
      <c r="P11" s="1574" t="s">
        <v>2506</v>
      </c>
      <c r="Q11" s="1574" t="s">
        <v>2875</v>
      </c>
      <c r="R11" s="1574" t="s">
        <v>2876</v>
      </c>
      <c r="S11" s="1574" t="s">
        <v>2877</v>
      </c>
      <c r="T11" s="1769" t="s">
        <v>3121</v>
      </c>
      <c r="U11" s="1769" t="s">
        <v>3122</v>
      </c>
      <c r="V11" s="1771" t="s">
        <v>3123</v>
      </c>
    </row>
    <row r="12" spans="1:22" s="90" customFormat="1" ht="126" customHeight="1" thickTop="1" thickBot="1" x14ac:dyDescent="0.3">
      <c r="A12" s="1162" t="s">
        <v>427</v>
      </c>
      <c r="B12" s="1573" t="s">
        <v>649</v>
      </c>
      <c r="C12" s="1573" t="s">
        <v>650</v>
      </c>
      <c r="D12" s="1573" t="s">
        <v>651</v>
      </c>
      <c r="E12" s="1573" t="s">
        <v>630</v>
      </c>
      <c r="F12" s="1573" t="s">
        <v>1864</v>
      </c>
      <c r="G12" s="1573" t="s">
        <v>1865</v>
      </c>
      <c r="H12" s="1573" t="s">
        <v>2201</v>
      </c>
      <c r="I12" s="1573" t="s">
        <v>2202</v>
      </c>
      <c r="J12" s="1573" t="s">
        <v>2203</v>
      </c>
      <c r="K12" s="1574" t="s">
        <v>628</v>
      </c>
      <c r="L12" s="1574" t="s">
        <v>2271</v>
      </c>
      <c r="M12" s="1574" t="s">
        <v>2272</v>
      </c>
      <c r="N12" s="1574" t="s">
        <v>2495</v>
      </c>
      <c r="O12" s="1574" t="s">
        <v>2501</v>
      </c>
      <c r="P12" s="1574" t="s">
        <v>2507</v>
      </c>
      <c r="Q12" s="1574" t="s">
        <v>2878</v>
      </c>
      <c r="R12" s="1574" t="s">
        <v>2879</v>
      </c>
      <c r="S12" s="1574" t="s">
        <v>2880</v>
      </c>
      <c r="T12" s="1769" t="s">
        <v>3124</v>
      </c>
      <c r="U12" s="1769" t="s">
        <v>3125</v>
      </c>
      <c r="V12" s="1771" t="s">
        <v>3126</v>
      </c>
    </row>
    <row r="13" spans="1:22" s="90" customFormat="1" ht="25.5" customHeight="1" thickTop="1" x14ac:dyDescent="0.25">
      <c r="A13" s="1163" t="s">
        <v>2925</v>
      </c>
      <c r="B13" s="1163"/>
      <c r="C13" s="1163"/>
      <c r="D13" s="1163"/>
      <c r="E13" s="1163"/>
      <c r="F13" s="1163"/>
      <c r="G13" s="1164"/>
      <c r="H13" s="1165"/>
      <c r="I13" s="1165"/>
      <c r="J13" s="1165"/>
      <c r="K13" s="1165"/>
      <c r="L13" s="1165"/>
      <c r="M13" s="1165"/>
      <c r="N13" s="1165"/>
      <c r="O13" s="1165"/>
      <c r="P13" s="1165"/>
      <c r="Q13" s="115"/>
    </row>
    <row r="14" spans="1:22" s="90" customFormat="1" ht="13.5" customHeight="1" x14ac:dyDescent="0.25">
      <c r="E14" s="1164"/>
      <c r="F14" s="1164"/>
      <c r="G14" s="1164"/>
      <c r="Q14" s="115"/>
    </row>
    <row r="15" spans="1:22" s="90" customFormat="1" ht="46.5" customHeight="1" x14ac:dyDescent="0.25">
      <c r="A15" s="2366" t="s">
        <v>2398</v>
      </c>
      <c r="B15" s="2366"/>
      <c r="C15" s="2366"/>
      <c r="D15" s="2366"/>
      <c r="E15" s="2366"/>
      <c r="F15" s="2366"/>
      <c r="G15" s="2366"/>
      <c r="H15" s="2366"/>
      <c r="I15" s="2366"/>
      <c r="J15" s="1166"/>
      <c r="K15" s="1166"/>
      <c r="L15" s="1166"/>
      <c r="M15" s="1166"/>
      <c r="N15" s="1166"/>
      <c r="O15" s="1166"/>
      <c r="P15" s="1166"/>
      <c r="Q15" s="115"/>
    </row>
    <row r="16" spans="1:22" s="90" customFormat="1" ht="18" customHeight="1" x14ac:dyDescent="0.25">
      <c r="A16" s="1167" t="s">
        <v>2399</v>
      </c>
      <c r="H16" s="1167"/>
      <c r="I16" s="1167"/>
      <c r="J16" s="1167"/>
      <c r="K16" s="1167"/>
      <c r="L16" s="1167"/>
      <c r="M16" s="1167"/>
      <c r="N16" s="1167"/>
      <c r="Q16" s="115"/>
    </row>
    <row r="17" spans="1:17" s="90" customFormat="1" ht="15.75" x14ac:dyDescent="0.25">
      <c r="A17" s="1167" t="s">
        <v>652</v>
      </c>
      <c r="B17" s="1167"/>
      <c r="C17" s="1167"/>
      <c r="D17" s="1167"/>
      <c r="E17" s="1167"/>
      <c r="F17" s="1167"/>
      <c r="G17" s="1167"/>
      <c r="H17" s="1167"/>
      <c r="I17" s="1167"/>
      <c r="J17" s="1167"/>
      <c r="K17" s="1167"/>
      <c r="L17" s="1167"/>
      <c r="M17" s="1167"/>
      <c r="N17" s="1167"/>
      <c r="O17" s="1167"/>
      <c r="P17" s="1167"/>
      <c r="Q17" s="115"/>
    </row>
    <row r="18" spans="1:17" s="90" customFormat="1" ht="15.75" x14ac:dyDescent="0.25">
      <c r="A18" s="1167" t="s">
        <v>661</v>
      </c>
      <c r="H18" s="1167"/>
      <c r="I18" s="1167"/>
      <c r="J18" s="1167"/>
      <c r="Q18" s="115"/>
    </row>
    <row r="19" spans="1:17" s="90" customFormat="1" ht="15.75" x14ac:dyDescent="0.25">
      <c r="A19" s="1167"/>
      <c r="B19" s="1167"/>
      <c r="H19" s="1167"/>
      <c r="I19" s="1167"/>
      <c r="J19" s="1167"/>
      <c r="K19" s="1167"/>
      <c r="L19" s="1167"/>
      <c r="M19" s="1167"/>
      <c r="N19" s="1167"/>
      <c r="O19" s="1167"/>
      <c r="Q19" s="115"/>
    </row>
    <row r="20" spans="1:17" s="90" customFormat="1" ht="15.75" x14ac:dyDescent="0.25"/>
    <row r="21" spans="1:17" s="90" customFormat="1" ht="15.75" x14ac:dyDescent="0.25"/>
    <row r="22" spans="1:17" s="90" customFormat="1" ht="15.75" x14ac:dyDescent="0.25"/>
    <row r="23" spans="1:17" s="90" customFormat="1" ht="15.75" x14ac:dyDescent="0.25"/>
    <row r="24" spans="1:17" s="90" customFormat="1" ht="15.75" x14ac:dyDescent="0.25">
      <c r="H24" s="1061"/>
      <c r="I24" s="1061"/>
      <c r="J24" s="1061"/>
      <c r="K24" s="1061"/>
      <c r="L24" s="1061"/>
      <c r="M24" s="1061"/>
      <c r="N24" s="1061"/>
      <c r="O24" s="1061"/>
      <c r="P24" s="1061"/>
    </row>
    <row r="25" spans="1:17" s="90" customFormat="1" ht="15.75" x14ac:dyDescent="0.25"/>
  </sheetData>
  <mergeCells count="17">
    <mergeCell ref="H5:H6"/>
    <mergeCell ref="K5:K6"/>
    <mergeCell ref="T4:V4"/>
    <mergeCell ref="T5:T6"/>
    <mergeCell ref="A15:I15"/>
    <mergeCell ref="A2:S2"/>
    <mergeCell ref="Q4:S4"/>
    <mergeCell ref="Q5:Q6"/>
    <mergeCell ref="K4:M4"/>
    <mergeCell ref="N5:N6"/>
    <mergeCell ref="N4:P4"/>
    <mergeCell ref="A4:A6"/>
    <mergeCell ref="H4:J4"/>
    <mergeCell ref="E4:G4"/>
    <mergeCell ref="B4:D4"/>
    <mergeCell ref="B5:B6"/>
    <mergeCell ref="E5:E6"/>
  </mergeCells>
  <hyperlinks>
    <hyperlink ref="A1" location="'Table of content'!A1" display="Back to Table of Content"/>
  </hyperlinks>
  <printOptions horizontalCentered="1"/>
  <pageMargins left="0.5" right="0.25" top="0.71" bottom="0.25" header="0.21" footer="0.31496063000000002"/>
  <pageSetup paperSize="9" scale="42"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theme="6" tint="-0.499984740745262"/>
    <pageSetUpPr fitToPage="1"/>
  </sheetPr>
  <dimension ref="A1:L14"/>
  <sheetViews>
    <sheetView zoomScaleNormal="100" workbookViewId="0">
      <selection activeCell="N4" sqref="N4"/>
    </sheetView>
  </sheetViews>
  <sheetFormatPr defaultColWidth="9.140625" defaultRowHeight="19.5" x14ac:dyDescent="0.3"/>
  <cols>
    <col min="1" max="1" width="22.7109375" style="49" customWidth="1"/>
    <col min="2" max="2" width="11.28515625" style="49" customWidth="1"/>
    <col min="3" max="3" width="14.140625" style="49" customWidth="1"/>
    <col min="4" max="4" width="12.7109375" style="49" customWidth="1"/>
    <col min="5" max="7" width="13.42578125" style="49" customWidth="1"/>
    <col min="8" max="8" width="14.42578125" style="49" customWidth="1"/>
    <col min="9" max="9" width="14.5703125" style="49" customWidth="1"/>
    <col min="10" max="10" width="13.42578125" style="49" customWidth="1"/>
    <col min="11" max="11" width="15.42578125" style="49" customWidth="1"/>
    <col min="12" max="12" width="14.7109375" style="49" customWidth="1"/>
    <col min="13" max="16384" width="9.140625" style="49"/>
  </cols>
  <sheetData>
    <row r="1" spans="1:12" x14ac:dyDescent="0.3">
      <c r="A1" s="390" t="s">
        <v>1946</v>
      </c>
      <c r="B1" s="154"/>
      <c r="C1" s="154"/>
      <c r="D1" s="154"/>
      <c r="E1" s="154"/>
      <c r="F1" s="154"/>
      <c r="G1" s="154"/>
      <c r="H1" s="154"/>
      <c r="I1" s="154"/>
      <c r="J1" s="154"/>
      <c r="K1" s="154"/>
      <c r="L1" s="154"/>
    </row>
    <row r="2" spans="1:12" ht="20.25" customHeight="1" x14ac:dyDescent="0.3">
      <c r="A2" s="2368" t="s">
        <v>3130</v>
      </c>
      <c r="B2" s="2368"/>
      <c r="C2" s="2368"/>
      <c r="D2" s="2368"/>
      <c r="E2" s="2368"/>
      <c r="F2" s="2368"/>
      <c r="G2" s="2368"/>
      <c r="H2" s="2368"/>
      <c r="I2" s="2368"/>
      <c r="J2" s="2368"/>
      <c r="K2" s="2368"/>
      <c r="L2" s="2368"/>
    </row>
    <row r="3" spans="1:12" ht="10.5" customHeight="1" x14ac:dyDescent="0.3">
      <c r="A3" s="154"/>
      <c r="B3" s="154"/>
      <c r="C3" s="154"/>
      <c r="D3" s="154"/>
      <c r="E3" s="154"/>
      <c r="F3" s="154"/>
      <c r="G3" s="154"/>
      <c r="H3" s="154"/>
      <c r="I3" s="154"/>
      <c r="J3" s="154"/>
      <c r="K3" s="154"/>
      <c r="L3" s="154"/>
    </row>
    <row r="4" spans="1:12" s="50" customFormat="1" ht="37.5" customHeight="1" x14ac:dyDescent="0.25">
      <c r="A4" s="147" t="s">
        <v>85</v>
      </c>
      <c r="B4" s="147" t="s">
        <v>86</v>
      </c>
      <c r="C4" s="147" t="s">
        <v>397</v>
      </c>
      <c r="D4" s="147" t="s">
        <v>497</v>
      </c>
      <c r="E4" s="147" t="s">
        <v>597</v>
      </c>
      <c r="F4" s="147" t="s">
        <v>617</v>
      </c>
      <c r="G4" s="147" t="s">
        <v>1854</v>
      </c>
      <c r="H4" s="147" t="s">
        <v>2170</v>
      </c>
      <c r="I4" s="147" t="s">
        <v>2254</v>
      </c>
      <c r="J4" s="147" t="s">
        <v>2435</v>
      </c>
      <c r="K4" s="147" t="s">
        <v>2693</v>
      </c>
      <c r="L4" s="1774" t="s">
        <v>3042</v>
      </c>
    </row>
    <row r="5" spans="1:12" s="50" customFormat="1" ht="51" customHeight="1" x14ac:dyDescent="0.25">
      <c r="A5" s="528" t="s">
        <v>87</v>
      </c>
      <c r="B5" s="529" t="s">
        <v>162</v>
      </c>
      <c r="C5" s="1368" t="s">
        <v>2233</v>
      </c>
      <c r="D5" s="1369" t="s">
        <v>2234</v>
      </c>
      <c r="E5" s="1368" t="s">
        <v>2235</v>
      </c>
      <c r="F5" s="1368" t="s">
        <v>2236</v>
      </c>
      <c r="G5" s="1370" t="s">
        <v>2237</v>
      </c>
      <c r="H5" s="1368" t="s">
        <v>2232</v>
      </c>
      <c r="I5" s="1371" t="s">
        <v>2232</v>
      </c>
      <c r="J5" s="1371" t="s">
        <v>2671</v>
      </c>
      <c r="K5" s="1371" t="s">
        <v>2486</v>
      </c>
      <c r="L5" s="1773" t="s">
        <v>3127</v>
      </c>
    </row>
    <row r="6" spans="1:12" s="50" customFormat="1" ht="51" customHeight="1" x14ac:dyDescent="0.25">
      <c r="A6" s="530" t="s">
        <v>494</v>
      </c>
      <c r="B6" s="529" t="s">
        <v>162</v>
      </c>
      <c r="C6" s="1368" t="s">
        <v>409</v>
      </c>
      <c r="D6" s="1368" t="s">
        <v>528</v>
      </c>
      <c r="E6" s="1368" t="s">
        <v>601</v>
      </c>
      <c r="F6" s="1368" t="s">
        <v>653</v>
      </c>
      <c r="G6" s="1368" t="s">
        <v>1866</v>
      </c>
      <c r="H6" s="1368" t="s">
        <v>2204</v>
      </c>
      <c r="I6" s="1371" t="s">
        <v>2204</v>
      </c>
      <c r="J6" s="1371" t="s">
        <v>2508</v>
      </c>
      <c r="K6" s="1371" t="s">
        <v>2180</v>
      </c>
      <c r="L6" s="1772" t="s">
        <v>3063</v>
      </c>
    </row>
    <row r="7" spans="1:12" s="50" customFormat="1" ht="51" customHeight="1" x14ac:dyDescent="0.25">
      <c r="A7" s="531" t="s">
        <v>495</v>
      </c>
      <c r="B7" s="532" t="s">
        <v>162</v>
      </c>
      <c r="C7" s="1372" t="s">
        <v>2239</v>
      </c>
      <c r="D7" s="1369">
        <v>0.3</v>
      </c>
      <c r="E7" s="1373" t="s">
        <v>2240</v>
      </c>
      <c r="F7" s="1302" t="s">
        <v>2241</v>
      </c>
      <c r="G7" s="1302" t="s">
        <v>2242</v>
      </c>
      <c r="H7" s="1302" t="s">
        <v>2238</v>
      </c>
      <c r="I7" s="1374" t="s">
        <v>2238</v>
      </c>
      <c r="J7" s="1053" t="s">
        <v>2672</v>
      </c>
      <c r="K7" s="1053" t="s">
        <v>2485</v>
      </c>
      <c r="L7" s="1772" t="s">
        <v>3128</v>
      </c>
    </row>
    <row r="8" spans="1:12" s="50" customFormat="1" ht="34.5" customHeight="1" x14ac:dyDescent="0.25">
      <c r="A8" s="533"/>
      <c r="B8" s="154"/>
      <c r="C8" s="533"/>
      <c r="D8" s="533"/>
      <c r="E8" s="533"/>
      <c r="F8" s="263"/>
      <c r="G8" s="263"/>
      <c r="H8" s="263"/>
      <c r="I8" s="263"/>
      <c r="J8" s="154"/>
      <c r="K8" s="154"/>
      <c r="L8" s="154"/>
    </row>
    <row r="9" spans="1:12" ht="24" customHeight="1" x14ac:dyDescent="0.3">
      <c r="A9" s="1775" t="s">
        <v>3129</v>
      </c>
      <c r="B9" s="534"/>
      <c r="C9" s="533"/>
      <c r="D9" s="533"/>
      <c r="E9" s="263"/>
      <c r="F9" s="263"/>
      <c r="G9" s="263"/>
      <c r="H9" s="263"/>
      <c r="I9" s="263"/>
      <c r="J9" s="154"/>
      <c r="K9" s="154"/>
      <c r="L9" s="154"/>
    </row>
    <row r="10" spans="1:12" ht="22.5" customHeight="1" x14ac:dyDescent="0.3">
      <c r="A10" s="533" t="s">
        <v>662</v>
      </c>
      <c r="B10" s="154"/>
      <c r="C10" s="533"/>
      <c r="D10" s="533"/>
      <c r="E10" s="533"/>
      <c r="F10" s="263"/>
      <c r="G10" s="263"/>
      <c r="H10" s="263"/>
      <c r="I10" s="263"/>
      <c r="J10" s="154"/>
      <c r="K10" s="154"/>
      <c r="L10" s="154"/>
    </row>
    <row r="11" spans="1:12" ht="20.25" customHeight="1" x14ac:dyDescent="0.3">
      <c r="A11" s="533" t="s">
        <v>663</v>
      </c>
      <c r="B11" s="534"/>
      <c r="C11" s="533"/>
      <c r="D11" s="533"/>
      <c r="E11" s="263"/>
      <c r="F11" s="263"/>
      <c r="G11" s="263"/>
      <c r="H11" s="263"/>
      <c r="I11" s="263"/>
      <c r="J11" s="154"/>
      <c r="K11" s="154"/>
    </row>
    <row r="12" spans="1:12" ht="25.5" customHeight="1" x14ac:dyDescent="0.3">
      <c r="A12" s="533" t="s">
        <v>607</v>
      </c>
      <c r="B12" s="533"/>
      <c r="C12" s="533"/>
      <c r="D12" s="154"/>
      <c r="E12" s="263"/>
      <c r="F12" s="263"/>
      <c r="G12" s="263"/>
      <c r="H12" s="263"/>
      <c r="I12" s="263"/>
      <c r="J12" s="154"/>
      <c r="K12" s="154"/>
    </row>
    <row r="13" spans="1:12" ht="25.5" customHeight="1" x14ac:dyDescent="0.3"/>
    <row r="14" spans="1:12" ht="55.5" customHeight="1" x14ac:dyDescent="0.3"/>
  </sheetData>
  <mergeCells count="1">
    <mergeCell ref="A2:L2"/>
  </mergeCells>
  <hyperlinks>
    <hyperlink ref="A1" location="'Table of content'!A1" display="Back to Table of Content"/>
  </hyperlinks>
  <printOptions horizontalCentered="1"/>
  <pageMargins left="0.5" right="0.25" top="0.71" bottom="0.25" header="0.21" footer="0.31496063000000002"/>
  <pageSetup paperSize="9" scale="80" orientation="landscape" r:id="rId1"/>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theme="6" tint="-0.499984740745262"/>
  </sheetPr>
  <dimension ref="A1:C41"/>
  <sheetViews>
    <sheetView workbookViewId="0"/>
  </sheetViews>
  <sheetFormatPr defaultColWidth="9.140625" defaultRowHeight="13.5" x14ac:dyDescent="0.2"/>
  <cols>
    <col min="1" max="1" width="54.28515625" style="44" customWidth="1"/>
    <col min="2" max="2" width="8.5703125" style="44" customWidth="1"/>
    <col min="3" max="3" width="22" style="45" customWidth="1"/>
    <col min="4" max="16384" width="9.140625" style="44"/>
  </cols>
  <sheetData>
    <row r="1" spans="1:3" ht="15.75" x14ac:dyDescent="0.25">
      <c r="A1" s="390" t="s">
        <v>1946</v>
      </c>
      <c r="B1" s="117"/>
      <c r="C1" s="535"/>
    </row>
    <row r="2" spans="1:3" ht="18.75" x14ac:dyDescent="0.25">
      <c r="A2" s="21" t="s">
        <v>2114</v>
      </c>
      <c r="B2" s="21"/>
      <c r="C2" s="535"/>
    </row>
    <row r="3" spans="1:3" ht="7.5" customHeight="1" x14ac:dyDescent="0.25">
      <c r="A3" s="21"/>
      <c r="B3" s="21"/>
      <c r="C3" s="117"/>
    </row>
    <row r="4" spans="1:3" ht="30" customHeight="1" x14ac:dyDescent="0.2">
      <c r="A4" s="334" t="s">
        <v>77</v>
      </c>
      <c r="B4" s="334" t="s">
        <v>86</v>
      </c>
      <c r="C4" s="536" t="s">
        <v>151</v>
      </c>
    </row>
    <row r="5" spans="1:3" ht="15.75" x14ac:dyDescent="0.2">
      <c r="A5" s="537" t="s">
        <v>152</v>
      </c>
      <c r="B5" s="538"/>
      <c r="C5" s="543"/>
    </row>
    <row r="6" spans="1:3" ht="21" customHeight="1" x14ac:dyDescent="0.2">
      <c r="A6" s="539" t="s">
        <v>153</v>
      </c>
      <c r="B6" s="127" t="s">
        <v>154</v>
      </c>
      <c r="C6" s="907">
        <v>0.75</v>
      </c>
    </row>
    <row r="7" spans="1:3" ht="21" customHeight="1" x14ac:dyDescent="0.2">
      <c r="A7" s="539" t="s">
        <v>155</v>
      </c>
      <c r="B7" s="127" t="s">
        <v>156</v>
      </c>
      <c r="C7" s="907">
        <v>0.7</v>
      </c>
    </row>
    <row r="8" spans="1:3" ht="21" customHeight="1" x14ac:dyDescent="0.2">
      <c r="A8" s="539" t="s">
        <v>157</v>
      </c>
      <c r="B8" s="127" t="s">
        <v>156</v>
      </c>
      <c r="C8" s="908">
        <v>2</v>
      </c>
    </row>
    <row r="9" spans="1:3" ht="21" customHeight="1" x14ac:dyDescent="0.2">
      <c r="A9" s="539" t="s">
        <v>158</v>
      </c>
      <c r="B9" s="127" t="s">
        <v>156</v>
      </c>
      <c r="C9" s="908">
        <v>2</v>
      </c>
    </row>
    <row r="10" spans="1:3" ht="21" customHeight="1" x14ac:dyDescent="0.2">
      <c r="A10" s="539" t="s">
        <v>159</v>
      </c>
      <c r="B10" s="127" t="s">
        <v>156</v>
      </c>
      <c r="C10" s="908">
        <v>6.5</v>
      </c>
    </row>
    <row r="11" spans="1:3" ht="21" customHeight="1" x14ac:dyDescent="0.2">
      <c r="A11" s="539" t="s">
        <v>160</v>
      </c>
      <c r="B11" s="127" t="s">
        <v>156</v>
      </c>
      <c r="C11" s="908">
        <v>5.2</v>
      </c>
    </row>
    <row r="12" spans="1:3" ht="21" customHeight="1" x14ac:dyDescent="0.2">
      <c r="A12" s="539" t="s">
        <v>161</v>
      </c>
      <c r="B12" s="127" t="s">
        <v>162</v>
      </c>
      <c r="C12" s="909" t="s">
        <v>2115</v>
      </c>
    </row>
    <row r="13" spans="1:3" ht="21" customHeight="1" x14ac:dyDescent="0.2">
      <c r="A13" s="539" t="s">
        <v>163</v>
      </c>
      <c r="B13" s="127" t="s">
        <v>162</v>
      </c>
      <c r="C13" s="908">
        <v>1</v>
      </c>
    </row>
    <row r="14" spans="1:3" ht="21" customHeight="1" x14ac:dyDescent="0.2">
      <c r="A14" s="539" t="s">
        <v>164</v>
      </c>
      <c r="B14" s="127" t="s">
        <v>154</v>
      </c>
      <c r="C14" s="908">
        <v>1.3</v>
      </c>
    </row>
    <row r="15" spans="1:3" ht="21" customHeight="1" x14ac:dyDescent="0.2">
      <c r="A15" s="539" t="s">
        <v>165</v>
      </c>
      <c r="B15" s="127" t="s">
        <v>156</v>
      </c>
      <c r="C15" s="908">
        <v>0.1</v>
      </c>
    </row>
    <row r="16" spans="1:3" ht="21" customHeight="1" x14ac:dyDescent="0.2">
      <c r="A16" s="539" t="s">
        <v>166</v>
      </c>
      <c r="B16" s="127" t="s">
        <v>156</v>
      </c>
      <c r="C16" s="910">
        <v>1.2E-2</v>
      </c>
    </row>
    <row r="17" spans="1:3" ht="15.75" x14ac:dyDescent="0.2">
      <c r="A17" s="539" t="s">
        <v>167</v>
      </c>
      <c r="B17" s="127" t="s">
        <v>156</v>
      </c>
      <c r="C17" s="911">
        <v>87.6</v>
      </c>
    </row>
    <row r="18" spans="1:3" ht="20.25" customHeight="1" x14ac:dyDescent="0.2">
      <c r="A18" s="539" t="s">
        <v>78</v>
      </c>
      <c r="B18" s="538"/>
      <c r="C18" s="912" t="s">
        <v>168</v>
      </c>
    </row>
    <row r="19" spans="1:3" ht="20.25" customHeight="1" x14ac:dyDescent="0.2">
      <c r="A19" s="539" t="s">
        <v>169</v>
      </c>
      <c r="B19" s="127" t="s">
        <v>154</v>
      </c>
      <c r="C19" s="908">
        <v>1</v>
      </c>
    </row>
    <row r="20" spans="1:3" ht="20.25" customHeight="1" x14ac:dyDescent="0.2">
      <c r="A20" s="539" t="s">
        <v>170</v>
      </c>
      <c r="B20" s="127" t="s">
        <v>156</v>
      </c>
      <c r="C20" s="908">
        <v>1.2</v>
      </c>
    </row>
    <row r="21" spans="1:3" ht="20.25" customHeight="1" x14ac:dyDescent="0.2">
      <c r="A21" s="539" t="s">
        <v>171</v>
      </c>
      <c r="B21" s="127" t="s">
        <v>156</v>
      </c>
      <c r="C21" s="913">
        <v>59</v>
      </c>
    </row>
    <row r="22" spans="1:3" ht="20.25" customHeight="1" x14ac:dyDescent="0.2">
      <c r="A22" s="539" t="s">
        <v>2116</v>
      </c>
      <c r="B22" s="127" t="s">
        <v>156</v>
      </c>
      <c r="C22" s="908">
        <v>2</v>
      </c>
    </row>
    <row r="23" spans="1:3" ht="20.25" customHeight="1" x14ac:dyDescent="0.2">
      <c r="A23" s="539" t="s">
        <v>172</v>
      </c>
      <c r="B23" s="127" t="s">
        <v>156</v>
      </c>
      <c r="C23" s="913">
        <v>25</v>
      </c>
    </row>
    <row r="24" spans="1:3" ht="20.25" customHeight="1" x14ac:dyDescent="0.2">
      <c r="A24" s="540" t="s">
        <v>173</v>
      </c>
      <c r="B24" s="127" t="s">
        <v>156</v>
      </c>
      <c r="C24" s="913">
        <v>50</v>
      </c>
    </row>
    <row r="25" spans="1:3" ht="20.25" customHeight="1" x14ac:dyDescent="0.2">
      <c r="A25" s="540" t="s">
        <v>174</v>
      </c>
      <c r="B25" s="127" t="s">
        <v>156</v>
      </c>
      <c r="C25" s="914">
        <v>100</v>
      </c>
    </row>
    <row r="26" spans="1:3" ht="20.25" customHeight="1" x14ac:dyDescent="0.2">
      <c r="A26" s="537" t="s">
        <v>175</v>
      </c>
      <c r="B26" s="127"/>
      <c r="C26" s="912"/>
    </row>
    <row r="27" spans="1:3" ht="20.25" customHeight="1" x14ac:dyDescent="0.2">
      <c r="A27" s="539" t="s">
        <v>176</v>
      </c>
      <c r="B27" s="127" t="s">
        <v>154</v>
      </c>
      <c r="C27" s="915">
        <v>1.9E-3</v>
      </c>
    </row>
    <row r="28" spans="1:3" ht="20.25" customHeight="1" x14ac:dyDescent="0.2">
      <c r="A28" s="539" t="s">
        <v>177</v>
      </c>
      <c r="B28" s="127" t="s">
        <v>156</v>
      </c>
      <c r="C28" s="915">
        <v>4.3E-3</v>
      </c>
    </row>
    <row r="29" spans="1:3" ht="20.25" customHeight="1" x14ac:dyDescent="0.2">
      <c r="A29" s="539" t="s">
        <v>178</v>
      </c>
      <c r="B29" s="127" t="s">
        <v>156</v>
      </c>
      <c r="C29" s="912" t="s">
        <v>179</v>
      </c>
    </row>
    <row r="30" spans="1:3" ht="20.25" customHeight="1" x14ac:dyDescent="0.2">
      <c r="A30" s="539" t="s">
        <v>341</v>
      </c>
      <c r="B30" s="127" t="s">
        <v>156</v>
      </c>
      <c r="C30" s="910">
        <v>1E-3</v>
      </c>
    </row>
    <row r="31" spans="1:3" ht="20.25" customHeight="1" x14ac:dyDescent="0.2">
      <c r="A31" s="539" t="s">
        <v>180</v>
      </c>
      <c r="B31" s="127" t="s">
        <v>156</v>
      </c>
      <c r="C31" s="910">
        <v>5.6000000000000001E-2</v>
      </c>
    </row>
    <row r="32" spans="1:3" ht="20.25" customHeight="1" x14ac:dyDescent="0.2">
      <c r="A32" s="539" t="s">
        <v>181</v>
      </c>
      <c r="B32" s="127" t="s">
        <v>156</v>
      </c>
      <c r="C32" s="915">
        <v>2.3E-3</v>
      </c>
    </row>
    <row r="33" spans="1:3" ht="20.25" customHeight="1" x14ac:dyDescent="0.2">
      <c r="A33" s="539" t="s">
        <v>182</v>
      </c>
      <c r="B33" s="127" t="s">
        <v>156</v>
      </c>
      <c r="C33" s="907">
        <v>0.01</v>
      </c>
    </row>
    <row r="34" spans="1:3" ht="19.5" customHeight="1" x14ac:dyDescent="0.2">
      <c r="A34" s="539" t="s">
        <v>183</v>
      </c>
      <c r="B34" s="127" t="s">
        <v>156</v>
      </c>
      <c r="C34" s="907">
        <v>0.08</v>
      </c>
    </row>
    <row r="35" spans="1:3" ht="19.5" customHeight="1" x14ac:dyDescent="0.2">
      <c r="A35" s="539" t="s">
        <v>184</v>
      </c>
      <c r="B35" s="127" t="s">
        <v>156</v>
      </c>
      <c r="C35" s="912" t="s">
        <v>185</v>
      </c>
    </row>
    <row r="36" spans="1:3" ht="15.75" x14ac:dyDescent="0.2">
      <c r="A36" s="539" t="s">
        <v>342</v>
      </c>
      <c r="B36" s="127" t="s">
        <v>156</v>
      </c>
      <c r="C36" s="907">
        <v>1.4E-2</v>
      </c>
    </row>
    <row r="37" spans="1:3" ht="15.75" x14ac:dyDescent="0.2">
      <c r="A37" s="539" t="s">
        <v>186</v>
      </c>
      <c r="B37" s="127" t="s">
        <v>162</v>
      </c>
      <c r="C37" s="907">
        <v>10</v>
      </c>
    </row>
    <row r="38" spans="1:3" ht="47.25" x14ac:dyDescent="0.2">
      <c r="A38" s="541" t="s">
        <v>395</v>
      </c>
      <c r="B38" s="127" t="s">
        <v>162</v>
      </c>
      <c r="C38" s="916" t="s">
        <v>187</v>
      </c>
    </row>
    <row r="39" spans="1:3" ht="30" customHeight="1" x14ac:dyDescent="0.2">
      <c r="A39" s="2242" t="s">
        <v>689</v>
      </c>
      <c r="B39" s="2242"/>
      <c r="C39" s="2242"/>
    </row>
    <row r="40" spans="1:3" ht="18.75" x14ac:dyDescent="0.25">
      <c r="A40" s="542" t="s">
        <v>2117</v>
      </c>
      <c r="B40" s="117"/>
      <c r="C40" s="535"/>
    </row>
    <row r="41" spans="1:3" ht="18.75" x14ac:dyDescent="0.25">
      <c r="A41" s="542" t="s">
        <v>2118</v>
      </c>
      <c r="B41" s="117"/>
      <c r="C41" s="535"/>
    </row>
  </sheetData>
  <mergeCells count="1">
    <mergeCell ref="A39:C39"/>
  </mergeCells>
  <hyperlinks>
    <hyperlink ref="A1" location="'Table of content'!A1" display="Back to Table of Content"/>
  </hyperlinks>
  <printOptions horizontalCentered="1"/>
  <pageMargins left="0.5" right="0.25" top="0.71" bottom="0.25" header="0.21" footer="0.31496063000000002"/>
  <pageSetup paperSize="9" scale="90" orientation="portrait" r:id="rId1"/>
  <tableParts count="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T29"/>
  <sheetViews>
    <sheetView topLeftCell="A25" zoomScaleNormal="100" workbookViewId="0">
      <selection activeCell="A6" sqref="A6:T7"/>
    </sheetView>
  </sheetViews>
  <sheetFormatPr defaultColWidth="5.5703125" defaultRowHeight="18.75" x14ac:dyDescent="0.3"/>
  <cols>
    <col min="1" max="1" width="13" style="9" customWidth="1"/>
    <col min="2" max="2" width="15.85546875" style="9" customWidth="1"/>
    <col min="3" max="15" width="12.42578125" style="9" customWidth="1"/>
    <col min="16" max="16" width="7.140625" style="9" customWidth="1"/>
    <col min="17" max="16384" width="5.5703125" style="9"/>
  </cols>
  <sheetData>
    <row r="1" spans="1:20" x14ac:dyDescent="0.3">
      <c r="A1" s="390" t="s">
        <v>1946</v>
      </c>
      <c r="B1" s="2"/>
      <c r="C1" s="2"/>
      <c r="D1" s="2"/>
      <c r="E1" s="2"/>
      <c r="F1" s="2"/>
      <c r="G1" s="2"/>
      <c r="H1" s="2"/>
      <c r="I1" s="2"/>
      <c r="J1" s="2"/>
      <c r="K1" s="2"/>
      <c r="L1" s="2"/>
      <c r="M1" s="2"/>
      <c r="N1" s="2"/>
      <c r="O1" s="2"/>
    </row>
    <row r="2" spans="1:20" x14ac:dyDescent="0.3">
      <c r="A2" s="6" t="s">
        <v>3131</v>
      </c>
      <c r="B2" s="2"/>
      <c r="C2" s="2"/>
      <c r="D2" s="2"/>
      <c r="E2" s="2"/>
      <c r="F2" s="2"/>
      <c r="G2" s="2"/>
      <c r="H2" s="2"/>
      <c r="I2" s="2"/>
      <c r="J2" s="2"/>
      <c r="K2" s="2"/>
      <c r="L2" s="2"/>
      <c r="M2" s="2"/>
      <c r="N2" s="2"/>
      <c r="O2" s="2"/>
    </row>
    <row r="3" spans="1:20" x14ac:dyDescent="0.3">
      <c r="A3" s="2"/>
      <c r="B3" s="2"/>
      <c r="C3" s="306"/>
      <c r="D3" s="306"/>
      <c r="E3" s="306"/>
      <c r="F3" s="306"/>
      <c r="G3" s="306"/>
      <c r="H3" s="306"/>
      <c r="I3" s="306"/>
      <c r="J3" s="306"/>
      <c r="K3" s="306"/>
      <c r="L3" s="306"/>
      <c r="M3" s="306"/>
      <c r="N3" s="306"/>
      <c r="O3" s="523" t="s">
        <v>43</v>
      </c>
    </row>
    <row r="4" spans="1:20" ht="42" customHeight="1" x14ac:dyDescent="0.3">
      <c r="A4" s="2373" t="s">
        <v>16</v>
      </c>
      <c r="B4" s="2373"/>
      <c r="C4" s="978" t="s">
        <v>66</v>
      </c>
      <c r="D4" s="978" t="s">
        <v>67</v>
      </c>
      <c r="E4" s="978" t="s">
        <v>68</v>
      </c>
      <c r="F4" s="978" t="s">
        <v>69</v>
      </c>
      <c r="G4" s="978" t="s">
        <v>51</v>
      </c>
      <c r="H4" s="978" t="s">
        <v>70</v>
      </c>
      <c r="I4" s="978" t="s">
        <v>71</v>
      </c>
      <c r="J4" s="978" t="s">
        <v>72</v>
      </c>
      <c r="K4" s="978" t="s">
        <v>73</v>
      </c>
      <c r="L4" s="978" t="s">
        <v>74</v>
      </c>
      <c r="M4" s="978" t="s">
        <v>75</v>
      </c>
      <c r="N4" s="978" t="s">
        <v>76</v>
      </c>
      <c r="O4" s="544" t="s">
        <v>149</v>
      </c>
      <c r="P4" s="547"/>
    </row>
    <row r="5" spans="1:20" ht="36.75" customHeight="1" x14ac:dyDescent="0.3">
      <c r="A5" s="2374" t="s">
        <v>561</v>
      </c>
      <c r="B5" s="2375"/>
      <c r="C5" s="730">
        <v>27.4</v>
      </c>
      <c r="D5" s="730">
        <v>27.9</v>
      </c>
      <c r="E5" s="730">
        <v>27.7</v>
      </c>
      <c r="F5" s="730">
        <v>27.2</v>
      </c>
      <c r="G5" s="730">
        <v>26.3</v>
      </c>
      <c r="H5" s="730">
        <v>25</v>
      </c>
      <c r="I5" s="730">
        <v>24.1</v>
      </c>
      <c r="J5" s="730">
        <v>23.6</v>
      </c>
      <c r="K5" s="730">
        <v>23.6</v>
      </c>
      <c r="L5" s="730">
        <v>24.2</v>
      </c>
      <c r="M5" s="730">
        <v>25.2</v>
      </c>
      <c r="N5" s="730">
        <v>26.6</v>
      </c>
      <c r="O5" s="978">
        <v>25.7</v>
      </c>
      <c r="P5" s="547"/>
    </row>
    <row r="6" spans="1:20" ht="33" customHeight="1" x14ac:dyDescent="0.3">
      <c r="A6" s="2369">
        <v>2015</v>
      </c>
      <c r="B6" s="546" t="s">
        <v>44</v>
      </c>
      <c r="C6" s="728">
        <v>28</v>
      </c>
      <c r="D6" s="728">
        <v>28.1</v>
      </c>
      <c r="E6" s="728">
        <v>27.6</v>
      </c>
      <c r="F6" s="728">
        <v>27.8</v>
      </c>
      <c r="G6" s="728">
        <v>26.6</v>
      </c>
      <c r="H6" s="728">
        <v>25.1</v>
      </c>
      <c r="I6" s="728">
        <v>24.4</v>
      </c>
      <c r="J6" s="728">
        <v>22.8</v>
      </c>
      <c r="K6" s="728">
        <v>24.3</v>
      </c>
      <c r="L6" s="728">
        <v>25.1</v>
      </c>
      <c r="M6" s="728">
        <v>25.3</v>
      </c>
      <c r="N6" s="728">
        <v>27.3</v>
      </c>
      <c r="O6" s="991">
        <v>26</v>
      </c>
      <c r="P6" s="547"/>
      <c r="S6" s="34"/>
      <c r="T6" s="34"/>
    </row>
    <row r="7" spans="1:20" s="34" customFormat="1" ht="38.25" x14ac:dyDescent="0.3">
      <c r="A7" s="2370"/>
      <c r="B7" s="992" t="s">
        <v>2323</v>
      </c>
      <c r="C7" s="727">
        <v>0.60000000000000142</v>
      </c>
      <c r="D7" s="727">
        <v>0.2</v>
      </c>
      <c r="E7" s="727">
        <v>-0.1</v>
      </c>
      <c r="F7" s="727">
        <v>0.6</v>
      </c>
      <c r="G7" s="727">
        <v>0.3</v>
      </c>
      <c r="H7" s="727">
        <v>0.1</v>
      </c>
      <c r="I7" s="727">
        <v>0.3</v>
      </c>
      <c r="J7" s="727">
        <v>-0.8</v>
      </c>
      <c r="K7" s="727">
        <v>0.7</v>
      </c>
      <c r="L7" s="727">
        <v>0.9</v>
      </c>
      <c r="M7" s="727">
        <v>0.1</v>
      </c>
      <c r="N7" s="727">
        <v>0.7</v>
      </c>
      <c r="O7" s="993">
        <v>0.3</v>
      </c>
      <c r="P7" s="547"/>
      <c r="Q7" s="9"/>
      <c r="R7" s="9"/>
    </row>
    <row r="8" spans="1:20" s="34" customFormat="1" ht="33" customHeight="1" x14ac:dyDescent="0.3">
      <c r="A8" s="2369">
        <v>2016</v>
      </c>
      <c r="B8" s="546" t="s">
        <v>44</v>
      </c>
      <c r="C8" s="728">
        <v>28.4</v>
      </c>
      <c r="D8" s="728">
        <v>28.7</v>
      </c>
      <c r="E8" s="728">
        <v>28.8</v>
      </c>
      <c r="F8" s="728">
        <v>27.1</v>
      </c>
      <c r="G8" s="728">
        <v>26.7</v>
      </c>
      <c r="H8" s="728">
        <v>25.5</v>
      </c>
      <c r="I8" s="728">
        <v>23.9</v>
      </c>
      <c r="J8" s="728">
        <v>23.7</v>
      </c>
      <c r="K8" s="728">
        <v>23.3</v>
      </c>
      <c r="L8" s="728">
        <v>23.9</v>
      </c>
      <c r="M8" s="728">
        <v>24.2</v>
      </c>
      <c r="N8" s="728">
        <v>26.1</v>
      </c>
      <c r="O8" s="991">
        <v>25.9</v>
      </c>
      <c r="P8" s="547"/>
      <c r="Q8" s="9"/>
      <c r="R8" s="9"/>
    </row>
    <row r="9" spans="1:20" s="34" customFormat="1" ht="38.25" x14ac:dyDescent="0.3">
      <c r="A9" s="2370"/>
      <c r="B9" s="992" t="s">
        <v>2323</v>
      </c>
      <c r="C9" s="727">
        <v>1</v>
      </c>
      <c r="D9" s="727">
        <v>0.8</v>
      </c>
      <c r="E9" s="727">
        <v>1.1000000000000001</v>
      </c>
      <c r="F9" s="727">
        <v>-0.1</v>
      </c>
      <c r="G9" s="727">
        <v>0.4</v>
      </c>
      <c r="H9" s="727">
        <v>0.5</v>
      </c>
      <c r="I9" s="727">
        <v>-0.2</v>
      </c>
      <c r="J9" s="727">
        <v>0.1</v>
      </c>
      <c r="K9" s="727">
        <v>-0.3</v>
      </c>
      <c r="L9" s="727">
        <v>-0.3</v>
      </c>
      <c r="M9" s="727">
        <v>-1</v>
      </c>
      <c r="N9" s="727">
        <v>-0.5</v>
      </c>
      <c r="O9" s="993">
        <v>0.2</v>
      </c>
      <c r="P9" s="547"/>
      <c r="Q9" s="9"/>
      <c r="R9" s="9"/>
    </row>
    <row r="10" spans="1:20" s="34" customFormat="1" ht="33" customHeight="1" x14ac:dyDescent="0.3">
      <c r="A10" s="2369">
        <v>2017</v>
      </c>
      <c r="B10" s="546" t="s">
        <v>44</v>
      </c>
      <c r="C10" s="728">
        <v>28</v>
      </c>
      <c r="D10" s="728">
        <v>28.7</v>
      </c>
      <c r="E10" s="728">
        <v>28.5</v>
      </c>
      <c r="F10" s="728">
        <v>28.4</v>
      </c>
      <c r="G10" s="728">
        <v>27</v>
      </c>
      <c r="H10" s="728">
        <v>26.3</v>
      </c>
      <c r="I10" s="728">
        <v>24.8</v>
      </c>
      <c r="J10" s="728">
        <v>24.4</v>
      </c>
      <c r="K10" s="728">
        <v>24.1</v>
      </c>
      <c r="L10" s="728">
        <v>24.9</v>
      </c>
      <c r="M10" s="728">
        <v>26</v>
      </c>
      <c r="N10" s="728">
        <v>27</v>
      </c>
      <c r="O10" s="991">
        <v>26.5</v>
      </c>
      <c r="P10" s="547"/>
      <c r="Q10" s="9"/>
      <c r="R10" s="9"/>
    </row>
    <row r="11" spans="1:20" s="34" customFormat="1" ht="38.25" x14ac:dyDescent="0.3">
      <c r="A11" s="2370"/>
      <c r="B11" s="992" t="s">
        <v>2323</v>
      </c>
      <c r="C11" s="727">
        <v>0.6</v>
      </c>
      <c r="D11" s="727">
        <v>0.8</v>
      </c>
      <c r="E11" s="727">
        <v>0.8</v>
      </c>
      <c r="F11" s="727">
        <v>1.2</v>
      </c>
      <c r="G11" s="727">
        <v>0.7</v>
      </c>
      <c r="H11" s="727">
        <v>1.3</v>
      </c>
      <c r="I11" s="727">
        <v>0.8</v>
      </c>
      <c r="J11" s="727">
        <v>0.8</v>
      </c>
      <c r="K11" s="727">
        <v>0.5</v>
      </c>
      <c r="L11" s="727">
        <v>0.7</v>
      </c>
      <c r="M11" s="727">
        <v>0.8</v>
      </c>
      <c r="N11" s="727">
        <v>0.4</v>
      </c>
      <c r="O11" s="993">
        <v>0.8</v>
      </c>
      <c r="P11" s="547"/>
      <c r="Q11" s="9"/>
      <c r="R11" s="9"/>
    </row>
    <row r="12" spans="1:20" s="34" customFormat="1" ht="33" customHeight="1" x14ac:dyDescent="0.3">
      <c r="A12" s="2369">
        <v>2018</v>
      </c>
      <c r="B12" s="546" t="s">
        <v>44</v>
      </c>
      <c r="C12" s="728">
        <v>27.6</v>
      </c>
      <c r="D12" s="728">
        <v>28.5</v>
      </c>
      <c r="E12" s="728">
        <v>27.8</v>
      </c>
      <c r="F12" s="728">
        <v>28.4</v>
      </c>
      <c r="G12" s="728">
        <v>27</v>
      </c>
      <c r="H12" s="728">
        <v>25.5</v>
      </c>
      <c r="I12" s="728">
        <v>24.2</v>
      </c>
      <c r="J12" s="728">
        <v>23.7</v>
      </c>
      <c r="K12" s="728">
        <v>23.6</v>
      </c>
      <c r="L12" s="728">
        <v>24.6</v>
      </c>
      <c r="M12" s="728">
        <v>26</v>
      </c>
      <c r="N12" s="728">
        <v>27.1</v>
      </c>
      <c r="O12" s="991">
        <v>26.2</v>
      </c>
      <c r="P12" s="547"/>
      <c r="Q12" s="9"/>
      <c r="R12" s="9"/>
    </row>
    <row r="13" spans="1:20" s="34" customFormat="1" ht="38.25" x14ac:dyDescent="0.3">
      <c r="A13" s="2370"/>
      <c r="B13" s="992" t="s">
        <v>2323</v>
      </c>
      <c r="C13" s="727">
        <v>0.2</v>
      </c>
      <c r="D13" s="727">
        <v>0.6</v>
      </c>
      <c r="E13" s="727">
        <v>0.1</v>
      </c>
      <c r="F13" s="727">
        <v>1.2</v>
      </c>
      <c r="G13" s="727">
        <v>0.7</v>
      </c>
      <c r="H13" s="727">
        <v>0.5</v>
      </c>
      <c r="I13" s="727">
        <v>0.1</v>
      </c>
      <c r="J13" s="727">
        <v>0.1</v>
      </c>
      <c r="K13" s="727">
        <v>0</v>
      </c>
      <c r="L13" s="727">
        <v>0.4</v>
      </c>
      <c r="M13" s="727">
        <v>0.8</v>
      </c>
      <c r="N13" s="727">
        <v>0.5</v>
      </c>
      <c r="O13" s="993">
        <v>0.5</v>
      </c>
      <c r="P13" s="547"/>
      <c r="Q13" s="9"/>
      <c r="R13" s="9"/>
    </row>
    <row r="14" spans="1:20" s="34" customFormat="1" ht="33" customHeight="1" x14ac:dyDescent="0.3">
      <c r="A14" s="2369">
        <v>2019</v>
      </c>
      <c r="B14" s="546" t="s">
        <v>44</v>
      </c>
      <c r="C14" s="729">
        <v>28.5</v>
      </c>
      <c r="D14" s="729">
        <v>28.6</v>
      </c>
      <c r="E14" s="729">
        <v>28.5</v>
      </c>
      <c r="F14" s="729">
        <v>28.2</v>
      </c>
      <c r="G14" s="729">
        <v>26.8</v>
      </c>
      <c r="H14" s="729">
        <v>25.1</v>
      </c>
      <c r="I14" s="729">
        <v>24.6</v>
      </c>
      <c r="J14" s="729">
        <v>24.3</v>
      </c>
      <c r="K14" s="729">
        <v>24.1</v>
      </c>
      <c r="L14" s="729">
        <v>24.5</v>
      </c>
      <c r="M14" s="729">
        <v>26</v>
      </c>
      <c r="N14" s="729">
        <v>27.8</v>
      </c>
      <c r="O14" s="994">
        <v>26.4</v>
      </c>
      <c r="P14" s="547"/>
      <c r="Q14" s="9"/>
      <c r="R14" s="9"/>
    </row>
    <row r="15" spans="1:20" s="34" customFormat="1" ht="38.25" x14ac:dyDescent="0.3">
      <c r="A15" s="2370"/>
      <c r="B15" s="992" t="s">
        <v>2323</v>
      </c>
      <c r="C15" s="727">
        <v>1.1000000000000001</v>
      </c>
      <c r="D15" s="727">
        <v>0.7</v>
      </c>
      <c r="E15" s="727">
        <v>0.8</v>
      </c>
      <c r="F15" s="727">
        <v>1</v>
      </c>
      <c r="G15" s="727">
        <v>0.5</v>
      </c>
      <c r="H15" s="727">
        <v>0.1</v>
      </c>
      <c r="I15" s="727">
        <v>0.5</v>
      </c>
      <c r="J15" s="727">
        <v>0.7</v>
      </c>
      <c r="K15" s="727">
        <v>0.5</v>
      </c>
      <c r="L15" s="727">
        <v>0.3</v>
      </c>
      <c r="M15" s="727">
        <v>0.8</v>
      </c>
      <c r="N15" s="727">
        <v>1.2</v>
      </c>
      <c r="O15" s="995">
        <v>0.7</v>
      </c>
      <c r="P15" s="547"/>
      <c r="Q15" s="9"/>
      <c r="R15" s="9"/>
    </row>
    <row r="16" spans="1:20" s="34" customFormat="1" ht="33" customHeight="1" x14ac:dyDescent="0.3">
      <c r="A16" s="2369">
        <v>2020</v>
      </c>
      <c r="B16" s="545" t="s">
        <v>44</v>
      </c>
      <c r="C16" s="729">
        <v>28</v>
      </c>
      <c r="D16" s="729">
        <v>28</v>
      </c>
      <c r="E16" s="729">
        <v>28</v>
      </c>
      <c r="F16" s="729">
        <v>27</v>
      </c>
      <c r="G16" s="729">
        <v>26.5</v>
      </c>
      <c r="H16" s="729">
        <v>25</v>
      </c>
      <c r="I16" s="729">
        <v>23.7</v>
      </c>
      <c r="J16" s="729">
        <v>23.3</v>
      </c>
      <c r="K16" s="729">
        <v>23.5</v>
      </c>
      <c r="L16" s="729">
        <v>24.9</v>
      </c>
      <c r="M16" s="729">
        <v>24.9</v>
      </c>
      <c r="N16" s="729">
        <v>26</v>
      </c>
      <c r="O16" s="994">
        <v>25.7</v>
      </c>
      <c r="P16" s="547"/>
      <c r="Q16" s="9"/>
      <c r="R16" s="9"/>
    </row>
    <row r="17" spans="1:20" s="34" customFormat="1" ht="38.25" x14ac:dyDescent="0.3">
      <c r="A17" s="2370"/>
      <c r="B17" s="992" t="s">
        <v>2323</v>
      </c>
      <c r="C17" s="727">
        <v>0.6</v>
      </c>
      <c r="D17" s="727">
        <v>0.1</v>
      </c>
      <c r="E17" s="727">
        <v>0.3</v>
      </c>
      <c r="F17" s="727">
        <v>-0.2</v>
      </c>
      <c r="G17" s="727">
        <v>0.2</v>
      </c>
      <c r="H17" s="727">
        <v>0</v>
      </c>
      <c r="I17" s="727">
        <v>-0.4</v>
      </c>
      <c r="J17" s="727">
        <v>-0.3</v>
      </c>
      <c r="K17" s="727">
        <v>-0.1</v>
      </c>
      <c r="L17" s="727">
        <v>0.7</v>
      </c>
      <c r="M17" s="727">
        <v>-0.3</v>
      </c>
      <c r="N17" s="727">
        <v>-0.6</v>
      </c>
      <c r="O17" s="995">
        <v>0</v>
      </c>
      <c r="P17" s="547"/>
      <c r="Q17" s="9"/>
      <c r="R17" s="9"/>
      <c r="S17" s="9"/>
      <c r="T17" s="9"/>
    </row>
    <row r="18" spans="1:20" s="34" customFormat="1" ht="33" customHeight="1" x14ac:dyDescent="0.3">
      <c r="A18" s="2374" t="s">
        <v>2325</v>
      </c>
      <c r="B18" s="2375"/>
      <c r="C18" s="730">
        <v>27.4</v>
      </c>
      <c r="D18" s="730">
        <v>28.1</v>
      </c>
      <c r="E18" s="730">
        <v>27.8</v>
      </c>
      <c r="F18" s="730">
        <v>27.3</v>
      </c>
      <c r="G18" s="730">
        <v>26.3</v>
      </c>
      <c r="H18" s="730">
        <v>25</v>
      </c>
      <c r="I18" s="730">
        <v>24</v>
      </c>
      <c r="J18" s="730">
        <v>23.4</v>
      </c>
      <c r="K18" s="730">
        <v>23.6</v>
      </c>
      <c r="L18" s="730">
        <v>24.2</v>
      </c>
      <c r="M18" s="730">
        <v>25.1</v>
      </c>
      <c r="N18" s="730">
        <v>26.6</v>
      </c>
      <c r="O18" s="978">
        <v>25.7</v>
      </c>
      <c r="P18" s="547"/>
      <c r="Q18" s="9"/>
      <c r="R18" s="9"/>
      <c r="S18" s="9"/>
      <c r="T18" s="9"/>
    </row>
    <row r="19" spans="1:20" x14ac:dyDescent="0.3">
      <c r="A19" s="2369">
        <v>2021</v>
      </c>
      <c r="B19" s="546" t="s">
        <v>44</v>
      </c>
      <c r="C19" s="996">
        <v>27</v>
      </c>
      <c r="D19" s="996">
        <v>28</v>
      </c>
      <c r="E19" s="996">
        <v>28.3</v>
      </c>
      <c r="F19" s="996">
        <v>27.8</v>
      </c>
      <c r="G19" s="996">
        <v>26.7</v>
      </c>
      <c r="H19" s="996">
        <v>25.3</v>
      </c>
      <c r="I19" s="996">
        <v>24</v>
      </c>
      <c r="J19" s="996" t="s">
        <v>610</v>
      </c>
      <c r="K19" s="996">
        <v>23.4</v>
      </c>
      <c r="L19" s="996">
        <v>24.1</v>
      </c>
      <c r="M19" s="996">
        <v>25.8</v>
      </c>
      <c r="N19" s="996">
        <v>27.3</v>
      </c>
      <c r="O19" s="1055">
        <v>26.2</v>
      </c>
      <c r="P19" s="547"/>
    </row>
    <row r="20" spans="1:20" ht="37.5" customHeight="1" x14ac:dyDescent="0.3">
      <c r="A20" s="2370"/>
      <c r="B20" s="992" t="s">
        <v>2324</v>
      </c>
      <c r="C20" s="727">
        <v>-0.4</v>
      </c>
      <c r="D20" s="727">
        <v>-0.1</v>
      </c>
      <c r="E20" s="727">
        <v>0.5</v>
      </c>
      <c r="F20" s="727">
        <v>0.5</v>
      </c>
      <c r="G20" s="727">
        <v>0.4</v>
      </c>
      <c r="H20" s="727">
        <v>0.3</v>
      </c>
      <c r="I20" s="727">
        <v>0</v>
      </c>
      <c r="J20" s="727" t="s">
        <v>610</v>
      </c>
      <c r="K20" s="727">
        <v>-0.2</v>
      </c>
      <c r="L20" s="727">
        <v>-0.1</v>
      </c>
      <c r="M20" s="727">
        <v>0.7</v>
      </c>
      <c r="N20" s="727">
        <v>0.7</v>
      </c>
      <c r="O20" s="995">
        <v>0.5</v>
      </c>
      <c r="P20" s="547"/>
      <c r="S20" s="34"/>
      <c r="T20" s="34"/>
    </row>
    <row r="21" spans="1:20" ht="33" customHeight="1" x14ac:dyDescent="0.3">
      <c r="A21" s="2369">
        <v>2022</v>
      </c>
      <c r="B21" s="546" t="s">
        <v>44</v>
      </c>
      <c r="C21" s="996">
        <v>27.3</v>
      </c>
      <c r="D21" s="996">
        <v>27.5</v>
      </c>
      <c r="E21" s="996">
        <v>28.1</v>
      </c>
      <c r="F21" s="996">
        <v>28.3</v>
      </c>
      <c r="G21" s="996">
        <v>26.9</v>
      </c>
      <c r="H21" s="996">
        <v>25.8</v>
      </c>
      <c r="I21" s="996">
        <v>24.4</v>
      </c>
      <c r="J21" s="996">
        <v>24.3</v>
      </c>
      <c r="K21" s="996">
        <v>23.1</v>
      </c>
      <c r="L21" s="996">
        <v>23.1</v>
      </c>
      <c r="M21" s="996">
        <v>24.6</v>
      </c>
      <c r="N21" s="996">
        <v>25.9</v>
      </c>
      <c r="O21" s="1055">
        <v>25.8</v>
      </c>
      <c r="P21" s="547"/>
      <c r="S21" s="34"/>
      <c r="T21" s="34"/>
    </row>
    <row r="22" spans="1:20" s="34" customFormat="1" ht="38.25" x14ac:dyDescent="0.3">
      <c r="A22" s="2370"/>
      <c r="B22" s="992" t="s">
        <v>2324</v>
      </c>
      <c r="C22" s="727">
        <v>-0.1</v>
      </c>
      <c r="D22" s="727">
        <v>-0.6</v>
      </c>
      <c r="E22" s="727">
        <v>0.3</v>
      </c>
      <c r="F22" s="727">
        <v>1</v>
      </c>
      <c r="G22" s="727">
        <v>0.6</v>
      </c>
      <c r="H22" s="727">
        <v>0.8</v>
      </c>
      <c r="I22" s="727">
        <v>0.4</v>
      </c>
      <c r="J22" s="727">
        <v>0.9</v>
      </c>
      <c r="K22" s="727">
        <v>-0.5</v>
      </c>
      <c r="L22" s="727">
        <v>-1.1000000000000001</v>
      </c>
      <c r="M22" s="727">
        <v>-0.5</v>
      </c>
      <c r="N22" s="727">
        <v>-0.7</v>
      </c>
      <c r="O22" s="995">
        <v>0.1</v>
      </c>
      <c r="P22" s="547"/>
      <c r="Q22" s="9"/>
      <c r="R22" s="9"/>
      <c r="S22" s="9"/>
      <c r="T22" s="9"/>
    </row>
    <row r="23" spans="1:20" s="34" customFormat="1" ht="35.450000000000003" customHeight="1" x14ac:dyDescent="0.3">
      <c r="A23" s="2369">
        <v>2023</v>
      </c>
      <c r="B23" s="546" t="s">
        <v>44</v>
      </c>
      <c r="C23" s="996">
        <v>27.111206181481261</v>
      </c>
      <c r="D23" s="996">
        <v>27.484536367550088</v>
      </c>
      <c r="E23" s="996">
        <v>27.679435483870964</v>
      </c>
      <c r="F23" s="996">
        <v>27.96246940996458</v>
      </c>
      <c r="G23" s="996">
        <v>27.12818076510694</v>
      </c>
      <c r="H23" s="996">
        <v>26.015773699304432</v>
      </c>
      <c r="I23" s="996">
        <v>24.705422403463508</v>
      </c>
      <c r="J23" s="996">
        <v>24.500078719282797</v>
      </c>
      <c r="K23" s="996">
        <v>24.647117404396006</v>
      </c>
      <c r="L23" s="996">
        <v>25.346824971151246</v>
      </c>
      <c r="M23" s="996">
        <v>26.308548415474657</v>
      </c>
      <c r="N23" s="996">
        <v>27.824069670279776</v>
      </c>
      <c r="O23" s="1055">
        <v>26.4</v>
      </c>
      <c r="P23" s="9"/>
      <c r="Q23" s="9"/>
      <c r="R23" s="9"/>
      <c r="S23" s="9"/>
      <c r="T23" s="9"/>
    </row>
    <row r="24" spans="1:20" ht="38.25" x14ac:dyDescent="0.3">
      <c r="A24" s="2370"/>
      <c r="B24" s="992" t="s">
        <v>2324</v>
      </c>
      <c r="C24" s="727">
        <v>-0.28879381851873731</v>
      </c>
      <c r="D24" s="727">
        <v>-0.41546363244991014</v>
      </c>
      <c r="E24" s="727">
        <v>-2.0564516129034871E-2</v>
      </c>
      <c r="F24" s="727">
        <v>0.76246940996458079</v>
      </c>
      <c r="G24" s="727">
        <v>0.82818076510693928</v>
      </c>
      <c r="H24" s="727">
        <v>1.0157736993044324</v>
      </c>
      <c r="I24" s="727">
        <v>0.60542240346350695</v>
      </c>
      <c r="J24" s="727">
        <v>0.9000787192827957</v>
      </c>
      <c r="K24" s="727">
        <v>1.0471174043960048</v>
      </c>
      <c r="L24" s="727">
        <v>1.146824971151247</v>
      </c>
      <c r="M24" s="727">
        <v>1.1085484154746581</v>
      </c>
      <c r="N24" s="727">
        <v>1.2240696702797749</v>
      </c>
      <c r="O24" s="727">
        <v>0.69999999999999929</v>
      </c>
    </row>
    <row r="25" spans="1:20" ht="35.450000000000003" customHeight="1" x14ac:dyDescent="0.3">
      <c r="A25" s="2371">
        <v>2024</v>
      </c>
      <c r="B25" s="1790" t="s">
        <v>44</v>
      </c>
      <c r="C25" s="1789">
        <v>28.4</v>
      </c>
      <c r="D25" s="1789">
        <v>27.9</v>
      </c>
      <c r="E25" s="1789">
        <v>27.7</v>
      </c>
      <c r="F25" s="1789">
        <v>27.4</v>
      </c>
      <c r="G25" s="1789">
        <v>26.2</v>
      </c>
      <c r="H25" s="1789">
        <v>25.1</v>
      </c>
      <c r="I25" s="1789">
        <v>24.6</v>
      </c>
      <c r="J25" s="1789">
        <v>24.1</v>
      </c>
      <c r="K25" s="1789">
        <v>24.1</v>
      </c>
      <c r="L25" s="1789">
        <v>24.5</v>
      </c>
      <c r="M25" s="1789" t="s">
        <v>3132</v>
      </c>
      <c r="N25" s="1789" t="s">
        <v>3132</v>
      </c>
      <c r="O25" s="1792">
        <v>26</v>
      </c>
    </row>
    <row r="26" spans="1:20" ht="38.25" x14ac:dyDescent="0.3">
      <c r="A26" s="2372"/>
      <c r="B26" s="1788" t="s">
        <v>2324</v>
      </c>
      <c r="C26" s="1787">
        <v>1</v>
      </c>
      <c r="D26" s="1787">
        <v>-0.2</v>
      </c>
      <c r="E26" s="1787">
        <v>-0.1</v>
      </c>
      <c r="F26" s="1787">
        <v>0.1</v>
      </c>
      <c r="G26" s="1787">
        <v>-0.1</v>
      </c>
      <c r="H26" s="1787">
        <v>0.1</v>
      </c>
      <c r="I26" s="1787">
        <v>0.6</v>
      </c>
      <c r="J26" s="1787">
        <v>0.7</v>
      </c>
      <c r="K26" s="1787">
        <v>0.5</v>
      </c>
      <c r="L26" s="1787">
        <v>0.3</v>
      </c>
      <c r="M26" s="1787" t="s">
        <v>21</v>
      </c>
      <c r="N26" s="1787" t="s">
        <v>21</v>
      </c>
      <c r="O26" s="1791">
        <v>0.3</v>
      </c>
    </row>
    <row r="27" spans="1:20" x14ac:dyDescent="0.3">
      <c r="E27" s="1054"/>
      <c r="O27" s="1054"/>
    </row>
    <row r="28" spans="1:20" x14ac:dyDescent="0.3">
      <c r="E28" s="1054"/>
    </row>
    <row r="29" spans="1:20" x14ac:dyDescent="0.3">
      <c r="A29" s="84"/>
    </row>
  </sheetData>
  <mergeCells count="13">
    <mergeCell ref="A21:A22"/>
    <mergeCell ref="A23:A24"/>
    <mergeCell ref="A25:A26"/>
    <mergeCell ref="A4:B4"/>
    <mergeCell ref="A16:A17"/>
    <mergeCell ref="A5:B5"/>
    <mergeCell ref="A18:B18"/>
    <mergeCell ref="A19:A20"/>
    <mergeCell ref="A6:A7"/>
    <mergeCell ref="A10:A11"/>
    <mergeCell ref="A12:A13"/>
    <mergeCell ref="A14:A15"/>
    <mergeCell ref="A8:A9"/>
  </mergeCells>
  <hyperlinks>
    <hyperlink ref="A1" location="'Table of content'!A1" display="Back to Table of Content"/>
  </hyperlinks>
  <printOptions horizontalCentered="1"/>
  <pageMargins left="0.5" right="0.25" top="0.71" bottom="0.25" header="0.21" footer="0.31496063000000002"/>
  <pageSetup paperSize="9" scale="62"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L17"/>
  <sheetViews>
    <sheetView topLeftCell="A10" zoomScaleNormal="100" workbookViewId="0">
      <selection activeCell="I20" sqref="I20"/>
    </sheetView>
  </sheetViews>
  <sheetFormatPr defaultColWidth="9.140625" defaultRowHeight="15.75" x14ac:dyDescent="0.25"/>
  <cols>
    <col min="1" max="1" width="22" style="61" customWidth="1"/>
    <col min="2" max="10" width="10.5703125" style="61" customWidth="1"/>
    <col min="11" max="11" width="11.42578125" style="61" customWidth="1"/>
    <col min="12" max="12" width="6.7109375" style="61" customWidth="1"/>
    <col min="13" max="16384" width="9.140625" style="61"/>
  </cols>
  <sheetData>
    <row r="1" spans="1:12" ht="20.25" customHeight="1" x14ac:dyDescent="0.25">
      <c r="A1" s="390" t="s">
        <v>1946</v>
      </c>
    </row>
    <row r="2" spans="1:12" ht="24.75" customHeight="1" x14ac:dyDescent="0.25">
      <c r="A2" s="60" t="s">
        <v>3171</v>
      </c>
      <c r="L2" s="551"/>
    </row>
    <row r="3" spans="1:12" ht="7.5" customHeight="1" x14ac:dyDescent="0.25">
      <c r="K3" s="62"/>
      <c r="L3" s="551"/>
    </row>
    <row r="4" spans="1:12" ht="62.25" customHeight="1" x14ac:dyDescent="0.25">
      <c r="A4" s="63" t="s">
        <v>432</v>
      </c>
      <c r="B4" s="1708" t="s">
        <v>397</v>
      </c>
      <c r="C4" s="1708" t="s">
        <v>497</v>
      </c>
      <c r="D4" s="1708" t="s">
        <v>597</v>
      </c>
      <c r="E4" s="1708" t="s">
        <v>617</v>
      </c>
      <c r="F4" s="1708" t="s">
        <v>1854</v>
      </c>
      <c r="G4" s="1708" t="s">
        <v>2170</v>
      </c>
      <c r="H4" s="1708" t="s">
        <v>2254</v>
      </c>
      <c r="I4" s="1708" t="s">
        <v>2435</v>
      </c>
      <c r="J4" s="1708" t="s">
        <v>2693</v>
      </c>
      <c r="K4" s="1708" t="s">
        <v>3042</v>
      </c>
      <c r="L4" s="551"/>
    </row>
    <row r="5" spans="1:12" ht="48.75" customHeight="1" x14ac:dyDescent="0.25">
      <c r="A5" s="548" t="s">
        <v>433</v>
      </c>
      <c r="B5" s="1892">
        <v>777</v>
      </c>
      <c r="C5" s="1892">
        <v>738</v>
      </c>
      <c r="D5" s="1892">
        <v>715</v>
      </c>
      <c r="E5" s="1892">
        <v>685</v>
      </c>
      <c r="F5" s="1892">
        <v>570</v>
      </c>
      <c r="G5" s="1892">
        <v>499</v>
      </c>
      <c r="H5" s="1892">
        <v>366</v>
      </c>
      <c r="I5" s="1892">
        <v>382</v>
      </c>
      <c r="J5" s="1892">
        <v>365</v>
      </c>
      <c r="K5" s="1892">
        <v>288</v>
      </c>
      <c r="L5" s="551"/>
    </row>
    <row r="6" spans="1:12" ht="43.5" customHeight="1" x14ac:dyDescent="0.25">
      <c r="A6" s="549" t="s">
        <v>434</v>
      </c>
      <c r="B6" s="1891">
        <v>323</v>
      </c>
      <c r="C6" s="1891">
        <v>381</v>
      </c>
      <c r="D6" s="1891">
        <v>339</v>
      </c>
      <c r="E6" s="1891">
        <v>333</v>
      </c>
      <c r="F6" s="1891">
        <v>278</v>
      </c>
      <c r="G6" s="1891">
        <v>253</v>
      </c>
      <c r="H6" s="1891">
        <v>350</v>
      </c>
      <c r="I6" s="1891">
        <v>335</v>
      </c>
      <c r="J6" s="1891">
        <v>225</v>
      </c>
      <c r="K6" s="1891">
        <v>215</v>
      </c>
      <c r="L6" s="551"/>
    </row>
    <row r="7" spans="1:12" ht="46.5" customHeight="1" x14ac:dyDescent="0.25">
      <c r="A7" s="550" t="s">
        <v>435</v>
      </c>
      <c r="B7" s="1890">
        <v>27</v>
      </c>
      <c r="C7" s="1890">
        <v>15</v>
      </c>
      <c r="D7" s="1890">
        <v>7</v>
      </c>
      <c r="E7" s="1890">
        <v>3</v>
      </c>
      <c r="F7" s="1890">
        <v>3</v>
      </c>
      <c r="G7" s="1890">
        <v>0</v>
      </c>
      <c r="H7" s="1890">
        <v>32</v>
      </c>
      <c r="I7" s="1890">
        <v>45</v>
      </c>
      <c r="J7" s="1890">
        <v>35</v>
      </c>
      <c r="K7" s="1890">
        <v>31</v>
      </c>
      <c r="L7" s="551"/>
    </row>
    <row r="8" spans="1:12" ht="21" customHeight="1" x14ac:dyDescent="0.25">
      <c r="A8" s="90" t="s">
        <v>691</v>
      </c>
      <c r="B8" s="66"/>
      <c r="C8" s="66"/>
      <c r="D8" s="66"/>
      <c r="E8" s="66"/>
      <c r="F8" s="66"/>
      <c r="G8" s="66"/>
      <c r="H8" s="66"/>
      <c r="I8" s="66"/>
      <c r="J8" s="66"/>
      <c r="K8" s="66"/>
      <c r="L8" s="551"/>
    </row>
    <row r="9" spans="1:12" ht="21" customHeight="1" x14ac:dyDescent="0.25">
      <c r="A9" s="90"/>
      <c r="B9" s="66"/>
      <c r="C9" s="66"/>
      <c r="D9" s="66"/>
      <c r="E9" s="66"/>
      <c r="F9" s="66"/>
      <c r="G9" s="66"/>
      <c r="H9" s="66"/>
      <c r="I9" s="66"/>
      <c r="J9" s="66"/>
      <c r="K9" s="66"/>
      <c r="L9" s="551"/>
    </row>
    <row r="10" spans="1:12" ht="22.5" customHeight="1" x14ac:dyDescent="0.25">
      <c r="A10" s="390" t="s">
        <v>1946</v>
      </c>
      <c r="L10" s="551"/>
    </row>
    <row r="11" spans="1:12" ht="33" customHeight="1" x14ac:dyDescent="0.25">
      <c r="A11" s="2380" t="s">
        <v>3172</v>
      </c>
      <c r="B11" s="2380"/>
      <c r="C11" s="2380"/>
      <c r="D11" s="2380"/>
      <c r="E11" s="2380"/>
      <c r="F11" s="2380"/>
      <c r="G11" s="2380"/>
      <c r="H11" s="2380"/>
      <c r="I11" s="2380"/>
      <c r="J11" s="2380"/>
      <c r="K11" s="2380"/>
      <c r="L11" s="551"/>
    </row>
    <row r="12" spans="1:12" ht="16.5" customHeight="1" x14ac:dyDescent="0.25">
      <c r="A12" s="90"/>
      <c r="B12" s="90"/>
      <c r="C12" s="90"/>
      <c r="D12" s="90"/>
      <c r="E12" s="90"/>
      <c r="F12" s="90"/>
      <c r="G12" s="90"/>
      <c r="H12" s="90"/>
      <c r="K12" s="67" t="s">
        <v>31</v>
      </c>
      <c r="L12" s="551"/>
    </row>
    <row r="13" spans="1:12" ht="43.5" customHeight="1" x14ac:dyDescent="0.25">
      <c r="A13" s="2077" t="s">
        <v>436</v>
      </c>
      <c r="B13" s="2078"/>
      <c r="C13" s="2078"/>
      <c r="D13" s="2078"/>
      <c r="E13" s="2079"/>
      <c r="F13" s="1893">
        <v>2019</v>
      </c>
      <c r="G13" s="1893">
        <v>2020</v>
      </c>
      <c r="H13" s="1893">
        <v>2021</v>
      </c>
      <c r="I13" s="1893">
        <v>2022</v>
      </c>
      <c r="J13" s="1893">
        <v>2023</v>
      </c>
      <c r="K13" s="1893">
        <v>2024</v>
      </c>
      <c r="L13" s="551"/>
    </row>
    <row r="14" spans="1:12" ht="30.75" customHeight="1" x14ac:dyDescent="0.25">
      <c r="A14" s="2379" t="s">
        <v>608</v>
      </c>
      <c r="B14" s="2379"/>
      <c r="C14" s="2379"/>
      <c r="D14" s="2379"/>
      <c r="E14" s="2379"/>
      <c r="F14" s="1894">
        <v>1568</v>
      </c>
      <c r="G14" s="1894" t="s">
        <v>2218</v>
      </c>
      <c r="H14" s="1894" t="s">
        <v>2438</v>
      </c>
      <c r="I14" s="1517">
        <v>710</v>
      </c>
      <c r="J14" s="1517">
        <v>325</v>
      </c>
      <c r="K14" s="1517">
        <v>201</v>
      </c>
      <c r="L14" s="551"/>
    </row>
    <row r="15" spans="1:12" ht="30.75" customHeight="1" x14ac:dyDescent="0.25">
      <c r="A15" s="2376" t="s">
        <v>609</v>
      </c>
      <c r="B15" s="2377"/>
      <c r="C15" s="2377"/>
      <c r="D15" s="2377"/>
      <c r="E15" s="2378"/>
      <c r="F15" s="1895">
        <v>37</v>
      </c>
      <c r="G15" s="1895">
        <v>13</v>
      </c>
      <c r="H15" s="1896">
        <v>13</v>
      </c>
      <c r="I15" s="1896">
        <v>15</v>
      </c>
      <c r="J15" s="1896">
        <v>21</v>
      </c>
      <c r="K15" s="1896">
        <v>19</v>
      </c>
      <c r="L15" s="551"/>
    </row>
    <row r="16" spans="1:12" ht="25.5" customHeight="1" x14ac:dyDescent="0.25">
      <c r="A16" s="90" t="s">
        <v>691</v>
      </c>
      <c r="B16" s="90"/>
      <c r="C16" s="90"/>
      <c r="D16" s="90"/>
      <c r="E16" s="90"/>
      <c r="F16" s="90"/>
      <c r="G16" s="90"/>
      <c r="H16" s="90"/>
      <c r="L16" s="551"/>
    </row>
    <row r="17" spans="1:12" x14ac:dyDescent="0.25">
      <c r="A17" s="2381" t="s">
        <v>2219</v>
      </c>
      <c r="B17" s="2381"/>
      <c r="C17" s="2381"/>
      <c r="D17" s="2381"/>
      <c r="E17" s="2381"/>
      <c r="F17" s="2381"/>
      <c r="G17" s="2381"/>
      <c r="H17" s="2381"/>
      <c r="I17" s="2381"/>
      <c r="J17" s="2381"/>
      <c r="K17" s="2381"/>
      <c r="L17" s="2381"/>
    </row>
  </sheetData>
  <mergeCells count="5">
    <mergeCell ref="A15:E15"/>
    <mergeCell ref="A14:E14"/>
    <mergeCell ref="A11:K11"/>
    <mergeCell ref="A13:E13"/>
    <mergeCell ref="A17:L17"/>
  </mergeCells>
  <hyperlinks>
    <hyperlink ref="A1" location="'Table of content'!A1" display="Back to Table of Content"/>
    <hyperlink ref="A10" location="'Table of content'!A1" display="Back to Table of Content"/>
  </hyperlinks>
  <printOptions horizontalCentered="1"/>
  <pageMargins left="0.5" right="0.25" top="0.71" bottom="0.25" header="0.21" footer="0.31496063000000002"/>
  <pageSetup paperSize="9"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47"/>
  <sheetViews>
    <sheetView workbookViewId="0">
      <selection activeCell="C1" sqref="C1"/>
    </sheetView>
  </sheetViews>
  <sheetFormatPr defaultColWidth="9.140625" defaultRowHeight="15" x14ac:dyDescent="0.25"/>
  <sheetData>
    <row r="1" spans="1:3" ht="15.75" x14ac:dyDescent="0.25">
      <c r="A1" s="344" t="s">
        <v>1946</v>
      </c>
      <c r="B1" s="171"/>
      <c r="C1" s="171"/>
    </row>
    <row r="5" spans="1:3" ht="36" customHeight="1" x14ac:dyDescent="0.25">
      <c r="A5" s="325" t="s">
        <v>2243</v>
      </c>
    </row>
    <row r="47" ht="63" customHeight="1" x14ac:dyDescent="0.25"/>
  </sheetData>
  <hyperlinks>
    <hyperlink ref="A1" location="'Table of content'!A1" display="Back to Table of Content"/>
  </hyperlink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24"/>
  <sheetViews>
    <sheetView zoomScaleNormal="100" workbookViewId="0">
      <selection activeCell="H5" sqref="H5"/>
    </sheetView>
  </sheetViews>
  <sheetFormatPr defaultColWidth="9.140625" defaultRowHeight="18.75" x14ac:dyDescent="0.3"/>
  <cols>
    <col min="1" max="1" width="13.7109375" style="163" customWidth="1"/>
    <col min="2" max="5" width="14.42578125" style="163" customWidth="1"/>
    <col min="6" max="6" width="10.28515625" style="163" bestFit="1" customWidth="1"/>
    <col min="7" max="16384" width="9.140625" style="163"/>
  </cols>
  <sheetData>
    <row r="1" spans="1:5" ht="30" customHeight="1" x14ac:dyDescent="0.3">
      <c r="A1" s="390" t="s">
        <v>1946</v>
      </c>
      <c r="B1" s="117"/>
      <c r="C1" s="117"/>
      <c r="D1" s="117"/>
      <c r="E1" s="117"/>
    </row>
    <row r="2" spans="1:5" ht="30" customHeight="1" x14ac:dyDescent="0.3">
      <c r="A2" s="21" t="s">
        <v>3216</v>
      </c>
      <c r="B2" s="117"/>
      <c r="C2" s="117"/>
      <c r="D2" s="117"/>
      <c r="E2" s="117"/>
    </row>
    <row r="3" spans="1:5" ht="15" customHeight="1" x14ac:dyDescent="0.3">
      <c r="A3" s="117"/>
      <c r="B3" s="117"/>
      <c r="C3" s="117"/>
      <c r="D3" s="117"/>
      <c r="E3" s="273" t="s">
        <v>697</v>
      </c>
    </row>
    <row r="4" spans="1:5" ht="40.5" customHeight="1" x14ac:dyDescent="0.3">
      <c r="A4" s="1866" t="s">
        <v>16</v>
      </c>
      <c r="B4" s="1867" t="s">
        <v>698</v>
      </c>
      <c r="C4" s="1867" t="s">
        <v>699</v>
      </c>
      <c r="D4" s="1867" t="s">
        <v>700</v>
      </c>
      <c r="E4" s="1868" t="s">
        <v>7</v>
      </c>
    </row>
    <row r="5" spans="1:5" ht="37.5" customHeight="1" x14ac:dyDescent="0.3">
      <c r="A5" s="1869">
        <v>2015</v>
      </c>
      <c r="B5" s="1870">
        <v>14330</v>
      </c>
      <c r="C5" s="1870">
        <v>336</v>
      </c>
      <c r="D5" s="1870">
        <v>1934</v>
      </c>
      <c r="E5" s="1871">
        <v>16600</v>
      </c>
    </row>
    <row r="6" spans="1:5" ht="37.5" customHeight="1" x14ac:dyDescent="0.3">
      <c r="A6" s="1869">
        <v>2016</v>
      </c>
      <c r="B6" s="1870">
        <v>14755</v>
      </c>
      <c r="C6" s="1870">
        <v>317</v>
      </c>
      <c r="D6" s="1870">
        <v>1735</v>
      </c>
      <c r="E6" s="1871">
        <v>16807</v>
      </c>
    </row>
    <row r="7" spans="1:5" ht="37.5" customHeight="1" x14ac:dyDescent="0.3">
      <c r="A7" s="1869">
        <v>2017</v>
      </c>
      <c r="B7" s="1870">
        <v>14495</v>
      </c>
      <c r="C7" s="1870">
        <v>292</v>
      </c>
      <c r="D7" s="1870">
        <v>1668</v>
      </c>
      <c r="E7" s="1871">
        <v>16455</v>
      </c>
    </row>
    <row r="8" spans="1:5" ht="37.5" customHeight="1" x14ac:dyDescent="0.3">
      <c r="A8" s="1872">
        <v>2018</v>
      </c>
      <c r="B8" s="1870">
        <v>15269</v>
      </c>
      <c r="C8" s="1870">
        <v>274</v>
      </c>
      <c r="D8" s="1870">
        <v>1814</v>
      </c>
      <c r="E8" s="1873">
        <v>17357</v>
      </c>
    </row>
    <row r="9" spans="1:5" ht="37.5" customHeight="1" x14ac:dyDescent="0.3">
      <c r="A9" s="1872">
        <v>2019</v>
      </c>
      <c r="B9" s="1870">
        <v>13820</v>
      </c>
      <c r="C9" s="1870">
        <v>257</v>
      </c>
      <c r="D9" s="1870">
        <v>1563</v>
      </c>
      <c r="E9" s="1873">
        <v>15640</v>
      </c>
    </row>
    <row r="10" spans="1:5" ht="37.5" customHeight="1" x14ac:dyDescent="0.3">
      <c r="A10" s="1872">
        <v>2020</v>
      </c>
      <c r="B10" s="1870">
        <v>14010</v>
      </c>
      <c r="C10" s="1870">
        <v>257</v>
      </c>
      <c r="D10" s="1870">
        <v>1579</v>
      </c>
      <c r="E10" s="1873">
        <v>15846</v>
      </c>
    </row>
    <row r="11" spans="1:5" ht="37.5" customHeight="1" x14ac:dyDescent="0.3">
      <c r="A11" s="1872">
        <v>2021</v>
      </c>
      <c r="B11" s="1870">
        <v>13567</v>
      </c>
      <c r="C11" s="1870">
        <v>253</v>
      </c>
      <c r="D11" s="1870">
        <v>1513</v>
      </c>
      <c r="E11" s="1873">
        <v>15333</v>
      </c>
    </row>
    <row r="12" spans="1:5" ht="37.5" customHeight="1" x14ac:dyDescent="0.3">
      <c r="A12" s="1872">
        <v>2022</v>
      </c>
      <c r="B12" s="1870">
        <v>12631.753999999999</v>
      </c>
      <c r="C12" s="1870">
        <v>237</v>
      </c>
      <c r="D12" s="1870">
        <v>1426.598</v>
      </c>
      <c r="E12" s="1873">
        <v>14295.351999999999</v>
      </c>
    </row>
    <row r="13" spans="1:5" ht="37.5" customHeight="1" x14ac:dyDescent="0.3">
      <c r="A13" s="1872">
        <v>2023</v>
      </c>
      <c r="B13" s="1870">
        <v>12035</v>
      </c>
      <c r="C13" s="1870">
        <v>216</v>
      </c>
      <c r="D13" s="1870">
        <v>1207</v>
      </c>
      <c r="E13" s="1873">
        <v>13458</v>
      </c>
    </row>
    <row r="14" spans="1:5" ht="37.5" customHeight="1" x14ac:dyDescent="0.3">
      <c r="A14" s="1872">
        <v>2024</v>
      </c>
      <c r="B14" s="1870">
        <v>11950.44</v>
      </c>
      <c r="C14" s="1870">
        <v>211</v>
      </c>
      <c r="D14" s="1870">
        <v>1328</v>
      </c>
      <c r="E14" s="1873">
        <v>13489.776</v>
      </c>
    </row>
    <row r="15" spans="1:5" ht="37.5" customHeight="1" x14ac:dyDescent="0.3">
      <c r="A15" s="1874" t="s">
        <v>3161</v>
      </c>
      <c r="B15" s="1870"/>
      <c r="C15" s="1870"/>
      <c r="D15" s="1870"/>
      <c r="E15" s="1873"/>
    </row>
    <row r="16" spans="1:5" ht="37.5" customHeight="1" x14ac:dyDescent="0.3">
      <c r="A16" s="1875" t="s">
        <v>60</v>
      </c>
      <c r="B16" s="1870">
        <v>3956.94</v>
      </c>
      <c r="C16" s="1870">
        <v>10</v>
      </c>
      <c r="D16" s="1870">
        <v>858.99</v>
      </c>
      <c r="E16" s="1870">
        <v>4825.93</v>
      </c>
    </row>
    <row r="17" spans="1:8" ht="37.5" customHeight="1" x14ac:dyDescent="0.3">
      <c r="A17" s="1875" t="s">
        <v>61</v>
      </c>
      <c r="B17" s="1870">
        <v>1985</v>
      </c>
      <c r="C17" s="1870">
        <v>0</v>
      </c>
      <c r="D17" s="1870">
        <v>235</v>
      </c>
      <c r="E17" s="1870">
        <v>2220</v>
      </c>
    </row>
    <row r="18" spans="1:8" ht="37.5" customHeight="1" x14ac:dyDescent="0.3">
      <c r="A18" s="1875" t="s">
        <v>63</v>
      </c>
      <c r="B18" s="1870">
        <v>87</v>
      </c>
      <c r="C18" s="1870">
        <v>0</v>
      </c>
      <c r="D18" s="1870">
        <v>2</v>
      </c>
      <c r="E18" s="1870">
        <v>89</v>
      </c>
    </row>
    <row r="19" spans="1:8" ht="37.5" customHeight="1" x14ac:dyDescent="0.3">
      <c r="A19" s="1875" t="s">
        <v>59</v>
      </c>
      <c r="B19" s="1870">
        <v>2633</v>
      </c>
      <c r="C19" s="1870">
        <v>201</v>
      </c>
      <c r="D19" s="1870">
        <v>171.82999999999998</v>
      </c>
      <c r="E19" s="1870">
        <v>3005.83</v>
      </c>
    </row>
    <row r="20" spans="1:8" ht="37.5" customHeight="1" x14ac:dyDescent="0.3">
      <c r="A20" s="1875" t="s">
        <v>62</v>
      </c>
      <c r="B20" s="1870">
        <v>3288.5</v>
      </c>
      <c r="C20" s="1870">
        <v>0</v>
      </c>
      <c r="D20" s="1870">
        <v>60.515999999999998</v>
      </c>
      <c r="E20" s="1870">
        <v>3349.0160000000001</v>
      </c>
    </row>
    <row r="21" spans="1:8" ht="66" customHeight="1" x14ac:dyDescent="0.3">
      <c r="F21" s="327"/>
      <c r="G21" s="327"/>
      <c r="H21" s="327"/>
    </row>
    <row r="22" spans="1:8" ht="22.5" customHeight="1" x14ac:dyDescent="0.3">
      <c r="F22" s="327"/>
      <c r="G22" s="327"/>
      <c r="H22" s="327"/>
    </row>
    <row r="23" spans="1:8" ht="66.75" customHeight="1" x14ac:dyDescent="0.3">
      <c r="A23" s="2382" t="s">
        <v>701</v>
      </c>
      <c r="B23" s="2382"/>
      <c r="C23" s="2382"/>
      <c r="D23" s="2382"/>
    </row>
    <row r="24" spans="1:8" x14ac:dyDescent="0.3">
      <c r="A24" s="36" t="s">
        <v>3164</v>
      </c>
    </row>
  </sheetData>
  <mergeCells count="1">
    <mergeCell ref="A23:D23"/>
  </mergeCells>
  <hyperlinks>
    <hyperlink ref="A1" location="'Table of content'!A1" display="Back to Table of Content"/>
  </hyperlinks>
  <printOptions horizontalCentered="1"/>
  <pageMargins left="0.5" right="0.5" top="0.56000000000000005" bottom="0.2" header="0.25" footer="0.12618110239999999"/>
  <pageSetup paperSize="9" orientation="portrait" r:id="rId1"/>
  <headerFooter alignWithMargins="0">
    <oddHeader xml:space="preserve">&amp;C&amp;"Times New Roman,Regular"&amp;12 &amp;16 </oddHeader>
  </headerFooter>
  <tableParts count="1">
    <tablePart r:id="rId2"/>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29"/>
  <sheetViews>
    <sheetView workbookViewId="0">
      <selection activeCell="K6" sqref="K6"/>
    </sheetView>
  </sheetViews>
  <sheetFormatPr defaultColWidth="9.140625" defaultRowHeight="20.25" x14ac:dyDescent="0.3"/>
  <cols>
    <col min="1" max="1" width="24.42578125" style="88" customWidth="1"/>
    <col min="2" max="11" width="10.42578125" style="88" customWidth="1"/>
    <col min="12" max="12" width="10.140625" style="88" customWidth="1"/>
    <col min="13" max="16384" width="9.140625" style="88"/>
  </cols>
  <sheetData>
    <row r="1" spans="1:11" ht="21.75" customHeight="1" x14ac:dyDescent="0.3">
      <c r="A1" s="390" t="s">
        <v>1946</v>
      </c>
    </row>
    <row r="2" spans="1:11" s="311" customFormat="1" ht="17.25" customHeight="1" x14ac:dyDescent="0.3">
      <c r="A2" s="2383" t="s">
        <v>3133</v>
      </c>
      <c r="B2" s="2383"/>
      <c r="C2" s="2383"/>
      <c r="D2" s="2383"/>
      <c r="E2" s="2383"/>
      <c r="F2" s="2383"/>
      <c r="G2" s="2383"/>
      <c r="H2" s="2383"/>
      <c r="I2" s="2383"/>
      <c r="J2" s="2383"/>
      <c r="K2" s="90"/>
    </row>
    <row r="3" spans="1:11" s="311" customFormat="1" ht="34.5" customHeight="1" x14ac:dyDescent="0.3">
      <c r="A3" s="57" t="s">
        <v>16</v>
      </c>
      <c r="B3" s="1700">
        <v>2015</v>
      </c>
      <c r="C3" s="1700">
        <v>2016</v>
      </c>
      <c r="D3" s="1700">
        <v>2017</v>
      </c>
      <c r="E3" s="1700">
        <v>2018</v>
      </c>
      <c r="F3" s="1700">
        <v>2019</v>
      </c>
      <c r="G3" s="1700">
        <v>2020</v>
      </c>
      <c r="H3" s="1700">
        <v>2021</v>
      </c>
      <c r="I3" s="1700">
        <v>2022</v>
      </c>
      <c r="J3" s="1700">
        <v>2023</v>
      </c>
      <c r="K3" s="1700">
        <v>2024</v>
      </c>
    </row>
    <row r="4" spans="1:11" s="311" customFormat="1" ht="27" customHeight="1" x14ac:dyDescent="0.3">
      <c r="A4" s="558" t="s">
        <v>702</v>
      </c>
      <c r="B4" s="1701">
        <v>47069</v>
      </c>
      <c r="C4" s="1701">
        <v>47066</v>
      </c>
      <c r="D4" s="1701">
        <v>47066</v>
      </c>
      <c r="E4" s="1701">
        <v>47048</v>
      </c>
      <c r="F4" s="1701">
        <v>47031</v>
      </c>
      <c r="G4" s="1701">
        <v>47011</v>
      </c>
      <c r="H4" s="1701">
        <v>47006</v>
      </c>
      <c r="I4" s="1701">
        <v>47002</v>
      </c>
      <c r="J4" s="1701">
        <v>41997</v>
      </c>
      <c r="K4" s="1701">
        <v>42012</v>
      </c>
    </row>
    <row r="5" spans="1:11" s="311" customFormat="1" ht="26.25" customHeight="1" x14ac:dyDescent="0.3">
      <c r="A5" s="552" t="s">
        <v>703</v>
      </c>
      <c r="B5" s="1701">
        <v>34</v>
      </c>
      <c r="C5" s="1701">
        <v>3</v>
      </c>
      <c r="D5" s="1701">
        <v>0</v>
      </c>
      <c r="E5" s="1701">
        <v>18</v>
      </c>
      <c r="F5" s="1701">
        <v>17</v>
      </c>
      <c r="G5" s="1701">
        <v>20</v>
      </c>
      <c r="H5" s="1701">
        <v>5</v>
      </c>
      <c r="I5" s="1701">
        <v>4</v>
      </c>
      <c r="J5" s="1701">
        <v>5005</v>
      </c>
      <c r="K5" s="1701">
        <v>-15</v>
      </c>
    </row>
    <row r="6" spans="1:11" s="311" customFormat="1" ht="33.75" customHeight="1" x14ac:dyDescent="0.3">
      <c r="A6" s="553" t="s">
        <v>704</v>
      </c>
      <c r="B6" s="1702">
        <v>7.2234379315473024E-2</v>
      </c>
      <c r="C6" s="1702">
        <v>6.3740279607359882E-3</v>
      </c>
      <c r="D6" s="1702">
        <v>0</v>
      </c>
      <c r="E6" s="1702">
        <v>3.8258799523890497E-2</v>
      </c>
      <c r="F6" s="1702">
        <v>3.6146371542174309E-2</v>
      </c>
      <c r="G6" s="1702">
        <v>4.2543234562123756E-2</v>
      </c>
      <c r="H6" s="1702">
        <v>1.0636939965110837E-2</v>
      </c>
      <c r="I6" s="1702">
        <v>8.5102761584613419E-3</v>
      </c>
      <c r="J6" s="1702">
        <v>11.917517917946521</v>
      </c>
      <c r="K6" s="1702">
        <v>-3.5704084547272211E-2</v>
      </c>
    </row>
    <row r="7" spans="1:11" s="311" customFormat="1" ht="24" customHeight="1" x14ac:dyDescent="0.3">
      <c r="A7" s="2384" t="s">
        <v>2923</v>
      </c>
      <c r="B7" s="2384"/>
      <c r="C7" s="2384"/>
      <c r="D7" s="2384"/>
      <c r="E7" s="2384"/>
      <c r="F7" s="2384"/>
      <c r="G7" s="2384"/>
      <c r="H7" s="2384"/>
      <c r="I7" s="2384"/>
      <c r="J7" s="2384"/>
      <c r="K7" s="2384"/>
    </row>
    <row r="8" spans="1:11" s="311" customFormat="1" ht="23.25" customHeight="1" x14ac:dyDescent="0.3">
      <c r="A8" s="390" t="s">
        <v>1946</v>
      </c>
      <c r="B8" s="90"/>
      <c r="C8" s="90"/>
      <c r="D8" s="90"/>
      <c r="E8" s="90"/>
      <c r="F8" s="90"/>
      <c r="G8" s="90"/>
      <c r="H8" s="90"/>
      <c r="I8" s="90"/>
      <c r="J8" s="90"/>
      <c r="K8" s="90"/>
    </row>
    <row r="9" spans="1:11" ht="20.25" customHeight="1" x14ac:dyDescent="0.3">
      <c r="A9" s="6" t="s">
        <v>3134</v>
      </c>
      <c r="B9" s="90"/>
      <c r="C9" s="90"/>
      <c r="D9" s="90"/>
      <c r="E9" s="90"/>
      <c r="F9" s="90"/>
      <c r="G9" s="90"/>
      <c r="H9" s="90"/>
      <c r="I9" s="90"/>
      <c r="J9" s="90"/>
      <c r="K9" s="90"/>
    </row>
    <row r="10" spans="1:11" ht="19.5" customHeight="1" x14ac:dyDescent="0.3">
      <c r="A10" s="6"/>
      <c r="B10" s="90"/>
      <c r="C10" s="90"/>
      <c r="D10" s="90"/>
      <c r="E10" s="90"/>
      <c r="F10" s="90"/>
      <c r="G10" s="90"/>
      <c r="H10" s="90"/>
      <c r="I10" s="2083" t="s">
        <v>705</v>
      </c>
      <c r="J10" s="2083"/>
      <c r="K10" s="2083"/>
    </row>
    <row r="11" spans="1:11" ht="33" customHeight="1" x14ac:dyDescent="0.3">
      <c r="A11" s="57" t="s">
        <v>16</v>
      </c>
      <c r="B11" s="554" t="s">
        <v>397</v>
      </c>
      <c r="C11" s="554" t="s">
        <v>497</v>
      </c>
      <c r="D11" s="554" t="s">
        <v>597</v>
      </c>
      <c r="E11" s="554" t="s">
        <v>617</v>
      </c>
      <c r="F11" s="554" t="s">
        <v>1854</v>
      </c>
      <c r="G11" s="554" t="s">
        <v>2170</v>
      </c>
      <c r="H11" s="554" t="s">
        <v>2254</v>
      </c>
      <c r="I11" s="554" t="s">
        <v>2435</v>
      </c>
      <c r="J11" s="554" t="s">
        <v>2693</v>
      </c>
      <c r="K11" s="1693" t="s">
        <v>3042</v>
      </c>
    </row>
    <row r="12" spans="1:11" ht="24" customHeight="1" x14ac:dyDescent="0.3">
      <c r="A12" s="555" t="s">
        <v>706</v>
      </c>
      <c r="B12" s="1264">
        <v>3451</v>
      </c>
      <c r="C12" s="1264">
        <v>6511</v>
      </c>
      <c r="D12" s="1264">
        <v>5652</v>
      </c>
      <c r="E12" s="1264">
        <v>5293</v>
      </c>
      <c r="F12" s="1264">
        <v>7466</v>
      </c>
      <c r="G12" s="1264">
        <v>5829</v>
      </c>
      <c r="H12" s="1264">
        <f>525+459+2961</f>
        <v>3945</v>
      </c>
      <c r="I12" s="1264">
        <v>2814.98</v>
      </c>
      <c r="J12" s="1563">
        <v>2204</v>
      </c>
      <c r="K12" s="1694">
        <v>3935</v>
      </c>
    </row>
    <row r="13" spans="1:11" ht="24" customHeight="1" x14ac:dyDescent="0.3">
      <c r="A13" s="556" t="s">
        <v>707</v>
      </c>
      <c r="B13" s="1263">
        <v>598</v>
      </c>
      <c r="C13" s="1263">
        <v>1155</v>
      </c>
      <c r="D13" s="1263">
        <v>1071</v>
      </c>
      <c r="E13" s="1263">
        <v>998</v>
      </c>
      <c r="F13" s="1263">
        <v>1132</v>
      </c>
      <c r="G13" s="1263">
        <v>757</v>
      </c>
      <c r="H13" s="1263">
        <v>525</v>
      </c>
      <c r="I13" s="1263">
        <v>242.13000000000002</v>
      </c>
      <c r="J13" s="1561">
        <v>567</v>
      </c>
      <c r="K13" s="1703">
        <v>669</v>
      </c>
    </row>
    <row r="14" spans="1:11" ht="24" customHeight="1" x14ac:dyDescent="0.3">
      <c r="A14" s="557" t="s">
        <v>708</v>
      </c>
      <c r="B14" s="1262">
        <v>537</v>
      </c>
      <c r="C14" s="1262">
        <v>974</v>
      </c>
      <c r="D14" s="1262">
        <v>863</v>
      </c>
      <c r="E14" s="1262">
        <v>837</v>
      </c>
      <c r="F14" s="1262">
        <v>858</v>
      </c>
      <c r="G14" s="1262">
        <v>297</v>
      </c>
      <c r="H14" s="1262">
        <v>257</v>
      </c>
      <c r="I14" s="1262">
        <v>242.13000000000002</v>
      </c>
      <c r="J14" s="1562">
        <v>567</v>
      </c>
      <c r="K14" s="1703">
        <v>544</v>
      </c>
    </row>
    <row r="15" spans="1:11" ht="24" customHeight="1" x14ac:dyDescent="0.3">
      <c r="A15" s="557" t="s">
        <v>2119</v>
      </c>
      <c r="B15" s="1262">
        <v>61</v>
      </c>
      <c r="C15" s="1262">
        <v>181</v>
      </c>
      <c r="D15" s="1262">
        <v>208</v>
      </c>
      <c r="E15" s="1262">
        <v>161</v>
      </c>
      <c r="F15" s="1262">
        <v>274</v>
      </c>
      <c r="G15" s="1262">
        <v>460</v>
      </c>
      <c r="H15" s="1262">
        <v>268</v>
      </c>
      <c r="I15" s="1262">
        <v>0</v>
      </c>
      <c r="J15" s="1262">
        <v>0</v>
      </c>
      <c r="K15" s="1703">
        <v>125</v>
      </c>
    </row>
    <row r="16" spans="1:11" ht="24" customHeight="1" x14ac:dyDescent="0.3">
      <c r="A16" s="556" t="s">
        <v>709</v>
      </c>
      <c r="B16" s="1263">
        <v>168</v>
      </c>
      <c r="C16" s="1263">
        <v>178</v>
      </c>
      <c r="D16" s="1263">
        <v>202</v>
      </c>
      <c r="E16" s="1263">
        <v>183</v>
      </c>
      <c r="F16" s="1263">
        <v>300</v>
      </c>
      <c r="G16" s="1263">
        <v>568</v>
      </c>
      <c r="H16" s="1263">
        <v>459</v>
      </c>
      <c r="I16" s="1263">
        <v>23.1</v>
      </c>
      <c r="J16" s="1561">
        <v>58</v>
      </c>
      <c r="K16" s="1703">
        <v>309</v>
      </c>
    </row>
    <row r="17" spans="1:11" ht="24" customHeight="1" x14ac:dyDescent="0.3">
      <c r="A17" s="557" t="s">
        <v>708</v>
      </c>
      <c r="B17" s="1262">
        <v>77</v>
      </c>
      <c r="C17" s="1262">
        <v>68</v>
      </c>
      <c r="D17" s="1262">
        <v>76</v>
      </c>
      <c r="E17" s="1262">
        <v>9</v>
      </c>
      <c r="F17" s="1262">
        <v>105</v>
      </c>
      <c r="G17" s="1262">
        <v>44</v>
      </c>
      <c r="H17" s="1262">
        <v>21</v>
      </c>
      <c r="I17" s="1262">
        <v>23.1</v>
      </c>
      <c r="J17" s="1562">
        <v>58</v>
      </c>
      <c r="K17" s="1703">
        <v>259</v>
      </c>
    </row>
    <row r="18" spans="1:11" ht="24" customHeight="1" x14ac:dyDescent="0.3">
      <c r="A18" s="557" t="s">
        <v>2120</v>
      </c>
      <c r="B18" s="1262">
        <v>91</v>
      </c>
      <c r="C18" s="1262">
        <v>110</v>
      </c>
      <c r="D18" s="1262">
        <v>126</v>
      </c>
      <c r="E18" s="1262">
        <v>174</v>
      </c>
      <c r="F18" s="1262">
        <v>195</v>
      </c>
      <c r="G18" s="1262">
        <v>524</v>
      </c>
      <c r="H18" s="1262">
        <v>438</v>
      </c>
      <c r="I18" s="1262">
        <v>0</v>
      </c>
      <c r="J18" s="1262">
        <v>0</v>
      </c>
      <c r="K18" s="1703">
        <v>50</v>
      </c>
    </row>
    <row r="19" spans="1:11" ht="24" customHeight="1" x14ac:dyDescent="0.3">
      <c r="A19" s="556" t="s">
        <v>692</v>
      </c>
      <c r="B19" s="1263">
        <v>2685</v>
      </c>
      <c r="C19" s="1263">
        <v>5178</v>
      </c>
      <c r="D19" s="1263">
        <v>4379</v>
      </c>
      <c r="E19" s="1263">
        <v>4112</v>
      </c>
      <c r="F19" s="1263">
        <v>6034</v>
      </c>
      <c r="G19" s="1263">
        <v>4504</v>
      </c>
      <c r="H19" s="1263">
        <v>2961</v>
      </c>
      <c r="I19" s="1263">
        <v>2549.75</v>
      </c>
      <c r="J19" s="1561">
        <v>1579</v>
      </c>
      <c r="K19" s="1703">
        <v>2957</v>
      </c>
    </row>
    <row r="20" spans="1:11" ht="24" customHeight="1" x14ac:dyDescent="0.3">
      <c r="A20" s="557" t="s">
        <v>708</v>
      </c>
      <c r="B20" s="1262">
        <v>2512</v>
      </c>
      <c r="C20" s="1262">
        <v>4741</v>
      </c>
      <c r="D20" s="1262">
        <v>4116</v>
      </c>
      <c r="E20" s="1262">
        <v>3821</v>
      </c>
      <c r="F20" s="1262">
        <v>5456</v>
      </c>
      <c r="G20" s="1262">
        <v>3517</v>
      </c>
      <c r="H20" s="1262">
        <v>2197</v>
      </c>
      <c r="I20" s="1262">
        <v>2549.75</v>
      </c>
      <c r="J20" s="1562">
        <v>1579</v>
      </c>
      <c r="K20" s="1703">
        <v>2527</v>
      </c>
    </row>
    <row r="21" spans="1:11" ht="24" customHeight="1" x14ac:dyDescent="0.3">
      <c r="A21" s="557" t="s">
        <v>2120</v>
      </c>
      <c r="B21" s="1261">
        <v>173</v>
      </c>
      <c r="C21" s="1261">
        <v>437</v>
      </c>
      <c r="D21" s="1261">
        <v>263</v>
      </c>
      <c r="E21" s="1261">
        <v>291</v>
      </c>
      <c r="F21" s="1261">
        <v>578</v>
      </c>
      <c r="G21" s="1261">
        <v>987</v>
      </c>
      <c r="H21" s="1261">
        <v>764</v>
      </c>
      <c r="I21" s="1408">
        <v>0</v>
      </c>
      <c r="J21" s="1408">
        <v>0</v>
      </c>
      <c r="K21" s="1703">
        <v>430</v>
      </c>
    </row>
    <row r="22" spans="1:11" ht="23.25" customHeight="1" x14ac:dyDescent="0.3">
      <c r="A22" s="2385" t="s">
        <v>2923</v>
      </c>
      <c r="B22" s="2385"/>
      <c r="C22" s="2385"/>
      <c r="D22" s="2385"/>
      <c r="E22" s="2385"/>
      <c r="F22" s="2385"/>
      <c r="G22" s="2385"/>
      <c r="H22" s="2385"/>
      <c r="I22" s="2385"/>
      <c r="J22" s="2385"/>
      <c r="K22" s="2385"/>
    </row>
    <row r="23" spans="1:11" ht="15.75" customHeight="1" x14ac:dyDescent="0.3">
      <c r="A23" s="120" t="s">
        <v>2400</v>
      </c>
      <c r="B23" s="168"/>
      <c r="C23" s="90"/>
      <c r="D23" s="90"/>
      <c r="E23" s="90"/>
      <c r="F23" s="90"/>
      <c r="G23" s="90"/>
      <c r="H23" s="90"/>
      <c r="I23" s="90"/>
      <c r="J23" s="90"/>
      <c r="K23" s="90"/>
    </row>
    <row r="24" spans="1:11" ht="15.75" customHeight="1" x14ac:dyDescent="0.3">
      <c r="A24" s="731"/>
      <c r="B24" s="168"/>
      <c r="C24" s="90"/>
      <c r="D24" s="90"/>
      <c r="E24" s="90"/>
      <c r="F24" s="90"/>
      <c r="G24" s="90"/>
      <c r="H24" s="90"/>
      <c r="I24" s="90"/>
      <c r="J24" s="90"/>
      <c r="K24" s="90"/>
    </row>
    <row r="25" spans="1:11" ht="15.75" customHeight="1" x14ac:dyDescent="0.3">
      <c r="A25" s="731"/>
      <c r="B25" s="168"/>
      <c r="C25" s="90"/>
      <c r="D25" s="90"/>
      <c r="E25" s="90"/>
      <c r="F25" s="90"/>
      <c r="G25" s="90"/>
      <c r="H25" s="90"/>
      <c r="I25" s="90"/>
      <c r="J25" s="90"/>
      <c r="K25" s="90"/>
    </row>
    <row r="26" spans="1:11" ht="15.75" customHeight="1" x14ac:dyDescent="0.3">
      <c r="A26" s="731"/>
      <c r="B26" s="168"/>
      <c r="C26" s="90"/>
      <c r="D26" s="90"/>
      <c r="E26" s="90"/>
      <c r="F26" s="90"/>
      <c r="G26" s="90"/>
      <c r="H26" s="90"/>
      <c r="I26" s="90"/>
      <c r="J26" s="90"/>
      <c r="K26" s="90"/>
    </row>
    <row r="27" spans="1:11" ht="15.75" customHeight="1" x14ac:dyDescent="0.3">
      <c r="A27" s="731"/>
      <c r="B27" s="168"/>
      <c r="C27" s="90"/>
      <c r="D27" s="90"/>
      <c r="E27" s="90"/>
      <c r="F27" s="90"/>
      <c r="G27" s="90"/>
      <c r="H27" s="90"/>
      <c r="I27" s="90"/>
      <c r="J27" s="90"/>
      <c r="K27" s="90"/>
    </row>
    <row r="28" spans="1:11" ht="15.75" customHeight="1" x14ac:dyDescent="0.3">
      <c r="A28" s="731"/>
      <c r="B28" s="168"/>
      <c r="C28" s="90"/>
      <c r="D28" s="90"/>
      <c r="E28" s="90"/>
      <c r="F28" s="90"/>
      <c r="G28" s="90"/>
      <c r="H28" s="90"/>
      <c r="I28" s="90"/>
      <c r="J28" s="90"/>
      <c r="K28" s="90"/>
    </row>
    <row r="29" spans="1:11" x14ac:dyDescent="0.3">
      <c r="A29" s="312"/>
      <c r="B29" s="312"/>
      <c r="C29" s="312"/>
      <c r="D29" s="312"/>
      <c r="E29" s="312"/>
      <c r="F29" s="312"/>
      <c r="G29" s="312"/>
      <c r="H29" s="312"/>
      <c r="I29" s="312"/>
      <c r="J29" s="312"/>
      <c r="K29" s="312"/>
    </row>
  </sheetData>
  <mergeCells count="4">
    <mergeCell ref="A2:J2"/>
    <mergeCell ref="I10:K10"/>
    <mergeCell ref="A7:K7"/>
    <mergeCell ref="A22:K22"/>
  </mergeCells>
  <hyperlinks>
    <hyperlink ref="A1" location="'Table of content'!A1" display="Back to Table of Content"/>
    <hyperlink ref="A8" location="'Table of content'!A1" display="Back to Table of Content"/>
  </hyperlinks>
  <printOptions horizontalCentered="1"/>
  <pageMargins left="0.49" right="0.17" top="0.53" bottom="0.2" header="0.25" footer="0.1"/>
  <pageSetup paperSize="9" orientation="landscape" r:id="rId1"/>
  <headerFooter>
    <oddHeader xml:space="preserve">&amp;C&amp;"Times New Roman,Regular"&amp;14 &amp;16 &amp;24 &amp;20 </oddHeader>
  </headerFooter>
  <tableParts count="1">
    <tablePart r:id="rId2"/>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22"/>
  <sheetViews>
    <sheetView workbookViewId="0"/>
  </sheetViews>
  <sheetFormatPr defaultColWidth="9.140625" defaultRowHeight="15.75" x14ac:dyDescent="0.25"/>
  <cols>
    <col min="1" max="1" width="30.140625" style="90" customWidth="1"/>
    <col min="2" max="2" width="18.42578125" style="90" customWidth="1"/>
    <col min="3" max="3" width="17.7109375" style="90" customWidth="1"/>
    <col min="4" max="4" width="17.85546875" style="90" customWidth="1"/>
    <col min="5" max="5" width="18.140625" style="90" customWidth="1"/>
    <col min="6" max="6" width="18.28515625" style="90" customWidth="1"/>
    <col min="7" max="7" width="5.140625" customWidth="1"/>
    <col min="8" max="8" width="8.85546875" style="90" customWidth="1"/>
    <col min="9" max="16384" width="9.140625" style="90"/>
  </cols>
  <sheetData>
    <row r="1" spans="1:8" x14ac:dyDescent="0.25">
      <c r="A1" s="390" t="s">
        <v>1946</v>
      </c>
      <c r="H1" s="115"/>
    </row>
    <row r="2" spans="1:8" ht="18.75" customHeight="1" x14ac:dyDescent="0.25">
      <c r="A2" s="113" t="s">
        <v>2347</v>
      </c>
      <c r="G2" s="90"/>
      <c r="H2" s="115"/>
    </row>
    <row r="3" spans="1:8" ht="24" customHeight="1" x14ac:dyDescent="0.25">
      <c r="G3" s="90"/>
      <c r="H3" s="115"/>
    </row>
    <row r="4" spans="1:8" ht="29.25" customHeight="1" x14ac:dyDescent="0.25">
      <c r="A4" s="2225" t="s">
        <v>710</v>
      </c>
      <c r="B4" s="2082" t="s">
        <v>711</v>
      </c>
      <c r="C4" s="2082"/>
      <c r="D4" s="2082"/>
      <c r="E4" s="2082"/>
      <c r="F4" s="2082"/>
      <c r="G4" s="90"/>
      <c r="H4" s="115"/>
    </row>
    <row r="5" spans="1:8" ht="24" customHeight="1" x14ac:dyDescent="0.25">
      <c r="A5" s="2225"/>
      <c r="B5" s="337">
        <v>2000</v>
      </c>
      <c r="C5" s="337">
        <v>2005</v>
      </c>
      <c r="D5" s="337">
        <v>2010</v>
      </c>
      <c r="E5" s="337">
        <v>2015</v>
      </c>
      <c r="F5" s="337">
        <v>2020</v>
      </c>
      <c r="G5" s="90"/>
      <c r="H5" s="115"/>
    </row>
    <row r="6" spans="1:8" ht="31.5" customHeight="1" x14ac:dyDescent="0.25">
      <c r="A6" s="114" t="s">
        <v>712</v>
      </c>
      <c r="B6" s="732">
        <v>12579</v>
      </c>
      <c r="C6" s="732">
        <v>11464</v>
      </c>
      <c r="D6" s="732">
        <v>11518</v>
      </c>
      <c r="E6" s="732">
        <v>11000</v>
      </c>
      <c r="F6" s="732">
        <v>7500</v>
      </c>
      <c r="G6" s="90"/>
      <c r="H6" s="115"/>
    </row>
    <row r="7" spans="1:8" ht="31.5" customHeight="1" x14ac:dyDescent="0.25">
      <c r="A7" s="114" t="s">
        <v>713</v>
      </c>
      <c r="B7" s="732">
        <v>17610</v>
      </c>
      <c r="C7" s="732">
        <v>16050</v>
      </c>
      <c r="D7" s="732">
        <v>16125</v>
      </c>
      <c r="E7" s="732">
        <v>16543</v>
      </c>
      <c r="F7" s="732">
        <v>17150</v>
      </c>
      <c r="G7" s="90"/>
      <c r="H7" s="115"/>
    </row>
    <row r="8" spans="1:8" ht="31.5" customHeight="1" x14ac:dyDescent="0.25">
      <c r="A8" s="114" t="s">
        <v>714</v>
      </c>
      <c r="B8" s="732">
        <v>8805</v>
      </c>
      <c r="C8" s="732">
        <v>6688</v>
      </c>
      <c r="D8" s="732">
        <v>6719</v>
      </c>
      <c r="E8" s="732">
        <v>6893</v>
      </c>
      <c r="F8" s="732">
        <v>7893</v>
      </c>
      <c r="G8" s="90"/>
      <c r="H8" s="115"/>
    </row>
    <row r="9" spans="1:8" ht="31.5" customHeight="1" x14ac:dyDescent="0.25">
      <c r="A9" s="114" t="s">
        <v>715</v>
      </c>
      <c r="B9" s="732">
        <v>2935</v>
      </c>
      <c r="C9" s="732">
        <v>2675</v>
      </c>
      <c r="D9" s="732">
        <v>2687</v>
      </c>
      <c r="E9" s="732">
        <v>2757</v>
      </c>
      <c r="F9" s="732">
        <v>3120</v>
      </c>
      <c r="G9" s="90"/>
      <c r="H9" s="115"/>
    </row>
    <row r="10" spans="1:8" ht="31.5" customHeight="1" x14ac:dyDescent="0.25">
      <c r="A10" s="114" t="s">
        <v>716</v>
      </c>
      <c r="B10" s="732" t="s">
        <v>610</v>
      </c>
      <c r="C10" s="732">
        <v>1338</v>
      </c>
      <c r="D10" s="732">
        <v>1344</v>
      </c>
      <c r="E10" s="732">
        <v>1378</v>
      </c>
      <c r="F10" s="732">
        <v>3114</v>
      </c>
      <c r="G10" s="90"/>
      <c r="H10" s="115"/>
    </row>
    <row r="11" spans="1:8" ht="44.25" customHeight="1" x14ac:dyDescent="0.25">
      <c r="A11" s="337" t="s">
        <v>7</v>
      </c>
      <c r="B11" s="733">
        <v>41929</v>
      </c>
      <c r="C11" s="733">
        <v>38215</v>
      </c>
      <c r="D11" s="733">
        <v>38393</v>
      </c>
      <c r="E11" s="733">
        <v>38571</v>
      </c>
      <c r="F11" s="733">
        <v>38777</v>
      </c>
      <c r="G11" s="90"/>
      <c r="H11" s="115"/>
    </row>
    <row r="12" spans="1:8" ht="27" customHeight="1" x14ac:dyDescent="0.25">
      <c r="A12" s="559" t="s">
        <v>2171</v>
      </c>
      <c r="B12" s="560"/>
      <c r="C12" s="560"/>
      <c r="D12" s="560"/>
      <c r="E12" s="560"/>
      <c r="F12" s="560"/>
      <c r="G12" s="90"/>
      <c r="H12" s="115"/>
    </row>
    <row r="13" spans="1:8" ht="36.75" customHeight="1" x14ac:dyDescent="0.25">
      <c r="A13" s="2366" t="s">
        <v>2121</v>
      </c>
      <c r="B13" s="2366"/>
      <c r="C13" s="2366"/>
      <c r="D13" s="2366"/>
      <c r="E13" s="2366"/>
      <c r="F13" s="2366"/>
      <c r="G13" s="90"/>
      <c r="H13" s="115"/>
    </row>
    <row r="14" spans="1:8" x14ac:dyDescent="0.25">
      <c r="A14" s="387" t="s">
        <v>496</v>
      </c>
      <c r="B14" s="387"/>
      <c r="C14" s="387"/>
      <c r="D14" s="387"/>
      <c r="E14" s="387"/>
      <c r="F14" s="387"/>
      <c r="G14" s="90"/>
      <c r="H14" s="115"/>
    </row>
    <row r="15" spans="1:8" ht="19.5" customHeight="1" x14ac:dyDescent="0.25">
      <c r="A15" s="2387" t="s">
        <v>717</v>
      </c>
      <c r="B15" s="2387"/>
      <c r="C15" s="2387"/>
      <c r="D15" s="2387"/>
      <c r="E15" s="2387"/>
      <c r="F15" s="2387"/>
      <c r="G15" s="90"/>
      <c r="H15" s="115"/>
    </row>
    <row r="16" spans="1:8" ht="32.25" customHeight="1" x14ac:dyDescent="0.25">
      <c r="A16" s="2387" t="s">
        <v>2350</v>
      </c>
      <c r="B16" s="2387"/>
      <c r="C16" s="2387"/>
      <c r="D16" s="2387"/>
      <c r="E16" s="2387"/>
      <c r="F16" s="2387"/>
      <c r="G16" s="90"/>
      <c r="H16" s="115"/>
    </row>
    <row r="17" spans="1:8" ht="32.25" customHeight="1" x14ac:dyDescent="0.25">
      <c r="A17" s="2386" t="s">
        <v>718</v>
      </c>
      <c r="B17" s="2386"/>
      <c r="C17" s="2386"/>
      <c r="D17" s="2386"/>
      <c r="E17" s="2386"/>
      <c r="F17" s="2386"/>
      <c r="G17" s="90"/>
      <c r="H17" s="115"/>
    </row>
    <row r="18" spans="1:8" ht="21" customHeight="1" x14ac:dyDescent="0.25">
      <c r="A18" s="2387" t="s">
        <v>719</v>
      </c>
      <c r="B18" s="2387"/>
      <c r="C18" s="2387"/>
      <c r="D18" s="2387"/>
      <c r="E18" s="2387"/>
      <c r="F18" s="2387"/>
      <c r="G18" s="90"/>
      <c r="H18" s="115"/>
    </row>
    <row r="19" spans="1:8" x14ac:dyDescent="0.25">
      <c r="G19" s="90"/>
      <c r="H19" s="115"/>
    </row>
    <row r="20" spans="1:8" x14ac:dyDescent="0.25">
      <c r="G20" s="90"/>
      <c r="H20" s="115"/>
    </row>
    <row r="21" spans="1:8" x14ac:dyDescent="0.25">
      <c r="G21" s="90"/>
      <c r="H21" s="115"/>
    </row>
    <row r="22" spans="1:8" x14ac:dyDescent="0.25">
      <c r="G22" s="90"/>
      <c r="H22" s="115"/>
    </row>
  </sheetData>
  <mergeCells count="7">
    <mergeCell ref="A17:F17"/>
    <mergeCell ref="A18:F18"/>
    <mergeCell ref="A4:A5"/>
    <mergeCell ref="B4:F4"/>
    <mergeCell ref="A13:F13"/>
    <mergeCell ref="A15:F15"/>
    <mergeCell ref="A16:F16"/>
  </mergeCells>
  <hyperlinks>
    <hyperlink ref="A1" location="'Table of content'!A1" display="Back to Table of Content"/>
  </hyperlinks>
  <printOptions horizontalCentered="1"/>
  <pageMargins left="0.7" right="0.35" top="0.56000000000000005" bottom="0.22" header="0.3" footer="0.17"/>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37"/>
  <sheetViews>
    <sheetView topLeftCell="A25" workbookViewId="0">
      <selection activeCell="C27" sqref="A27:XFD27"/>
    </sheetView>
  </sheetViews>
  <sheetFormatPr defaultColWidth="9.140625" defaultRowHeight="36.75" customHeight="1" x14ac:dyDescent="0.25"/>
  <cols>
    <col min="1" max="1" width="6.85546875" style="91" customWidth="1"/>
    <col min="2" max="2" width="17.5703125" style="91" customWidth="1"/>
    <col min="3" max="3" width="7.28515625" style="91" customWidth="1"/>
    <col min="4" max="4" width="13.85546875" style="878" bestFit="1" customWidth="1"/>
    <col min="5" max="5" width="15.140625" style="878" bestFit="1" customWidth="1"/>
    <col min="6" max="6" width="13.85546875" style="879" bestFit="1" customWidth="1"/>
    <col min="7" max="7" width="15.140625" style="879" bestFit="1" customWidth="1"/>
    <col min="8" max="9" width="15.140625" style="878" bestFit="1" customWidth="1"/>
    <col min="10" max="10" width="15.140625" style="91" bestFit="1" customWidth="1"/>
    <col min="11" max="11" width="16.42578125" style="91" customWidth="1"/>
    <col min="12" max="13" width="16.7109375" style="91" customWidth="1"/>
    <col min="14" max="16384" width="9.140625" style="91"/>
  </cols>
  <sheetData>
    <row r="1" spans="1:13" ht="36.75" customHeight="1" x14ac:dyDescent="0.25">
      <c r="A1" s="877" t="s">
        <v>1946</v>
      </c>
    </row>
    <row r="2" spans="1:13" ht="24" customHeight="1" x14ac:dyDescent="0.25">
      <c r="A2" s="116" t="s">
        <v>2966</v>
      </c>
      <c r="C2" s="36"/>
      <c r="D2" s="36"/>
      <c r="E2" s="36"/>
      <c r="M2" s="881"/>
    </row>
    <row r="3" spans="1:13" s="36" customFormat="1" ht="36.75" customHeight="1" x14ac:dyDescent="0.25">
      <c r="B3" s="731"/>
      <c r="F3" s="879"/>
      <c r="G3" s="879"/>
      <c r="H3" s="878"/>
      <c r="I3" s="878"/>
      <c r="M3" s="881"/>
    </row>
    <row r="4" spans="1:13" ht="36.75" customHeight="1" x14ac:dyDescent="0.25">
      <c r="A4" s="336" t="s">
        <v>720</v>
      </c>
      <c r="B4" s="334" t="s">
        <v>1</v>
      </c>
      <c r="C4" s="334" t="s">
        <v>86</v>
      </c>
      <c r="D4" s="1863">
        <v>2015</v>
      </c>
      <c r="E4" s="1863">
        <v>2016</v>
      </c>
      <c r="F4" s="1863">
        <v>2017</v>
      </c>
      <c r="G4" s="1863">
        <v>2018</v>
      </c>
      <c r="H4" s="1865">
        <v>2019</v>
      </c>
      <c r="I4" s="1865">
        <v>2020</v>
      </c>
      <c r="J4" s="1865">
        <v>2021</v>
      </c>
      <c r="K4" s="1865">
        <v>2022</v>
      </c>
      <c r="L4" s="1865">
        <v>2023</v>
      </c>
      <c r="M4" s="1168">
        <v>2024</v>
      </c>
    </row>
    <row r="5" spans="1:13" ht="36.75" customHeight="1" x14ac:dyDescent="0.25">
      <c r="A5" s="2388">
        <v>245</v>
      </c>
      <c r="B5" s="2390" t="s">
        <v>721</v>
      </c>
      <c r="C5" s="1169" t="s">
        <v>546</v>
      </c>
      <c r="D5" s="1170">
        <v>132895</v>
      </c>
      <c r="E5" s="1170">
        <v>191551</v>
      </c>
      <c r="F5" s="1170">
        <v>967958</v>
      </c>
      <c r="G5" s="1170">
        <v>602974</v>
      </c>
      <c r="H5" s="1171">
        <v>282369</v>
      </c>
      <c r="I5" s="1172">
        <v>189324</v>
      </c>
      <c r="J5" s="1170">
        <v>193017</v>
      </c>
      <c r="K5" s="1170">
        <v>367955</v>
      </c>
      <c r="L5" s="1170">
        <v>252876</v>
      </c>
      <c r="M5" s="1170">
        <v>374642</v>
      </c>
    </row>
    <row r="6" spans="1:13" ht="36.75" customHeight="1" x14ac:dyDescent="0.25">
      <c r="A6" s="2389"/>
      <c r="B6" s="2391"/>
      <c r="C6" s="133" t="s">
        <v>722</v>
      </c>
      <c r="D6" s="1173">
        <v>3176937</v>
      </c>
      <c r="E6" s="1173">
        <v>3722574</v>
      </c>
      <c r="F6" s="1173">
        <v>15127406</v>
      </c>
      <c r="G6" s="1173">
        <v>9469380</v>
      </c>
      <c r="H6" s="1174">
        <v>5170832</v>
      </c>
      <c r="I6" s="1175">
        <v>5021983</v>
      </c>
      <c r="J6" s="1173">
        <v>5434387</v>
      </c>
      <c r="K6" s="1173">
        <v>9635166</v>
      </c>
      <c r="L6" s="1173">
        <v>8203296</v>
      </c>
      <c r="M6" s="1173">
        <v>12162024</v>
      </c>
    </row>
    <row r="7" spans="1:13" ht="36.75" customHeight="1" x14ac:dyDescent="0.25">
      <c r="A7" s="2388">
        <v>246</v>
      </c>
      <c r="B7" s="2390" t="s">
        <v>723</v>
      </c>
      <c r="C7" s="1169" t="s">
        <v>546</v>
      </c>
      <c r="D7" s="1170">
        <v>6721</v>
      </c>
      <c r="E7" s="1170">
        <v>8191</v>
      </c>
      <c r="F7" s="1170">
        <v>41505</v>
      </c>
      <c r="G7" s="1170">
        <v>236510</v>
      </c>
      <c r="H7" s="1176">
        <v>427294</v>
      </c>
      <c r="I7" s="1172">
        <v>538157</v>
      </c>
      <c r="J7" s="1170">
        <v>475929</v>
      </c>
      <c r="K7" s="1170">
        <v>680136</v>
      </c>
      <c r="L7" s="1170">
        <v>741766</v>
      </c>
      <c r="M7" s="1170">
        <v>879939</v>
      </c>
    </row>
    <row r="8" spans="1:13" ht="36.75" customHeight="1" x14ac:dyDescent="0.25">
      <c r="A8" s="2389"/>
      <c r="B8" s="2391"/>
      <c r="C8" s="133" t="s">
        <v>722</v>
      </c>
      <c r="D8" s="1173">
        <v>390069</v>
      </c>
      <c r="E8" s="1173">
        <v>757728</v>
      </c>
      <c r="F8" s="1173">
        <v>989425</v>
      </c>
      <c r="G8" s="1173">
        <v>4674017</v>
      </c>
      <c r="H8" s="1173">
        <v>5896725</v>
      </c>
      <c r="I8" s="1175">
        <v>7017058</v>
      </c>
      <c r="J8" s="1173">
        <v>6350743</v>
      </c>
      <c r="K8" s="1173">
        <v>13066685</v>
      </c>
      <c r="L8" s="1173">
        <v>12240411</v>
      </c>
      <c r="M8" s="1173">
        <v>15624525</v>
      </c>
    </row>
    <row r="9" spans="1:13" ht="36.75" customHeight="1" x14ac:dyDescent="0.25">
      <c r="A9" s="2388">
        <v>247</v>
      </c>
      <c r="B9" s="2390" t="s">
        <v>724</v>
      </c>
      <c r="C9" s="1169" t="s">
        <v>2401</v>
      </c>
      <c r="D9" s="1170">
        <v>147051</v>
      </c>
      <c r="E9" s="1170">
        <v>364366</v>
      </c>
      <c r="F9" s="1170">
        <v>477183</v>
      </c>
      <c r="G9" s="1170">
        <v>407976</v>
      </c>
      <c r="H9" s="1177">
        <v>436935</v>
      </c>
      <c r="I9" s="1172">
        <v>343676</v>
      </c>
      <c r="J9" s="1170">
        <v>429536</v>
      </c>
      <c r="K9" s="1170">
        <v>420606</v>
      </c>
      <c r="L9" s="1170">
        <v>394443</v>
      </c>
      <c r="M9" s="1170">
        <v>287551</v>
      </c>
    </row>
    <row r="10" spans="1:13" ht="36.75" customHeight="1" x14ac:dyDescent="0.25">
      <c r="A10" s="2389"/>
      <c r="B10" s="2391"/>
      <c r="C10" s="133" t="s">
        <v>722</v>
      </c>
      <c r="D10" s="1173">
        <v>92852991</v>
      </c>
      <c r="E10" s="1173">
        <v>138013543</v>
      </c>
      <c r="F10" s="1173">
        <v>136985057</v>
      </c>
      <c r="G10" s="1173">
        <v>176228352</v>
      </c>
      <c r="H10" s="1175">
        <v>197798510</v>
      </c>
      <c r="I10" s="1175">
        <v>139853186</v>
      </c>
      <c r="J10" s="1173">
        <v>221966175</v>
      </c>
      <c r="K10" s="1173">
        <v>213595570</v>
      </c>
      <c r="L10" s="1173">
        <v>155183409</v>
      </c>
      <c r="M10" s="1173">
        <v>118821416</v>
      </c>
    </row>
    <row r="11" spans="1:13" ht="36.75" customHeight="1" x14ac:dyDescent="0.25">
      <c r="A11" s="2388">
        <v>248</v>
      </c>
      <c r="B11" s="2390" t="s">
        <v>725</v>
      </c>
      <c r="C11" s="1169" t="s">
        <v>546</v>
      </c>
      <c r="D11" s="1170">
        <v>545704</v>
      </c>
      <c r="E11" s="1170">
        <v>647558</v>
      </c>
      <c r="F11" s="1170">
        <v>1141702</v>
      </c>
      <c r="G11" s="1170">
        <v>470901</v>
      </c>
      <c r="H11" s="1172">
        <v>453680</v>
      </c>
      <c r="I11" s="1172">
        <v>251723</v>
      </c>
      <c r="J11" s="1170">
        <v>169261</v>
      </c>
      <c r="K11" s="1170">
        <v>161362</v>
      </c>
      <c r="L11" s="1170">
        <v>367431</v>
      </c>
      <c r="M11" s="1170">
        <v>409957</v>
      </c>
    </row>
    <row r="12" spans="1:13" ht="36.75" customHeight="1" x14ac:dyDescent="0.25">
      <c r="A12" s="2389"/>
      <c r="B12" s="2391"/>
      <c r="C12" s="133" t="s">
        <v>722</v>
      </c>
      <c r="D12" s="1173">
        <v>34810713</v>
      </c>
      <c r="E12" s="1173">
        <v>33118214</v>
      </c>
      <c r="F12" s="1173">
        <v>55165626</v>
      </c>
      <c r="G12" s="1173">
        <v>26255211</v>
      </c>
      <c r="H12" s="1175">
        <v>27557791</v>
      </c>
      <c r="I12" s="1175">
        <v>18607683</v>
      </c>
      <c r="J12" s="1173">
        <v>19123889</v>
      </c>
      <c r="K12" s="1173">
        <v>19012493</v>
      </c>
      <c r="L12" s="1173">
        <v>962702180</v>
      </c>
      <c r="M12" s="1173">
        <v>34358281</v>
      </c>
    </row>
    <row r="13" spans="1:13" ht="36.75" customHeight="1" x14ac:dyDescent="0.25">
      <c r="A13" s="2392">
        <v>248</v>
      </c>
      <c r="B13" s="2353" t="s">
        <v>725</v>
      </c>
      <c r="C13" s="127" t="s">
        <v>2401</v>
      </c>
      <c r="D13" s="1178">
        <v>169404</v>
      </c>
      <c r="E13" s="1178">
        <v>382683</v>
      </c>
      <c r="F13" s="1178">
        <v>327653</v>
      </c>
      <c r="G13" s="1178">
        <v>129515</v>
      </c>
      <c r="H13" s="1174">
        <v>167909</v>
      </c>
      <c r="I13" s="1172">
        <v>76158</v>
      </c>
      <c r="J13" s="1170">
        <v>45568</v>
      </c>
      <c r="K13" s="1170">
        <v>152762</v>
      </c>
      <c r="L13" s="1170">
        <v>95117</v>
      </c>
      <c r="M13" s="1170">
        <v>146547</v>
      </c>
    </row>
    <row r="14" spans="1:13" ht="36.75" customHeight="1" x14ac:dyDescent="0.25">
      <c r="A14" s="2389"/>
      <c r="B14" s="2391"/>
      <c r="C14" s="133" t="s">
        <v>722</v>
      </c>
      <c r="D14" s="1173">
        <v>513310935</v>
      </c>
      <c r="E14" s="1173">
        <v>551746047</v>
      </c>
      <c r="F14" s="1173">
        <v>628223191</v>
      </c>
      <c r="G14" s="1173">
        <v>697405176</v>
      </c>
      <c r="H14" s="1175">
        <v>761082553</v>
      </c>
      <c r="I14" s="1175">
        <v>693447849</v>
      </c>
      <c r="J14" s="1173">
        <v>739706829</v>
      </c>
      <c r="K14" s="1173">
        <v>1011576431</v>
      </c>
      <c r="L14" s="1173">
        <v>1009593827</v>
      </c>
      <c r="M14" s="1173">
        <v>1103472170</v>
      </c>
    </row>
    <row r="15" spans="1:13" ht="36.75" customHeight="1" x14ac:dyDescent="0.25">
      <c r="A15" s="90" t="s">
        <v>726</v>
      </c>
      <c r="B15" s="119"/>
      <c r="C15" s="1179"/>
      <c r="D15" s="1180"/>
      <c r="E15" s="1180"/>
      <c r="F15" s="1180"/>
      <c r="G15" s="1180"/>
      <c r="H15" s="1180"/>
      <c r="I15" s="1180"/>
      <c r="J15" s="1180"/>
      <c r="K15" s="1180"/>
      <c r="L15" s="1180"/>
      <c r="M15" s="115"/>
    </row>
    <row r="16" spans="1:13" ht="36.75" customHeight="1" x14ac:dyDescent="0.25">
      <c r="A16" s="90" t="s">
        <v>727</v>
      </c>
      <c r="B16" s="119"/>
      <c r="C16" s="1179"/>
      <c r="D16" s="2"/>
      <c r="E16" s="1180"/>
      <c r="F16" s="1180"/>
      <c r="G16" s="1180"/>
      <c r="H16" s="1180"/>
      <c r="I16" s="1877"/>
      <c r="J16" s="1877"/>
      <c r="K16" s="1877"/>
      <c r="L16" s="1180"/>
      <c r="M16" s="1181"/>
    </row>
    <row r="17" spans="1:13" ht="36.75" customHeight="1" x14ac:dyDescent="0.25">
      <c r="A17" s="90"/>
      <c r="B17" s="119"/>
      <c r="C17" s="1179"/>
      <c r="D17" s="2"/>
      <c r="E17" s="1180"/>
      <c r="F17" s="1180"/>
      <c r="G17" s="1180"/>
      <c r="H17" s="1180"/>
      <c r="I17" s="1180"/>
      <c r="J17" s="1180"/>
      <c r="K17" s="1180"/>
      <c r="L17" s="1180"/>
      <c r="M17" s="1181"/>
    </row>
    <row r="18" spans="1:13" ht="36.75" customHeight="1" x14ac:dyDescent="0.25">
      <c r="A18" s="877" t="s">
        <v>1946</v>
      </c>
      <c r="B18" s="878"/>
      <c r="C18" s="886"/>
      <c r="D18" s="887"/>
      <c r="E18" s="887"/>
      <c r="F18" s="887"/>
      <c r="G18" s="887"/>
      <c r="H18" s="887"/>
      <c r="I18" s="887"/>
      <c r="J18" s="887"/>
      <c r="K18" s="887"/>
      <c r="L18" s="887"/>
      <c r="M18" s="888"/>
    </row>
    <row r="19" spans="1:13" ht="36.75" customHeight="1" x14ac:dyDescent="0.25">
      <c r="A19" s="880" t="s">
        <v>3162</v>
      </c>
      <c r="M19" s="881"/>
    </row>
    <row r="20" spans="1:13" ht="36.75" customHeight="1" x14ac:dyDescent="0.25">
      <c r="A20" s="889"/>
      <c r="M20" s="881"/>
    </row>
    <row r="21" spans="1:13" ht="36.75" customHeight="1" x14ac:dyDescent="0.25">
      <c r="A21" s="882" t="s">
        <v>720</v>
      </c>
      <c r="B21" s="882" t="s">
        <v>1</v>
      </c>
      <c r="C21" s="882" t="s">
        <v>86</v>
      </c>
      <c r="D21" s="882">
        <v>2015</v>
      </c>
      <c r="E21" s="882">
        <v>2016</v>
      </c>
      <c r="F21" s="882">
        <v>2017</v>
      </c>
      <c r="G21" s="882">
        <v>2018</v>
      </c>
      <c r="H21" s="882">
        <v>2019</v>
      </c>
      <c r="I21" s="882">
        <v>2020</v>
      </c>
      <c r="J21" s="882">
        <v>2021</v>
      </c>
      <c r="K21" s="882">
        <v>2022</v>
      </c>
      <c r="L21" s="1542" t="s">
        <v>3163</v>
      </c>
      <c r="M21" s="1878">
        <v>2024</v>
      </c>
    </row>
    <row r="22" spans="1:13" ht="36.75" customHeight="1" x14ac:dyDescent="0.25">
      <c r="A22" s="2393">
        <v>245</v>
      </c>
      <c r="B22" s="2395" t="s">
        <v>721</v>
      </c>
      <c r="C22" s="885" t="s">
        <v>546</v>
      </c>
      <c r="D22" s="1468">
        <v>0</v>
      </c>
      <c r="E22" s="1468">
        <v>0</v>
      </c>
      <c r="F22" s="1468">
        <v>0</v>
      </c>
      <c r="G22" s="1468">
        <v>208</v>
      </c>
      <c r="H22" s="1468">
        <v>335</v>
      </c>
      <c r="I22" s="1468">
        <v>522</v>
      </c>
      <c r="J22" s="1469">
        <v>0</v>
      </c>
      <c r="K22" s="1538">
        <v>0</v>
      </c>
      <c r="L22" s="1469">
        <v>0</v>
      </c>
      <c r="M22" s="1468">
        <v>175553</v>
      </c>
    </row>
    <row r="23" spans="1:13" ht="36.75" customHeight="1" x14ac:dyDescent="0.25">
      <c r="A23" s="2394"/>
      <c r="B23" s="2396"/>
      <c r="C23" s="884" t="s">
        <v>722</v>
      </c>
      <c r="D23" s="1471">
        <v>0</v>
      </c>
      <c r="E23" s="1471">
        <v>0</v>
      </c>
      <c r="F23" s="1471">
        <v>0</v>
      </c>
      <c r="G23" s="1471">
        <v>23283</v>
      </c>
      <c r="H23" s="1471">
        <v>37799</v>
      </c>
      <c r="I23" s="1471">
        <v>79642</v>
      </c>
      <c r="J23" s="1471">
        <v>0</v>
      </c>
      <c r="K23" s="1539">
        <v>0</v>
      </c>
      <c r="L23" s="1471">
        <v>0</v>
      </c>
      <c r="M23" s="1471">
        <v>7940987</v>
      </c>
    </row>
    <row r="24" spans="1:13" ht="36.75" customHeight="1" x14ac:dyDescent="0.25">
      <c r="A24" s="2397">
        <v>246</v>
      </c>
      <c r="B24" s="2398" t="s">
        <v>723</v>
      </c>
      <c r="C24" s="883" t="s">
        <v>546</v>
      </c>
      <c r="D24" s="1469">
        <v>0</v>
      </c>
      <c r="E24" s="1469">
        <v>0</v>
      </c>
      <c r="F24" s="1469">
        <v>0</v>
      </c>
      <c r="G24" s="1469">
        <v>0</v>
      </c>
      <c r="H24" s="1469">
        <v>0</v>
      </c>
      <c r="I24" s="1469">
        <v>0</v>
      </c>
      <c r="J24" s="1469">
        <v>0</v>
      </c>
      <c r="K24" s="1538">
        <v>0</v>
      </c>
      <c r="L24" s="1469">
        <v>0</v>
      </c>
      <c r="M24" s="1468">
        <v>5303</v>
      </c>
    </row>
    <row r="25" spans="1:13" ht="36.75" customHeight="1" x14ac:dyDescent="0.25">
      <c r="A25" s="2394"/>
      <c r="B25" s="2396"/>
      <c r="C25" s="884" t="s">
        <v>728</v>
      </c>
      <c r="D25" s="1468">
        <v>0</v>
      </c>
      <c r="E25" s="1468">
        <v>0</v>
      </c>
      <c r="F25" s="1468">
        <v>0</v>
      </c>
      <c r="G25" s="1468">
        <v>0</v>
      </c>
      <c r="H25" s="1468">
        <v>0</v>
      </c>
      <c r="I25" s="1468">
        <v>0</v>
      </c>
      <c r="J25" s="1468">
        <v>0</v>
      </c>
      <c r="K25" s="1540">
        <v>0</v>
      </c>
      <c r="L25" s="1468">
        <v>0</v>
      </c>
      <c r="M25" s="1471">
        <v>194498</v>
      </c>
    </row>
    <row r="26" spans="1:13" ht="36.75" customHeight="1" x14ac:dyDescent="0.25">
      <c r="A26" s="2397">
        <v>247</v>
      </c>
      <c r="B26" s="2398" t="s">
        <v>729</v>
      </c>
      <c r="C26" s="883" t="s">
        <v>2244</v>
      </c>
      <c r="D26" s="1472">
        <v>9</v>
      </c>
      <c r="E26" s="1469">
        <v>0</v>
      </c>
      <c r="F26" s="1469">
        <v>0</v>
      </c>
      <c r="G26" s="1469">
        <v>0</v>
      </c>
      <c r="H26" s="1469">
        <v>0</v>
      </c>
      <c r="I26" s="1469">
        <v>0</v>
      </c>
      <c r="J26" s="1473">
        <v>23579</v>
      </c>
      <c r="K26" s="1538">
        <v>38781</v>
      </c>
      <c r="L26" s="1879">
        <v>146598</v>
      </c>
      <c r="M26" s="1468">
        <v>286783</v>
      </c>
    </row>
    <row r="27" spans="1:13" ht="36.75" customHeight="1" x14ac:dyDescent="0.25">
      <c r="A27" s="2394"/>
      <c r="B27" s="2396"/>
      <c r="C27" s="884" t="s">
        <v>728</v>
      </c>
      <c r="D27" s="1470">
        <v>41280</v>
      </c>
      <c r="E27" s="1471">
        <v>0</v>
      </c>
      <c r="F27" s="1471">
        <v>0</v>
      </c>
      <c r="G27" s="1471">
        <v>0</v>
      </c>
      <c r="H27" s="1471">
        <v>0</v>
      </c>
      <c r="I27" s="1471">
        <v>0</v>
      </c>
      <c r="J27" s="1471">
        <v>114782993</v>
      </c>
      <c r="K27" s="1539" t="s">
        <v>610</v>
      </c>
      <c r="L27" s="1880">
        <v>201120659</v>
      </c>
      <c r="M27" s="1471">
        <v>176573999</v>
      </c>
    </row>
    <row r="28" spans="1:13" ht="36.75" customHeight="1" x14ac:dyDescent="0.25">
      <c r="A28" s="2393">
        <v>248</v>
      </c>
      <c r="B28" s="2395" t="s">
        <v>730</v>
      </c>
      <c r="C28" s="885" t="s">
        <v>546</v>
      </c>
      <c r="D28" s="1467">
        <v>7349</v>
      </c>
      <c r="E28" s="1468">
        <v>0</v>
      </c>
      <c r="F28" s="1467">
        <v>103</v>
      </c>
      <c r="G28" s="1467">
        <v>406</v>
      </c>
      <c r="H28" s="1467">
        <v>0</v>
      </c>
      <c r="I28" s="1467">
        <v>0</v>
      </c>
      <c r="J28" s="1467">
        <v>0</v>
      </c>
      <c r="K28" s="1541">
        <v>0</v>
      </c>
      <c r="L28" s="1467">
        <v>9709</v>
      </c>
      <c r="M28" s="1467">
        <v>0</v>
      </c>
    </row>
    <row r="29" spans="1:13" ht="36.75" customHeight="1" x14ac:dyDescent="0.25">
      <c r="A29" s="2393"/>
      <c r="B29" s="2395"/>
      <c r="C29" s="885" t="s">
        <v>728</v>
      </c>
      <c r="D29" s="1474">
        <v>1077863</v>
      </c>
      <c r="E29" s="1468">
        <v>0</v>
      </c>
      <c r="F29" s="1467">
        <v>3358</v>
      </c>
      <c r="G29" s="1467">
        <v>38188</v>
      </c>
      <c r="H29" s="1467">
        <v>0</v>
      </c>
      <c r="I29" s="1467">
        <v>0</v>
      </c>
      <c r="J29" s="1467">
        <v>0</v>
      </c>
      <c r="K29" s="1541">
        <v>0</v>
      </c>
      <c r="L29" s="1467">
        <v>762741</v>
      </c>
      <c r="M29" s="1467">
        <v>0</v>
      </c>
    </row>
    <row r="30" spans="1:13" ht="36.75" customHeight="1" x14ac:dyDescent="0.25">
      <c r="A30" s="2393"/>
      <c r="B30" s="2395"/>
      <c r="C30" s="885" t="s">
        <v>2244</v>
      </c>
      <c r="D30" s="1467">
        <v>150</v>
      </c>
      <c r="E30" s="1467">
        <v>184</v>
      </c>
      <c r="F30" s="1468">
        <v>0</v>
      </c>
      <c r="G30" s="1468">
        <v>450</v>
      </c>
      <c r="H30" s="1468">
        <v>2906</v>
      </c>
      <c r="I30" s="1468">
        <v>22633</v>
      </c>
      <c r="J30" s="1468">
        <v>22856</v>
      </c>
      <c r="K30" s="1540">
        <v>15524</v>
      </c>
      <c r="L30" s="1468">
        <v>10648</v>
      </c>
      <c r="M30" s="1468">
        <v>28409</v>
      </c>
    </row>
    <row r="31" spans="1:13" ht="36.75" customHeight="1" x14ac:dyDescent="0.25">
      <c r="A31" s="2394"/>
      <c r="B31" s="2396"/>
      <c r="C31" s="884" t="s">
        <v>728</v>
      </c>
      <c r="D31" s="1470">
        <v>27201</v>
      </c>
      <c r="E31" s="1470">
        <v>41595</v>
      </c>
      <c r="F31" s="1471">
        <v>0</v>
      </c>
      <c r="G31" s="1471">
        <v>150000</v>
      </c>
      <c r="H31" s="1471">
        <v>1148537</v>
      </c>
      <c r="I31" s="1471">
        <v>10752235</v>
      </c>
      <c r="J31" s="1471">
        <v>6822390</v>
      </c>
      <c r="K31" s="1539">
        <v>18821500</v>
      </c>
      <c r="L31" s="1471">
        <v>78944945</v>
      </c>
      <c r="M31" s="1471">
        <v>25236930</v>
      </c>
    </row>
    <row r="32" spans="1:13" ht="36.75" customHeight="1" x14ac:dyDescent="0.25">
      <c r="A32" s="91" t="s">
        <v>726</v>
      </c>
      <c r="D32" s="887"/>
      <c r="E32" s="887"/>
      <c r="F32" s="887"/>
      <c r="G32" s="887"/>
      <c r="H32" s="887"/>
      <c r="I32" s="887"/>
      <c r="J32" s="887"/>
      <c r="K32" s="887"/>
      <c r="L32" s="887"/>
      <c r="M32" s="881"/>
    </row>
    <row r="33" spans="1:12" ht="36.75" customHeight="1" x14ac:dyDescent="0.25">
      <c r="A33" s="91" t="s">
        <v>731</v>
      </c>
    </row>
    <row r="34" spans="1:12" ht="36.75" customHeight="1" x14ac:dyDescent="0.25">
      <c r="A34" s="91" t="s">
        <v>3165</v>
      </c>
      <c r="J34" s="1877"/>
      <c r="K34" s="1877"/>
      <c r="L34" s="1877"/>
    </row>
    <row r="35" spans="1:12" ht="36.75" customHeight="1" x14ac:dyDescent="0.25">
      <c r="J35" s="1864"/>
      <c r="K35" s="1864"/>
    </row>
    <row r="36" spans="1:12" ht="36.75" customHeight="1" x14ac:dyDescent="0.25">
      <c r="J36" s="1877"/>
      <c r="K36" s="1877"/>
    </row>
    <row r="37" spans="1:12" ht="36.75" customHeight="1" x14ac:dyDescent="0.25">
      <c r="J37" s="1864"/>
      <c r="K37" s="1864"/>
    </row>
  </sheetData>
  <mergeCells count="18">
    <mergeCell ref="A24:A25"/>
    <mergeCell ref="B24:B25"/>
    <mergeCell ref="A26:A27"/>
    <mergeCell ref="B26:B27"/>
    <mergeCell ref="A28:A31"/>
    <mergeCell ref="B28:B31"/>
    <mergeCell ref="A5:A6"/>
    <mergeCell ref="B5:B6"/>
    <mergeCell ref="A7:A8"/>
    <mergeCell ref="B7:B8"/>
    <mergeCell ref="A9:A10"/>
    <mergeCell ref="B9:B10"/>
    <mergeCell ref="A11:A12"/>
    <mergeCell ref="B11:B12"/>
    <mergeCell ref="A13:A14"/>
    <mergeCell ref="B13:B14"/>
    <mergeCell ref="A22:A23"/>
    <mergeCell ref="B22:B23"/>
  </mergeCells>
  <hyperlinks>
    <hyperlink ref="A1" location="'Table of content'!A1" display="Back to Table of Content"/>
    <hyperlink ref="A18" location="'Table of content'!A1" display="Back to Table of Content"/>
  </hyperlinks>
  <pageMargins left="0.25" right="0" top="0.56999999999999995" bottom="0.37" header="0.3" footer="0.3"/>
  <pageSetup paperSize="9" scale="75"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45"/>
  <sheetViews>
    <sheetView topLeftCell="A31" workbookViewId="0">
      <selection activeCell="A31" sqref="A31"/>
    </sheetView>
  </sheetViews>
  <sheetFormatPr defaultColWidth="9.140625" defaultRowHeight="15" x14ac:dyDescent="0.25"/>
  <cols>
    <col min="1" max="1" width="21.140625" style="4" customWidth="1"/>
    <col min="2" max="2" width="9.140625" style="4" customWidth="1"/>
    <col min="3" max="3" width="10" style="4" customWidth="1"/>
    <col min="4" max="5" width="9.28515625" style="4" bestFit="1" customWidth="1"/>
    <col min="6" max="7" width="9.140625" style="4" customWidth="1"/>
    <col min="8" max="8" width="10" style="4" customWidth="1"/>
    <col min="9" max="9" width="9.140625" style="4" customWidth="1"/>
    <col min="10" max="10" width="9.28515625" style="4" customWidth="1"/>
    <col min="11" max="11" width="9.7109375" style="4" customWidth="1"/>
    <col min="12" max="16384" width="9.140625" style="4"/>
  </cols>
  <sheetData>
    <row r="1" spans="1:11" ht="15.75" x14ac:dyDescent="0.25">
      <c r="A1" s="390" t="s">
        <v>1946</v>
      </c>
    </row>
    <row r="2" spans="1:11" ht="34.5" customHeight="1" x14ac:dyDescent="0.25">
      <c r="A2" s="2416" t="s">
        <v>2968</v>
      </c>
      <c r="B2" s="2416"/>
      <c r="C2" s="2416"/>
      <c r="D2" s="2416"/>
      <c r="E2" s="2416"/>
      <c r="F2" s="2416"/>
      <c r="G2" s="2416"/>
      <c r="H2" s="2416"/>
      <c r="I2" s="2416"/>
      <c r="J2" s="2416"/>
      <c r="K2" s="2"/>
    </row>
    <row r="3" spans="1:11" ht="18.75" customHeight="1" x14ac:dyDescent="0.25">
      <c r="A3" s="2"/>
      <c r="B3" s="2"/>
      <c r="C3" s="2"/>
      <c r="D3" s="2"/>
      <c r="E3" s="2"/>
      <c r="F3" s="2"/>
      <c r="G3" s="2"/>
      <c r="H3" s="2"/>
      <c r="I3" s="2"/>
      <c r="J3" s="2"/>
      <c r="K3" s="1784" t="s">
        <v>734</v>
      </c>
    </row>
    <row r="4" spans="1:11" ht="29.25" customHeight="1" x14ac:dyDescent="0.25">
      <c r="A4" s="57" t="s">
        <v>735</v>
      </c>
      <c r="B4" s="57">
        <v>2015</v>
      </c>
      <c r="C4" s="57">
        <v>2016</v>
      </c>
      <c r="D4" s="57">
        <v>2017</v>
      </c>
      <c r="E4" s="57" t="s">
        <v>2881</v>
      </c>
      <c r="F4" s="57" t="s">
        <v>2882</v>
      </c>
      <c r="G4" s="57" t="s">
        <v>2883</v>
      </c>
      <c r="H4" s="57">
        <v>2021</v>
      </c>
      <c r="I4" s="57">
        <v>2022</v>
      </c>
      <c r="J4" s="57">
        <v>2023</v>
      </c>
      <c r="K4" s="1746">
        <v>2024</v>
      </c>
    </row>
    <row r="5" spans="1:11" ht="24" customHeight="1" x14ac:dyDescent="0.25">
      <c r="A5" s="561" t="s">
        <v>736</v>
      </c>
      <c r="B5" s="1265">
        <v>193.5</v>
      </c>
      <c r="C5" s="1265">
        <v>209.6</v>
      </c>
      <c r="D5" s="1265">
        <v>193.8</v>
      </c>
      <c r="E5" s="1265">
        <v>292.5</v>
      </c>
      <c r="F5" s="1265">
        <v>291.5</v>
      </c>
      <c r="G5" s="1265">
        <v>210.3</v>
      </c>
      <c r="H5" s="1265">
        <v>227.28500000000003</v>
      </c>
      <c r="I5" s="1265">
        <v>247.58450000000002</v>
      </c>
      <c r="J5" s="1265">
        <v>264.10000000000002</v>
      </c>
      <c r="K5" s="1783">
        <v>258.68850000000009</v>
      </c>
    </row>
    <row r="6" spans="1:11" ht="24" customHeight="1" x14ac:dyDescent="0.25">
      <c r="A6" s="497" t="s">
        <v>737</v>
      </c>
      <c r="B6" s="1265">
        <v>233.1</v>
      </c>
      <c r="C6" s="1265">
        <v>196.3</v>
      </c>
      <c r="D6" s="1265">
        <v>181.5</v>
      </c>
      <c r="E6" s="1265">
        <v>243.6</v>
      </c>
      <c r="F6" s="1265">
        <v>242.8</v>
      </c>
      <c r="G6" s="1265">
        <v>175.1</v>
      </c>
      <c r="H6" s="1265">
        <v>189.29499999999999</v>
      </c>
      <c r="I6" s="1265">
        <v>206.20149999999998</v>
      </c>
      <c r="J6" s="1265">
        <v>219.9</v>
      </c>
      <c r="K6" s="1783">
        <v>215.44950000000003</v>
      </c>
    </row>
    <row r="7" spans="1:11" ht="28.5" customHeight="1" x14ac:dyDescent="0.25">
      <c r="A7" s="562" t="s">
        <v>738</v>
      </c>
      <c r="B7" s="1265">
        <v>35.6</v>
      </c>
      <c r="C7" s="1265">
        <v>54.3</v>
      </c>
      <c r="D7" s="1265">
        <v>50.2</v>
      </c>
      <c r="E7" s="1265">
        <v>37.9</v>
      </c>
      <c r="F7" s="1265">
        <v>37.799999999999997</v>
      </c>
      <c r="G7" s="1265">
        <v>27.3</v>
      </c>
      <c r="H7" s="1265">
        <v>29.474999999999998</v>
      </c>
      <c r="I7" s="1265">
        <v>32.107500000000002</v>
      </c>
      <c r="J7" s="1265">
        <v>34.200000000000003</v>
      </c>
      <c r="K7" s="1783">
        <v>33.547499999999999</v>
      </c>
    </row>
    <row r="8" spans="1:11" ht="24" customHeight="1" x14ac:dyDescent="0.25">
      <c r="A8" s="497" t="s">
        <v>739</v>
      </c>
      <c r="B8" s="1265">
        <v>104.8</v>
      </c>
      <c r="C8" s="1265">
        <v>105.3</v>
      </c>
      <c r="D8" s="1265">
        <v>97.4</v>
      </c>
      <c r="E8" s="1265">
        <v>190.5</v>
      </c>
      <c r="F8" s="1265">
        <v>189.8</v>
      </c>
      <c r="G8" s="1265">
        <v>137</v>
      </c>
      <c r="H8" s="1265">
        <v>148.03</v>
      </c>
      <c r="I8" s="1265">
        <v>161.251</v>
      </c>
      <c r="J8" s="1265">
        <v>172</v>
      </c>
      <c r="K8" s="1783">
        <v>168.483</v>
      </c>
    </row>
    <row r="9" spans="1:11" ht="24" customHeight="1" x14ac:dyDescent="0.25">
      <c r="A9" s="497" t="s">
        <v>740</v>
      </c>
      <c r="B9" s="1265">
        <v>5.4</v>
      </c>
      <c r="C9" s="1265">
        <v>5.5</v>
      </c>
      <c r="D9" s="1265">
        <v>5.0999999999999996</v>
      </c>
      <c r="E9" s="1265">
        <v>11</v>
      </c>
      <c r="F9" s="1265">
        <v>10.9</v>
      </c>
      <c r="G9" s="1265">
        <v>7.9</v>
      </c>
      <c r="H9" s="1265">
        <v>8.5150000000000006</v>
      </c>
      <c r="I9" s="1265">
        <v>9.275500000000001</v>
      </c>
      <c r="J9" s="1265">
        <v>9.9</v>
      </c>
      <c r="K9" s="1783">
        <v>9.6915000000000013</v>
      </c>
    </row>
    <row r="10" spans="1:11" ht="36" customHeight="1" x14ac:dyDescent="0.25">
      <c r="A10" s="562" t="s">
        <v>741</v>
      </c>
      <c r="B10" s="1265">
        <v>36.5</v>
      </c>
      <c r="C10" s="1265">
        <v>43.2</v>
      </c>
      <c r="D10" s="1265">
        <v>40</v>
      </c>
      <c r="E10" s="1265">
        <v>67.400000000000006</v>
      </c>
      <c r="F10" s="1265">
        <v>67.2</v>
      </c>
      <c r="G10" s="1265">
        <v>48.5</v>
      </c>
      <c r="H10" s="1265">
        <v>52.4</v>
      </c>
      <c r="I10" s="1265">
        <v>57.08</v>
      </c>
      <c r="J10" s="1265">
        <v>60.9</v>
      </c>
      <c r="K10" s="1783">
        <v>59.64</v>
      </c>
    </row>
    <row r="11" spans="1:11" ht="33.75" customHeight="1" x14ac:dyDescent="0.25">
      <c r="A11" s="57" t="s">
        <v>7</v>
      </c>
      <c r="B11" s="1266">
        <v>608.9</v>
      </c>
      <c r="C11" s="1266">
        <v>614.20000000000005</v>
      </c>
      <c r="D11" s="1266">
        <v>568</v>
      </c>
      <c r="E11" s="1266">
        <v>842.9</v>
      </c>
      <c r="F11" s="1266">
        <v>840</v>
      </c>
      <c r="G11" s="1266">
        <v>606.1</v>
      </c>
      <c r="H11" s="1266">
        <v>655</v>
      </c>
      <c r="I11" s="1266">
        <v>713.5</v>
      </c>
      <c r="J11" s="1266">
        <v>761</v>
      </c>
      <c r="K11" s="1782">
        <v>745.50000000000023</v>
      </c>
    </row>
    <row r="12" spans="1:11" ht="23.25" customHeight="1" x14ac:dyDescent="0.25">
      <c r="A12" s="563" t="s">
        <v>2924</v>
      </c>
      <c r="B12" s="564"/>
      <c r="C12" s="564"/>
      <c r="D12" s="564"/>
      <c r="E12" s="564"/>
      <c r="F12" s="564"/>
      <c r="G12" s="564"/>
      <c r="H12" s="564"/>
      <c r="I12" s="565"/>
      <c r="J12" s="2"/>
      <c r="K12" s="2"/>
    </row>
    <row r="13" spans="1:11" ht="19.5" customHeight="1" x14ac:dyDescent="0.25">
      <c r="A13" s="2" t="s">
        <v>2884</v>
      </c>
      <c r="B13" s="2"/>
      <c r="C13" s="2"/>
      <c r="D13" s="2"/>
      <c r="E13" s="2"/>
      <c r="F13" s="2"/>
      <c r="G13" s="2"/>
      <c r="H13" s="2"/>
      <c r="I13" s="2"/>
      <c r="J13" s="2"/>
      <c r="K13" s="2"/>
    </row>
    <row r="14" spans="1:11" ht="19.5" customHeight="1" x14ac:dyDescent="0.25">
      <c r="A14" s="2"/>
      <c r="B14" s="2"/>
      <c r="C14" s="2"/>
      <c r="D14" s="2"/>
      <c r="E14" s="2"/>
      <c r="F14" s="2"/>
      <c r="G14" s="2"/>
      <c r="H14" s="2"/>
      <c r="I14" s="2"/>
      <c r="J14" s="2"/>
      <c r="K14" s="2"/>
    </row>
    <row r="15" spans="1:11" ht="15.75" x14ac:dyDescent="0.25">
      <c r="A15" s="390" t="s">
        <v>1946</v>
      </c>
      <c r="B15" s="2"/>
      <c r="C15" s="2"/>
      <c r="D15" s="2"/>
      <c r="E15" s="2"/>
      <c r="F15" s="2"/>
      <c r="G15" s="2"/>
      <c r="H15" s="2"/>
      <c r="I15" s="2"/>
      <c r="J15" s="2"/>
      <c r="K15" s="2"/>
    </row>
    <row r="16" spans="1:11" ht="24" customHeight="1" x14ac:dyDescent="0.25">
      <c r="A16" s="566" t="s">
        <v>3135</v>
      </c>
      <c r="B16" s="6"/>
      <c r="C16" s="2"/>
      <c r="D16" s="2"/>
      <c r="E16" s="2"/>
      <c r="F16" s="2"/>
      <c r="G16" s="2"/>
      <c r="H16" s="2"/>
      <c r="I16" s="2"/>
      <c r="J16" s="2" t="s">
        <v>2122</v>
      </c>
      <c r="K16" s="2"/>
    </row>
    <row r="17" spans="1:11" ht="40.5" customHeight="1" x14ac:dyDescent="0.25">
      <c r="A17" s="57" t="s">
        <v>742</v>
      </c>
      <c r="B17" s="57" t="s">
        <v>743</v>
      </c>
      <c r="C17" s="567" t="s">
        <v>2123</v>
      </c>
      <c r="D17" s="298" t="s">
        <v>744</v>
      </c>
      <c r="E17" s="298" t="s">
        <v>745</v>
      </c>
      <c r="F17" s="298" t="s">
        <v>746</v>
      </c>
      <c r="G17" s="298" t="s">
        <v>747</v>
      </c>
      <c r="H17" s="961" t="s">
        <v>748</v>
      </c>
      <c r="I17" s="2111" t="s">
        <v>749</v>
      </c>
      <c r="J17" s="2113"/>
      <c r="K17" s="2"/>
    </row>
    <row r="18" spans="1:11" ht="24" customHeight="1" x14ac:dyDescent="0.25">
      <c r="A18" s="1267">
        <v>2015</v>
      </c>
      <c r="B18" s="1268">
        <v>561</v>
      </c>
      <c r="C18" s="1268">
        <v>214</v>
      </c>
      <c r="D18" s="1268">
        <v>3</v>
      </c>
      <c r="E18" s="1268">
        <v>0</v>
      </c>
      <c r="F18" s="1269">
        <v>0</v>
      </c>
      <c r="G18" s="1269">
        <v>0</v>
      </c>
      <c r="H18" s="1270">
        <v>111</v>
      </c>
      <c r="I18" s="2417">
        <v>1588</v>
      </c>
      <c r="J18" s="2418"/>
      <c r="K18" s="2"/>
    </row>
    <row r="19" spans="1:11" ht="24" customHeight="1" x14ac:dyDescent="0.25">
      <c r="A19" s="1267">
        <v>2016</v>
      </c>
      <c r="B19" s="1268">
        <v>831</v>
      </c>
      <c r="C19" s="1268">
        <v>238</v>
      </c>
      <c r="D19" s="1268">
        <v>10</v>
      </c>
      <c r="E19" s="1268">
        <v>0</v>
      </c>
      <c r="F19" s="1269">
        <v>0</v>
      </c>
      <c r="G19" s="1269">
        <v>0</v>
      </c>
      <c r="H19" s="1270">
        <v>107</v>
      </c>
      <c r="I19" s="2417">
        <v>1639</v>
      </c>
      <c r="J19" s="2418"/>
      <c r="K19" s="2"/>
    </row>
    <row r="20" spans="1:11" ht="24" customHeight="1" x14ac:dyDescent="0.25">
      <c r="A20" s="1267">
        <v>2017</v>
      </c>
      <c r="B20" s="1268">
        <v>640</v>
      </c>
      <c r="C20" s="1268">
        <v>233</v>
      </c>
      <c r="D20" s="1268">
        <v>6</v>
      </c>
      <c r="E20" s="1268">
        <v>0.26</v>
      </c>
      <c r="F20" s="1269">
        <v>0</v>
      </c>
      <c r="G20" s="1269">
        <v>0</v>
      </c>
      <c r="H20" s="1270">
        <v>86</v>
      </c>
      <c r="I20" s="2417">
        <v>1879</v>
      </c>
      <c r="J20" s="2418"/>
      <c r="K20" s="2"/>
    </row>
    <row r="21" spans="1:11" ht="21" customHeight="1" x14ac:dyDescent="0.25">
      <c r="A21" s="1267">
        <v>2018</v>
      </c>
      <c r="B21" s="1268">
        <v>927</v>
      </c>
      <c r="C21" s="1268">
        <v>271</v>
      </c>
      <c r="D21" s="1268">
        <v>23</v>
      </c>
      <c r="E21" s="1268">
        <v>0</v>
      </c>
      <c r="F21" s="1269">
        <v>1</v>
      </c>
      <c r="G21" s="1269">
        <v>0</v>
      </c>
      <c r="H21" s="1270">
        <v>261</v>
      </c>
      <c r="I21" s="2417">
        <v>1864</v>
      </c>
      <c r="J21" s="2418"/>
      <c r="K21" s="2"/>
    </row>
    <row r="22" spans="1:11" ht="18.75" customHeight="1" x14ac:dyDescent="0.25">
      <c r="A22" s="1267">
        <v>2019</v>
      </c>
      <c r="B22" s="1268">
        <v>895</v>
      </c>
      <c r="C22" s="1268">
        <v>273</v>
      </c>
      <c r="D22" s="1268">
        <v>13</v>
      </c>
      <c r="E22" s="1268">
        <v>0</v>
      </c>
      <c r="F22" s="1269">
        <v>0</v>
      </c>
      <c r="G22" s="1269">
        <v>0</v>
      </c>
      <c r="H22" s="1270">
        <v>146</v>
      </c>
      <c r="I22" s="2417">
        <v>2046</v>
      </c>
      <c r="J22" s="2418"/>
      <c r="K22" s="2"/>
    </row>
    <row r="23" spans="1:11" ht="20.25" customHeight="1" x14ac:dyDescent="0.25">
      <c r="A23" s="1267">
        <v>2020</v>
      </c>
      <c r="B23" s="1268">
        <v>697</v>
      </c>
      <c r="C23" s="1268">
        <v>203</v>
      </c>
      <c r="D23" s="1268">
        <v>0.6</v>
      </c>
      <c r="E23" s="1268">
        <v>0</v>
      </c>
      <c r="F23" s="1269">
        <v>0.3</v>
      </c>
      <c r="G23" s="1269">
        <v>0</v>
      </c>
      <c r="H23" s="1270">
        <v>118</v>
      </c>
      <c r="I23" s="2417">
        <v>1349</v>
      </c>
      <c r="J23" s="2418"/>
      <c r="K23" s="2"/>
    </row>
    <row r="24" spans="1:11" ht="20.25" customHeight="1" x14ac:dyDescent="0.25">
      <c r="A24" s="1267">
        <v>2021</v>
      </c>
      <c r="B24" s="1268">
        <v>856</v>
      </c>
      <c r="C24" s="1268">
        <v>171</v>
      </c>
      <c r="D24" s="1268">
        <v>1</v>
      </c>
      <c r="E24" s="1268">
        <v>0</v>
      </c>
      <c r="F24" s="1269">
        <v>0</v>
      </c>
      <c r="G24" s="1269">
        <v>0</v>
      </c>
      <c r="H24" s="1270">
        <v>73</v>
      </c>
      <c r="I24" s="2417">
        <v>1217</v>
      </c>
      <c r="J24" s="2418"/>
      <c r="K24" s="2"/>
    </row>
    <row r="25" spans="1:11" ht="20.25" customHeight="1" x14ac:dyDescent="0.25">
      <c r="A25" s="1267">
        <v>2022</v>
      </c>
      <c r="B25" s="1268">
        <v>637.64</v>
      </c>
      <c r="C25" s="1268">
        <v>160.53899999999999</v>
      </c>
      <c r="D25" s="1268">
        <v>0.03</v>
      </c>
      <c r="E25" s="1268">
        <v>0</v>
      </c>
      <c r="F25" s="1269">
        <v>0</v>
      </c>
      <c r="G25" s="1269">
        <v>0</v>
      </c>
      <c r="H25" s="1270">
        <v>91.585999999999999</v>
      </c>
      <c r="I25" s="2417">
        <v>1066.24</v>
      </c>
      <c r="J25" s="2418"/>
      <c r="K25" s="2"/>
    </row>
    <row r="26" spans="1:11" ht="20.25" customHeight="1" x14ac:dyDescent="0.25">
      <c r="A26" s="1271">
        <v>2023</v>
      </c>
      <c r="B26" s="1272">
        <v>839</v>
      </c>
      <c r="C26" s="1272">
        <v>255</v>
      </c>
      <c r="D26" s="1272">
        <v>0.27900000000000003</v>
      </c>
      <c r="E26" s="1272">
        <v>0</v>
      </c>
      <c r="F26" s="1273">
        <v>0</v>
      </c>
      <c r="G26" s="1273">
        <v>0</v>
      </c>
      <c r="H26" s="1274">
        <v>102</v>
      </c>
      <c r="I26" s="2419">
        <v>1441</v>
      </c>
      <c r="J26" s="2420"/>
      <c r="K26" s="1784"/>
    </row>
    <row r="27" spans="1:11" s="1785" customFormat="1" ht="20.25" customHeight="1" x14ac:dyDescent="0.25">
      <c r="A27" s="1781">
        <v>2024</v>
      </c>
      <c r="B27" s="1780">
        <v>910</v>
      </c>
      <c r="C27" s="1780">
        <v>181</v>
      </c>
      <c r="D27" s="1780">
        <v>7</v>
      </c>
      <c r="E27" s="1780">
        <v>0</v>
      </c>
      <c r="F27" s="1779">
        <v>0</v>
      </c>
      <c r="G27" s="1779">
        <v>0</v>
      </c>
      <c r="H27" s="1779">
        <v>62</v>
      </c>
      <c r="I27" s="2421">
        <f>SUM(B27:H27)</f>
        <v>1160</v>
      </c>
      <c r="J27" s="2422"/>
    </row>
    <row r="28" spans="1:11" ht="15.75" x14ac:dyDescent="0.25">
      <c r="A28" s="58" t="s">
        <v>2926</v>
      </c>
      <c r="B28" s="2"/>
      <c r="C28" s="2"/>
      <c r="D28" s="2"/>
      <c r="E28" s="2"/>
      <c r="F28" s="2"/>
      <c r="G28" s="2"/>
      <c r="H28" s="2"/>
      <c r="I28" s="2"/>
      <c r="J28" s="2"/>
      <c r="K28" s="2"/>
    </row>
    <row r="29" spans="1:11" ht="21.75" customHeight="1" x14ac:dyDescent="0.25">
      <c r="A29" s="2" t="s">
        <v>2124</v>
      </c>
      <c r="B29" s="2"/>
      <c r="C29" s="2"/>
      <c r="D29" s="2" t="s">
        <v>2125</v>
      </c>
      <c r="E29" s="2"/>
      <c r="F29" s="2"/>
      <c r="G29" s="2"/>
      <c r="H29" s="2"/>
      <c r="I29" s="2"/>
      <c r="J29" s="2"/>
      <c r="K29" s="2"/>
    </row>
    <row r="30" spans="1:11" ht="17.25" customHeight="1" x14ac:dyDescent="0.25">
      <c r="A30" s="2"/>
      <c r="B30" s="2"/>
      <c r="C30" s="2"/>
      <c r="D30" s="2"/>
      <c r="E30" s="2"/>
      <c r="F30" s="2"/>
      <c r="G30" s="2"/>
      <c r="H30" s="2"/>
      <c r="I30" s="2"/>
      <c r="J30" s="2"/>
      <c r="K30" s="2"/>
    </row>
    <row r="31" spans="1:11" ht="18.75" customHeight="1" x14ac:dyDescent="0.25">
      <c r="A31" s="390" t="s">
        <v>1946</v>
      </c>
      <c r="B31" s="2"/>
      <c r="C31" s="2"/>
      <c r="D31" s="2"/>
      <c r="E31" s="2"/>
      <c r="F31" s="2"/>
      <c r="G31" s="2"/>
      <c r="H31" s="2"/>
      <c r="I31" s="2"/>
      <c r="J31" s="2"/>
      <c r="K31" s="2"/>
    </row>
    <row r="32" spans="1:11" ht="30" customHeight="1" x14ac:dyDescent="0.25">
      <c r="A32" s="13" t="s">
        <v>3228</v>
      </c>
      <c r="B32" s="2"/>
      <c r="C32" s="2"/>
      <c r="D32" s="2"/>
      <c r="E32" s="2"/>
      <c r="F32" s="2"/>
      <c r="G32" s="2"/>
      <c r="H32" s="2"/>
      <c r="I32" s="2"/>
      <c r="J32" s="2"/>
      <c r="K32" s="2"/>
    </row>
    <row r="33" spans="1:11" s="1785" customFormat="1" ht="24.75" customHeight="1" x14ac:dyDescent="0.25">
      <c r="A33" s="1793" t="s">
        <v>750</v>
      </c>
      <c r="B33" s="1793" t="s">
        <v>86</v>
      </c>
      <c r="C33" s="2409">
        <v>2021</v>
      </c>
      <c r="D33" s="2410"/>
      <c r="E33" s="2409">
        <v>2022</v>
      </c>
      <c r="F33" s="2410"/>
      <c r="G33" s="2409" t="s">
        <v>2898</v>
      </c>
      <c r="H33" s="2411"/>
      <c r="I33" s="2409" t="s">
        <v>3138</v>
      </c>
      <c r="J33" s="2410"/>
      <c r="K33" s="1778"/>
    </row>
    <row r="34" spans="1:11" ht="34.5" x14ac:dyDescent="0.25">
      <c r="A34" s="1887" t="s">
        <v>3136</v>
      </c>
      <c r="B34" s="1888" t="s">
        <v>734</v>
      </c>
      <c r="C34" s="2412">
        <v>11.6</v>
      </c>
      <c r="D34" s="2413"/>
      <c r="E34" s="2414">
        <v>4.0999999999999996</v>
      </c>
      <c r="F34" s="2415"/>
      <c r="G34" s="2414">
        <v>4.9000000000000004</v>
      </c>
      <c r="H34" s="2415"/>
      <c r="I34" s="2414">
        <v>3.8</v>
      </c>
      <c r="J34" s="2415"/>
      <c r="K34" s="2"/>
    </row>
    <row r="35" spans="1:11" ht="21.75" customHeight="1" x14ac:dyDescent="0.25">
      <c r="A35" s="1887" t="s">
        <v>751</v>
      </c>
      <c r="B35" s="1888" t="s">
        <v>734</v>
      </c>
      <c r="C35" s="2405">
        <v>1.6</v>
      </c>
      <c r="D35" s="2406"/>
      <c r="E35" s="2407">
        <v>3.5</v>
      </c>
      <c r="F35" s="2408"/>
      <c r="G35" s="2407">
        <v>1.6</v>
      </c>
      <c r="H35" s="2408"/>
      <c r="I35" s="2407">
        <v>4.7</v>
      </c>
      <c r="J35" s="2408"/>
      <c r="K35" s="2"/>
    </row>
    <row r="36" spans="1:11" ht="15.75" x14ac:dyDescent="0.25">
      <c r="A36" s="1887" t="s">
        <v>3167</v>
      </c>
      <c r="B36" s="1888" t="s">
        <v>734</v>
      </c>
      <c r="C36" s="2405" t="s">
        <v>610</v>
      </c>
      <c r="D36" s="2406"/>
      <c r="E36" s="2405" t="s">
        <v>610</v>
      </c>
      <c r="F36" s="2406"/>
      <c r="G36" s="2405" t="s">
        <v>610</v>
      </c>
      <c r="H36" s="2406"/>
      <c r="I36" s="2407">
        <v>5</v>
      </c>
      <c r="J36" s="2408"/>
    </row>
    <row r="37" spans="1:11" ht="31.5" x14ac:dyDescent="0.25">
      <c r="A37" s="1887" t="s">
        <v>3168</v>
      </c>
      <c r="B37" s="1888" t="s">
        <v>734</v>
      </c>
      <c r="C37" s="2405" t="s">
        <v>610</v>
      </c>
      <c r="D37" s="2406"/>
      <c r="E37" s="2405" t="s">
        <v>610</v>
      </c>
      <c r="F37" s="2406"/>
      <c r="G37" s="2405" t="s">
        <v>610</v>
      </c>
      <c r="H37" s="2406"/>
      <c r="I37" s="2407">
        <v>8.8000000000000007</v>
      </c>
      <c r="J37" s="2408"/>
    </row>
    <row r="38" spans="1:11" ht="31.5" x14ac:dyDescent="0.25">
      <c r="A38" s="1887" t="s">
        <v>1867</v>
      </c>
      <c r="B38" s="1888" t="s">
        <v>734</v>
      </c>
      <c r="C38" s="2405">
        <v>1</v>
      </c>
      <c r="D38" s="2406"/>
      <c r="E38" s="2407">
        <v>1.2</v>
      </c>
      <c r="F38" s="2408"/>
      <c r="G38" s="2407">
        <v>1</v>
      </c>
      <c r="H38" s="2408"/>
      <c r="I38" s="2407" t="s">
        <v>610</v>
      </c>
      <c r="J38" s="2408"/>
    </row>
    <row r="39" spans="1:11" ht="15.75" x14ac:dyDescent="0.25">
      <c r="A39" s="1887" t="s">
        <v>3169</v>
      </c>
      <c r="B39" s="1888" t="s">
        <v>734</v>
      </c>
      <c r="C39" s="2405" t="s">
        <v>610</v>
      </c>
      <c r="D39" s="2406"/>
      <c r="E39" s="2405" t="s">
        <v>610</v>
      </c>
      <c r="F39" s="2406"/>
      <c r="G39" s="2405" t="s">
        <v>610</v>
      </c>
      <c r="H39" s="2406"/>
      <c r="I39" s="2407">
        <v>0.2</v>
      </c>
      <c r="J39" s="2408"/>
    </row>
    <row r="40" spans="1:11" ht="31.5" x14ac:dyDescent="0.25">
      <c r="A40" s="1887" t="s">
        <v>1868</v>
      </c>
      <c r="B40" s="1888" t="s">
        <v>734</v>
      </c>
      <c r="C40" s="2405">
        <v>1</v>
      </c>
      <c r="D40" s="2406"/>
      <c r="E40" s="2407">
        <v>1</v>
      </c>
      <c r="F40" s="2408"/>
      <c r="G40" s="2407">
        <v>1</v>
      </c>
      <c r="H40" s="2408"/>
      <c r="I40" s="2407">
        <v>1</v>
      </c>
      <c r="J40" s="2408"/>
    </row>
    <row r="41" spans="1:11" ht="47.25" x14ac:dyDescent="0.25">
      <c r="A41" s="1887" t="s">
        <v>752</v>
      </c>
      <c r="B41" s="1888" t="s">
        <v>734</v>
      </c>
      <c r="C41" s="2399">
        <v>2278</v>
      </c>
      <c r="D41" s="2400"/>
      <c r="E41" s="2401">
        <v>1513</v>
      </c>
      <c r="F41" s="2402"/>
      <c r="G41" s="2401">
        <v>2323</v>
      </c>
      <c r="H41" s="2402"/>
      <c r="I41" s="2401">
        <v>1851</v>
      </c>
      <c r="J41" s="2402"/>
    </row>
    <row r="42" spans="1:11" ht="15.75" x14ac:dyDescent="0.25">
      <c r="A42" s="1889" t="s">
        <v>3137</v>
      </c>
      <c r="B42" s="1884" t="s">
        <v>86</v>
      </c>
      <c r="C42" s="2403">
        <v>475000</v>
      </c>
      <c r="D42" s="2404"/>
      <c r="E42" s="2403">
        <v>300000</v>
      </c>
      <c r="F42" s="2404"/>
      <c r="G42" s="2403">
        <v>300000</v>
      </c>
      <c r="H42" s="2404"/>
      <c r="I42" s="2403">
        <v>517585</v>
      </c>
      <c r="J42" s="2404"/>
    </row>
    <row r="43" spans="1:11" ht="18.75" x14ac:dyDescent="0.25">
      <c r="A43" s="1786" t="s">
        <v>3139</v>
      </c>
      <c r="B43" s="1786" t="s">
        <v>2884</v>
      </c>
      <c r="C43" s="1786"/>
      <c r="D43" s="1786" t="s">
        <v>2905</v>
      </c>
      <c r="E43" s="1786"/>
      <c r="F43" s="1786"/>
      <c r="G43" s="1786"/>
      <c r="H43" s="1786"/>
      <c r="I43" s="1786"/>
      <c r="J43" s="1786"/>
    </row>
    <row r="45" spans="1:11" x14ac:dyDescent="0.25">
      <c r="A45" s="4" t="s">
        <v>3170</v>
      </c>
    </row>
  </sheetData>
  <mergeCells count="52">
    <mergeCell ref="I26:J26"/>
    <mergeCell ref="I27:J27"/>
    <mergeCell ref="I22:J22"/>
    <mergeCell ref="I23:J23"/>
    <mergeCell ref="I24:J24"/>
    <mergeCell ref="A2:J2"/>
    <mergeCell ref="I25:J25"/>
    <mergeCell ref="I17:J17"/>
    <mergeCell ref="I18:J18"/>
    <mergeCell ref="I19:J19"/>
    <mergeCell ref="I20:J20"/>
    <mergeCell ref="I21:J21"/>
    <mergeCell ref="I38:J38"/>
    <mergeCell ref="C35:D35"/>
    <mergeCell ref="E35:F35"/>
    <mergeCell ref="G35:H35"/>
    <mergeCell ref="C38:D38"/>
    <mergeCell ref="E38:F38"/>
    <mergeCell ref="G38:H38"/>
    <mergeCell ref="I35:J35"/>
    <mergeCell ref="I36:J36"/>
    <mergeCell ref="C37:D37"/>
    <mergeCell ref="E37:F37"/>
    <mergeCell ref="G37:H37"/>
    <mergeCell ref="I37:J37"/>
    <mergeCell ref="C36:D36"/>
    <mergeCell ref="E36:F36"/>
    <mergeCell ref="G36:H36"/>
    <mergeCell ref="C33:D33"/>
    <mergeCell ref="E33:F33"/>
    <mergeCell ref="G33:H33"/>
    <mergeCell ref="I33:J33"/>
    <mergeCell ref="C34:D34"/>
    <mergeCell ref="E34:F34"/>
    <mergeCell ref="G34:H34"/>
    <mergeCell ref="I34:J34"/>
    <mergeCell ref="E39:F39"/>
    <mergeCell ref="G39:H39"/>
    <mergeCell ref="I39:J39"/>
    <mergeCell ref="C40:D40"/>
    <mergeCell ref="E40:F40"/>
    <mergeCell ref="G40:H40"/>
    <mergeCell ref="I40:J40"/>
    <mergeCell ref="C39:D39"/>
    <mergeCell ref="C41:D41"/>
    <mergeCell ref="E41:F41"/>
    <mergeCell ref="G41:H41"/>
    <mergeCell ref="I41:J41"/>
    <mergeCell ref="C42:D42"/>
    <mergeCell ref="E42:F42"/>
    <mergeCell ref="G42:H42"/>
    <mergeCell ref="I42:J42"/>
  </mergeCells>
  <hyperlinks>
    <hyperlink ref="A1" location="'Table of content'!A1" display="Back to Table of Content"/>
    <hyperlink ref="A15" location="'Table of content'!A1" display="Back to Table of Content"/>
    <hyperlink ref="A31" location="'Table of content'!A1" display="Back to Table of Content"/>
  </hyperlinks>
  <printOptions horizontalCentered="1"/>
  <pageMargins left="0.49" right="0.15" top="0.5" bottom="0.1" header="0.25" footer="0.25"/>
  <pageSetup paperSize="9" scale="75" orientation="portrait" r:id="rId1"/>
  <headerFooter>
    <oddHeader xml:space="preserve">&amp;C&amp;"Times New Roman,Regular"&amp;14 </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3"/>
  <sheetViews>
    <sheetView topLeftCell="A7" zoomScaleNormal="100" workbookViewId="0">
      <selection activeCell="O6" sqref="O6"/>
    </sheetView>
  </sheetViews>
  <sheetFormatPr defaultColWidth="9.140625" defaultRowHeight="20.25" x14ac:dyDescent="0.3"/>
  <cols>
    <col min="1" max="1" width="37.7109375" style="311" customWidth="1"/>
    <col min="2" max="9" width="9.85546875" style="311" customWidth="1"/>
    <col min="10" max="16384" width="9.140625" style="311"/>
  </cols>
  <sheetData>
    <row r="1" spans="1:11" ht="30" customHeight="1" x14ac:dyDescent="0.3">
      <c r="A1" s="390" t="s">
        <v>1946</v>
      </c>
      <c r="B1" s="2"/>
      <c r="C1" s="2"/>
      <c r="D1" s="2"/>
      <c r="E1" s="2"/>
      <c r="F1" s="2"/>
      <c r="G1" s="2"/>
      <c r="H1" s="2"/>
      <c r="I1" s="2"/>
    </row>
    <row r="2" spans="1:11" ht="37.5" customHeight="1" x14ac:dyDescent="0.3">
      <c r="A2" s="13" t="s">
        <v>2970</v>
      </c>
      <c r="B2" s="2"/>
      <c r="C2" s="2"/>
      <c r="D2" s="2"/>
      <c r="E2" s="2"/>
      <c r="F2" s="2"/>
      <c r="G2" s="2"/>
      <c r="H2" s="2"/>
      <c r="I2" s="2"/>
    </row>
    <row r="3" spans="1:11" ht="17.25" customHeight="1" x14ac:dyDescent="0.3">
      <c r="A3" s="6"/>
      <c r="B3" s="2"/>
      <c r="C3" s="2"/>
      <c r="D3" s="2"/>
      <c r="E3" s="2"/>
      <c r="F3" s="2"/>
      <c r="G3" s="2"/>
      <c r="H3" s="2"/>
      <c r="I3" s="2"/>
    </row>
    <row r="4" spans="1:11" ht="38.25" customHeight="1" x14ac:dyDescent="0.3">
      <c r="A4" s="57" t="s">
        <v>16</v>
      </c>
      <c r="B4" s="57" t="s">
        <v>397</v>
      </c>
      <c r="C4" s="57" t="s">
        <v>497</v>
      </c>
      <c r="D4" s="57" t="s">
        <v>597</v>
      </c>
      <c r="E4" s="57" t="s">
        <v>617</v>
      </c>
      <c r="F4" s="57" t="s">
        <v>1854</v>
      </c>
      <c r="G4" s="57" t="s">
        <v>2170</v>
      </c>
      <c r="H4" s="57" t="s">
        <v>2254</v>
      </c>
      <c r="I4" s="57" t="s">
        <v>2435</v>
      </c>
      <c r="J4" s="1793" t="s">
        <v>2898</v>
      </c>
      <c r="K4" s="1747" t="s">
        <v>3140</v>
      </c>
    </row>
    <row r="5" spans="1:11" ht="31.5" customHeight="1" x14ac:dyDescent="0.3">
      <c r="A5" s="99" t="s">
        <v>1933</v>
      </c>
      <c r="B5" s="1275"/>
      <c r="C5" s="1276"/>
      <c r="D5" s="1276"/>
      <c r="E5" s="1276"/>
      <c r="F5" s="1276"/>
      <c r="G5" s="1276"/>
      <c r="H5" s="1276"/>
      <c r="I5" s="1276"/>
      <c r="J5" s="1513"/>
      <c r="K5" s="1513"/>
    </row>
    <row r="6" spans="1:11" ht="31.5" customHeight="1" x14ac:dyDescent="0.3">
      <c r="A6" s="569" t="s">
        <v>1934</v>
      </c>
      <c r="B6" s="1277">
        <v>178000</v>
      </c>
      <c r="C6" s="1278">
        <v>181000</v>
      </c>
      <c r="D6" s="1278">
        <v>161000</v>
      </c>
      <c r="E6" s="1279">
        <v>158000</v>
      </c>
      <c r="F6" s="1278">
        <v>162000</v>
      </c>
      <c r="G6" s="1278">
        <v>133000</v>
      </c>
      <c r="H6" s="1278">
        <v>121000</v>
      </c>
      <c r="I6" s="1278">
        <v>128000</v>
      </c>
      <c r="J6" s="1777">
        <v>132000</v>
      </c>
      <c r="K6" s="1513">
        <v>119000</v>
      </c>
    </row>
    <row r="7" spans="1:11" ht="31.5" customHeight="1" x14ac:dyDescent="0.3">
      <c r="A7" s="569" t="s">
        <v>1935</v>
      </c>
      <c r="B7" s="1277">
        <v>9913</v>
      </c>
      <c r="C7" s="1278">
        <v>11132</v>
      </c>
      <c r="D7" s="1278">
        <v>12548</v>
      </c>
      <c r="E7" s="1279">
        <v>10510</v>
      </c>
      <c r="F7" s="1278">
        <v>9989</v>
      </c>
      <c r="G7" s="1278">
        <v>9387</v>
      </c>
      <c r="H7" s="1278">
        <v>9342</v>
      </c>
      <c r="I7" s="1278">
        <v>11875</v>
      </c>
      <c r="J7" s="1777">
        <v>12834</v>
      </c>
      <c r="K7" s="1513">
        <v>12146</v>
      </c>
    </row>
    <row r="8" spans="1:11" ht="31.5" customHeight="1" x14ac:dyDescent="0.3">
      <c r="A8" s="99" t="s">
        <v>1936</v>
      </c>
      <c r="B8" s="1280"/>
      <c r="C8" s="1280"/>
      <c r="D8" s="1280"/>
      <c r="E8" s="1280"/>
      <c r="F8" s="1280"/>
      <c r="G8" s="1280"/>
      <c r="H8" s="1280"/>
      <c r="I8" s="1280"/>
      <c r="J8" s="1777"/>
      <c r="K8" s="1513"/>
    </row>
    <row r="9" spans="1:11" ht="31.5" customHeight="1" x14ac:dyDescent="0.3">
      <c r="A9" s="569" t="s">
        <v>1934</v>
      </c>
      <c r="B9" s="1277">
        <v>134412</v>
      </c>
      <c r="C9" s="1278">
        <v>137532</v>
      </c>
      <c r="D9" s="1278">
        <v>121094</v>
      </c>
      <c r="E9" s="1279">
        <v>119532</v>
      </c>
      <c r="F9" s="1278">
        <v>105691</v>
      </c>
      <c r="G9" s="1278">
        <v>95456</v>
      </c>
      <c r="H9" s="1278">
        <v>77205</v>
      </c>
      <c r="I9" s="1278">
        <v>85978</v>
      </c>
      <c r="J9" s="1777">
        <v>92974</v>
      </c>
      <c r="K9" s="1513">
        <v>96023</v>
      </c>
    </row>
    <row r="10" spans="1:11" ht="31.5" customHeight="1" x14ac:dyDescent="0.3">
      <c r="A10" s="569" t="s">
        <v>1935</v>
      </c>
      <c r="B10" s="1277">
        <v>13475</v>
      </c>
      <c r="C10" s="1278">
        <v>14077</v>
      </c>
      <c r="D10" s="1278">
        <v>14265</v>
      </c>
      <c r="E10" s="1279">
        <v>14922</v>
      </c>
      <c r="F10" s="1278">
        <v>13395</v>
      </c>
      <c r="G10" s="1278">
        <v>12603</v>
      </c>
      <c r="H10" s="1278">
        <v>12210</v>
      </c>
      <c r="I10" s="1278">
        <v>14920</v>
      </c>
      <c r="J10" s="1777">
        <v>16158</v>
      </c>
      <c r="K10" s="1513">
        <v>16852</v>
      </c>
    </row>
    <row r="11" spans="1:11" ht="31.5" customHeight="1" x14ac:dyDescent="0.3">
      <c r="A11" s="570" t="s">
        <v>1937</v>
      </c>
      <c r="B11" s="1277">
        <v>3562</v>
      </c>
      <c r="C11" s="1281">
        <v>2945</v>
      </c>
      <c r="D11" s="1281">
        <v>1717</v>
      </c>
      <c r="E11" s="1282">
        <v>4412</v>
      </c>
      <c r="F11" s="1281">
        <v>3406</v>
      </c>
      <c r="G11" s="1281">
        <v>3217</v>
      </c>
      <c r="H11" s="1281">
        <v>2868</v>
      </c>
      <c r="I11" s="1281">
        <v>3045</v>
      </c>
      <c r="J11" s="1776">
        <f>J10-J7</f>
        <v>3324</v>
      </c>
      <c r="K11" s="1513">
        <f>K10-K7</f>
        <v>4706</v>
      </c>
    </row>
    <row r="12" spans="1:11" ht="28.5" customHeight="1" x14ac:dyDescent="0.3">
      <c r="A12" s="2423" t="s">
        <v>2927</v>
      </c>
      <c r="B12" s="2423"/>
      <c r="C12" s="2423"/>
      <c r="D12" s="2423"/>
      <c r="E12" s="2423"/>
      <c r="F12" s="2423"/>
      <c r="G12" s="2423"/>
      <c r="H12" s="2423"/>
      <c r="I12" s="2423"/>
    </row>
    <row r="13" spans="1:11" ht="21.75" customHeight="1" x14ac:dyDescent="0.3">
      <c r="A13" s="2" t="s">
        <v>3141</v>
      </c>
      <c r="B13" s="571"/>
      <c r="C13" s="571"/>
      <c r="D13" s="571"/>
      <c r="E13" s="571"/>
      <c r="F13" s="571"/>
      <c r="G13" s="571"/>
      <c r="H13" s="571"/>
      <c r="I13" s="571"/>
    </row>
  </sheetData>
  <mergeCells count="1">
    <mergeCell ref="A12:I12"/>
  </mergeCells>
  <hyperlinks>
    <hyperlink ref="A1" location="'Table of content'!A1" display="Back to Table of Content"/>
  </hyperlinks>
  <printOptions horizontalCentered="1"/>
  <pageMargins left="0.26" right="0.55000000000000004" top="0.56999999999999995" bottom="0.15748031500000001" header="0.2" footer="0.1"/>
  <pageSetup paperSize="9" orientation="landscape" r:id="rId1"/>
  <headerFooter alignWithMargins="0">
    <oddHeader xml:space="preserve">&amp;C&amp;"Times New Roman,Regular"&amp;14 &amp;16 &amp;18 &amp;16 &amp;18 &amp;20 &amp;22 &amp;20 </oddHeader>
  </headerFooter>
  <tableParts count="1">
    <tablePart r:id="rId2"/>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B23"/>
  <sheetViews>
    <sheetView topLeftCell="O1" zoomScaleNormal="100" workbookViewId="0">
      <selection activeCell="Y17" sqref="Y17"/>
    </sheetView>
  </sheetViews>
  <sheetFormatPr defaultColWidth="9.140625" defaultRowHeight="18.75" x14ac:dyDescent="0.3"/>
  <cols>
    <col min="1" max="1" width="27.5703125" style="9" customWidth="1"/>
    <col min="2" max="2" width="11.5703125" style="929" customWidth="1"/>
    <col min="3" max="3" width="11.140625" style="929" customWidth="1"/>
    <col min="4" max="4" width="11.5703125" style="929" customWidth="1"/>
    <col min="5" max="5" width="11.7109375" style="930" customWidth="1"/>
    <col min="6" max="6" width="12.140625" style="929" customWidth="1"/>
    <col min="7" max="7" width="12" style="930" customWidth="1"/>
    <col min="8" max="8" width="12.140625" style="929" customWidth="1"/>
    <col min="9" max="9" width="12" style="929" customWidth="1"/>
    <col min="10" max="10" width="12.7109375" style="929" customWidth="1"/>
    <col min="11" max="11" width="12.7109375" style="9" customWidth="1"/>
    <col min="12" max="12" width="12.5703125" style="9" customWidth="1"/>
    <col min="13" max="16" width="12.7109375" style="9" customWidth="1"/>
    <col min="17" max="17" width="12.28515625" style="9" customWidth="1"/>
    <col min="18" max="18" width="12.140625" style="9" customWidth="1"/>
    <col min="19" max="19" width="11.85546875" style="9" customWidth="1"/>
    <col min="20" max="20" width="12.28515625" style="9" customWidth="1"/>
    <col min="21" max="21" width="12" style="9" customWidth="1"/>
    <col min="22" max="22" width="11.42578125" style="9" customWidth="1"/>
    <col min="23" max="23" width="11.7109375" style="9" customWidth="1"/>
    <col min="24" max="24" width="12.7109375" style="9" customWidth="1"/>
    <col min="25" max="26" width="11.85546875" style="9" customWidth="1"/>
    <col min="27" max="27" width="11.28515625" style="9" customWidth="1"/>
    <col min="28" max="16384" width="9.140625" style="9"/>
  </cols>
  <sheetData>
    <row r="1" spans="1:28" ht="38.25" customHeight="1" x14ac:dyDescent="0.3">
      <c r="A1" s="390" t="s">
        <v>1946</v>
      </c>
    </row>
    <row r="2" spans="1:28" ht="27.75" customHeight="1" x14ac:dyDescent="0.3">
      <c r="A2" s="6" t="s">
        <v>3142</v>
      </c>
      <c r="B2" s="931"/>
      <c r="C2" s="931"/>
      <c r="D2" s="931"/>
      <c r="E2" s="932"/>
      <c r="F2" s="931"/>
      <c r="G2" s="932"/>
      <c r="H2" s="8"/>
      <c r="I2" s="8"/>
      <c r="J2" s="8"/>
      <c r="K2" s="8"/>
      <c r="L2" s="8"/>
      <c r="M2" s="8"/>
      <c r="N2" s="8"/>
    </row>
    <row r="3" spans="1:28" ht="22.5" customHeight="1" x14ac:dyDescent="0.3">
      <c r="B3" s="9"/>
      <c r="C3" s="9"/>
      <c r="D3" s="9"/>
      <c r="E3" s="933"/>
      <c r="F3" s="9"/>
      <c r="G3" s="933"/>
      <c r="H3" s="9"/>
      <c r="I3" s="9"/>
      <c r="J3" s="9"/>
    </row>
    <row r="4" spans="1:28" ht="34.5" customHeight="1" x14ac:dyDescent="0.3">
      <c r="A4" s="2347" t="s">
        <v>753</v>
      </c>
      <c r="B4" s="2111" t="s">
        <v>754</v>
      </c>
      <c r="C4" s="2112"/>
      <c r="D4" s="2112"/>
      <c r="E4" s="2112"/>
      <c r="F4" s="2112"/>
      <c r="G4" s="2113"/>
      <c r="H4" s="2111" t="s">
        <v>757</v>
      </c>
      <c r="I4" s="2112"/>
      <c r="J4" s="2112"/>
      <c r="K4" s="2112"/>
      <c r="L4" s="2112"/>
      <c r="M4" s="2112"/>
      <c r="N4" s="2113"/>
      <c r="O4" s="2111" t="s">
        <v>756</v>
      </c>
      <c r="P4" s="2112"/>
      <c r="Q4" s="2112"/>
      <c r="R4" s="2112"/>
      <c r="S4" s="2112"/>
      <c r="T4" s="2111" t="s">
        <v>755</v>
      </c>
      <c r="U4" s="2112"/>
      <c r="V4" s="2112"/>
      <c r="W4" s="2112"/>
      <c r="X4" s="2112"/>
      <c r="Y4" s="2111" t="s">
        <v>2403</v>
      </c>
      <c r="Z4" s="2112"/>
      <c r="AA4" s="2112"/>
      <c r="AB4" s="2113"/>
    </row>
    <row r="5" spans="1:28" ht="42" customHeight="1" x14ac:dyDescent="0.3">
      <c r="A5" s="2349"/>
      <c r="B5" s="298" t="s">
        <v>758</v>
      </c>
      <c r="C5" s="298" t="s">
        <v>764</v>
      </c>
      <c r="D5" s="298" t="s">
        <v>765</v>
      </c>
      <c r="E5" s="298" t="s">
        <v>766</v>
      </c>
      <c r="F5" s="298" t="s">
        <v>767</v>
      </c>
      <c r="G5" s="298" t="s">
        <v>768</v>
      </c>
      <c r="H5" s="298" t="s">
        <v>758</v>
      </c>
      <c r="I5" s="298" t="s">
        <v>769</v>
      </c>
      <c r="J5" s="298" t="s">
        <v>770</v>
      </c>
      <c r="K5" s="298" t="s">
        <v>771</v>
      </c>
      <c r="L5" s="298" t="s">
        <v>772</v>
      </c>
      <c r="M5" s="298" t="s">
        <v>773</v>
      </c>
      <c r="N5" s="298" t="s">
        <v>768</v>
      </c>
      <c r="O5" s="298" t="s">
        <v>758</v>
      </c>
      <c r="P5" s="298" t="s">
        <v>774</v>
      </c>
      <c r="Q5" s="298" t="s">
        <v>775</v>
      </c>
      <c r="R5" s="298" t="s">
        <v>776</v>
      </c>
      <c r="S5" s="298" t="s">
        <v>768</v>
      </c>
      <c r="T5" s="298" t="s">
        <v>758</v>
      </c>
      <c r="U5" s="298" t="s">
        <v>777</v>
      </c>
      <c r="V5" s="298" t="s">
        <v>778</v>
      </c>
      <c r="W5" s="298" t="s">
        <v>776</v>
      </c>
      <c r="X5" s="298" t="s">
        <v>768</v>
      </c>
      <c r="Y5" s="298" t="s">
        <v>758</v>
      </c>
      <c r="Z5" s="298" t="s">
        <v>779</v>
      </c>
      <c r="AA5" s="298" t="s">
        <v>758</v>
      </c>
      <c r="AB5" s="298" t="s">
        <v>780</v>
      </c>
    </row>
    <row r="6" spans="1:28" ht="49.5" customHeight="1" x14ac:dyDescent="0.3">
      <c r="A6" s="1135" t="s">
        <v>759</v>
      </c>
      <c r="B6" s="1756">
        <v>59</v>
      </c>
      <c r="C6" s="1182">
        <v>201</v>
      </c>
      <c r="D6" s="1182">
        <v>7</v>
      </c>
      <c r="E6" s="1182">
        <v>112</v>
      </c>
      <c r="F6" s="1182">
        <v>122</v>
      </c>
      <c r="G6" s="1182">
        <v>442</v>
      </c>
      <c r="H6" s="1182">
        <v>9</v>
      </c>
      <c r="I6" s="1182">
        <v>11</v>
      </c>
      <c r="J6" s="1183">
        <v>31</v>
      </c>
      <c r="K6" s="1182">
        <v>15</v>
      </c>
      <c r="L6" s="1184">
        <v>55</v>
      </c>
      <c r="M6" s="1756">
        <v>9</v>
      </c>
      <c r="N6" s="1185">
        <v>121</v>
      </c>
      <c r="O6" s="1182">
        <v>70</v>
      </c>
      <c r="P6" s="1182">
        <v>166</v>
      </c>
      <c r="Q6" s="1182">
        <v>66</v>
      </c>
      <c r="R6" s="1182">
        <v>657</v>
      </c>
      <c r="S6" s="1200">
        <v>889</v>
      </c>
      <c r="T6" s="1182">
        <v>226</v>
      </c>
      <c r="U6" s="1182">
        <v>231</v>
      </c>
      <c r="V6" s="1182">
        <v>588</v>
      </c>
      <c r="W6" s="1182">
        <v>1908</v>
      </c>
      <c r="X6" s="1182">
        <v>2727</v>
      </c>
      <c r="Y6" s="1182">
        <v>22</v>
      </c>
      <c r="Z6" s="1182">
        <v>35225</v>
      </c>
      <c r="AA6" s="1182">
        <v>15</v>
      </c>
      <c r="AB6" s="1182">
        <v>25957</v>
      </c>
    </row>
    <row r="7" spans="1:28" ht="50.25" customHeight="1" x14ac:dyDescent="0.3">
      <c r="A7" s="1135" t="s">
        <v>760</v>
      </c>
      <c r="B7" s="1755">
        <v>99</v>
      </c>
      <c r="C7" s="1186">
        <v>279</v>
      </c>
      <c r="D7" s="1186">
        <v>42</v>
      </c>
      <c r="E7" s="1186">
        <v>139</v>
      </c>
      <c r="F7" s="1186">
        <v>255</v>
      </c>
      <c r="G7" s="1186">
        <v>715</v>
      </c>
      <c r="H7" s="1186">
        <v>15</v>
      </c>
      <c r="I7" s="1186">
        <v>24</v>
      </c>
      <c r="J7" s="1187">
        <v>52</v>
      </c>
      <c r="K7" s="1186">
        <v>49</v>
      </c>
      <c r="L7" s="1188">
        <v>188</v>
      </c>
      <c r="M7" s="1755">
        <v>6</v>
      </c>
      <c r="N7" s="1189">
        <v>319</v>
      </c>
      <c r="O7" s="1186">
        <v>91</v>
      </c>
      <c r="P7" s="1186">
        <v>237</v>
      </c>
      <c r="Q7" s="1186">
        <v>92</v>
      </c>
      <c r="R7" s="1186">
        <v>633</v>
      </c>
      <c r="S7" s="1201">
        <v>962</v>
      </c>
      <c r="T7" s="1186">
        <v>401</v>
      </c>
      <c r="U7" s="1186">
        <v>1276</v>
      </c>
      <c r="V7" s="1186">
        <v>1987</v>
      </c>
      <c r="W7" s="1186">
        <v>1779</v>
      </c>
      <c r="X7" s="1186">
        <v>5042</v>
      </c>
      <c r="Y7" s="1186">
        <v>35</v>
      </c>
      <c r="Z7" s="1186">
        <v>73615</v>
      </c>
      <c r="AA7" s="1186">
        <v>13</v>
      </c>
      <c r="AB7" s="1186">
        <v>6370</v>
      </c>
    </row>
    <row r="8" spans="1:28" ht="51.75" customHeight="1" x14ac:dyDescent="0.3">
      <c r="A8" s="568" t="s">
        <v>914</v>
      </c>
      <c r="B8" s="1755">
        <v>77</v>
      </c>
      <c r="C8" s="1186">
        <v>157</v>
      </c>
      <c r="D8" s="1186">
        <v>7</v>
      </c>
      <c r="E8" s="1186">
        <v>91</v>
      </c>
      <c r="F8" s="1186">
        <v>114</v>
      </c>
      <c r="G8" s="1186">
        <v>369</v>
      </c>
      <c r="H8" s="1186">
        <v>59</v>
      </c>
      <c r="I8" s="1186">
        <v>41</v>
      </c>
      <c r="J8" s="1187">
        <v>211</v>
      </c>
      <c r="K8" s="1186">
        <v>451</v>
      </c>
      <c r="L8" s="1188">
        <v>2246</v>
      </c>
      <c r="M8" s="1755">
        <v>72</v>
      </c>
      <c r="N8" s="1189">
        <v>3021</v>
      </c>
      <c r="O8" s="1186">
        <v>63</v>
      </c>
      <c r="P8" s="1186">
        <v>267</v>
      </c>
      <c r="Q8" s="1186">
        <v>90</v>
      </c>
      <c r="R8" s="1186">
        <v>388</v>
      </c>
      <c r="S8" s="1201">
        <v>745</v>
      </c>
      <c r="T8" s="1186">
        <v>454</v>
      </c>
      <c r="U8" s="1186">
        <v>486</v>
      </c>
      <c r="V8" s="1186">
        <v>1651</v>
      </c>
      <c r="W8" s="1186">
        <v>3504</v>
      </c>
      <c r="X8" s="1186">
        <v>5641</v>
      </c>
      <c r="Y8" s="1186">
        <v>72</v>
      </c>
      <c r="Z8" s="1186">
        <v>112762</v>
      </c>
      <c r="AA8" s="1186">
        <v>37</v>
      </c>
      <c r="AB8" s="1186">
        <v>17337</v>
      </c>
    </row>
    <row r="9" spans="1:28" ht="55.5" customHeight="1" x14ac:dyDescent="0.3">
      <c r="A9" s="1135" t="s">
        <v>761</v>
      </c>
      <c r="B9" s="1755">
        <v>46</v>
      </c>
      <c r="C9" s="1186">
        <v>128</v>
      </c>
      <c r="D9" s="1186">
        <v>18</v>
      </c>
      <c r="E9" s="1186">
        <v>77</v>
      </c>
      <c r="F9" s="1186">
        <v>69</v>
      </c>
      <c r="G9" s="1186">
        <v>292</v>
      </c>
      <c r="H9" s="1186">
        <v>13</v>
      </c>
      <c r="I9" s="1186">
        <v>16</v>
      </c>
      <c r="J9" s="1187">
        <v>71</v>
      </c>
      <c r="K9" s="1186">
        <v>99</v>
      </c>
      <c r="L9" s="1188">
        <v>152</v>
      </c>
      <c r="M9" s="1755">
        <v>2</v>
      </c>
      <c r="N9" s="1189">
        <v>340</v>
      </c>
      <c r="O9" s="1186">
        <v>44</v>
      </c>
      <c r="P9" s="1186">
        <v>214</v>
      </c>
      <c r="Q9" s="1186">
        <v>167</v>
      </c>
      <c r="R9" s="1186">
        <v>203</v>
      </c>
      <c r="S9" s="1201">
        <v>584</v>
      </c>
      <c r="T9" s="1186">
        <v>113</v>
      </c>
      <c r="U9" s="1186">
        <v>324</v>
      </c>
      <c r="V9" s="1186">
        <v>469</v>
      </c>
      <c r="W9" s="1186">
        <v>734</v>
      </c>
      <c r="X9" s="1186">
        <v>1527</v>
      </c>
      <c r="Y9" s="1186">
        <v>12</v>
      </c>
      <c r="Z9" s="1186">
        <v>13715</v>
      </c>
      <c r="AA9" s="1186">
        <v>5</v>
      </c>
      <c r="AB9" s="1186">
        <v>5480</v>
      </c>
    </row>
    <row r="10" spans="1:28" ht="49.5" customHeight="1" x14ac:dyDescent="0.3">
      <c r="A10" s="1135" t="s">
        <v>762</v>
      </c>
      <c r="B10" s="1755">
        <v>26</v>
      </c>
      <c r="C10" s="1186">
        <v>154</v>
      </c>
      <c r="D10" s="1186">
        <v>40</v>
      </c>
      <c r="E10" s="1186">
        <v>77</v>
      </c>
      <c r="F10" s="1186">
        <v>28</v>
      </c>
      <c r="G10" s="1186">
        <v>299</v>
      </c>
      <c r="H10" s="1186">
        <v>1</v>
      </c>
      <c r="I10" s="1186">
        <v>0</v>
      </c>
      <c r="J10" s="1187">
        <v>3</v>
      </c>
      <c r="K10" s="1186">
        <v>0</v>
      </c>
      <c r="L10" s="1188">
        <v>0</v>
      </c>
      <c r="M10" s="1755">
        <v>0</v>
      </c>
      <c r="N10" s="1189">
        <v>3</v>
      </c>
      <c r="O10" s="1186">
        <v>12</v>
      </c>
      <c r="P10" s="1186">
        <v>52</v>
      </c>
      <c r="Q10" s="1186">
        <v>59</v>
      </c>
      <c r="R10" s="1186">
        <v>77</v>
      </c>
      <c r="S10" s="1201">
        <v>188</v>
      </c>
      <c r="T10" s="1186">
        <v>37</v>
      </c>
      <c r="U10" s="1186">
        <v>108</v>
      </c>
      <c r="V10" s="1186">
        <v>145</v>
      </c>
      <c r="W10" s="1186">
        <v>163</v>
      </c>
      <c r="X10" s="1186">
        <v>416</v>
      </c>
      <c r="Y10" s="1186">
        <v>19</v>
      </c>
      <c r="Z10" s="1186">
        <v>16251</v>
      </c>
      <c r="AA10" s="1186">
        <v>8</v>
      </c>
      <c r="AB10" s="1186">
        <v>4175</v>
      </c>
    </row>
    <row r="11" spans="1:28" ht="60" customHeight="1" x14ac:dyDescent="0.3">
      <c r="A11" s="1135" t="s">
        <v>147</v>
      </c>
      <c r="B11" s="1755">
        <v>44</v>
      </c>
      <c r="C11" s="1186">
        <v>125</v>
      </c>
      <c r="D11" s="1186">
        <v>16</v>
      </c>
      <c r="E11" s="1186">
        <v>74</v>
      </c>
      <c r="F11" s="1186">
        <v>64</v>
      </c>
      <c r="G11" s="1186">
        <v>279</v>
      </c>
      <c r="H11" s="1186">
        <v>33</v>
      </c>
      <c r="I11" s="1186">
        <v>33</v>
      </c>
      <c r="J11" s="1187">
        <v>209</v>
      </c>
      <c r="K11" s="1186">
        <v>186</v>
      </c>
      <c r="L11" s="1188">
        <v>363</v>
      </c>
      <c r="M11" s="1755">
        <v>40</v>
      </c>
      <c r="N11" s="1189">
        <v>831</v>
      </c>
      <c r="O11" s="1186">
        <v>31</v>
      </c>
      <c r="P11" s="1186">
        <v>178</v>
      </c>
      <c r="Q11" s="1186">
        <v>64</v>
      </c>
      <c r="R11" s="1186">
        <v>236</v>
      </c>
      <c r="S11" s="1201">
        <v>478</v>
      </c>
      <c r="T11" s="1186">
        <v>179</v>
      </c>
      <c r="U11" s="1186">
        <v>253</v>
      </c>
      <c r="V11" s="1186">
        <v>977</v>
      </c>
      <c r="W11" s="1186">
        <v>1389</v>
      </c>
      <c r="X11" s="1186">
        <v>2619</v>
      </c>
      <c r="Y11" s="1186">
        <v>25</v>
      </c>
      <c r="Z11" s="1186">
        <v>35535</v>
      </c>
      <c r="AA11" s="1186">
        <v>11</v>
      </c>
      <c r="AB11" s="1186">
        <v>14025</v>
      </c>
    </row>
    <row r="12" spans="1:28" ht="60" customHeight="1" x14ac:dyDescent="0.3">
      <c r="A12" s="1135" t="s">
        <v>148</v>
      </c>
      <c r="B12" s="1755">
        <v>40</v>
      </c>
      <c r="C12" s="1186">
        <v>94</v>
      </c>
      <c r="D12" s="1186">
        <v>15</v>
      </c>
      <c r="E12" s="1186">
        <v>48</v>
      </c>
      <c r="F12" s="1186">
        <v>92</v>
      </c>
      <c r="G12" s="1186">
        <v>249</v>
      </c>
      <c r="H12" s="1186">
        <v>12</v>
      </c>
      <c r="I12" s="1186">
        <v>13</v>
      </c>
      <c r="J12" s="1187">
        <v>67</v>
      </c>
      <c r="K12" s="1186">
        <v>115</v>
      </c>
      <c r="L12" s="1188">
        <v>117</v>
      </c>
      <c r="M12" s="1755">
        <v>12</v>
      </c>
      <c r="N12" s="1189">
        <v>324</v>
      </c>
      <c r="O12" s="1186">
        <v>63</v>
      </c>
      <c r="P12" s="1186">
        <v>288</v>
      </c>
      <c r="Q12" s="1186">
        <v>69</v>
      </c>
      <c r="R12" s="1186">
        <v>382</v>
      </c>
      <c r="S12" s="1201">
        <v>739</v>
      </c>
      <c r="T12" s="1186">
        <v>151</v>
      </c>
      <c r="U12" s="1186">
        <v>179</v>
      </c>
      <c r="V12" s="1186">
        <v>841</v>
      </c>
      <c r="W12" s="1186">
        <v>1212</v>
      </c>
      <c r="X12" s="1186">
        <v>2232</v>
      </c>
      <c r="Y12" s="1186">
        <v>22</v>
      </c>
      <c r="Z12" s="1186">
        <v>39325</v>
      </c>
      <c r="AA12" s="1186">
        <v>10</v>
      </c>
      <c r="AB12" s="1186">
        <v>15405</v>
      </c>
    </row>
    <row r="13" spans="1:28" ht="60" customHeight="1" x14ac:dyDescent="0.3">
      <c r="A13" s="1190" t="s">
        <v>1870</v>
      </c>
      <c r="B13" s="1191">
        <v>61</v>
      </c>
      <c r="C13" s="1191">
        <v>195</v>
      </c>
      <c r="D13" s="1191">
        <v>35</v>
      </c>
      <c r="E13" s="1191">
        <v>92</v>
      </c>
      <c r="F13" s="1191">
        <v>170</v>
      </c>
      <c r="G13" s="1757">
        <v>492</v>
      </c>
      <c r="H13" s="1191">
        <v>247</v>
      </c>
      <c r="I13" s="1191">
        <v>235</v>
      </c>
      <c r="J13" s="1192">
        <v>1461</v>
      </c>
      <c r="K13" s="1191">
        <v>3088</v>
      </c>
      <c r="L13" s="1188">
        <v>6671</v>
      </c>
      <c r="M13" s="1191">
        <v>328</v>
      </c>
      <c r="N13" s="1193">
        <v>11783</v>
      </c>
      <c r="O13" s="1757">
        <v>57</v>
      </c>
      <c r="P13" s="1757">
        <v>269</v>
      </c>
      <c r="Q13" s="1757">
        <v>121</v>
      </c>
      <c r="R13" s="1757">
        <v>309</v>
      </c>
      <c r="S13" s="1202">
        <v>699</v>
      </c>
      <c r="T13" s="1757">
        <v>218</v>
      </c>
      <c r="U13" s="1757">
        <v>314</v>
      </c>
      <c r="V13" s="1757">
        <v>1207</v>
      </c>
      <c r="W13" s="1757">
        <v>1724</v>
      </c>
      <c r="X13" s="1757">
        <v>3245</v>
      </c>
      <c r="Y13" s="1757">
        <v>20</v>
      </c>
      <c r="Z13" s="1757">
        <v>32409</v>
      </c>
      <c r="AA13" s="1757">
        <v>24</v>
      </c>
      <c r="AB13" s="1757">
        <v>7885</v>
      </c>
    </row>
    <row r="14" spans="1:28" s="8" customFormat="1" ht="60" customHeight="1" x14ac:dyDescent="0.3">
      <c r="A14" s="298" t="s">
        <v>7</v>
      </c>
      <c r="B14" s="1194">
        <v>452</v>
      </c>
      <c r="C14" s="1194">
        <v>1333</v>
      </c>
      <c r="D14" s="1194">
        <v>180</v>
      </c>
      <c r="E14" s="1194">
        <v>710</v>
      </c>
      <c r="F14" s="1194">
        <v>914</v>
      </c>
      <c r="G14" s="1195">
        <v>3137</v>
      </c>
      <c r="H14" s="1194">
        <v>389</v>
      </c>
      <c r="I14" s="1194">
        <v>373</v>
      </c>
      <c r="J14" s="1196">
        <v>2105</v>
      </c>
      <c r="K14" s="1194">
        <v>4003</v>
      </c>
      <c r="L14" s="1194">
        <v>9792</v>
      </c>
      <c r="M14" s="1194">
        <v>469</v>
      </c>
      <c r="N14" s="1197">
        <v>16742</v>
      </c>
      <c r="O14" s="1203">
        <v>431</v>
      </c>
      <c r="P14" s="1203">
        <v>1671</v>
      </c>
      <c r="Q14" s="1203">
        <v>728</v>
      </c>
      <c r="R14" s="1203">
        <v>2885</v>
      </c>
      <c r="S14" s="1203">
        <v>5284</v>
      </c>
      <c r="T14" s="1203">
        <v>1779</v>
      </c>
      <c r="U14" s="1203">
        <v>3171</v>
      </c>
      <c r="V14" s="1203">
        <v>7865</v>
      </c>
      <c r="W14" s="1203">
        <v>12413</v>
      </c>
      <c r="X14" s="1195">
        <v>23449</v>
      </c>
      <c r="Y14" s="1203">
        <v>227</v>
      </c>
      <c r="Z14" s="1203">
        <v>358837</v>
      </c>
      <c r="AA14" s="1203">
        <v>123</v>
      </c>
      <c r="AB14" s="1203">
        <v>96634</v>
      </c>
    </row>
    <row r="15" spans="1:28" ht="11.25" customHeight="1" x14ac:dyDescent="0.3">
      <c r="A15" s="2"/>
      <c r="B15" s="122"/>
      <c r="C15" s="122"/>
      <c r="D15" s="122"/>
      <c r="E15" s="1198"/>
      <c r="F15" s="122"/>
      <c r="G15" s="1198"/>
      <c r="H15" s="2"/>
      <c r="I15" s="2"/>
      <c r="J15" s="2"/>
      <c r="K15" s="2"/>
      <c r="L15" s="2"/>
      <c r="M15" s="2"/>
      <c r="N15" s="2"/>
      <c r="O15" s="2"/>
    </row>
    <row r="16" spans="1:28" x14ac:dyDescent="0.3">
      <c r="A16" s="329" t="s">
        <v>2928</v>
      </c>
      <c r="B16" s="122"/>
      <c r="C16" s="1199"/>
      <c r="D16" s="1199"/>
      <c r="E16" s="1199"/>
      <c r="F16" s="1199"/>
      <c r="G16" s="1199"/>
      <c r="H16" s="1199"/>
      <c r="I16" s="1199"/>
      <c r="J16" s="122"/>
      <c r="K16" s="2"/>
      <c r="L16" s="2"/>
      <c r="M16" s="2"/>
      <c r="N16" s="2"/>
      <c r="O16" s="2"/>
    </row>
    <row r="17" spans="1:15" ht="19.5" x14ac:dyDescent="0.3">
      <c r="A17" s="2" t="s">
        <v>2402</v>
      </c>
      <c r="B17" s="122"/>
      <c r="C17" s="122"/>
      <c r="D17" s="122"/>
      <c r="E17" s="1198"/>
      <c r="F17" s="122"/>
      <c r="G17" s="1198"/>
      <c r="H17" s="122"/>
      <c r="I17" s="122"/>
      <c r="J17" s="122"/>
      <c r="K17" s="2"/>
      <c r="L17" s="2"/>
      <c r="M17" s="2"/>
      <c r="N17" s="2"/>
      <c r="O17" s="2"/>
    </row>
    <row r="18" spans="1:15" x14ac:dyDescent="0.3">
      <c r="A18" s="2"/>
      <c r="B18" s="122"/>
      <c r="C18" s="122"/>
      <c r="D18" s="122"/>
      <c r="E18" s="1198"/>
      <c r="F18" s="122"/>
      <c r="G18" s="1198"/>
      <c r="H18" s="122"/>
      <c r="I18" s="122"/>
      <c r="J18" s="122"/>
      <c r="K18" s="2"/>
      <c r="L18" s="2"/>
      <c r="M18" s="2"/>
      <c r="N18" s="2"/>
      <c r="O18" s="2"/>
    </row>
    <row r="19" spans="1:15" x14ac:dyDescent="0.3">
      <c r="A19" s="2"/>
      <c r="B19" s="122"/>
      <c r="C19" s="122"/>
      <c r="D19" s="122"/>
      <c r="E19" s="1198"/>
      <c r="F19" s="122"/>
      <c r="G19" s="1198"/>
      <c r="H19" s="122"/>
      <c r="I19" s="122"/>
      <c r="J19" s="122"/>
      <c r="K19" s="2"/>
      <c r="L19" s="2"/>
      <c r="M19" s="2"/>
      <c r="N19" s="2"/>
      <c r="O19" s="2"/>
    </row>
    <row r="20" spans="1:15" x14ac:dyDescent="0.3">
      <c r="A20" s="2"/>
      <c r="B20" s="122"/>
      <c r="C20" s="122"/>
      <c r="D20" s="122"/>
      <c r="E20" s="1198"/>
      <c r="F20" s="122"/>
      <c r="G20" s="1198"/>
      <c r="H20" s="122"/>
      <c r="I20" s="122"/>
      <c r="J20" s="122"/>
      <c r="K20" s="2"/>
      <c r="L20" s="2"/>
      <c r="M20" s="2"/>
      <c r="N20" s="2"/>
      <c r="O20" s="2"/>
    </row>
    <row r="21" spans="1:15" x14ac:dyDescent="0.3">
      <c r="A21" s="2"/>
      <c r="B21" s="122"/>
      <c r="C21" s="122"/>
      <c r="D21" s="122"/>
      <c r="E21" s="1198"/>
      <c r="F21" s="122"/>
      <c r="G21" s="1198"/>
      <c r="H21" s="122"/>
      <c r="I21" s="122"/>
      <c r="J21" s="122"/>
      <c r="K21" s="2"/>
      <c r="L21" s="2"/>
      <c r="M21" s="2"/>
      <c r="N21" s="2"/>
      <c r="O21" s="2"/>
    </row>
    <row r="22" spans="1:15" x14ac:dyDescent="0.3">
      <c r="O22" s="2"/>
    </row>
    <row r="23" spans="1:15" x14ac:dyDescent="0.3">
      <c r="O23" s="2"/>
    </row>
  </sheetData>
  <mergeCells count="6">
    <mergeCell ref="O4:S4"/>
    <mergeCell ref="T4:X4"/>
    <mergeCell ref="Y4:AB4"/>
    <mergeCell ref="A4:A5"/>
    <mergeCell ref="B4:G4"/>
    <mergeCell ref="H4:N4"/>
  </mergeCells>
  <hyperlinks>
    <hyperlink ref="A1" location="'Table of content'!A1" display="Back to Table of Content"/>
  </hyperlinks>
  <printOptions horizontalCentered="1"/>
  <pageMargins left="0.57999999999999996" right="0.17" top="0.49" bottom="0.28000000000000003" header="0.17" footer="0"/>
  <pageSetup paperSize="9" scale="65" orientation="landscape" r:id="rId1"/>
  <headerFooter scaleWithDoc="0" alignWithMargins="0">
    <oddHeader xml:space="preserve">&amp;C&amp;"Times New Roman,Regular"&amp;12 </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4"/>
  <sheetViews>
    <sheetView zoomScaleNormal="100" workbookViewId="0">
      <selection activeCell="H10" sqref="H10"/>
    </sheetView>
  </sheetViews>
  <sheetFormatPr defaultColWidth="9.140625" defaultRowHeight="18.75" x14ac:dyDescent="0.3"/>
  <cols>
    <col min="1" max="1" width="14" style="123" customWidth="1"/>
    <col min="2" max="2" width="14.140625" style="123" customWidth="1"/>
    <col min="3" max="3" width="11.140625" style="123" customWidth="1"/>
    <col min="4" max="5" width="12.140625" style="123" customWidth="1"/>
    <col min="6" max="6" width="13.5703125" style="123" customWidth="1"/>
    <col min="7" max="7" width="14.7109375" style="123" customWidth="1"/>
    <col min="8" max="11" width="16" style="123" customWidth="1"/>
    <col min="12" max="16384" width="9.140625" style="123"/>
  </cols>
  <sheetData>
    <row r="1" spans="1:11" x14ac:dyDescent="0.3">
      <c r="A1" s="390" t="s">
        <v>1946</v>
      </c>
      <c r="B1" s="90"/>
      <c r="C1" s="90"/>
      <c r="D1" s="90"/>
      <c r="E1" s="90"/>
      <c r="F1" s="90"/>
      <c r="G1" s="90"/>
      <c r="H1" s="90"/>
      <c r="I1" s="90"/>
      <c r="J1" s="90"/>
      <c r="K1" s="90"/>
    </row>
    <row r="2" spans="1:11" ht="15" customHeight="1" x14ac:dyDescent="0.3">
      <c r="A2" s="344"/>
      <c r="B2" s="90"/>
      <c r="C2" s="90"/>
      <c r="D2" s="90"/>
      <c r="E2" s="90"/>
      <c r="F2" s="90"/>
      <c r="G2" s="90"/>
      <c r="H2" s="90"/>
      <c r="I2" s="90"/>
      <c r="J2" s="90"/>
      <c r="K2" s="90"/>
    </row>
    <row r="3" spans="1:11" ht="15" customHeight="1" x14ac:dyDescent="0.3">
      <c r="A3" s="113" t="s">
        <v>3143</v>
      </c>
      <c r="B3" s="90"/>
      <c r="C3" s="90"/>
      <c r="D3" s="90"/>
      <c r="E3" s="90"/>
      <c r="F3" s="90"/>
      <c r="G3" s="90"/>
      <c r="H3" s="90"/>
      <c r="I3" s="90"/>
      <c r="J3" s="90"/>
      <c r="K3" s="90"/>
    </row>
    <row r="4" spans="1:11" ht="20.25" customHeight="1" x14ac:dyDescent="0.3">
      <c r="A4" s="90"/>
      <c r="B4" s="90"/>
      <c r="C4" s="90"/>
      <c r="D4" s="90"/>
      <c r="E4" s="90"/>
      <c r="F4" s="90"/>
      <c r="G4" s="90"/>
      <c r="H4" s="90"/>
      <c r="I4" s="90"/>
      <c r="J4" s="90"/>
      <c r="K4" s="90"/>
    </row>
    <row r="5" spans="1:11" ht="54" customHeight="1" x14ac:dyDescent="0.3">
      <c r="A5" s="2339" t="s">
        <v>2126</v>
      </c>
      <c r="B5" s="2425" t="s">
        <v>436</v>
      </c>
      <c r="C5" s="2426"/>
      <c r="D5" s="2309" t="s">
        <v>781</v>
      </c>
      <c r="E5" s="2310"/>
      <c r="F5" s="2310"/>
      <c r="G5" s="2311"/>
      <c r="H5" s="2309" t="s">
        <v>782</v>
      </c>
      <c r="I5" s="2310"/>
      <c r="J5" s="2310"/>
      <c r="K5" s="2311"/>
    </row>
    <row r="6" spans="1:11" ht="60" customHeight="1" x14ac:dyDescent="0.3">
      <c r="A6" s="2424"/>
      <c r="B6" s="2427"/>
      <c r="C6" s="2327"/>
      <c r="D6" s="337">
        <v>2021</v>
      </c>
      <c r="E6" s="337">
        <v>2022</v>
      </c>
      <c r="F6" s="337">
        <v>2023</v>
      </c>
      <c r="G6" s="337">
        <v>2024</v>
      </c>
      <c r="H6" s="337">
        <v>2021</v>
      </c>
      <c r="I6" s="337">
        <v>2022</v>
      </c>
      <c r="J6" s="337">
        <v>2023</v>
      </c>
      <c r="K6" s="337">
        <v>2024</v>
      </c>
    </row>
    <row r="7" spans="1:11" ht="43.5" customHeight="1" x14ac:dyDescent="0.3">
      <c r="A7" s="572">
        <v>5416330</v>
      </c>
      <c r="B7" s="2428" t="s">
        <v>783</v>
      </c>
      <c r="C7" s="2429"/>
      <c r="D7" s="857">
        <v>8286</v>
      </c>
      <c r="E7" s="857">
        <v>9041</v>
      </c>
      <c r="F7" s="1457">
        <v>8249</v>
      </c>
      <c r="G7" s="1457">
        <v>8056</v>
      </c>
      <c r="H7" s="857">
        <v>39977839</v>
      </c>
      <c r="I7" s="857">
        <v>47963073</v>
      </c>
      <c r="J7" s="1457">
        <v>50887504</v>
      </c>
      <c r="K7" s="1457">
        <v>49246731</v>
      </c>
    </row>
    <row r="8" spans="1:11" ht="19.5" x14ac:dyDescent="0.3">
      <c r="A8" s="90" t="s">
        <v>2127</v>
      </c>
      <c r="B8" s="90"/>
      <c r="C8" s="90"/>
      <c r="D8" s="90"/>
      <c r="E8" s="90"/>
      <c r="F8" s="90"/>
      <c r="G8" s="90"/>
      <c r="H8" s="90"/>
      <c r="I8" s="90"/>
      <c r="J8" s="90"/>
      <c r="K8" s="90"/>
    </row>
    <row r="14" spans="1:11" x14ac:dyDescent="0.3">
      <c r="H14" s="123" t="s">
        <v>696</v>
      </c>
    </row>
  </sheetData>
  <mergeCells count="5">
    <mergeCell ref="A5:A6"/>
    <mergeCell ref="B5:C6"/>
    <mergeCell ref="D5:G5"/>
    <mergeCell ref="H5:K5"/>
    <mergeCell ref="B7:C7"/>
  </mergeCells>
  <hyperlinks>
    <hyperlink ref="A1" location="'Table of content'!A1" display="Back to Table of Content"/>
  </hyperlinks>
  <printOptions horizontalCentered="1"/>
  <pageMargins left="0.46" right="0.25" top="0.62" bottom="0.2" header="0.3" footer="0.05"/>
  <pageSetup paperSize="9" scale="9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3"/>
  <sheetViews>
    <sheetView topLeftCell="A16" zoomScaleNormal="100" workbookViewId="0">
      <selection activeCell="M10" sqref="M10"/>
    </sheetView>
  </sheetViews>
  <sheetFormatPr defaultColWidth="9.140625" defaultRowHeight="29.25" customHeight="1" x14ac:dyDescent="0.3"/>
  <cols>
    <col min="1" max="1" width="18.42578125" style="123" customWidth="1"/>
    <col min="2" max="6" width="13.140625" style="123" customWidth="1"/>
    <col min="7" max="7" width="17.140625" style="123" customWidth="1"/>
    <col min="8" max="8" width="17" style="123" customWidth="1"/>
    <col min="9" max="11" width="17.42578125" style="123" customWidth="1"/>
    <col min="12" max="16384" width="9.140625" style="123"/>
  </cols>
  <sheetData>
    <row r="1" spans="1:11" ht="23.25" customHeight="1" x14ac:dyDescent="0.3">
      <c r="A1" s="390" t="s">
        <v>1946</v>
      </c>
      <c r="B1" s="90"/>
      <c r="C1" s="90"/>
      <c r="D1" s="90"/>
      <c r="E1" s="90"/>
      <c r="F1" s="90"/>
      <c r="G1" s="90"/>
      <c r="H1" s="90"/>
      <c r="I1" s="90"/>
      <c r="J1" s="90"/>
      <c r="K1" s="90"/>
    </row>
    <row r="2" spans="1:11" ht="29.25" customHeight="1" x14ac:dyDescent="0.3">
      <c r="A2" s="113" t="s">
        <v>3144</v>
      </c>
      <c r="B2" s="113"/>
      <c r="C2" s="113"/>
      <c r="D2" s="113"/>
      <c r="E2" s="113"/>
      <c r="F2" s="113"/>
      <c r="G2" s="113"/>
      <c r="H2" s="113"/>
      <c r="I2" s="113"/>
      <c r="J2" s="113"/>
      <c r="K2" s="113"/>
    </row>
    <row r="3" spans="1:11" ht="21.75" customHeight="1" x14ac:dyDescent="0.3">
      <c r="A3" s="573"/>
      <c r="B3" s="113"/>
      <c r="C3" s="113"/>
      <c r="D3" s="113"/>
      <c r="E3" s="113"/>
      <c r="F3" s="113"/>
      <c r="G3" s="113"/>
      <c r="H3" s="113"/>
      <c r="I3" s="113"/>
      <c r="J3" s="113"/>
      <c r="K3" s="113"/>
    </row>
    <row r="4" spans="1:11" ht="29.25" customHeight="1" x14ac:dyDescent="0.3">
      <c r="A4" s="2225" t="s">
        <v>784</v>
      </c>
      <c r="B4" s="2082" t="s">
        <v>31</v>
      </c>
      <c r="C4" s="2082"/>
      <c r="D4" s="2082"/>
      <c r="E4" s="2082"/>
      <c r="F4" s="2082"/>
      <c r="G4" s="2082" t="s">
        <v>785</v>
      </c>
      <c r="H4" s="2082"/>
      <c r="I4" s="2082"/>
      <c r="J4" s="2082"/>
      <c r="K4" s="2082"/>
    </row>
    <row r="5" spans="1:11" ht="43.5" customHeight="1" x14ac:dyDescent="0.3">
      <c r="A5" s="2225"/>
      <c r="B5" s="334">
        <v>2020</v>
      </c>
      <c r="C5" s="57">
        <v>2021</v>
      </c>
      <c r="D5" s="57">
        <v>2022</v>
      </c>
      <c r="E5" s="57">
        <v>2023</v>
      </c>
      <c r="F5" s="57">
        <v>2024</v>
      </c>
      <c r="G5" s="1794">
        <v>2020</v>
      </c>
      <c r="H5" s="1794">
        <v>2021</v>
      </c>
      <c r="I5" s="1794">
        <v>2022</v>
      </c>
      <c r="J5" s="1794">
        <v>2023</v>
      </c>
      <c r="K5" s="57">
        <v>2024</v>
      </c>
    </row>
    <row r="6" spans="1:11" ht="34.5" customHeight="1" x14ac:dyDescent="0.3">
      <c r="A6" s="114" t="s">
        <v>754</v>
      </c>
      <c r="B6" s="890">
        <v>11339</v>
      </c>
      <c r="C6" s="890">
        <v>11483</v>
      </c>
      <c r="D6" s="890">
        <v>12066</v>
      </c>
      <c r="E6" s="890">
        <v>12566</v>
      </c>
      <c r="F6" s="890">
        <v>12579</v>
      </c>
      <c r="G6" s="890">
        <v>593832844</v>
      </c>
      <c r="H6" s="890">
        <v>753616538</v>
      </c>
      <c r="I6" s="890">
        <v>869842917</v>
      </c>
      <c r="J6" s="890">
        <v>896082131</v>
      </c>
      <c r="K6" s="890">
        <v>929838772</v>
      </c>
    </row>
    <row r="7" spans="1:11" ht="34.5" customHeight="1" x14ac:dyDescent="0.3">
      <c r="A7" s="114" t="s">
        <v>756</v>
      </c>
      <c r="B7" s="891">
        <v>4001</v>
      </c>
      <c r="C7" s="891">
        <v>5083</v>
      </c>
      <c r="D7" s="891">
        <v>6728</v>
      </c>
      <c r="E7" s="891">
        <v>5968</v>
      </c>
      <c r="F7" s="891">
        <v>5187</v>
      </c>
      <c r="G7" s="891">
        <v>24834901</v>
      </c>
      <c r="H7" s="891">
        <v>36942872</v>
      </c>
      <c r="I7" s="891">
        <v>65505318</v>
      </c>
      <c r="J7" s="891">
        <v>41689052</v>
      </c>
      <c r="K7" s="891">
        <v>42128379</v>
      </c>
    </row>
    <row r="8" spans="1:11" ht="34.5" customHeight="1" x14ac:dyDescent="0.3">
      <c r="A8" s="114" t="s">
        <v>755</v>
      </c>
      <c r="B8" s="891">
        <v>4945</v>
      </c>
      <c r="C8" s="891">
        <v>2180</v>
      </c>
      <c r="D8" s="891">
        <v>1672</v>
      </c>
      <c r="E8" s="891">
        <v>3127</v>
      </c>
      <c r="F8" s="891">
        <v>3522</v>
      </c>
      <c r="G8" s="891">
        <v>41826878</v>
      </c>
      <c r="H8" s="891">
        <v>20077430</v>
      </c>
      <c r="I8" s="891">
        <v>15933590</v>
      </c>
      <c r="J8" s="891">
        <v>31160623</v>
      </c>
      <c r="K8" s="891">
        <v>38604847</v>
      </c>
    </row>
    <row r="9" spans="1:11" ht="34.5" customHeight="1" x14ac:dyDescent="0.3">
      <c r="A9" s="114" t="s">
        <v>786</v>
      </c>
      <c r="B9" s="892">
        <v>491</v>
      </c>
      <c r="C9" s="892">
        <v>366</v>
      </c>
      <c r="D9" s="892">
        <v>380</v>
      </c>
      <c r="E9" s="892">
        <v>356</v>
      </c>
      <c r="F9" s="892">
        <v>312</v>
      </c>
      <c r="G9" s="892">
        <v>260060</v>
      </c>
      <c r="H9" s="892">
        <v>239227</v>
      </c>
      <c r="I9" s="892">
        <v>265966</v>
      </c>
      <c r="J9" s="892">
        <v>276343</v>
      </c>
      <c r="K9" s="892">
        <v>303398</v>
      </c>
    </row>
    <row r="10" spans="1:11" ht="34.5" customHeight="1" x14ac:dyDescent="0.3">
      <c r="A10" s="574" t="s">
        <v>787</v>
      </c>
      <c r="B10" s="893">
        <v>0</v>
      </c>
      <c r="C10" s="893">
        <v>0</v>
      </c>
      <c r="D10" s="893">
        <v>0</v>
      </c>
      <c r="E10" s="893">
        <v>0</v>
      </c>
      <c r="F10" s="893">
        <v>0</v>
      </c>
      <c r="G10" s="893">
        <v>0</v>
      </c>
      <c r="H10" s="893">
        <v>0</v>
      </c>
      <c r="I10" s="893">
        <v>0</v>
      </c>
      <c r="J10" s="893">
        <v>0</v>
      </c>
      <c r="K10" s="893">
        <v>0</v>
      </c>
    </row>
    <row r="11" spans="1:11" ht="34.5" customHeight="1" x14ac:dyDescent="0.3">
      <c r="A11" s="575" t="s">
        <v>7</v>
      </c>
      <c r="B11" s="894">
        <v>20776</v>
      </c>
      <c r="C11" s="894">
        <v>19112</v>
      </c>
      <c r="D11" s="894">
        <v>20846</v>
      </c>
      <c r="E11" s="894">
        <v>22017</v>
      </c>
      <c r="F11" s="894">
        <v>21600</v>
      </c>
      <c r="G11" s="894">
        <v>660754683</v>
      </c>
      <c r="H11" s="894">
        <v>810876067</v>
      </c>
      <c r="I11" s="894">
        <v>951547791</v>
      </c>
      <c r="J11" s="894">
        <v>969208149</v>
      </c>
      <c r="K11" s="894">
        <v>1010875396</v>
      </c>
    </row>
    <row r="12" spans="1:11" ht="29.25" customHeight="1" x14ac:dyDescent="0.3">
      <c r="A12" s="90" t="s">
        <v>727</v>
      </c>
      <c r="B12" s="90"/>
      <c r="C12" s="90"/>
      <c r="D12" s="90"/>
      <c r="E12" s="90"/>
      <c r="F12" s="90"/>
      <c r="G12" s="576"/>
      <c r="H12" s="576"/>
      <c r="I12" s="576"/>
    </row>
    <row r="13" spans="1:11" ht="29.25" customHeight="1" x14ac:dyDescent="0.3">
      <c r="A13" s="2"/>
      <c r="B13" s="571"/>
      <c r="C13" s="90"/>
      <c r="D13" s="90"/>
      <c r="E13" s="90"/>
    </row>
  </sheetData>
  <mergeCells count="3">
    <mergeCell ref="A4:A5"/>
    <mergeCell ref="B4:F4"/>
    <mergeCell ref="G4:K4"/>
  </mergeCells>
  <hyperlinks>
    <hyperlink ref="A1" location="'Table of content'!A1" display="Back to Table of Content"/>
  </hyperlinks>
  <printOptions horizontalCentered="1"/>
  <pageMargins left="0.43" right="0.25" top="0.61" bottom="0.41" header="0.25" footer="0.27"/>
  <pageSetup paperSize="9" scale="7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L16"/>
  <sheetViews>
    <sheetView topLeftCell="A10" zoomScaleNormal="100" workbookViewId="0">
      <selection activeCell="K16" sqref="K16"/>
    </sheetView>
  </sheetViews>
  <sheetFormatPr defaultColWidth="9.140625" defaultRowHeight="36.75" customHeight="1" x14ac:dyDescent="0.3"/>
  <cols>
    <col min="1" max="1" width="21" style="289" customWidth="1"/>
    <col min="2" max="2" width="10" style="289" customWidth="1"/>
    <col min="3" max="3" width="10.5703125" style="289" customWidth="1"/>
    <col min="4" max="4" width="9.85546875" style="289" customWidth="1"/>
    <col min="5" max="5" width="10.85546875" style="289" customWidth="1"/>
    <col min="6" max="6" width="11.7109375" style="289" customWidth="1"/>
    <col min="7" max="7" width="14.7109375" style="289" customWidth="1"/>
    <col min="8" max="8" width="16.42578125" style="289" customWidth="1"/>
    <col min="9" max="9" width="17.140625" style="289" customWidth="1"/>
    <col min="10" max="10" width="16.42578125" style="289" customWidth="1"/>
    <col min="11" max="11" width="17.42578125" style="289" customWidth="1"/>
    <col min="12" max="12" width="9" style="289" customWidth="1"/>
    <col min="13" max="213" width="9.140625" style="289"/>
    <col min="214" max="214" width="17.28515625" style="289" customWidth="1"/>
    <col min="215" max="217" width="12.140625" style="289" customWidth="1"/>
    <col min="218" max="218" width="12.28515625" style="289" customWidth="1"/>
    <col min="219" max="219" width="11.140625" style="289" customWidth="1"/>
    <col min="220" max="220" width="19.140625" style="289" customWidth="1"/>
    <col min="221" max="221" width="19.28515625" style="289" customWidth="1"/>
    <col min="222" max="222" width="19.140625" style="289" customWidth="1"/>
    <col min="223" max="223" width="19.7109375" style="289" customWidth="1"/>
    <col min="224" max="224" width="18.7109375" style="289" customWidth="1"/>
    <col min="225" max="225" width="8" style="289" customWidth="1"/>
    <col min="226" max="16384" width="9.140625" style="289"/>
  </cols>
  <sheetData>
    <row r="1" spans="1:12" ht="27" customHeight="1" x14ac:dyDescent="0.3">
      <c r="A1" s="390" t="s">
        <v>1946</v>
      </c>
      <c r="B1" s="90"/>
      <c r="C1" s="90"/>
      <c r="D1" s="90"/>
      <c r="E1" s="90"/>
      <c r="F1" s="90"/>
      <c r="G1" s="90"/>
      <c r="H1" s="90"/>
      <c r="I1" s="90"/>
      <c r="J1" s="90"/>
      <c r="K1" s="90"/>
      <c r="L1" s="290"/>
    </row>
    <row r="2" spans="1:12" ht="36.75" customHeight="1" x14ac:dyDescent="0.3">
      <c r="A2" s="577" t="s">
        <v>3145</v>
      </c>
      <c r="B2" s="278"/>
      <c r="C2" s="113"/>
      <c r="D2" s="113"/>
      <c r="E2" s="113"/>
      <c r="F2" s="113"/>
      <c r="G2" s="868"/>
      <c r="H2" s="113"/>
      <c r="I2" s="113"/>
      <c r="J2" s="113"/>
      <c r="K2" s="113"/>
      <c r="L2" s="290"/>
    </row>
    <row r="3" spans="1:12" ht="22.5" customHeight="1" x14ac:dyDescent="0.3">
      <c r="A3" s="573"/>
      <c r="B3" s="113"/>
      <c r="C3" s="113"/>
      <c r="D3" s="113"/>
      <c r="E3" s="113"/>
      <c r="F3" s="113"/>
      <c r="G3" s="113"/>
      <c r="H3" s="113"/>
      <c r="I3" s="113"/>
      <c r="J3" s="113"/>
      <c r="K3" s="113"/>
      <c r="L3" s="290"/>
    </row>
    <row r="4" spans="1:12" ht="33.75" customHeight="1" x14ac:dyDescent="0.3">
      <c r="A4" s="2225" t="s">
        <v>788</v>
      </c>
      <c r="B4" s="2175" t="s">
        <v>31</v>
      </c>
      <c r="C4" s="2176"/>
      <c r="D4" s="2176"/>
      <c r="E4" s="2176"/>
      <c r="F4" s="2177"/>
      <c r="G4" s="2078" t="s">
        <v>789</v>
      </c>
      <c r="H4" s="2078"/>
      <c r="I4" s="2078"/>
      <c r="J4" s="2078"/>
      <c r="K4" s="2079"/>
      <c r="L4" s="290"/>
    </row>
    <row r="5" spans="1:12" ht="27" customHeight="1" x14ac:dyDescent="0.3">
      <c r="A5" s="2225"/>
      <c r="B5" s="1016">
        <v>2020</v>
      </c>
      <c r="C5" s="1016">
        <v>2021</v>
      </c>
      <c r="D5" s="1016">
        <v>2022</v>
      </c>
      <c r="E5" s="1799">
        <v>2023</v>
      </c>
      <c r="F5" s="1805">
        <v>2024</v>
      </c>
      <c r="G5" s="1803">
        <v>2020</v>
      </c>
      <c r="H5" s="1016">
        <v>2021</v>
      </c>
      <c r="I5" s="1016">
        <v>2022</v>
      </c>
      <c r="J5" s="1016">
        <v>2023</v>
      </c>
      <c r="K5" s="1016">
        <v>2024</v>
      </c>
      <c r="L5" s="290"/>
    </row>
    <row r="6" spans="1:12" ht="39.75" customHeight="1" x14ac:dyDescent="0.3">
      <c r="A6" s="269" t="s">
        <v>790</v>
      </c>
      <c r="B6" s="1583">
        <v>10827</v>
      </c>
      <c r="C6" s="1583">
        <v>14639</v>
      </c>
      <c r="D6" s="1583">
        <v>11878</v>
      </c>
      <c r="E6" s="1800">
        <v>15097</v>
      </c>
      <c r="F6" s="1582">
        <v>14623</v>
      </c>
      <c r="G6" s="1583">
        <v>1289623845</v>
      </c>
      <c r="H6" s="1582">
        <v>2023818305</v>
      </c>
      <c r="I6" s="1582">
        <v>2136621955</v>
      </c>
      <c r="J6" s="1582">
        <v>3999334788</v>
      </c>
      <c r="K6" s="1582">
        <v>4766573186</v>
      </c>
      <c r="L6" s="290"/>
    </row>
    <row r="7" spans="1:12" ht="39.75" customHeight="1" x14ac:dyDescent="0.3">
      <c r="A7" s="114" t="s">
        <v>791</v>
      </c>
      <c r="B7" s="1584">
        <v>873</v>
      </c>
      <c r="C7" s="1584">
        <v>1438</v>
      </c>
      <c r="D7" s="1584">
        <v>1472</v>
      </c>
      <c r="E7" s="1801">
        <v>766</v>
      </c>
      <c r="F7" s="892">
        <v>11073</v>
      </c>
      <c r="G7" s="1584">
        <v>6962956</v>
      </c>
      <c r="H7" s="892">
        <v>15348630</v>
      </c>
      <c r="I7" s="892">
        <v>19221089</v>
      </c>
      <c r="J7" s="892">
        <v>15580822</v>
      </c>
      <c r="K7" s="892">
        <v>28927559</v>
      </c>
      <c r="L7" s="290"/>
    </row>
    <row r="8" spans="1:12" ht="39.75" customHeight="1" x14ac:dyDescent="0.3">
      <c r="A8" s="114" t="s">
        <v>792</v>
      </c>
      <c r="B8" s="1584">
        <v>158</v>
      </c>
      <c r="C8" s="1584">
        <v>321</v>
      </c>
      <c r="D8" s="1584">
        <v>197</v>
      </c>
      <c r="E8" s="1801">
        <v>184</v>
      </c>
      <c r="F8" s="892">
        <v>194</v>
      </c>
      <c r="G8" s="1584">
        <v>200952</v>
      </c>
      <c r="H8" s="892">
        <v>830751</v>
      </c>
      <c r="I8" s="892">
        <v>820364</v>
      </c>
      <c r="J8" s="892">
        <v>761012</v>
      </c>
      <c r="K8" s="892">
        <v>844173</v>
      </c>
      <c r="L8" s="290"/>
    </row>
    <row r="9" spans="1:12" ht="39.75" customHeight="1" x14ac:dyDescent="0.3">
      <c r="A9" s="114" t="s">
        <v>2650</v>
      </c>
      <c r="B9" s="1584">
        <v>21</v>
      </c>
      <c r="C9" s="1584">
        <v>19</v>
      </c>
      <c r="D9" s="1584">
        <v>19</v>
      </c>
      <c r="E9" s="1801">
        <v>18</v>
      </c>
      <c r="F9" s="892">
        <v>99</v>
      </c>
      <c r="G9" s="1584">
        <v>32000</v>
      </c>
      <c r="H9" s="892">
        <v>41400</v>
      </c>
      <c r="I9" s="892">
        <v>49000</v>
      </c>
      <c r="J9" s="892">
        <v>49500</v>
      </c>
      <c r="K9" s="892">
        <v>289600</v>
      </c>
      <c r="L9" s="290"/>
    </row>
    <row r="10" spans="1:12" ht="39.75" customHeight="1" x14ac:dyDescent="0.3">
      <c r="A10" s="114" t="s">
        <v>2651</v>
      </c>
      <c r="B10" s="1584">
        <v>22</v>
      </c>
      <c r="C10" s="1584">
        <v>13</v>
      </c>
      <c r="D10" s="1584">
        <v>0</v>
      </c>
      <c r="E10" s="1801">
        <v>14</v>
      </c>
      <c r="F10" s="892">
        <v>16</v>
      </c>
      <c r="G10" s="1584">
        <v>2379303</v>
      </c>
      <c r="H10" s="892">
        <v>1833941</v>
      </c>
      <c r="I10" s="892">
        <v>0</v>
      </c>
      <c r="J10" s="892">
        <v>1242141</v>
      </c>
      <c r="K10" s="892">
        <v>681837</v>
      </c>
      <c r="L10" s="290"/>
    </row>
    <row r="11" spans="1:12" ht="39.75" customHeight="1" x14ac:dyDescent="0.3">
      <c r="A11" s="114" t="s">
        <v>793</v>
      </c>
      <c r="B11" s="1584">
        <v>0</v>
      </c>
      <c r="C11" s="1584">
        <v>0</v>
      </c>
      <c r="D11" s="1584">
        <v>1</v>
      </c>
      <c r="E11" s="1801">
        <v>0</v>
      </c>
      <c r="F11" s="892">
        <v>2</v>
      </c>
      <c r="G11" s="1584">
        <v>0</v>
      </c>
      <c r="H11" s="892">
        <v>0</v>
      </c>
      <c r="I11" s="892">
        <v>8000</v>
      </c>
      <c r="J11" s="892">
        <v>0</v>
      </c>
      <c r="K11" s="892">
        <v>7000</v>
      </c>
      <c r="L11" s="290"/>
    </row>
    <row r="12" spans="1:12" ht="39.75" customHeight="1" x14ac:dyDescent="0.3">
      <c r="A12" s="114" t="s">
        <v>794</v>
      </c>
      <c r="B12" s="1585">
        <v>26</v>
      </c>
      <c r="C12" s="1585">
        <v>3</v>
      </c>
      <c r="D12" s="1585">
        <v>3</v>
      </c>
      <c r="E12" s="1801">
        <v>43</v>
      </c>
      <c r="F12" s="892">
        <v>72</v>
      </c>
      <c r="G12" s="1584">
        <v>2391367</v>
      </c>
      <c r="H12" s="892">
        <v>11534</v>
      </c>
      <c r="I12" s="892">
        <v>27691</v>
      </c>
      <c r="J12" s="892">
        <v>138477</v>
      </c>
      <c r="K12" s="892">
        <v>1531</v>
      </c>
      <c r="L12" s="290"/>
    </row>
    <row r="13" spans="1:12" ht="39.75" customHeight="1" x14ac:dyDescent="0.3">
      <c r="A13" s="337" t="s">
        <v>7</v>
      </c>
      <c r="B13" s="1586">
        <v>11927</v>
      </c>
      <c r="C13" s="1586">
        <v>16433</v>
      </c>
      <c r="D13" s="1586">
        <v>13570</v>
      </c>
      <c r="E13" s="1802">
        <v>16122</v>
      </c>
      <c r="F13" s="1806">
        <v>26079</v>
      </c>
      <c r="G13" s="1804">
        <v>1301590423</v>
      </c>
      <c r="H13" s="1587">
        <v>2041886582</v>
      </c>
      <c r="I13" s="1587">
        <v>2156750121</v>
      </c>
      <c r="J13" s="1586">
        <v>4017106740</v>
      </c>
      <c r="K13" s="1586">
        <v>4797324886</v>
      </c>
      <c r="L13" s="290"/>
    </row>
    <row r="14" spans="1:12" ht="33.75" customHeight="1" x14ac:dyDescent="0.3">
      <c r="A14" s="90" t="s">
        <v>795</v>
      </c>
      <c r="B14" s="90"/>
      <c r="C14" s="90"/>
      <c r="D14" s="90"/>
      <c r="E14" s="90"/>
      <c r="F14" s="90"/>
      <c r="G14" s="576"/>
      <c r="H14" s="576"/>
      <c r="I14" s="576"/>
      <c r="J14" s="576"/>
      <c r="K14" s="576"/>
    </row>
    <row r="15" spans="1:12" ht="36.75" customHeight="1" x14ac:dyDescent="0.3">
      <c r="J15" s="290"/>
    </row>
    <row r="16" spans="1:12" ht="36.75" customHeight="1" x14ac:dyDescent="0.3">
      <c r="J16" s="290"/>
    </row>
  </sheetData>
  <mergeCells count="3">
    <mergeCell ref="A4:A5"/>
    <mergeCell ref="B4:F4"/>
    <mergeCell ref="G4:K4"/>
  </mergeCells>
  <hyperlinks>
    <hyperlink ref="A1" location="'Table of content'!A1" display="Back to Table of Content"/>
  </hyperlinks>
  <printOptions horizontalCentered="1"/>
  <pageMargins left="0.21" right="0.17" top="0.54" bottom="0.43"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47"/>
  <sheetViews>
    <sheetView zoomScaleNormal="100" workbookViewId="0"/>
  </sheetViews>
  <sheetFormatPr defaultColWidth="9.140625" defaultRowHeight="15" x14ac:dyDescent="0.25"/>
  <sheetData>
    <row r="1" spans="1:1" ht="15.75" x14ac:dyDescent="0.25">
      <c r="A1" s="344" t="s">
        <v>1946</v>
      </c>
    </row>
    <row r="5" spans="1:1" ht="36" customHeight="1" x14ac:dyDescent="0.25">
      <c r="A5" s="325" t="s">
        <v>2243</v>
      </c>
    </row>
    <row r="44" spans="1:1" ht="15.75" x14ac:dyDescent="0.25">
      <c r="A44" s="171" t="s">
        <v>2008</v>
      </c>
    </row>
    <row r="47" spans="1:1" ht="63" customHeight="1" x14ac:dyDescent="0.25"/>
  </sheetData>
  <hyperlinks>
    <hyperlink ref="A1" location="'Table of content'!A1" display="Back to Table of Content"/>
  </hyperlinks>
  <pageMargins left="0.7" right="0.31" top="0.75" bottom="0.75" header="0.3" footer="0.3"/>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34"/>
  <sheetViews>
    <sheetView topLeftCell="A25" zoomScaleNormal="100" workbookViewId="0"/>
  </sheetViews>
  <sheetFormatPr defaultColWidth="9.140625" defaultRowHeight="15.75" x14ac:dyDescent="0.25"/>
  <cols>
    <col min="1" max="1" width="31.7109375" style="90" customWidth="1"/>
    <col min="2" max="2" width="24.85546875" style="90" customWidth="1"/>
    <col min="3" max="3" width="32.5703125" style="90" customWidth="1"/>
    <col min="4" max="16384" width="9.140625" style="90"/>
  </cols>
  <sheetData>
    <row r="1" spans="1:5" x14ac:dyDescent="0.25">
      <c r="A1" s="390" t="s">
        <v>1946</v>
      </c>
    </row>
    <row r="2" spans="1:5" ht="33" customHeight="1" x14ac:dyDescent="0.25">
      <c r="A2" s="2430" t="s">
        <v>2348</v>
      </c>
      <c r="B2" s="2430"/>
      <c r="C2" s="2430"/>
      <c r="D2" s="124"/>
      <c r="E2" s="124"/>
    </row>
    <row r="3" spans="1:5" ht="9.75" customHeight="1" x14ac:dyDescent="0.25"/>
    <row r="4" spans="1:5" ht="37.5" x14ac:dyDescent="0.25">
      <c r="A4" s="337" t="s">
        <v>796</v>
      </c>
      <c r="B4" s="337" t="s">
        <v>797</v>
      </c>
      <c r="C4" s="578" t="s">
        <v>798</v>
      </c>
    </row>
    <row r="5" spans="1:5" ht="24.75" customHeight="1" x14ac:dyDescent="0.25">
      <c r="A5" s="114" t="s">
        <v>799</v>
      </c>
      <c r="B5" s="114" t="s">
        <v>800</v>
      </c>
      <c r="C5" s="404">
        <v>6.4247962812480015</v>
      </c>
    </row>
    <row r="6" spans="1:5" ht="24.75" customHeight="1" x14ac:dyDescent="0.25">
      <c r="A6" s="114" t="s">
        <v>464</v>
      </c>
      <c r="B6" s="114" t="s">
        <v>801</v>
      </c>
      <c r="C6" s="404">
        <v>21.810466943999998</v>
      </c>
    </row>
    <row r="7" spans="1:5" ht="24.75" customHeight="1" x14ac:dyDescent="0.25">
      <c r="A7" s="114" t="s">
        <v>802</v>
      </c>
      <c r="B7" s="114" t="s">
        <v>803</v>
      </c>
      <c r="C7" s="404">
        <v>44.502614352000002</v>
      </c>
    </row>
    <row r="8" spans="1:5" ht="24.75" customHeight="1" x14ac:dyDescent="0.25">
      <c r="A8" s="114" t="s">
        <v>799</v>
      </c>
      <c r="B8" s="114" t="s">
        <v>804</v>
      </c>
      <c r="C8" s="404">
        <v>27.716792544000004</v>
      </c>
    </row>
    <row r="9" spans="1:5" ht="24.75" customHeight="1" x14ac:dyDescent="0.25">
      <c r="A9" s="114" t="s">
        <v>805</v>
      </c>
      <c r="B9" s="114" t="s">
        <v>806</v>
      </c>
      <c r="C9" s="404">
        <v>7.8996466944000003</v>
      </c>
    </row>
    <row r="10" spans="1:5" ht="24.75" customHeight="1" x14ac:dyDescent="0.25">
      <c r="A10" s="114" t="s">
        <v>807</v>
      </c>
      <c r="B10" s="114" t="s">
        <v>806</v>
      </c>
      <c r="C10" s="404">
        <v>1.4668235135999999</v>
      </c>
    </row>
    <row r="11" spans="1:5" ht="24.75" customHeight="1" x14ac:dyDescent="0.25">
      <c r="A11" s="114" t="s">
        <v>808</v>
      </c>
      <c r="B11" s="114" t="s">
        <v>809</v>
      </c>
      <c r="C11" s="404">
        <v>1.6946001792000001</v>
      </c>
    </row>
    <row r="12" spans="1:5" ht="24.75" customHeight="1" x14ac:dyDescent="0.25">
      <c r="A12" s="114" t="s">
        <v>810</v>
      </c>
      <c r="B12" s="114" t="s">
        <v>811</v>
      </c>
      <c r="C12" s="404">
        <v>63.095867516159991</v>
      </c>
    </row>
    <row r="13" spans="1:5" ht="24.75" customHeight="1" x14ac:dyDescent="0.25">
      <c r="A13" s="114" t="s">
        <v>812</v>
      </c>
      <c r="B13" s="114" t="s">
        <v>813</v>
      </c>
      <c r="C13" s="404">
        <v>74.102135040000022</v>
      </c>
    </row>
    <row r="14" spans="1:5" ht="24.75" customHeight="1" x14ac:dyDescent="0.25">
      <c r="A14" s="114" t="s">
        <v>464</v>
      </c>
      <c r="B14" s="114" t="s">
        <v>814</v>
      </c>
      <c r="C14" s="404">
        <v>21.208462848</v>
      </c>
    </row>
    <row r="15" spans="1:5" ht="24.75" customHeight="1" x14ac:dyDescent="0.25">
      <c r="A15" s="114" t="s">
        <v>84</v>
      </c>
      <c r="B15" s="114" t="s">
        <v>815</v>
      </c>
      <c r="C15" s="404">
        <v>115.07234226912001</v>
      </c>
    </row>
    <row r="16" spans="1:5" ht="24.75" customHeight="1" x14ac:dyDescent="0.25">
      <c r="A16" s="114" t="s">
        <v>816</v>
      </c>
      <c r="B16" s="114" t="s">
        <v>817</v>
      </c>
      <c r="C16" s="404">
        <v>113.30597759999999</v>
      </c>
    </row>
    <row r="17" spans="1:3" ht="24.75" customHeight="1" x14ac:dyDescent="0.25">
      <c r="A17" s="114" t="s">
        <v>818</v>
      </c>
      <c r="B17" s="114" t="s">
        <v>819</v>
      </c>
      <c r="C17" s="404">
        <v>56.372851584000003</v>
      </c>
    </row>
    <row r="18" spans="1:3" ht="24.75" customHeight="1" x14ac:dyDescent="0.25">
      <c r="A18" s="114" t="s">
        <v>820</v>
      </c>
      <c r="B18" s="114" t="s">
        <v>821</v>
      </c>
      <c r="C18" s="404">
        <v>13.581445824000003</v>
      </c>
    </row>
    <row r="19" spans="1:3" ht="24.75" customHeight="1" x14ac:dyDescent="0.25">
      <c r="A19" s="114" t="s">
        <v>822</v>
      </c>
      <c r="B19" s="114" t="s">
        <v>823</v>
      </c>
      <c r="C19" s="404">
        <v>35.454268512000006</v>
      </c>
    </row>
    <row r="20" spans="1:3" ht="24.75" customHeight="1" x14ac:dyDescent="0.25">
      <c r="A20" s="114" t="s">
        <v>824</v>
      </c>
      <c r="B20" s="114" t="s">
        <v>825</v>
      </c>
      <c r="C20" s="404">
        <v>14.459781312</v>
      </c>
    </row>
    <row r="21" spans="1:3" ht="24.75" customHeight="1" x14ac:dyDescent="0.25">
      <c r="A21" s="114" t="s">
        <v>826</v>
      </c>
      <c r="B21" s="114" t="s">
        <v>827</v>
      </c>
      <c r="C21" s="404">
        <v>54.222987599999996</v>
      </c>
    </row>
    <row r="22" spans="1:3" ht="24.75" customHeight="1" x14ac:dyDescent="0.25">
      <c r="A22" s="114" t="s">
        <v>828</v>
      </c>
      <c r="B22" s="114" t="s">
        <v>829</v>
      </c>
      <c r="C22" s="404">
        <v>11.701175976</v>
      </c>
    </row>
    <row r="23" spans="1:3" ht="24.75" customHeight="1" x14ac:dyDescent="0.25">
      <c r="A23" s="114" t="s">
        <v>830</v>
      </c>
      <c r="B23" s="114" t="s">
        <v>831</v>
      </c>
      <c r="C23" s="404">
        <v>19.091744928000001</v>
      </c>
    </row>
    <row r="24" spans="1:3" ht="24.75" customHeight="1" x14ac:dyDescent="0.25">
      <c r="A24" s="114" t="s">
        <v>832</v>
      </c>
      <c r="B24" s="114" t="s">
        <v>833</v>
      </c>
      <c r="C24" s="404">
        <v>14.301398400000002</v>
      </c>
    </row>
    <row r="25" spans="1:3" ht="24.75" customHeight="1" x14ac:dyDescent="0.25">
      <c r="A25" s="114" t="s">
        <v>456</v>
      </c>
      <c r="B25" s="114" t="s">
        <v>834</v>
      </c>
      <c r="C25" s="404">
        <v>17.576896671999997</v>
      </c>
    </row>
    <row r="26" spans="1:3" ht="24.75" customHeight="1" x14ac:dyDescent="0.25">
      <c r="A26" s="114" t="s">
        <v>835</v>
      </c>
      <c r="B26" s="114" t="s">
        <v>836</v>
      </c>
      <c r="C26" s="404">
        <v>14.186936160000002</v>
      </c>
    </row>
    <row r="27" spans="1:3" ht="24.75" customHeight="1" x14ac:dyDescent="0.25">
      <c r="A27" s="114" t="s">
        <v>837</v>
      </c>
      <c r="B27" s="114" t="s">
        <v>838</v>
      </c>
      <c r="C27" s="404">
        <v>23.405820479999999</v>
      </c>
    </row>
    <row r="28" spans="1:3" ht="24.75" customHeight="1" x14ac:dyDescent="0.25">
      <c r="A28" s="114" t="s">
        <v>839</v>
      </c>
      <c r="B28" s="114" t="s">
        <v>840</v>
      </c>
      <c r="C28" s="404">
        <v>11.735269632000001</v>
      </c>
    </row>
    <row r="29" spans="1:3" ht="24.75" customHeight="1" x14ac:dyDescent="0.25">
      <c r="A29" s="114" t="s">
        <v>463</v>
      </c>
      <c r="B29" s="114" t="s">
        <v>841</v>
      </c>
      <c r="C29" s="404">
        <v>6.553870453440001</v>
      </c>
    </row>
    <row r="30" spans="1:3" ht="24.75" customHeight="1" x14ac:dyDescent="0.25">
      <c r="A30" s="114" t="s">
        <v>842</v>
      </c>
      <c r="B30" s="114" t="s">
        <v>843</v>
      </c>
      <c r="C30" s="404">
        <v>17.315970048000001</v>
      </c>
    </row>
    <row r="31" spans="1:3" ht="24.75" customHeight="1" x14ac:dyDescent="0.25">
      <c r="A31" s="574" t="s">
        <v>844</v>
      </c>
      <c r="B31" s="574" t="s">
        <v>845</v>
      </c>
      <c r="C31" s="579">
        <v>5.617998720000001</v>
      </c>
    </row>
    <row r="32" spans="1:3" x14ac:dyDescent="0.25">
      <c r="A32" s="322" t="s">
        <v>846</v>
      </c>
    </row>
    <row r="33" spans="1:3" ht="18" customHeight="1" x14ac:dyDescent="0.25">
      <c r="A33" s="2431" t="s">
        <v>2128</v>
      </c>
      <c r="B33" s="2431"/>
      <c r="C33" s="2431"/>
    </row>
    <row r="34" spans="1:3" ht="54" customHeight="1" x14ac:dyDescent="0.25">
      <c r="A34" s="2431" t="s">
        <v>2129</v>
      </c>
      <c r="B34" s="2431"/>
      <c r="C34" s="2431"/>
    </row>
  </sheetData>
  <mergeCells count="3">
    <mergeCell ref="A2:C2"/>
    <mergeCell ref="A33:C33"/>
    <mergeCell ref="A34:C34"/>
  </mergeCells>
  <hyperlinks>
    <hyperlink ref="A1" location="'Table of content'!A1" display="Back to Table of Content"/>
  </hyperlinks>
  <printOptions horizontalCentered="1"/>
  <pageMargins left="0.55000000000000004" right="0.45" top="0.55000000000000004" bottom="0.15" header="0.28000000000000003" footer="0.05"/>
  <pageSetup paperSize="9" scale="95"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E21"/>
  <sheetViews>
    <sheetView topLeftCell="A7" zoomScaleNormal="100" workbookViewId="0">
      <selection activeCell="H5" sqref="H5"/>
    </sheetView>
  </sheetViews>
  <sheetFormatPr defaultRowHeight="15" x14ac:dyDescent="0.25"/>
  <cols>
    <col min="1" max="1" width="25.140625" customWidth="1"/>
    <col min="2" max="2" width="31" customWidth="1"/>
    <col min="4" max="4" width="16.5703125" customWidth="1"/>
    <col min="5" max="5" width="16.140625" customWidth="1"/>
  </cols>
  <sheetData>
    <row r="1" spans="1:5" ht="26.25" customHeight="1" x14ac:dyDescent="0.25">
      <c r="A1" s="390" t="s">
        <v>1946</v>
      </c>
      <c r="B1" s="182"/>
      <c r="C1" s="182"/>
    </row>
    <row r="2" spans="1:5" ht="32.25" customHeight="1" x14ac:dyDescent="0.25">
      <c r="A2" s="2432" t="s">
        <v>3217</v>
      </c>
      <c r="B2" s="2432"/>
      <c r="C2" s="2432"/>
      <c r="E2" s="1575"/>
    </row>
    <row r="3" spans="1:5" ht="18" customHeight="1" x14ac:dyDescent="0.25">
      <c r="A3" s="91"/>
      <c r="B3" s="103" t="s">
        <v>2652</v>
      </c>
      <c r="C3" s="91"/>
    </row>
    <row r="4" spans="1:5" ht="53.25" customHeight="1" x14ac:dyDescent="0.25">
      <c r="A4" s="337" t="s">
        <v>16</v>
      </c>
      <c r="B4" s="336" t="s">
        <v>204</v>
      </c>
      <c r="C4" s="91"/>
    </row>
    <row r="5" spans="1:5" ht="32.25" customHeight="1" x14ac:dyDescent="0.25">
      <c r="A5" s="580">
        <v>2015</v>
      </c>
      <c r="B5" s="1284">
        <v>4737923</v>
      </c>
      <c r="C5" s="91"/>
    </row>
    <row r="6" spans="1:5" ht="32.25" customHeight="1" x14ac:dyDescent="0.25">
      <c r="A6" s="580">
        <v>2016</v>
      </c>
      <c r="B6" s="1284">
        <v>6095850</v>
      </c>
      <c r="C6" s="91"/>
    </row>
    <row r="7" spans="1:5" ht="32.25" customHeight="1" x14ac:dyDescent="0.25">
      <c r="A7" s="580">
        <v>2017</v>
      </c>
      <c r="B7" s="1284">
        <v>6401568</v>
      </c>
      <c r="C7" s="91"/>
    </row>
    <row r="8" spans="1:5" ht="32.25" customHeight="1" x14ac:dyDescent="0.25">
      <c r="A8" s="580">
        <v>2018</v>
      </c>
      <c r="B8" s="1284">
        <v>4527278</v>
      </c>
      <c r="C8" s="91"/>
    </row>
    <row r="9" spans="1:5" ht="32.25" customHeight="1" x14ac:dyDescent="0.25">
      <c r="A9" s="580">
        <v>2019</v>
      </c>
      <c r="B9" s="1284" t="s">
        <v>1869</v>
      </c>
      <c r="C9" s="91"/>
    </row>
    <row r="10" spans="1:5" ht="32.25" customHeight="1" x14ac:dyDescent="0.25">
      <c r="A10" s="580" t="s">
        <v>2351</v>
      </c>
      <c r="B10" s="1284">
        <v>640000</v>
      </c>
      <c r="C10" s="91"/>
    </row>
    <row r="11" spans="1:5" ht="32.25" customHeight="1" x14ac:dyDescent="0.25">
      <c r="A11" s="580" t="s">
        <v>2274</v>
      </c>
      <c r="B11" s="1284">
        <v>668762</v>
      </c>
      <c r="C11" s="91"/>
    </row>
    <row r="12" spans="1:5" ht="32.25" customHeight="1" x14ac:dyDescent="0.25">
      <c r="A12" s="1798" t="s">
        <v>2436</v>
      </c>
      <c r="B12" s="1284">
        <v>711005</v>
      </c>
      <c r="C12" s="91"/>
    </row>
    <row r="13" spans="1:5" ht="32.25" customHeight="1" x14ac:dyDescent="0.25">
      <c r="A13" s="580">
        <v>2023</v>
      </c>
      <c r="B13" s="580">
        <v>821971</v>
      </c>
      <c r="C13" s="91"/>
    </row>
    <row r="14" spans="1:5" ht="32.25" customHeight="1" x14ac:dyDescent="0.25">
      <c r="A14" s="490">
        <v>2024</v>
      </c>
      <c r="B14" s="1283">
        <v>919976</v>
      </c>
      <c r="C14" s="867"/>
    </row>
    <row r="15" spans="1:5" ht="15.75" x14ac:dyDescent="0.25">
      <c r="A15" s="90" t="s">
        <v>849</v>
      </c>
      <c r="B15" s="171"/>
      <c r="C15" s="182"/>
    </row>
    <row r="16" spans="1:5" ht="6.75" customHeight="1" x14ac:dyDescent="0.25">
      <c r="A16" s="2006"/>
      <c r="B16" s="2006"/>
      <c r="C16" s="182"/>
    </row>
    <row r="17" spans="1:5" ht="62.25" customHeight="1" x14ac:dyDescent="0.25">
      <c r="A17" s="2433" t="s">
        <v>2404</v>
      </c>
      <c r="B17" s="2433"/>
      <c r="C17" s="2433"/>
      <c r="D17" s="2433"/>
      <c r="E17" s="182"/>
    </row>
    <row r="18" spans="1:5" ht="51" customHeight="1" x14ac:dyDescent="0.25">
      <c r="A18" s="2434" t="s">
        <v>2906</v>
      </c>
      <c r="B18" s="2434"/>
      <c r="C18" s="2434"/>
      <c r="D18" s="2434"/>
    </row>
    <row r="19" spans="1:5" ht="15.75" x14ac:dyDescent="0.25">
      <c r="A19" s="113"/>
    </row>
    <row r="21" spans="1:5" x14ac:dyDescent="0.25">
      <c r="A21" s="1575"/>
    </row>
  </sheetData>
  <mergeCells count="4">
    <mergeCell ref="A2:C2"/>
    <mergeCell ref="A16:B16"/>
    <mergeCell ref="A17:D17"/>
    <mergeCell ref="A18:D18"/>
  </mergeCells>
  <hyperlinks>
    <hyperlink ref="A1" location="'Table of content'!A1" display="Back to Table of Content"/>
  </hyperlinks>
  <printOptions horizontalCentered="1"/>
  <pageMargins left="0.68" right="0.2" top="0.6" bottom="0.25" header="0.1" footer="0.05"/>
  <pageSetup paperSize="9" orientation="portrait" r:id="rId1"/>
  <headerFooter>
    <oddHeader xml:space="preserve">&amp;C&amp;"Times New Roman,Regular"&amp;14 </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35"/>
  <sheetViews>
    <sheetView topLeftCell="A28" zoomScaleNormal="100" workbookViewId="0">
      <selection activeCell="M29" sqref="M29"/>
    </sheetView>
  </sheetViews>
  <sheetFormatPr defaultColWidth="9.140625" defaultRowHeight="18.75" x14ac:dyDescent="0.3"/>
  <cols>
    <col min="1" max="1" width="25.28515625" style="9" customWidth="1"/>
    <col min="2" max="8" width="8" style="9" customWidth="1"/>
    <col min="9" max="9" width="9.5703125" style="9" customWidth="1"/>
    <col min="10" max="10" width="8.5703125" style="9" customWidth="1"/>
    <col min="11" max="11" width="9.28515625" style="9" customWidth="1"/>
    <col min="12" max="16384" width="9.140625" style="9"/>
  </cols>
  <sheetData>
    <row r="1" spans="1:11" ht="21" customHeight="1" x14ac:dyDescent="0.3">
      <c r="A1" s="390" t="s">
        <v>1946</v>
      </c>
    </row>
    <row r="2" spans="1:11" ht="21" customHeight="1" x14ac:dyDescent="0.3">
      <c r="A2" s="6" t="s">
        <v>3146</v>
      </c>
      <c r="B2" s="2"/>
      <c r="C2" s="2"/>
      <c r="D2" s="2"/>
      <c r="E2" s="2"/>
      <c r="F2" s="2"/>
      <c r="G2" s="2"/>
      <c r="H2" s="2"/>
      <c r="I2" s="2"/>
      <c r="J2" s="2"/>
      <c r="K2" s="2"/>
    </row>
    <row r="3" spans="1:11" ht="13.5" customHeight="1" x14ac:dyDescent="0.3">
      <c r="A3" s="2"/>
      <c r="B3" s="2"/>
      <c r="C3" s="2"/>
      <c r="D3" s="2"/>
      <c r="E3" s="1227"/>
      <c r="F3" s="1227"/>
      <c r="G3" s="1227"/>
      <c r="H3" s="1227"/>
      <c r="I3" s="2"/>
      <c r="J3" s="11"/>
      <c r="K3" s="339" t="s">
        <v>850</v>
      </c>
    </row>
    <row r="4" spans="1:11" ht="38.25" customHeight="1" x14ac:dyDescent="0.3">
      <c r="A4" s="2111" t="s">
        <v>16</v>
      </c>
      <c r="B4" s="2112"/>
      <c r="C4" s="2113"/>
      <c r="D4" s="2440" t="s">
        <v>851</v>
      </c>
      <c r="E4" s="2441"/>
      <c r="F4" s="2441"/>
      <c r="G4" s="2442"/>
      <c r="H4" s="2440" t="s">
        <v>852</v>
      </c>
      <c r="I4" s="2443"/>
      <c r="J4" s="2443"/>
      <c r="K4" s="2444"/>
    </row>
    <row r="5" spans="1:11" ht="28.5" customHeight="1" x14ac:dyDescent="0.3">
      <c r="A5" s="2435">
        <v>2015</v>
      </c>
      <c r="B5" s="2436"/>
      <c r="C5" s="2128"/>
      <c r="D5" s="2437">
        <v>163</v>
      </c>
      <c r="E5" s="2438"/>
      <c r="F5" s="2438"/>
      <c r="G5" s="2439"/>
      <c r="H5" s="2435">
        <v>213</v>
      </c>
      <c r="I5" s="2436"/>
      <c r="J5" s="2436"/>
      <c r="K5" s="2128"/>
    </row>
    <row r="6" spans="1:11" ht="28.5" customHeight="1" x14ac:dyDescent="0.3">
      <c r="A6" s="2435">
        <v>2016</v>
      </c>
      <c r="B6" s="2436"/>
      <c r="C6" s="2128"/>
      <c r="D6" s="2437">
        <v>166</v>
      </c>
      <c r="E6" s="2438"/>
      <c r="F6" s="2438"/>
      <c r="G6" s="2439"/>
      <c r="H6" s="2435">
        <v>217</v>
      </c>
      <c r="I6" s="2436"/>
      <c r="J6" s="2436"/>
      <c r="K6" s="2128"/>
    </row>
    <row r="7" spans="1:11" ht="28.5" customHeight="1" x14ac:dyDescent="0.3">
      <c r="A7" s="2435">
        <v>2017</v>
      </c>
      <c r="B7" s="2436"/>
      <c r="C7" s="2128"/>
      <c r="D7" s="2437">
        <v>174</v>
      </c>
      <c r="E7" s="2438"/>
      <c r="F7" s="2438"/>
      <c r="G7" s="2439"/>
      <c r="H7" s="2435">
        <v>226</v>
      </c>
      <c r="I7" s="2436"/>
      <c r="J7" s="2436"/>
      <c r="K7" s="2128"/>
    </row>
    <row r="8" spans="1:11" ht="28.5" customHeight="1" x14ac:dyDescent="0.3">
      <c r="A8" s="2435">
        <v>2018</v>
      </c>
      <c r="B8" s="2436"/>
      <c r="C8" s="2128"/>
      <c r="D8" s="2437">
        <v>180</v>
      </c>
      <c r="E8" s="2438"/>
      <c r="F8" s="2438"/>
      <c r="G8" s="2439"/>
      <c r="H8" s="2435">
        <v>235</v>
      </c>
      <c r="I8" s="2436"/>
      <c r="J8" s="2436"/>
      <c r="K8" s="2128"/>
    </row>
    <row r="9" spans="1:11" ht="28.5" customHeight="1" x14ac:dyDescent="0.3">
      <c r="A9" s="2435">
        <v>2019</v>
      </c>
      <c r="B9" s="2436"/>
      <c r="C9" s="2128"/>
      <c r="D9" s="2437">
        <v>181</v>
      </c>
      <c r="E9" s="2438"/>
      <c r="F9" s="2438"/>
      <c r="G9" s="2439"/>
      <c r="H9" s="2435">
        <v>238</v>
      </c>
      <c r="I9" s="2436"/>
      <c r="J9" s="2436"/>
      <c r="K9" s="2128"/>
    </row>
    <row r="10" spans="1:11" ht="28.5" customHeight="1" x14ac:dyDescent="0.3">
      <c r="A10" s="2435">
        <v>2020</v>
      </c>
      <c r="B10" s="2436"/>
      <c r="C10" s="2128"/>
      <c r="D10" s="2437">
        <v>182</v>
      </c>
      <c r="E10" s="2438"/>
      <c r="F10" s="2438"/>
      <c r="G10" s="2439"/>
      <c r="H10" s="2435">
        <v>234</v>
      </c>
      <c r="I10" s="2436"/>
      <c r="J10" s="2436"/>
      <c r="K10" s="2128"/>
    </row>
    <row r="11" spans="1:11" ht="28.5" customHeight="1" x14ac:dyDescent="0.3">
      <c r="A11" s="2435">
        <v>2021</v>
      </c>
      <c r="B11" s="2436"/>
      <c r="C11" s="2128"/>
      <c r="D11" s="2437">
        <v>184</v>
      </c>
      <c r="E11" s="2438"/>
      <c r="F11" s="2438"/>
      <c r="G11" s="2439"/>
      <c r="H11" s="2435">
        <v>233</v>
      </c>
      <c r="I11" s="2436"/>
      <c r="J11" s="2436"/>
      <c r="K11" s="2128"/>
    </row>
    <row r="12" spans="1:11" ht="28.5" customHeight="1" x14ac:dyDescent="0.3">
      <c r="A12" s="2435">
        <v>2022</v>
      </c>
      <c r="B12" s="2436"/>
      <c r="C12" s="2128"/>
      <c r="D12" s="2437">
        <v>190</v>
      </c>
      <c r="E12" s="2438"/>
      <c r="F12" s="2438"/>
      <c r="G12" s="2439"/>
      <c r="H12" s="2435">
        <v>246</v>
      </c>
      <c r="I12" s="2436"/>
      <c r="J12" s="2436"/>
      <c r="K12" s="2128"/>
    </row>
    <row r="13" spans="1:11" ht="28.5" customHeight="1" x14ac:dyDescent="0.3">
      <c r="A13" s="2127">
        <v>2023</v>
      </c>
      <c r="B13" s="2449"/>
      <c r="C13" s="2128"/>
      <c r="D13" s="2450">
        <v>192</v>
      </c>
      <c r="E13" s="2451"/>
      <c r="F13" s="2451"/>
      <c r="G13" s="2439"/>
      <c r="H13" s="2127">
        <v>250</v>
      </c>
      <c r="I13" s="2449"/>
      <c r="J13" s="2449"/>
      <c r="K13" s="2128"/>
    </row>
    <row r="14" spans="1:11" ht="28.5" customHeight="1" x14ac:dyDescent="0.3">
      <c r="A14" s="2129">
        <v>2024</v>
      </c>
      <c r="B14" s="2445"/>
      <c r="C14" s="2130"/>
      <c r="D14" s="2446">
        <v>200</v>
      </c>
      <c r="E14" s="2447"/>
      <c r="F14" s="2447"/>
      <c r="G14" s="2448"/>
      <c r="H14" s="2129">
        <v>263</v>
      </c>
      <c r="I14" s="2445"/>
      <c r="J14" s="2445"/>
      <c r="K14" s="2130"/>
    </row>
    <row r="15" spans="1:11" ht="15.75" customHeight="1" x14ac:dyDescent="0.3">
      <c r="A15" s="2" t="s">
        <v>455</v>
      </c>
      <c r="B15" s="2"/>
      <c r="C15" s="2"/>
      <c r="D15" s="2"/>
      <c r="E15" s="2"/>
      <c r="F15" s="2"/>
      <c r="G15" s="2"/>
      <c r="H15" s="2"/>
      <c r="I15" s="2"/>
      <c r="J15" s="2"/>
      <c r="K15" s="2"/>
    </row>
    <row r="16" spans="1:11" ht="14.25" customHeight="1" x14ac:dyDescent="0.3"/>
    <row r="17" spans="1:11" ht="14.25" customHeight="1" x14ac:dyDescent="0.3">
      <c r="A17" s="1460" t="s">
        <v>1946</v>
      </c>
    </row>
    <row r="18" spans="1:11" ht="40.5" customHeight="1" x14ac:dyDescent="0.3">
      <c r="A18" s="2338" t="s">
        <v>2977</v>
      </c>
      <c r="B18" s="2338"/>
      <c r="C18" s="2338"/>
      <c r="D18" s="2338"/>
      <c r="E18" s="2338"/>
      <c r="F18" s="2338"/>
      <c r="G18" s="2338"/>
      <c r="H18" s="2338"/>
      <c r="I18" s="2338"/>
      <c r="J18" s="2338"/>
      <c r="K18" s="2338"/>
    </row>
    <row r="19" spans="1:11" ht="16.5" customHeight="1" x14ac:dyDescent="0.3">
      <c r="A19" s="6"/>
      <c r="B19" s="6"/>
      <c r="C19" s="6"/>
      <c r="D19" s="6"/>
      <c r="E19" s="6"/>
      <c r="F19" s="6"/>
      <c r="G19" s="6"/>
      <c r="H19" s="6"/>
      <c r="I19" s="6"/>
      <c r="J19" s="292"/>
      <c r="K19" s="1225" t="s">
        <v>2415</v>
      </c>
    </row>
    <row r="20" spans="1:11" ht="42.75" customHeight="1" x14ac:dyDescent="0.3">
      <c r="A20" s="57" t="s">
        <v>853</v>
      </c>
      <c r="B20" s="57" t="s">
        <v>397</v>
      </c>
      <c r="C20" s="57" t="s">
        <v>497</v>
      </c>
      <c r="D20" s="57" t="s">
        <v>597</v>
      </c>
      <c r="E20" s="57" t="s">
        <v>617</v>
      </c>
      <c r="F20" s="57" t="s">
        <v>1854</v>
      </c>
      <c r="G20" s="57" t="s">
        <v>2170</v>
      </c>
      <c r="H20" s="57" t="s">
        <v>2254</v>
      </c>
      <c r="I20" s="57" t="s">
        <v>2435</v>
      </c>
      <c r="J20" s="57" t="s">
        <v>2693</v>
      </c>
      <c r="K20" s="57" t="s">
        <v>3042</v>
      </c>
    </row>
    <row r="21" spans="1:11" ht="45" customHeight="1" x14ac:dyDescent="0.3">
      <c r="A21" s="569" t="s">
        <v>854</v>
      </c>
      <c r="B21" s="962">
        <v>103</v>
      </c>
      <c r="C21" s="962">
        <v>82</v>
      </c>
      <c r="D21" s="962">
        <v>74</v>
      </c>
      <c r="E21" s="963">
        <v>128</v>
      </c>
      <c r="F21" s="963">
        <v>83</v>
      </c>
      <c r="G21" s="963">
        <v>91.5</v>
      </c>
      <c r="H21" s="964">
        <v>84</v>
      </c>
      <c r="I21" s="964">
        <v>113.78074000000001</v>
      </c>
      <c r="J21" s="964">
        <v>61</v>
      </c>
      <c r="K21" s="1518">
        <v>118</v>
      </c>
    </row>
    <row r="22" spans="1:11" ht="45" customHeight="1" x14ac:dyDescent="0.3">
      <c r="A22" s="569" t="s">
        <v>855</v>
      </c>
      <c r="B22" s="962">
        <v>121</v>
      </c>
      <c r="C22" s="962">
        <v>111</v>
      </c>
      <c r="D22" s="962">
        <v>115</v>
      </c>
      <c r="E22" s="963">
        <v>111</v>
      </c>
      <c r="F22" s="963">
        <v>119</v>
      </c>
      <c r="G22" s="963">
        <v>130</v>
      </c>
      <c r="H22" s="965">
        <v>124</v>
      </c>
      <c r="I22" s="964">
        <v>132.42588576</v>
      </c>
      <c r="J22" s="964">
        <v>121</v>
      </c>
      <c r="K22" s="1519">
        <v>137</v>
      </c>
    </row>
    <row r="23" spans="1:11" ht="45" customHeight="1" x14ac:dyDescent="0.3">
      <c r="A23" s="569" t="s">
        <v>209</v>
      </c>
      <c r="B23" s="962">
        <v>31</v>
      </c>
      <c r="C23" s="962">
        <v>24</v>
      </c>
      <c r="D23" s="962">
        <v>15</v>
      </c>
      <c r="E23" s="963">
        <v>26</v>
      </c>
      <c r="F23" s="963">
        <v>21</v>
      </c>
      <c r="G23" s="963">
        <v>31</v>
      </c>
      <c r="H23" s="965">
        <v>25</v>
      </c>
      <c r="I23" s="964">
        <v>29.490727639999996</v>
      </c>
      <c r="J23" s="964">
        <v>25</v>
      </c>
      <c r="K23" s="1519">
        <v>20</v>
      </c>
    </row>
    <row r="24" spans="1:11" ht="45" customHeight="1" x14ac:dyDescent="0.3">
      <c r="A24" s="569" t="s">
        <v>856</v>
      </c>
      <c r="B24" s="962">
        <v>21</v>
      </c>
      <c r="C24" s="962">
        <v>14</v>
      </c>
      <c r="D24" s="962">
        <v>16</v>
      </c>
      <c r="E24" s="963">
        <v>24</v>
      </c>
      <c r="F24" s="963">
        <v>15</v>
      </c>
      <c r="G24" s="963">
        <v>22.7</v>
      </c>
      <c r="H24" s="964">
        <v>18</v>
      </c>
      <c r="I24" s="964">
        <v>25.951460040000001</v>
      </c>
      <c r="J24" s="964">
        <v>15</v>
      </c>
      <c r="K24" s="1518">
        <v>21</v>
      </c>
    </row>
    <row r="25" spans="1:11" ht="45" customHeight="1" x14ac:dyDescent="0.3">
      <c r="A25" s="569" t="s">
        <v>838</v>
      </c>
      <c r="B25" s="962">
        <v>30</v>
      </c>
      <c r="C25" s="962">
        <v>18</v>
      </c>
      <c r="D25" s="962">
        <v>16</v>
      </c>
      <c r="E25" s="963">
        <v>33</v>
      </c>
      <c r="F25" s="963">
        <v>18</v>
      </c>
      <c r="G25" s="963">
        <v>24</v>
      </c>
      <c r="H25" s="965">
        <v>12</v>
      </c>
      <c r="I25" s="964">
        <v>21.945896999999999</v>
      </c>
      <c r="J25" s="964">
        <v>13</v>
      </c>
      <c r="K25" s="1519">
        <v>16</v>
      </c>
    </row>
    <row r="26" spans="1:11" ht="45" customHeight="1" x14ac:dyDescent="0.3">
      <c r="A26" s="569" t="s">
        <v>857</v>
      </c>
      <c r="B26" s="962">
        <v>25</v>
      </c>
      <c r="C26" s="962">
        <v>20</v>
      </c>
      <c r="D26" s="962">
        <v>15</v>
      </c>
      <c r="E26" s="963">
        <v>17</v>
      </c>
      <c r="F26" s="963">
        <v>20</v>
      </c>
      <c r="G26" s="963">
        <v>17.3</v>
      </c>
      <c r="H26" s="964">
        <v>19</v>
      </c>
      <c r="I26" s="964">
        <v>15.707888600000002</v>
      </c>
      <c r="J26" s="964">
        <v>17</v>
      </c>
      <c r="K26" s="1518">
        <v>16</v>
      </c>
    </row>
    <row r="27" spans="1:11" ht="45" customHeight="1" x14ac:dyDescent="0.3">
      <c r="A27" s="569" t="s">
        <v>858</v>
      </c>
      <c r="B27" s="962">
        <v>23</v>
      </c>
      <c r="C27" s="962">
        <v>2</v>
      </c>
      <c r="D27" s="962">
        <v>0</v>
      </c>
      <c r="E27" s="963">
        <v>0</v>
      </c>
      <c r="F27" s="963">
        <v>0</v>
      </c>
      <c r="G27" s="963">
        <v>9.6</v>
      </c>
      <c r="H27" s="964">
        <v>17</v>
      </c>
      <c r="I27" s="964">
        <v>25.897120000000001</v>
      </c>
      <c r="J27" s="964">
        <v>27</v>
      </c>
      <c r="K27" s="1518">
        <v>18</v>
      </c>
    </row>
    <row r="28" spans="1:11" ht="45" customHeight="1" x14ac:dyDescent="0.3">
      <c r="A28" s="569" t="s">
        <v>859</v>
      </c>
      <c r="B28" s="962">
        <v>7</v>
      </c>
      <c r="C28" s="962">
        <v>12</v>
      </c>
      <c r="D28" s="962">
        <v>8</v>
      </c>
      <c r="E28" s="963">
        <v>5</v>
      </c>
      <c r="F28" s="963">
        <v>5</v>
      </c>
      <c r="G28" s="963">
        <v>3.7</v>
      </c>
      <c r="H28" s="964">
        <v>7</v>
      </c>
      <c r="I28" s="964">
        <v>3.4458183</v>
      </c>
      <c r="J28" s="964">
        <v>5</v>
      </c>
      <c r="K28" s="1518">
        <v>1</v>
      </c>
    </row>
    <row r="29" spans="1:11" ht="45" customHeight="1" x14ac:dyDescent="0.3">
      <c r="A29" s="1226" t="s">
        <v>7</v>
      </c>
      <c r="B29" s="966">
        <v>361</v>
      </c>
      <c r="C29" s="966">
        <v>283</v>
      </c>
      <c r="D29" s="966">
        <v>259</v>
      </c>
      <c r="E29" s="967">
        <v>344</v>
      </c>
      <c r="F29" s="967">
        <v>281</v>
      </c>
      <c r="G29" s="1807">
        <v>329.8</v>
      </c>
      <c r="H29" s="968">
        <v>306</v>
      </c>
      <c r="I29" s="968">
        <v>369</v>
      </c>
      <c r="J29" s="968">
        <v>284</v>
      </c>
      <c r="K29" s="1520">
        <v>347</v>
      </c>
    </row>
    <row r="30" spans="1:11" x14ac:dyDescent="0.3">
      <c r="A30" s="2423" t="s">
        <v>860</v>
      </c>
      <c r="B30" s="2423"/>
      <c r="C30" s="2423"/>
      <c r="D30" s="2"/>
      <c r="E30" s="2"/>
      <c r="F30" s="2"/>
      <c r="G30" s="2"/>
      <c r="H30" s="2"/>
      <c r="I30" s="2"/>
      <c r="J30" s="2"/>
      <c r="K30" s="2"/>
    </row>
    <row r="31" spans="1:11" x14ac:dyDescent="0.3">
      <c r="A31" s="2"/>
      <c r="B31" s="2"/>
      <c r="C31" s="2"/>
      <c r="D31" s="2"/>
      <c r="E31" s="2"/>
      <c r="F31" s="2"/>
      <c r="G31" s="2"/>
      <c r="H31" s="2"/>
      <c r="I31" s="2"/>
      <c r="J31" s="2"/>
      <c r="K31" s="2"/>
    </row>
    <row r="32" spans="1:11" x14ac:dyDescent="0.3">
      <c r="A32" s="2"/>
      <c r="B32" s="2"/>
      <c r="C32" s="2"/>
      <c r="D32" s="2"/>
      <c r="E32" s="2"/>
      <c r="F32" s="2"/>
      <c r="G32" s="2"/>
      <c r="H32" s="2"/>
      <c r="I32" s="2"/>
      <c r="J32" s="2"/>
      <c r="K32" s="2"/>
    </row>
    <row r="35" spans="4:4" x14ac:dyDescent="0.3">
      <c r="D35" s="934"/>
    </row>
  </sheetData>
  <mergeCells count="35">
    <mergeCell ref="A18:K18"/>
    <mergeCell ref="A11:C11"/>
    <mergeCell ref="D11:G11"/>
    <mergeCell ref="A8:C8"/>
    <mergeCell ref="D8:G8"/>
    <mergeCell ref="H8:K8"/>
    <mergeCell ref="A30:C30"/>
    <mergeCell ref="A9:C9"/>
    <mergeCell ref="D9:G9"/>
    <mergeCell ref="H9:K9"/>
    <mergeCell ref="A10:C10"/>
    <mergeCell ref="D10:G10"/>
    <mergeCell ref="H10:K10"/>
    <mergeCell ref="A14:C14"/>
    <mergeCell ref="D14:G14"/>
    <mergeCell ref="H14:K14"/>
    <mergeCell ref="A12:C12"/>
    <mergeCell ref="D12:G12"/>
    <mergeCell ref="H12:K12"/>
    <mergeCell ref="A13:C13"/>
    <mergeCell ref="D13:G13"/>
    <mergeCell ref="H13:K13"/>
    <mergeCell ref="A4:C4"/>
    <mergeCell ref="D4:G4"/>
    <mergeCell ref="H4:K4"/>
    <mergeCell ref="D6:G6"/>
    <mergeCell ref="H6:K6"/>
    <mergeCell ref="A5:C5"/>
    <mergeCell ref="D5:G5"/>
    <mergeCell ref="H5:K5"/>
    <mergeCell ref="A7:C7"/>
    <mergeCell ref="D7:G7"/>
    <mergeCell ref="H7:K7"/>
    <mergeCell ref="H11:K11"/>
    <mergeCell ref="A6:C6"/>
  </mergeCells>
  <hyperlinks>
    <hyperlink ref="A1" location="'Table of content'!A1" display="Back to Table of Content"/>
    <hyperlink ref="A17" location="'Table of content'!A1" display="Back to Table of Content"/>
  </hyperlinks>
  <printOptions horizontalCentered="1"/>
  <pageMargins left="0.75" right="0.17" top="0.51" bottom="0.22" header="0.26" footer="0.17"/>
  <pageSetup paperSize="9" scale="80" orientation="portrait" r:id="rId1"/>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P14"/>
  <sheetViews>
    <sheetView zoomScaleNormal="100" workbookViewId="0">
      <selection activeCell="J18" sqref="J18"/>
    </sheetView>
  </sheetViews>
  <sheetFormatPr defaultColWidth="9.140625" defaultRowHeight="15.75" x14ac:dyDescent="0.25"/>
  <cols>
    <col min="1" max="1" width="27.5703125" style="90" customWidth="1"/>
    <col min="2" max="2" width="12.7109375" style="90" customWidth="1"/>
    <col min="3" max="4" width="14.140625" style="90" bestFit="1" customWidth="1"/>
    <col min="5" max="11" width="13.140625" style="90" bestFit="1" customWidth="1"/>
    <col min="12" max="12" width="12.5703125" style="90" customWidth="1"/>
    <col min="13" max="16384" width="9.140625" style="90"/>
  </cols>
  <sheetData>
    <row r="1" spans="1:16" ht="22.5" customHeight="1" x14ac:dyDescent="0.25">
      <c r="A1" s="1460" t="s">
        <v>1946</v>
      </c>
    </row>
    <row r="2" spans="1:16" ht="34.5" customHeight="1" x14ac:dyDescent="0.25">
      <c r="A2" s="125" t="s">
        <v>3218</v>
      </c>
      <c r="B2" s="125"/>
      <c r="C2" s="125"/>
      <c r="D2" s="125"/>
      <c r="E2" s="125"/>
      <c r="F2" s="125"/>
      <c r="G2" s="125"/>
      <c r="H2" s="125"/>
      <c r="I2" s="125"/>
      <c r="J2" s="125"/>
      <c r="K2" s="125"/>
      <c r="L2" s="414"/>
      <c r="M2" s="125"/>
      <c r="N2" s="125"/>
      <c r="O2" s="125"/>
      <c r="P2" s="125"/>
    </row>
    <row r="3" spans="1:16" ht="46.5" customHeight="1" x14ac:dyDescent="0.25">
      <c r="A3" s="334" t="s">
        <v>1</v>
      </c>
      <c r="B3" s="334" t="s">
        <v>86</v>
      </c>
      <c r="C3" s="334">
        <v>2015</v>
      </c>
      <c r="D3" s="334">
        <v>2016</v>
      </c>
      <c r="E3" s="334">
        <v>2017</v>
      </c>
      <c r="F3" s="334">
        <v>2018</v>
      </c>
      <c r="G3" s="334">
        <v>2019</v>
      </c>
      <c r="H3" s="334">
        <v>2020</v>
      </c>
      <c r="I3" s="334">
        <v>2021</v>
      </c>
      <c r="J3" s="334">
        <v>2022</v>
      </c>
      <c r="K3" s="334">
        <v>2023</v>
      </c>
      <c r="L3" s="1808">
        <v>2024</v>
      </c>
    </row>
    <row r="4" spans="1:16" ht="46.5" customHeight="1" x14ac:dyDescent="0.25">
      <c r="A4" s="126" t="s">
        <v>861</v>
      </c>
      <c r="B4" s="127" t="s">
        <v>2653</v>
      </c>
      <c r="C4" s="1017">
        <v>245.6</v>
      </c>
      <c r="D4" s="1017">
        <v>248.9</v>
      </c>
      <c r="E4" s="1017">
        <v>230.8</v>
      </c>
      <c r="F4" s="1017">
        <v>285.2</v>
      </c>
      <c r="G4" s="1017">
        <v>295.2</v>
      </c>
      <c r="H4" s="1017">
        <v>303.7</v>
      </c>
      <c r="I4" s="1017">
        <v>315.2</v>
      </c>
      <c r="J4" s="1017">
        <v>319.5</v>
      </c>
      <c r="K4" s="1017">
        <v>316.60000000000002</v>
      </c>
      <c r="L4" s="1809">
        <v>332.8</v>
      </c>
    </row>
    <row r="5" spans="1:16" ht="46.5" customHeight="1" x14ac:dyDescent="0.25">
      <c r="A5" s="128" t="s">
        <v>862</v>
      </c>
      <c r="B5" s="127" t="s">
        <v>2653</v>
      </c>
      <c r="C5" s="1018">
        <v>132.5</v>
      </c>
      <c r="D5" s="1018">
        <v>130</v>
      </c>
      <c r="E5" s="1018">
        <v>110.7</v>
      </c>
      <c r="F5" s="1018">
        <v>161.19999999999999</v>
      </c>
      <c r="G5" s="1018">
        <v>170.2</v>
      </c>
      <c r="H5" s="1018">
        <v>181.2</v>
      </c>
      <c r="I5" s="1018">
        <v>193.39999999999998</v>
      </c>
      <c r="J5" s="1018">
        <v>192.1</v>
      </c>
      <c r="K5" s="1018">
        <v>191.1</v>
      </c>
      <c r="L5" s="1810">
        <v>201.3</v>
      </c>
    </row>
    <row r="6" spans="1:16" ht="46.5" customHeight="1" x14ac:dyDescent="0.25">
      <c r="A6" s="126" t="s">
        <v>863</v>
      </c>
      <c r="B6" s="127" t="s">
        <v>2653</v>
      </c>
      <c r="C6" s="1017">
        <v>113.1</v>
      </c>
      <c r="D6" s="1017">
        <v>118.9</v>
      </c>
      <c r="E6" s="1017">
        <v>120.1</v>
      </c>
      <c r="F6" s="1017">
        <v>124</v>
      </c>
      <c r="G6" s="1017">
        <v>125</v>
      </c>
      <c r="H6" s="1017">
        <v>122.5</v>
      </c>
      <c r="I6" s="1017">
        <v>121.8</v>
      </c>
      <c r="J6" s="1017">
        <v>127.4</v>
      </c>
      <c r="K6" s="1017">
        <v>125.5</v>
      </c>
      <c r="L6" s="1809">
        <v>131.5</v>
      </c>
    </row>
    <row r="7" spans="1:16" ht="21" customHeight="1" x14ac:dyDescent="0.25">
      <c r="A7" s="129" t="s">
        <v>864</v>
      </c>
      <c r="B7" s="130"/>
      <c r="C7" s="1018"/>
      <c r="D7" s="1018"/>
      <c r="E7" s="1018"/>
      <c r="F7" s="1018"/>
      <c r="G7" s="1018"/>
      <c r="H7" s="1018"/>
      <c r="I7" s="1018"/>
      <c r="J7" s="1018"/>
      <c r="K7" s="1018"/>
      <c r="L7" s="1810"/>
    </row>
    <row r="8" spans="1:16" ht="46.5" customHeight="1" x14ac:dyDescent="0.25">
      <c r="A8" s="131" t="s">
        <v>865</v>
      </c>
      <c r="B8" s="127" t="s">
        <v>2654</v>
      </c>
      <c r="C8" s="1019">
        <v>75.099999999999994</v>
      </c>
      <c r="D8" s="1019">
        <v>76.3</v>
      </c>
      <c r="E8" s="1019">
        <v>80.2</v>
      </c>
      <c r="F8" s="1019">
        <v>83</v>
      </c>
      <c r="G8" s="1019">
        <v>83.5</v>
      </c>
      <c r="H8" s="1019">
        <v>84.5</v>
      </c>
      <c r="I8" s="1019">
        <v>85</v>
      </c>
      <c r="J8" s="1019">
        <v>87.5</v>
      </c>
      <c r="K8" s="1019">
        <v>85.3</v>
      </c>
      <c r="L8" s="1811">
        <v>87.8</v>
      </c>
    </row>
    <row r="9" spans="1:16" ht="46.5" customHeight="1" x14ac:dyDescent="0.25">
      <c r="A9" s="131" t="s">
        <v>866</v>
      </c>
      <c r="B9" s="127" t="s">
        <v>2654</v>
      </c>
      <c r="C9" s="1017">
        <v>12.3</v>
      </c>
      <c r="D9" s="1017">
        <v>15.7</v>
      </c>
      <c r="E9" s="1017">
        <v>12.3</v>
      </c>
      <c r="F9" s="1017">
        <v>11.9</v>
      </c>
      <c r="G9" s="1017">
        <v>12</v>
      </c>
      <c r="H9" s="1017">
        <v>11</v>
      </c>
      <c r="I9" s="1017">
        <v>11.1</v>
      </c>
      <c r="J9" s="1017">
        <v>11.7</v>
      </c>
      <c r="K9" s="1017">
        <v>11.6</v>
      </c>
      <c r="L9" s="1809">
        <v>12.2</v>
      </c>
    </row>
    <row r="10" spans="1:16" ht="46.5" customHeight="1" x14ac:dyDescent="0.25">
      <c r="A10" s="131" t="s">
        <v>867</v>
      </c>
      <c r="B10" s="127" t="s">
        <v>2654</v>
      </c>
      <c r="C10" s="1019">
        <v>3.7</v>
      </c>
      <c r="D10" s="1019">
        <v>3.8</v>
      </c>
      <c r="E10" s="1019">
        <v>3.7</v>
      </c>
      <c r="F10" s="1019">
        <v>3.7</v>
      </c>
      <c r="G10" s="1019">
        <v>3.4</v>
      </c>
      <c r="H10" s="1019">
        <v>3</v>
      </c>
      <c r="I10" s="1019">
        <v>2.8</v>
      </c>
      <c r="J10" s="1019">
        <v>3.1</v>
      </c>
      <c r="K10" s="1019">
        <v>2.9</v>
      </c>
      <c r="L10" s="1811">
        <v>3.4</v>
      </c>
    </row>
    <row r="11" spans="1:16" ht="46.5" customHeight="1" x14ac:dyDescent="0.25">
      <c r="A11" s="132" t="s">
        <v>868</v>
      </c>
      <c r="B11" s="133" t="s">
        <v>2654</v>
      </c>
      <c r="C11" s="2000">
        <v>22</v>
      </c>
      <c r="D11" s="2000">
        <v>23.1</v>
      </c>
      <c r="E11" s="2000">
        <v>23.9</v>
      </c>
      <c r="F11" s="2000">
        <v>25.4</v>
      </c>
      <c r="G11" s="2000">
        <v>26.1</v>
      </c>
      <c r="H11" s="2000">
        <v>24</v>
      </c>
      <c r="I11" s="2000">
        <v>22.900000000000006</v>
      </c>
      <c r="J11" s="2000">
        <v>25.1</v>
      </c>
      <c r="K11" s="2000">
        <v>25.7</v>
      </c>
      <c r="L11" s="2001">
        <v>28.1</v>
      </c>
    </row>
    <row r="12" spans="1:16" x14ac:dyDescent="0.25">
      <c r="A12" s="563" t="s">
        <v>869</v>
      </c>
      <c r="L12" s="414"/>
    </row>
    <row r="13" spans="1:16" ht="18.75" x14ac:dyDescent="0.25">
      <c r="A13" s="581" t="s">
        <v>2130</v>
      </c>
      <c r="L13" s="414"/>
    </row>
    <row r="14" spans="1:16" x14ac:dyDescent="0.25">
      <c r="A14" s="91"/>
    </row>
  </sheetData>
  <conditionalFormatting sqref="C6:J6">
    <cfRule type="cellIs" dxfId="107" priority="77" stopIfTrue="1" operator="lessThan">
      <formula>C4-C5-(0.01*(C4-C5))</formula>
    </cfRule>
    <cfRule type="cellIs" dxfId="106" priority="78" stopIfTrue="1" operator="lessThan">
      <formula>C8+C9+C10+#REF!+C11-(0.01*(C8+C9+C10+#REF!+C11))</formula>
    </cfRule>
  </conditionalFormatting>
  <conditionalFormatting sqref="G6:I6">
    <cfRule type="cellIs" dxfId="105" priority="45" stopIfTrue="1" operator="lessThan">
      <formula>G4-G5-(0.01*(G4-G5))</formula>
    </cfRule>
    <cfRule type="cellIs" dxfId="104" priority="46" stopIfTrue="1" operator="lessThan">
      <formula>G8+G9+G10+#REF!+G11-(0.01*(G8+G9+G10+#REF!+G11))</formula>
    </cfRule>
  </conditionalFormatting>
  <conditionalFormatting sqref="H6:I6">
    <cfRule type="cellIs" dxfId="103" priority="51" stopIfTrue="1" operator="lessThan">
      <formula>H4-H5-(0.01*(H4-H5))</formula>
    </cfRule>
    <cfRule type="cellIs" dxfId="102" priority="52" stopIfTrue="1" operator="lessThan">
      <formula>H8+H9+H10+#REF!+H11-(0.01*(H8+H9+H10+#REF!+H11))</formula>
    </cfRule>
  </conditionalFormatting>
  <conditionalFormatting sqref="H6:J6">
    <cfRule type="cellIs" dxfId="101" priority="55" stopIfTrue="1" operator="lessThan">
      <formula>H4-H5-(0.01*(H4-H5))</formula>
    </cfRule>
    <cfRule type="cellIs" dxfId="100" priority="56" stopIfTrue="1" operator="lessThan">
      <formula>H8+H9+H10+#REF!+H11-(0.01*(H8+H9+H10+#REF!+H11))</formula>
    </cfRule>
    <cfRule type="cellIs" dxfId="99" priority="61" stopIfTrue="1" operator="lessThan">
      <formula>H4-H5-(0.01*(H4-H5))</formula>
    </cfRule>
    <cfRule type="cellIs" dxfId="98" priority="62" stopIfTrue="1" operator="lessThan">
      <formula>H8+H9+H10+#REF!+H11-(0.01*(H8+H9+H10+#REF!+H11))</formula>
    </cfRule>
  </conditionalFormatting>
  <conditionalFormatting sqref="I6:J6">
    <cfRule type="cellIs" dxfId="97" priority="67" stopIfTrue="1" operator="lessThan">
      <formula>I4-I5-(0.01*(I4-I5))</formula>
    </cfRule>
    <cfRule type="cellIs" dxfId="96" priority="68" stopIfTrue="1" operator="lessThan">
      <formula>I8+I9+I10+#REF!+I11-(0.01*(I8+I9+I10+#REF!+I11))</formula>
    </cfRule>
  </conditionalFormatting>
  <conditionalFormatting sqref="I6:K6">
    <cfRule type="cellIs" dxfId="95" priority="71" stopIfTrue="1" operator="lessThan">
      <formula>I4-I5-(0.01*(I4-I5))</formula>
    </cfRule>
    <cfRule type="cellIs" dxfId="94" priority="72" stopIfTrue="1" operator="lessThan">
      <formula>I8+I9+I10+#REF!+I11-(0.01*(I8+I9+I10+#REF!+I11))</formula>
    </cfRule>
  </conditionalFormatting>
  <conditionalFormatting sqref="L6">
    <cfRule type="cellIs" dxfId="93" priority="33" stopIfTrue="1" operator="lessThan">
      <formula>L4-L5-(0.01*(L4-L5))</formula>
    </cfRule>
  </conditionalFormatting>
  <conditionalFormatting sqref="L6">
    <cfRule type="cellIs" dxfId="92" priority="34" stopIfTrue="1" operator="lessThan">
      <formula>L8+L9+L10+#REF!+L11-(0.01*(L8+L9+L10+#REF!+L11))</formula>
    </cfRule>
  </conditionalFormatting>
  <conditionalFormatting sqref="C9:J9">
    <cfRule type="cellIs" dxfId="91" priority="31" stopIfTrue="1" operator="lessThan">
      <formula>C7-C8-(0.01*(C7-C8))</formula>
    </cfRule>
    <cfRule type="cellIs" dxfId="90" priority="32" stopIfTrue="1" operator="lessThan">
      <formula>C11+C12+C13+#REF!+C14-(0.01*(C11+C12+C13+#REF!+C14))</formula>
    </cfRule>
  </conditionalFormatting>
  <conditionalFormatting sqref="G9:I9">
    <cfRule type="cellIs" dxfId="89" priority="19" stopIfTrue="1" operator="lessThan">
      <formula>G7-G8-(0.01*(G7-G8))</formula>
    </cfRule>
    <cfRule type="cellIs" dxfId="88" priority="20" stopIfTrue="1" operator="lessThan">
      <formula>G11+G12+G13+#REF!+G14-(0.01*(G11+G12+G13+#REF!+G14))</formula>
    </cfRule>
  </conditionalFormatting>
  <conditionalFormatting sqref="H9:I9">
    <cfRule type="cellIs" dxfId="87" priority="21" stopIfTrue="1" operator="lessThan">
      <formula>H7-H8-(0.01*(H7-H8))</formula>
    </cfRule>
    <cfRule type="cellIs" dxfId="86" priority="22" stopIfTrue="1" operator="lessThan">
      <formula>H11+H12+H13+#REF!+H14-(0.01*(H11+H12+H13+#REF!+H14))</formula>
    </cfRule>
  </conditionalFormatting>
  <conditionalFormatting sqref="H9:J9">
    <cfRule type="cellIs" dxfId="85" priority="23" stopIfTrue="1" operator="lessThan">
      <formula>H7-H8-(0.01*(H7-H8))</formula>
    </cfRule>
    <cfRule type="cellIs" dxfId="84" priority="24" stopIfTrue="1" operator="lessThan">
      <formula>H11+H12+H13+#REF!+H14-(0.01*(H11+H12+H13+#REF!+H14))</formula>
    </cfRule>
    <cfRule type="cellIs" dxfId="83" priority="25" stopIfTrue="1" operator="lessThan">
      <formula>H7-H8-(0.01*(H7-H8))</formula>
    </cfRule>
    <cfRule type="cellIs" dxfId="82" priority="26" stopIfTrue="1" operator="lessThan">
      <formula>H11+H12+H13+#REF!+H14-(0.01*(H11+H12+H13+#REF!+H14))</formula>
    </cfRule>
  </conditionalFormatting>
  <conditionalFormatting sqref="I9:J9">
    <cfRule type="cellIs" dxfId="81" priority="27" stopIfTrue="1" operator="lessThan">
      <formula>I7-I8-(0.01*(I7-I8))</formula>
    </cfRule>
    <cfRule type="cellIs" dxfId="80" priority="28" stopIfTrue="1" operator="lessThan">
      <formula>I11+I12+I13+#REF!+I14-(0.01*(I11+I12+I13+#REF!+I14))</formula>
    </cfRule>
  </conditionalFormatting>
  <conditionalFormatting sqref="I9:K9">
    <cfRule type="cellIs" dxfId="79" priority="29" stopIfTrue="1" operator="lessThan">
      <formula>I7-I8-(0.01*(I7-I8))</formula>
    </cfRule>
    <cfRule type="cellIs" dxfId="78" priority="30" stopIfTrue="1" operator="lessThan">
      <formula>I11+I12+I13+#REF!+I14-(0.01*(I11+I12+I13+#REF!+I14))</formula>
    </cfRule>
  </conditionalFormatting>
  <conditionalFormatting sqref="L9">
    <cfRule type="cellIs" dxfId="77" priority="17" stopIfTrue="1" operator="lessThan">
      <formula>L7-L8-(0.01*(L7-L8))</formula>
    </cfRule>
  </conditionalFormatting>
  <conditionalFormatting sqref="L9">
    <cfRule type="cellIs" dxfId="76" priority="18" stopIfTrue="1" operator="lessThan">
      <formula>L11+L12+L13+#REF!+L14-(0.01*(L11+L12+L13+#REF!+L14))</formula>
    </cfRule>
  </conditionalFormatting>
  <conditionalFormatting sqref="C11:J11">
    <cfRule type="cellIs" dxfId="75" priority="15" stopIfTrue="1" operator="lessThan">
      <formula>C9-C10-(0.01*(C9-C10))</formula>
    </cfRule>
    <cfRule type="cellIs" dxfId="74" priority="16" stopIfTrue="1" operator="lessThan">
      <formula>C13+C14+C15+#REF!+C16-(0.01*(C13+C14+C15+#REF!+C16))</formula>
    </cfRule>
  </conditionalFormatting>
  <conditionalFormatting sqref="G11:I11">
    <cfRule type="cellIs" dxfId="73" priority="3" stopIfTrue="1" operator="lessThan">
      <formula>G9-G10-(0.01*(G9-G10))</formula>
    </cfRule>
    <cfRule type="cellIs" dxfId="72" priority="4" stopIfTrue="1" operator="lessThan">
      <formula>G13+G14+G15+#REF!+G16-(0.01*(G13+G14+G15+#REF!+G16))</formula>
    </cfRule>
  </conditionalFormatting>
  <conditionalFormatting sqref="H11:I11">
    <cfRule type="cellIs" dxfId="71" priority="5" stopIfTrue="1" operator="lessThan">
      <formula>H9-H10-(0.01*(H9-H10))</formula>
    </cfRule>
    <cfRule type="cellIs" dxfId="70" priority="6" stopIfTrue="1" operator="lessThan">
      <formula>H13+H14+H15+#REF!+H16-(0.01*(H13+H14+H15+#REF!+H16))</formula>
    </cfRule>
  </conditionalFormatting>
  <conditionalFormatting sqref="H11:J11">
    <cfRule type="cellIs" dxfId="69" priority="7" stopIfTrue="1" operator="lessThan">
      <formula>H9-H10-(0.01*(H9-H10))</formula>
    </cfRule>
    <cfRule type="cellIs" dxfId="68" priority="8" stopIfTrue="1" operator="lessThan">
      <formula>H13+H14+H15+#REF!+H16-(0.01*(H13+H14+H15+#REF!+H16))</formula>
    </cfRule>
    <cfRule type="cellIs" dxfId="67" priority="9" stopIfTrue="1" operator="lessThan">
      <formula>H9-H10-(0.01*(H9-H10))</formula>
    </cfRule>
    <cfRule type="cellIs" dxfId="66" priority="10" stopIfTrue="1" operator="lessThan">
      <formula>H13+H14+H15+#REF!+H16-(0.01*(H13+H14+H15+#REF!+H16))</formula>
    </cfRule>
  </conditionalFormatting>
  <conditionalFormatting sqref="I11:J11">
    <cfRule type="cellIs" dxfId="65" priority="11" stopIfTrue="1" operator="lessThan">
      <formula>I9-I10-(0.01*(I9-I10))</formula>
    </cfRule>
    <cfRule type="cellIs" dxfId="64" priority="12" stopIfTrue="1" operator="lessThan">
      <formula>I13+I14+I15+#REF!+I16-(0.01*(I13+I14+I15+#REF!+I16))</formula>
    </cfRule>
  </conditionalFormatting>
  <conditionalFormatting sqref="I11:K11">
    <cfRule type="cellIs" dxfId="63" priority="13" stopIfTrue="1" operator="lessThan">
      <formula>I9-I10-(0.01*(I9-I10))</formula>
    </cfRule>
    <cfRule type="cellIs" dxfId="62" priority="14" stopIfTrue="1" operator="lessThan">
      <formula>I13+I14+I15+#REF!+I16-(0.01*(I13+I14+I15+#REF!+I16))</formula>
    </cfRule>
  </conditionalFormatting>
  <conditionalFormatting sqref="L11">
    <cfRule type="cellIs" dxfId="61" priority="1" stopIfTrue="1" operator="lessThan">
      <formula>L9-L10-(0.01*(L9-L10))</formula>
    </cfRule>
  </conditionalFormatting>
  <conditionalFormatting sqref="L11">
    <cfRule type="cellIs" dxfId="60" priority="2" stopIfTrue="1" operator="lessThan">
      <formula>L13+L14+L15+#REF!+L16-(0.01*(L13+L14+L15+#REF!+L16))</formula>
    </cfRule>
  </conditionalFormatting>
  <hyperlinks>
    <hyperlink ref="A1" location="'Table of content'!A1" display="Back to Table of Content"/>
  </hyperlinks>
  <printOptions horizontalCentered="1"/>
  <pageMargins left="0.56999999999999995" right="0.32" top="0.51" bottom="0.36" header="0.3" footer="0.3"/>
  <pageSetup paperSize="9" scale="75"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K30"/>
  <sheetViews>
    <sheetView showGridLines="0" topLeftCell="A19" zoomScaleNormal="100" workbookViewId="0">
      <selection activeCell="A22" sqref="A22:Y22"/>
    </sheetView>
  </sheetViews>
  <sheetFormatPr defaultColWidth="9.140625" defaultRowHeight="18.75" x14ac:dyDescent="0.3"/>
  <cols>
    <col min="1" max="1" width="21.5703125" style="288" customWidth="1"/>
    <col min="2" max="2" width="9.140625" style="288"/>
    <col min="3" max="4" width="10.42578125" style="288" customWidth="1"/>
    <col min="5" max="5" width="10.28515625" style="288" customWidth="1"/>
    <col min="6" max="7" width="11.28515625" style="288" bestFit="1" customWidth="1"/>
    <col min="8" max="8" width="8.42578125" style="288" customWidth="1"/>
    <col min="9" max="9" width="8.5703125" style="288" customWidth="1"/>
    <col min="10" max="11" width="9.42578125" style="288" customWidth="1"/>
    <col min="12" max="12" width="8.42578125" style="288" customWidth="1"/>
    <col min="13" max="13" width="8.28515625" style="288" customWidth="1"/>
    <col min="14" max="14" width="9.28515625" style="288" customWidth="1"/>
    <col min="15" max="15" width="10.140625" style="288" customWidth="1"/>
    <col min="16" max="16" width="7.7109375" style="288" customWidth="1"/>
    <col min="17" max="18" width="7.28515625" style="288" customWidth="1"/>
    <col min="19" max="19" width="9" style="288" bestFit="1" customWidth="1"/>
    <col min="20" max="20" width="10.7109375" style="288" customWidth="1"/>
    <col min="21" max="21" width="11.28515625" style="288" bestFit="1" customWidth="1"/>
    <col min="22" max="22" width="11.28515625" style="288" customWidth="1"/>
    <col min="23" max="23" width="8.42578125" style="288" customWidth="1"/>
    <col min="24" max="24" width="8" style="288" customWidth="1"/>
    <col min="25" max="25" width="7.7109375" style="288" customWidth="1"/>
    <col min="26" max="16384" width="9.140625" style="288"/>
  </cols>
  <sheetData>
    <row r="1" spans="1:37" s="171" customFormat="1" ht="15.75" customHeight="1" x14ac:dyDescent="0.25">
      <c r="A1" s="2016" t="s">
        <v>1946</v>
      </c>
      <c r="B1" s="2016"/>
      <c r="C1" s="2016"/>
    </row>
    <row r="2" spans="1:37" s="171" customFormat="1" x14ac:dyDescent="0.25">
      <c r="A2" s="1204" t="s">
        <v>3198</v>
      </c>
      <c r="B2" s="951"/>
      <c r="C2" s="951"/>
      <c r="D2" s="951"/>
      <c r="E2" s="951"/>
      <c r="F2" s="951"/>
      <c r="G2" s="951"/>
      <c r="H2" s="951"/>
      <c r="I2" s="951"/>
      <c r="J2" s="951"/>
      <c r="K2" s="951"/>
      <c r="L2" s="951"/>
      <c r="M2" s="951"/>
      <c r="N2" s="951"/>
      <c r="O2" s="951"/>
      <c r="P2" s="951"/>
      <c r="Q2" s="951"/>
      <c r="R2" s="951"/>
      <c r="S2" s="951"/>
      <c r="T2" s="951"/>
      <c r="U2" s="951"/>
      <c r="V2" s="951"/>
      <c r="W2" s="1205"/>
      <c r="X2" s="951"/>
      <c r="Y2" s="951"/>
    </row>
    <row r="3" spans="1:37" x14ac:dyDescent="0.3">
      <c r="A3" s="935"/>
      <c r="B3" s="935"/>
      <c r="C3" s="935"/>
      <c r="D3" s="935"/>
      <c r="E3" s="935"/>
      <c r="F3" s="935"/>
      <c r="G3" s="935"/>
      <c r="H3" s="935"/>
      <c r="I3" s="935"/>
      <c r="J3" s="935"/>
      <c r="K3" s="935"/>
      <c r="L3" s="935"/>
      <c r="M3" s="935"/>
      <c r="N3" s="935"/>
      <c r="O3" s="935"/>
      <c r="P3" s="935"/>
      <c r="Q3" s="935"/>
      <c r="R3" s="935"/>
      <c r="S3" s="935"/>
      <c r="T3" s="935"/>
      <c r="U3" s="935"/>
      <c r="V3" s="935"/>
      <c r="W3" s="935"/>
      <c r="X3" s="935"/>
      <c r="Y3" s="935"/>
    </row>
    <row r="4" spans="1:37" x14ac:dyDescent="0.3">
      <c r="A4" s="935"/>
      <c r="B4" s="935"/>
      <c r="C4" s="935"/>
      <c r="D4" s="935"/>
      <c r="E4" s="935"/>
      <c r="F4" s="935"/>
      <c r="G4" s="935"/>
      <c r="H4" s="935"/>
      <c r="I4" s="935"/>
      <c r="J4" s="935"/>
      <c r="K4" s="935"/>
      <c r="L4" s="935"/>
      <c r="M4" s="935"/>
      <c r="N4" s="935"/>
      <c r="O4" s="935"/>
      <c r="P4" s="935"/>
      <c r="Q4" s="935"/>
      <c r="R4" s="935"/>
      <c r="S4" s="935"/>
      <c r="T4" s="935"/>
      <c r="U4" s="935"/>
      <c r="V4" s="935"/>
      <c r="W4" s="935"/>
      <c r="X4" s="935"/>
      <c r="Y4" s="935"/>
    </row>
    <row r="5" spans="1:37" ht="33" customHeight="1" x14ac:dyDescent="0.3">
      <c r="A5" s="2455" t="s">
        <v>694</v>
      </c>
      <c r="B5" s="2456" t="s">
        <v>870</v>
      </c>
      <c r="C5" s="2457"/>
      <c r="D5" s="2457"/>
      <c r="E5" s="2457"/>
      <c r="F5" s="2457"/>
      <c r="G5" s="2457"/>
      <c r="H5" s="2457"/>
      <c r="I5" s="2457"/>
      <c r="J5" s="2457"/>
      <c r="K5" s="2457"/>
      <c r="L5" s="2457"/>
      <c r="M5" s="2457"/>
      <c r="N5" s="2457"/>
      <c r="O5" s="2457"/>
      <c r="P5" s="2457"/>
      <c r="Q5" s="2457"/>
      <c r="R5" s="2457"/>
      <c r="S5" s="2457"/>
      <c r="T5" s="2458" t="s">
        <v>3185</v>
      </c>
      <c r="U5" s="2459"/>
      <c r="V5" s="2459"/>
      <c r="W5" s="2459"/>
      <c r="X5" s="2459"/>
      <c r="Y5" s="2459"/>
      <c r="Z5" s="2464" t="s">
        <v>3186</v>
      </c>
      <c r="AA5" s="2465"/>
      <c r="AB5" s="2465"/>
      <c r="AC5" s="2465"/>
      <c r="AD5" s="2465"/>
      <c r="AE5" s="2465"/>
      <c r="AF5" s="2455" t="s">
        <v>871</v>
      </c>
      <c r="AG5" s="2455"/>
      <c r="AH5" s="2455"/>
      <c r="AI5" s="2455"/>
      <c r="AJ5" s="2455"/>
      <c r="AK5" s="2455"/>
    </row>
    <row r="6" spans="1:37" ht="33" customHeight="1" x14ac:dyDescent="0.3">
      <c r="A6" s="2455"/>
      <c r="B6" s="2470" t="s">
        <v>3187</v>
      </c>
      <c r="C6" s="2465"/>
      <c r="D6" s="2465"/>
      <c r="E6" s="2465"/>
      <c r="F6" s="2465"/>
      <c r="G6" s="2465"/>
      <c r="H6" s="2464" t="s">
        <v>3188</v>
      </c>
      <c r="I6" s="2465"/>
      <c r="J6" s="2465"/>
      <c r="K6" s="2465"/>
      <c r="L6" s="2465"/>
      <c r="M6" s="2465"/>
      <c r="N6" s="2464" t="s">
        <v>3189</v>
      </c>
      <c r="O6" s="2465"/>
      <c r="P6" s="2465"/>
      <c r="Q6" s="2465"/>
      <c r="R6" s="2465"/>
      <c r="S6" s="2465"/>
      <c r="T6" s="2464" t="s">
        <v>3190</v>
      </c>
      <c r="U6" s="2465"/>
      <c r="V6" s="2465"/>
      <c r="W6" s="2465"/>
      <c r="X6" s="2465"/>
      <c r="Y6" s="2465"/>
      <c r="Z6" s="2466"/>
      <c r="AA6" s="2467"/>
      <c r="AB6" s="2467"/>
      <c r="AC6" s="2467"/>
      <c r="AD6" s="2467"/>
      <c r="AE6" s="2467"/>
      <c r="AF6" s="2455"/>
      <c r="AG6" s="2455"/>
      <c r="AH6" s="2455"/>
      <c r="AI6" s="2455"/>
      <c r="AJ6" s="2455"/>
      <c r="AK6" s="2455"/>
    </row>
    <row r="7" spans="1:37" ht="33" customHeight="1" x14ac:dyDescent="0.3">
      <c r="A7" s="2455"/>
      <c r="B7" s="2471"/>
      <c r="C7" s="2469"/>
      <c r="D7" s="2469"/>
      <c r="E7" s="2469"/>
      <c r="F7" s="2469"/>
      <c r="G7" s="2469"/>
      <c r="H7" s="2468"/>
      <c r="I7" s="2469"/>
      <c r="J7" s="2469"/>
      <c r="K7" s="2469"/>
      <c r="L7" s="2469"/>
      <c r="M7" s="2469"/>
      <c r="N7" s="2468"/>
      <c r="O7" s="2469"/>
      <c r="P7" s="2469"/>
      <c r="Q7" s="2469"/>
      <c r="R7" s="2469"/>
      <c r="S7" s="2469"/>
      <c r="T7" s="2468"/>
      <c r="U7" s="2469"/>
      <c r="V7" s="2469"/>
      <c r="W7" s="2469"/>
      <c r="X7" s="2469"/>
      <c r="Y7" s="2469"/>
      <c r="Z7" s="2468"/>
      <c r="AA7" s="2469"/>
      <c r="AB7" s="2469"/>
      <c r="AC7" s="2469"/>
      <c r="AD7" s="2469"/>
      <c r="AE7" s="2469"/>
      <c r="AF7" s="2455"/>
      <c r="AG7" s="2455"/>
      <c r="AH7" s="2455"/>
      <c r="AI7" s="2455"/>
      <c r="AJ7" s="2455"/>
      <c r="AK7" s="2455"/>
    </row>
    <row r="8" spans="1:37" ht="46.5" customHeight="1" x14ac:dyDescent="0.3">
      <c r="A8" s="2455"/>
      <c r="B8" s="1964">
        <v>2019</v>
      </c>
      <c r="C8" s="1964">
        <v>2020</v>
      </c>
      <c r="D8" s="1964">
        <v>2021</v>
      </c>
      <c r="E8" s="1964">
        <v>2022</v>
      </c>
      <c r="F8" s="1963">
        <v>2023</v>
      </c>
      <c r="G8" s="1964">
        <v>2024</v>
      </c>
      <c r="H8" s="1964">
        <v>2019</v>
      </c>
      <c r="I8" s="1964">
        <v>2020</v>
      </c>
      <c r="J8" s="1964">
        <v>2021</v>
      </c>
      <c r="K8" s="1964">
        <v>2022</v>
      </c>
      <c r="L8" s="1964">
        <v>2023</v>
      </c>
      <c r="M8" s="1964">
        <v>2024</v>
      </c>
      <c r="N8" s="1964">
        <v>2019</v>
      </c>
      <c r="O8" s="1964">
        <v>2020</v>
      </c>
      <c r="P8" s="1964">
        <v>2021</v>
      </c>
      <c r="Q8" s="1964">
        <v>2022</v>
      </c>
      <c r="R8" s="1964">
        <v>2023</v>
      </c>
      <c r="S8" s="1964">
        <v>2024</v>
      </c>
      <c r="T8" s="1964">
        <v>2019</v>
      </c>
      <c r="U8" s="1964">
        <v>2020</v>
      </c>
      <c r="V8" s="1964">
        <v>2021</v>
      </c>
      <c r="W8" s="1964">
        <v>2022</v>
      </c>
      <c r="X8" s="1964">
        <v>2023</v>
      </c>
      <c r="Y8" s="1964">
        <v>2024</v>
      </c>
      <c r="Z8" s="1964">
        <v>2019</v>
      </c>
      <c r="AA8" s="1964">
        <v>2020</v>
      </c>
      <c r="AB8" s="1964">
        <v>2021</v>
      </c>
      <c r="AC8" s="1964">
        <v>2022</v>
      </c>
      <c r="AD8" s="1964">
        <v>2023</v>
      </c>
      <c r="AE8" s="1964">
        <v>2024</v>
      </c>
      <c r="AF8" s="1964">
        <v>2019</v>
      </c>
      <c r="AG8" s="1964">
        <v>2020</v>
      </c>
      <c r="AH8" s="1964">
        <v>2021</v>
      </c>
      <c r="AI8" s="1964">
        <v>2022</v>
      </c>
      <c r="AJ8" s="1964">
        <v>2023</v>
      </c>
      <c r="AK8" s="1964">
        <v>2024</v>
      </c>
    </row>
    <row r="9" spans="1:37" ht="41.25" customHeight="1" x14ac:dyDescent="0.3">
      <c r="A9" s="1911" t="s">
        <v>3191</v>
      </c>
      <c r="B9" s="1965">
        <v>4508.9130951995403</v>
      </c>
      <c r="C9" s="1965">
        <v>4210.5913301657702</v>
      </c>
      <c r="D9" s="1965">
        <v>4362.58683595191</v>
      </c>
      <c r="E9" s="1965">
        <v>4432.8768129808996</v>
      </c>
      <c r="F9" s="1965">
        <v>4648.9399999999996</v>
      </c>
      <c r="G9" s="1965">
        <v>4960.8999999999996</v>
      </c>
      <c r="H9" s="1965">
        <v>0.76136197367205505</v>
      </c>
      <c r="I9" s="1965">
        <v>0.69632939316274201</v>
      </c>
      <c r="J9" s="1965">
        <v>0.66705072784812702</v>
      </c>
      <c r="K9" s="1965">
        <v>0.67210797471008898</v>
      </c>
      <c r="L9" s="1965">
        <v>0.69</v>
      </c>
      <c r="M9" s="1965">
        <v>0.67</v>
      </c>
      <c r="N9" s="1965">
        <v>0.14058096486475999</v>
      </c>
      <c r="O9" s="1965">
        <v>0.13136734099347699</v>
      </c>
      <c r="P9" s="1965">
        <v>0.12965243291411799</v>
      </c>
      <c r="Q9" s="1965">
        <v>0.12798536074882</v>
      </c>
      <c r="R9" s="1965">
        <v>0.13</v>
      </c>
      <c r="S9" s="1965">
        <v>0.14000000000000001</v>
      </c>
      <c r="T9" s="1965" t="s">
        <v>337</v>
      </c>
      <c r="U9" s="1965" t="s">
        <v>337</v>
      </c>
      <c r="V9" s="1965" t="s">
        <v>337</v>
      </c>
      <c r="W9" s="1965" t="s">
        <v>337</v>
      </c>
      <c r="X9" s="1965" t="s">
        <v>337</v>
      </c>
      <c r="Y9" s="1965" t="s">
        <v>337</v>
      </c>
      <c r="Z9" s="1966">
        <v>4567.485186151519</v>
      </c>
      <c r="AA9" s="1966">
        <v>4264.9008985375986</v>
      </c>
      <c r="AB9" s="1966">
        <v>4415.622151053899</v>
      </c>
      <c r="AC9" s="1966">
        <v>4485.6119568712193</v>
      </c>
      <c r="AD9" s="1966">
        <v>4703.1400000000003</v>
      </c>
      <c r="AE9" s="1966">
        <v>5016.29</v>
      </c>
      <c r="AF9" s="1967">
        <v>77.426597445462178</v>
      </c>
      <c r="AG9" s="1967">
        <v>76.245108955435924</v>
      </c>
      <c r="AH9" s="1967">
        <v>76.279091746552609</v>
      </c>
      <c r="AI9" s="1967">
        <v>75.771974173102734</v>
      </c>
      <c r="AJ9" s="1967">
        <v>75.2</v>
      </c>
      <c r="AK9" s="1967">
        <v>78.3</v>
      </c>
    </row>
    <row r="10" spans="1:37" ht="80.25" customHeight="1" x14ac:dyDescent="0.3">
      <c r="A10" s="1968" t="s">
        <v>872</v>
      </c>
      <c r="B10" s="1965">
        <v>31.615853333333298</v>
      </c>
      <c r="C10" s="1965">
        <v>26.395133333333298</v>
      </c>
      <c r="D10" s="1965">
        <v>31.854153333333301</v>
      </c>
      <c r="E10" s="1965">
        <v>36.838126666666703</v>
      </c>
      <c r="F10" s="1965">
        <v>35.67</v>
      </c>
      <c r="G10" s="1965">
        <v>38.15</v>
      </c>
      <c r="H10" s="1965" t="s">
        <v>337</v>
      </c>
      <c r="I10" s="1965" t="s">
        <v>337</v>
      </c>
      <c r="J10" s="1965" t="s">
        <v>337</v>
      </c>
      <c r="K10" s="1965" t="s">
        <v>337</v>
      </c>
      <c r="L10" s="1965" t="s">
        <v>337</v>
      </c>
      <c r="M10" s="1965" t="s">
        <v>337</v>
      </c>
      <c r="N10" s="1965" t="s">
        <v>337</v>
      </c>
      <c r="O10" s="1965" t="s">
        <v>337</v>
      </c>
      <c r="P10" s="1965" t="s">
        <v>337</v>
      </c>
      <c r="Q10" s="1965" t="s">
        <v>337</v>
      </c>
      <c r="R10" s="1965" t="s">
        <v>337</v>
      </c>
      <c r="S10" s="1965" t="s">
        <v>337</v>
      </c>
      <c r="T10" s="1965">
        <v>408.66284666154399</v>
      </c>
      <c r="U10" s="1965">
        <v>424.59054437233402</v>
      </c>
      <c r="V10" s="1965">
        <v>422.27250799850799</v>
      </c>
      <c r="W10" s="1965">
        <v>487.74327353567901</v>
      </c>
      <c r="X10" s="1965">
        <v>531.41999999999996</v>
      </c>
      <c r="Y10" s="1965">
        <v>517.88</v>
      </c>
      <c r="Z10" s="1966">
        <v>440.27869999487729</v>
      </c>
      <c r="AA10" s="1966">
        <v>450.98567770566734</v>
      </c>
      <c r="AB10" s="1966">
        <v>454.12666133184132</v>
      </c>
      <c r="AC10" s="1966">
        <v>524.58140020234566</v>
      </c>
      <c r="AD10" s="1966">
        <v>567.08000000000004</v>
      </c>
      <c r="AE10" s="1966">
        <v>556.03</v>
      </c>
      <c r="AF10" s="1967">
        <v>7.4634684687478536</v>
      </c>
      <c r="AG10" s="1967">
        <v>8.0624269946812177</v>
      </c>
      <c r="AH10" s="1967">
        <v>7.8449577611660812</v>
      </c>
      <c r="AI10" s="1967">
        <v>8.8613479476159185</v>
      </c>
      <c r="AJ10" s="1967">
        <v>9.1</v>
      </c>
      <c r="AK10" s="1967">
        <v>8.6999999999999993</v>
      </c>
    </row>
    <row r="11" spans="1:37" ht="85.5" customHeight="1" x14ac:dyDescent="0.3">
      <c r="A11" s="1968" t="s">
        <v>3192</v>
      </c>
      <c r="B11" s="1965" t="s">
        <v>337</v>
      </c>
      <c r="C11" s="1965" t="s">
        <v>337</v>
      </c>
      <c r="D11" s="1965" t="s">
        <v>337</v>
      </c>
      <c r="E11" s="1965" t="s">
        <v>337</v>
      </c>
      <c r="F11" s="1965" t="s">
        <v>337</v>
      </c>
      <c r="G11" s="1965" t="s">
        <v>337</v>
      </c>
      <c r="H11" s="1965">
        <v>1.0159060600000001</v>
      </c>
      <c r="I11" s="1965">
        <v>0.98272950999999997</v>
      </c>
      <c r="J11" s="1965">
        <v>1.0081585900000001</v>
      </c>
      <c r="K11" s="1965">
        <v>1.09103661</v>
      </c>
      <c r="L11" s="1965">
        <v>0.97</v>
      </c>
      <c r="M11" s="1965">
        <v>0.99</v>
      </c>
      <c r="N11" s="1965">
        <v>0.16525981893160199</v>
      </c>
      <c r="O11" s="1965">
        <v>0.15600492846781899</v>
      </c>
      <c r="P11" s="1965">
        <v>0.19433549566060199</v>
      </c>
      <c r="Q11" s="1965">
        <v>0.17778202943003599</v>
      </c>
      <c r="R11" s="1965">
        <v>0.2</v>
      </c>
      <c r="S11" s="1965">
        <v>0.19</v>
      </c>
      <c r="T11" s="1965" t="s">
        <v>337</v>
      </c>
      <c r="U11" s="1965" t="s">
        <v>337</v>
      </c>
      <c r="V11" s="1965" t="s">
        <v>337</v>
      </c>
      <c r="W11" s="1965" t="s">
        <v>337</v>
      </c>
      <c r="X11" s="1965" t="s">
        <v>337</v>
      </c>
      <c r="Y11" s="1965" t="s">
        <v>337</v>
      </c>
      <c r="Z11" s="1966">
        <v>72.239221696874537</v>
      </c>
      <c r="AA11" s="1966">
        <v>68.85773232397203</v>
      </c>
      <c r="AB11" s="1966">
        <v>79.727346870059534</v>
      </c>
      <c r="AC11" s="1966">
        <v>77.661262878959533</v>
      </c>
      <c r="AD11" s="1966">
        <v>79.53</v>
      </c>
      <c r="AE11" s="1966">
        <v>77.650000000000006</v>
      </c>
      <c r="AF11" s="1967">
        <v>1.2245769630640366</v>
      </c>
      <c r="AG11" s="1967">
        <v>1.2309935045069151</v>
      </c>
      <c r="AH11" s="1967">
        <v>1.3772758172161508</v>
      </c>
      <c r="AI11" s="1967">
        <v>1.3118716602538267</v>
      </c>
      <c r="AJ11" s="1967">
        <v>1.3</v>
      </c>
      <c r="AK11" s="1967">
        <v>1.2</v>
      </c>
    </row>
    <row r="12" spans="1:37" ht="41.25" customHeight="1" x14ac:dyDescent="0.3">
      <c r="A12" s="1911" t="s">
        <v>874</v>
      </c>
      <c r="B12" s="1965">
        <v>0.1012</v>
      </c>
      <c r="C12" s="1965">
        <v>2.4639999999999999E-2</v>
      </c>
      <c r="D12" s="1965">
        <v>1.056E-2</v>
      </c>
      <c r="E12" s="1965">
        <v>0.11616</v>
      </c>
      <c r="F12" s="1965">
        <v>0.08</v>
      </c>
      <c r="G12" s="1965">
        <v>0.08</v>
      </c>
      <c r="H12" s="1965">
        <v>28.5195784635292</v>
      </c>
      <c r="I12" s="1965">
        <v>28.1648241231292</v>
      </c>
      <c r="J12" s="1965">
        <v>29.251950161144499</v>
      </c>
      <c r="K12" s="1965">
        <v>28.959236956293701</v>
      </c>
      <c r="L12" s="1965">
        <v>31.71</v>
      </c>
      <c r="M12" s="1965">
        <v>26.38</v>
      </c>
      <c r="N12" s="1965">
        <v>7.7222627493000004E-2</v>
      </c>
      <c r="O12" s="1965">
        <v>7.6556358503428595E-2</v>
      </c>
      <c r="P12" s="1965">
        <v>7.6339434647142906E-2</v>
      </c>
      <c r="Q12" s="1965">
        <v>7.9446191927142903E-2</v>
      </c>
      <c r="R12" s="1965">
        <v>7.0000000000000007E-2</v>
      </c>
      <c r="S12" s="1965">
        <v>7.0000000000000007E-2</v>
      </c>
      <c r="T12" s="1965" t="s">
        <v>337</v>
      </c>
      <c r="U12" s="1965" t="s">
        <v>337</v>
      </c>
      <c r="V12" s="1965" t="s">
        <v>337</v>
      </c>
      <c r="W12" s="1965" t="s">
        <v>337</v>
      </c>
      <c r="X12" s="1965" t="s">
        <v>337</v>
      </c>
      <c r="Y12" s="1965" t="s">
        <v>337</v>
      </c>
      <c r="Z12" s="1966">
        <v>819.1133932644625</v>
      </c>
      <c r="AA12" s="1966">
        <v>808.92715045102625</v>
      </c>
      <c r="AB12" s="1966">
        <v>839.29511469353895</v>
      </c>
      <c r="AC12" s="1966">
        <v>832.02803563691657</v>
      </c>
      <c r="AD12" s="1966">
        <v>907.03</v>
      </c>
      <c r="AE12" s="1966">
        <v>757.58</v>
      </c>
      <c r="AF12" s="1967">
        <v>13.885357122725916</v>
      </c>
      <c r="AG12" s="1967">
        <v>14.461470545375928</v>
      </c>
      <c r="AH12" s="1967">
        <v>14.498674675065148</v>
      </c>
      <c r="AI12" s="1967">
        <v>14.054806219027526</v>
      </c>
      <c r="AJ12" s="1967">
        <v>14.5</v>
      </c>
      <c r="AK12" s="1967">
        <v>11.8</v>
      </c>
    </row>
    <row r="13" spans="1:37" ht="46.5" customHeight="1" x14ac:dyDescent="0.3">
      <c r="A13" s="1828" t="s">
        <v>875</v>
      </c>
      <c r="B13" s="1969">
        <v>4540.630148532874</v>
      </c>
      <c r="C13" s="1969">
        <v>4237.0111034991032</v>
      </c>
      <c r="D13" s="1969">
        <v>4394.4515492852433</v>
      </c>
      <c r="E13" s="1969">
        <v>4469.8310996475657</v>
      </c>
      <c r="F13" s="1969">
        <f t="shared" ref="F13:G13" si="0">SUM(F9:F12)</f>
        <v>4684.6899999999996</v>
      </c>
      <c r="G13" s="1969">
        <f t="shared" si="0"/>
        <v>4999.1299999999992</v>
      </c>
      <c r="H13" s="1969">
        <v>30.296846497201255</v>
      </c>
      <c r="I13" s="1969">
        <v>29.843883026291941</v>
      </c>
      <c r="J13" s="1969">
        <v>30.927159478992628</v>
      </c>
      <c r="K13" s="1969">
        <v>30.722381541003791</v>
      </c>
      <c r="L13" s="1969">
        <f t="shared" ref="L13" si="1">SUM(L9:L12)</f>
        <v>33.369999999999997</v>
      </c>
      <c r="M13" s="1969">
        <v>28.05</v>
      </c>
      <c r="N13" s="1969">
        <v>0.383063411289362</v>
      </c>
      <c r="O13" s="1969">
        <v>0.36392862796472458</v>
      </c>
      <c r="P13" s="1969">
        <v>0.40032736322186291</v>
      </c>
      <c r="Q13" s="1969">
        <v>0.38521358210599893</v>
      </c>
      <c r="R13" s="1969">
        <f t="shared" ref="R13:S13" si="2">SUM(R9:R12)</f>
        <v>0.4</v>
      </c>
      <c r="S13" s="1969">
        <f t="shared" si="2"/>
        <v>0.4</v>
      </c>
      <c r="T13" s="1969">
        <v>408.66284666154399</v>
      </c>
      <c r="U13" s="1969">
        <v>424.59054437233402</v>
      </c>
      <c r="V13" s="1969">
        <v>422.27250799850799</v>
      </c>
      <c r="W13" s="1969">
        <v>487.74327353567901</v>
      </c>
      <c r="X13" s="1969">
        <f t="shared" ref="X13" si="3">SUM(X9:X12)</f>
        <v>531.41999999999996</v>
      </c>
      <c r="Y13" s="1969">
        <f>SUM(Y9:Y12)</f>
        <v>517.88</v>
      </c>
      <c r="Z13" s="1969">
        <v>5899.1165011077337</v>
      </c>
      <c r="AA13" s="1969">
        <v>5593.6714590182646</v>
      </c>
      <c r="AB13" s="1969">
        <v>5788.771273949339</v>
      </c>
      <c r="AC13" s="1969">
        <v>5919.8826555894411</v>
      </c>
      <c r="AD13" s="1969">
        <f t="shared" ref="AD13:AE13" si="4">SUM(AD9:AD12)</f>
        <v>6256.78</v>
      </c>
      <c r="AE13" s="1969">
        <f t="shared" si="4"/>
        <v>6407.5499999999993</v>
      </c>
      <c r="AF13" s="1969">
        <v>99.999999999999986</v>
      </c>
      <c r="AG13" s="1969">
        <v>99.999999999999986</v>
      </c>
      <c r="AH13" s="1969">
        <v>100</v>
      </c>
      <c r="AI13" s="1969">
        <v>99.999999999999986</v>
      </c>
      <c r="AJ13" s="1969">
        <f t="shared" ref="AJ13:AK13" si="5">SUM(AJ9:AJ12)</f>
        <v>100.1</v>
      </c>
      <c r="AK13" s="1969">
        <f t="shared" si="5"/>
        <v>100</v>
      </c>
    </row>
    <row r="14" spans="1:37" x14ac:dyDescent="0.3">
      <c r="A14" s="935"/>
      <c r="B14" s="935"/>
      <c r="C14" s="937"/>
      <c r="D14" s="937"/>
      <c r="E14" s="937"/>
      <c r="F14" s="937"/>
      <c r="G14" s="937"/>
      <c r="H14" s="937"/>
      <c r="I14" s="937"/>
      <c r="J14" s="937"/>
      <c r="K14" s="937"/>
      <c r="L14" s="937"/>
      <c r="M14" s="937"/>
      <c r="N14" s="937"/>
      <c r="O14" s="937"/>
      <c r="P14" s="937"/>
      <c r="Q14" s="937"/>
      <c r="R14" s="937"/>
      <c r="S14" s="937"/>
      <c r="T14" s="937"/>
      <c r="U14" s="937"/>
      <c r="V14" s="937"/>
      <c r="W14" s="937"/>
      <c r="X14" s="937"/>
      <c r="Y14" s="937"/>
    </row>
    <row r="15" spans="1:37" x14ac:dyDescent="0.3">
      <c r="A15" s="936"/>
      <c r="B15" s="935"/>
      <c r="C15" s="937"/>
      <c r="D15" s="937"/>
      <c r="E15" s="937"/>
      <c r="F15" s="937"/>
      <c r="G15" s="937"/>
      <c r="H15" s="937"/>
      <c r="I15" s="937"/>
      <c r="J15" s="937"/>
      <c r="K15" s="937"/>
      <c r="L15" s="937"/>
      <c r="M15" s="937"/>
      <c r="N15" s="937"/>
      <c r="O15" s="937"/>
      <c r="P15" s="937"/>
      <c r="Q15" s="937"/>
      <c r="R15" s="937"/>
      <c r="S15" s="1576"/>
      <c r="T15" s="937"/>
      <c r="U15" s="937"/>
      <c r="V15" s="937"/>
      <c r="W15" s="937"/>
      <c r="X15" s="937"/>
      <c r="Y15" s="937"/>
    </row>
    <row r="16" spans="1:37" ht="30" customHeight="1" x14ac:dyDescent="0.3">
      <c r="A16" s="2463" t="s">
        <v>876</v>
      </c>
      <c r="B16" s="2463"/>
      <c r="C16" s="2463"/>
      <c r="D16" s="2463"/>
      <c r="E16" s="2463"/>
      <c r="F16" s="2463"/>
      <c r="G16" s="2463"/>
      <c r="H16" s="2460" t="s">
        <v>876</v>
      </c>
      <c r="I16" s="2461"/>
      <c r="J16" s="2461"/>
      <c r="K16" s="2461"/>
      <c r="L16" s="2461"/>
      <c r="M16" s="2462"/>
    </row>
    <row r="17" spans="1:25" ht="30" customHeight="1" x14ac:dyDescent="0.3">
      <c r="A17" s="2463"/>
      <c r="B17" s="2463"/>
      <c r="C17" s="2463"/>
      <c r="D17" s="2463"/>
      <c r="E17" s="2463"/>
      <c r="F17" s="2463"/>
      <c r="G17" s="2463"/>
      <c r="H17" s="1983">
        <v>2019</v>
      </c>
      <c r="I17" s="1984">
        <v>2020</v>
      </c>
      <c r="J17" s="1984">
        <v>2021</v>
      </c>
      <c r="K17" s="1983">
        <v>2022</v>
      </c>
      <c r="L17" s="1984">
        <v>2023</v>
      </c>
      <c r="M17" s="1983">
        <v>2024</v>
      </c>
    </row>
    <row r="18" spans="1:25" ht="40.5" customHeight="1" x14ac:dyDescent="0.3">
      <c r="A18" s="2453" t="s">
        <v>2405</v>
      </c>
      <c r="B18" s="2453"/>
      <c r="C18" s="2453"/>
      <c r="D18" s="2453"/>
      <c r="E18" s="2453"/>
      <c r="F18" s="2453"/>
      <c r="G18" s="2453"/>
      <c r="H18" s="1985">
        <f t="shared" ref="H18:I18" si="6">AL13</f>
        <v>0</v>
      </c>
      <c r="I18" s="1986">
        <f t="shared" si="6"/>
        <v>0</v>
      </c>
      <c r="J18" s="1987">
        <v>5788.77127394934</v>
      </c>
      <c r="K18" s="1987">
        <v>5919.8826555894402</v>
      </c>
      <c r="L18" s="1987">
        <v>6256.78</v>
      </c>
      <c r="M18" s="1987">
        <v>6407.55</v>
      </c>
    </row>
    <row r="19" spans="1:25" ht="40.5" customHeight="1" x14ac:dyDescent="0.3">
      <c r="A19" s="2453" t="s">
        <v>2656</v>
      </c>
      <c r="B19" s="2453"/>
      <c r="C19" s="2453"/>
      <c r="D19" s="2453"/>
      <c r="E19" s="2453"/>
      <c r="F19" s="2453"/>
      <c r="G19" s="2453"/>
      <c r="H19" s="1988">
        <v>-396.27197622099999</v>
      </c>
      <c r="I19" s="1988">
        <v>-399.07364230433302</v>
      </c>
      <c r="J19" s="1988">
        <v>-405.88255299999997</v>
      </c>
      <c r="K19" s="1988">
        <v>-406.37774589999998</v>
      </c>
      <c r="L19" s="1988">
        <v>-378.73</v>
      </c>
      <c r="M19" s="1988">
        <v>-381.5</v>
      </c>
    </row>
    <row r="20" spans="1:25" ht="40.5" customHeight="1" x14ac:dyDescent="0.3">
      <c r="A20" s="2454" t="s">
        <v>2406</v>
      </c>
      <c r="B20" s="2454"/>
      <c r="C20" s="2454"/>
      <c r="D20" s="2454"/>
      <c r="E20" s="2454"/>
      <c r="F20" s="2454"/>
      <c r="G20" s="2454"/>
      <c r="H20" s="1989">
        <f>SUM(H18:H19)</f>
        <v>-396.27197622099999</v>
      </c>
      <c r="I20" s="1989">
        <f>SUM(I18:I19)</f>
        <v>-399.07364230433302</v>
      </c>
      <c r="J20" s="1990">
        <v>5382.89</v>
      </c>
      <c r="K20" s="1991">
        <v>5513.5</v>
      </c>
      <c r="L20" s="1990">
        <v>5878.04</v>
      </c>
      <c r="M20" s="1991">
        <v>6026.05</v>
      </c>
    </row>
    <row r="21" spans="1:25" ht="10.5" customHeight="1" x14ac:dyDescent="0.3">
      <c r="A21" s="1206"/>
      <c r="B21" s="1206"/>
      <c r="C21" s="1206"/>
      <c r="D21" s="1206"/>
      <c r="E21" s="1206"/>
      <c r="F21" s="1206"/>
      <c r="G21" s="1206"/>
      <c r="H21" s="1207"/>
      <c r="I21" s="1207"/>
      <c r="J21" s="1207"/>
      <c r="K21" s="1207"/>
      <c r="L21" s="1207"/>
      <c r="M21" s="1207"/>
      <c r="N21" s="1207"/>
      <c r="O21" s="1207"/>
      <c r="P21" s="1207"/>
      <c r="Q21" s="1207"/>
      <c r="R21" s="1207"/>
      <c r="S21" s="1207"/>
      <c r="T21" s="1207"/>
      <c r="U21" s="1207"/>
      <c r="V21" s="1207"/>
      <c r="W21" s="1207"/>
      <c r="X21" s="1207"/>
      <c r="Y21" s="1207"/>
    </row>
    <row r="22" spans="1:25" ht="24" customHeight="1" x14ac:dyDescent="0.3">
      <c r="A22" s="2452" t="s">
        <v>2131</v>
      </c>
      <c r="B22" s="2452"/>
      <c r="C22" s="2452"/>
      <c r="D22" s="2452"/>
      <c r="E22" s="2452"/>
      <c r="F22" s="2452"/>
      <c r="G22" s="2452"/>
      <c r="H22" s="2452"/>
      <c r="I22" s="2452"/>
      <c r="J22" s="2452"/>
      <c r="K22" s="2452"/>
      <c r="L22" s="2452"/>
      <c r="M22" s="2452"/>
      <c r="N22" s="2452"/>
      <c r="O22" s="2452"/>
      <c r="P22" s="2452"/>
      <c r="Q22" s="2452"/>
      <c r="R22" s="2452"/>
      <c r="S22" s="2452"/>
      <c r="T22" s="2452"/>
      <c r="U22" s="2452"/>
      <c r="V22" s="2452"/>
      <c r="W22" s="2452"/>
      <c r="X22" s="2452"/>
      <c r="Y22" s="2452"/>
    </row>
    <row r="23" spans="1:25" ht="24" customHeight="1" x14ac:dyDescent="0.3">
      <c r="A23" s="1208" t="s">
        <v>2407</v>
      </c>
      <c r="B23" s="1209"/>
      <c r="C23" s="1209"/>
      <c r="D23" s="1209"/>
      <c r="E23" s="1209"/>
      <c r="F23" s="1209"/>
      <c r="G23" s="1209"/>
      <c r="H23" s="1209"/>
      <c r="I23" s="1209"/>
      <c r="J23" s="1209"/>
      <c r="K23" s="1209"/>
      <c r="L23" s="1209"/>
      <c r="M23" s="1209"/>
      <c r="N23" s="1209"/>
      <c r="O23" s="1209"/>
      <c r="P23" s="1209"/>
      <c r="Q23" s="1209"/>
      <c r="R23" s="1209"/>
      <c r="S23" s="1209"/>
      <c r="T23" s="1210"/>
      <c r="U23" s="1209"/>
      <c r="V23" s="1209"/>
      <c r="W23" s="1209"/>
      <c r="X23" s="1209"/>
      <c r="Y23" s="1209"/>
    </row>
    <row r="24" spans="1:25" ht="24" customHeight="1" x14ac:dyDescent="0.3">
      <c r="A24" s="1208" t="s">
        <v>2408</v>
      </c>
      <c r="B24" s="1208"/>
      <c r="C24" s="1208"/>
      <c r="D24" s="1208"/>
      <c r="E24" s="1208"/>
      <c r="F24" s="1208"/>
      <c r="G24" s="1208"/>
      <c r="H24" s="1208"/>
      <c r="I24" s="1208"/>
      <c r="J24" s="1211"/>
      <c r="K24" s="1211"/>
      <c r="L24" s="1211"/>
      <c r="M24" s="1211"/>
      <c r="N24" s="1211"/>
      <c r="O24" s="1211"/>
      <c r="P24" s="1211"/>
      <c r="Q24" s="1211"/>
      <c r="R24" s="1211"/>
      <c r="S24" s="1211"/>
      <c r="T24" s="1211"/>
      <c r="U24" s="1211"/>
      <c r="V24" s="1211"/>
      <c r="W24" s="1211"/>
      <c r="X24" s="1211"/>
      <c r="Y24" s="1211"/>
    </row>
    <row r="25" spans="1:25" ht="24" customHeight="1" x14ac:dyDescent="0.35">
      <c r="A25" s="1208" t="s">
        <v>2655</v>
      </c>
      <c r="B25" s="1212"/>
      <c r="C25" s="1212"/>
      <c r="D25" s="1212"/>
      <c r="E25" s="1212"/>
      <c r="F25" s="1212"/>
      <c r="G25" s="1212"/>
      <c r="H25" s="1212"/>
      <c r="I25" s="1212"/>
      <c r="J25" s="1212"/>
      <c r="K25" s="1212"/>
      <c r="L25" s="1212"/>
      <c r="M25" s="1212"/>
      <c r="N25" s="1212"/>
      <c r="O25" s="1212"/>
      <c r="P25" s="1212"/>
      <c r="Q25" s="1212"/>
      <c r="R25" s="1212"/>
      <c r="S25" s="1212"/>
      <c r="T25" s="1208"/>
      <c r="U25" s="1208"/>
      <c r="V25" s="1208"/>
      <c r="W25" s="1208"/>
      <c r="X25" s="1208"/>
      <c r="Y25" s="1208"/>
    </row>
    <row r="26" spans="1:25" ht="24" customHeight="1" x14ac:dyDescent="0.3">
      <c r="A26" s="1213" t="s">
        <v>2437</v>
      </c>
      <c r="B26" s="1208"/>
      <c r="C26" s="1208"/>
      <c r="D26" s="1208"/>
      <c r="E26" s="1208"/>
      <c r="F26" s="1208"/>
      <c r="G26" s="1208"/>
      <c r="H26" s="1208"/>
      <c r="I26" s="1208"/>
      <c r="J26" s="1208"/>
      <c r="K26" s="1208"/>
      <c r="L26" s="1208"/>
      <c r="M26" s="1208"/>
      <c r="N26" s="1208"/>
      <c r="O26" s="1208"/>
      <c r="P26" s="1208"/>
      <c r="Q26" s="1208"/>
      <c r="R26" s="1208"/>
      <c r="S26" s="1208"/>
      <c r="T26" s="1208"/>
      <c r="U26" s="1208"/>
      <c r="V26" s="1208"/>
      <c r="W26" s="1208"/>
      <c r="X26" s="1208"/>
      <c r="Y26" s="1208"/>
    </row>
    <row r="27" spans="1:25" x14ac:dyDescent="0.3">
      <c r="A27" s="171"/>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row>
    <row r="28" spans="1:25" x14ac:dyDescent="0.3">
      <c r="A28" s="171"/>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row>
    <row r="29" spans="1:25" x14ac:dyDescent="0.3">
      <c r="A29" s="171"/>
      <c r="B29" s="171"/>
      <c r="C29" s="171"/>
      <c r="D29" s="171"/>
      <c r="E29" s="171"/>
      <c r="F29" s="171"/>
      <c r="G29" s="171"/>
      <c r="H29" s="171"/>
      <c r="I29" s="171"/>
      <c r="J29" s="171"/>
      <c r="K29" s="171"/>
      <c r="L29" s="171"/>
      <c r="M29" s="171"/>
      <c r="N29" s="171"/>
      <c r="O29" s="171"/>
      <c r="P29" s="171"/>
      <c r="Q29" s="171"/>
      <c r="R29" s="171"/>
      <c r="S29" s="171"/>
      <c r="T29" s="171"/>
      <c r="U29" s="171"/>
      <c r="V29" s="171"/>
      <c r="W29" s="171"/>
      <c r="X29" s="171"/>
      <c r="Y29" s="171"/>
    </row>
    <row r="30" spans="1:25" x14ac:dyDescent="0.3">
      <c r="A30" s="171"/>
      <c r="B30" s="171"/>
      <c r="C30" s="171"/>
      <c r="D30" s="171"/>
      <c r="E30" s="171"/>
      <c r="F30" s="171"/>
      <c r="G30" s="171"/>
      <c r="H30" s="171"/>
      <c r="I30" s="171"/>
      <c r="J30" s="171"/>
      <c r="K30" s="171"/>
      <c r="L30" s="171"/>
      <c r="M30" s="171"/>
      <c r="N30" s="171"/>
      <c r="O30" s="171"/>
      <c r="P30" s="171"/>
      <c r="Q30" s="171"/>
      <c r="R30" s="171"/>
      <c r="S30" s="171"/>
      <c r="T30" s="171"/>
      <c r="U30" s="171"/>
      <c r="V30" s="171"/>
      <c r="W30" s="171"/>
      <c r="X30" s="171"/>
      <c r="Y30" s="171"/>
    </row>
  </sheetData>
  <mergeCells count="16">
    <mergeCell ref="Z5:AE7"/>
    <mergeCell ref="AF5:AK7"/>
    <mergeCell ref="B6:G7"/>
    <mergeCell ref="H6:M7"/>
    <mergeCell ref="N6:S7"/>
    <mergeCell ref="T6:Y7"/>
    <mergeCell ref="A1:C1"/>
    <mergeCell ref="A22:Y22"/>
    <mergeCell ref="A19:G19"/>
    <mergeCell ref="A20:G20"/>
    <mergeCell ref="A5:A8"/>
    <mergeCell ref="B5:S5"/>
    <mergeCell ref="T5:Y5"/>
    <mergeCell ref="A18:G18"/>
    <mergeCell ref="H16:M16"/>
    <mergeCell ref="A16:G17"/>
  </mergeCells>
  <hyperlinks>
    <hyperlink ref="A1" location="'Table of content'!A1" display="Back to Table of Content"/>
  </hyperlinks>
  <printOptions horizontalCentered="1"/>
  <pageMargins left="0.17" right="0.17" top="0.36" bottom="0.19" header="0.22" footer="0.3"/>
  <pageSetup paperSize="9" scale="47"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N70"/>
  <sheetViews>
    <sheetView topLeftCell="A28" zoomScaleNormal="100" workbookViewId="0">
      <selection activeCell="G38" sqref="G38"/>
    </sheetView>
  </sheetViews>
  <sheetFormatPr defaultRowHeight="15" x14ac:dyDescent="0.25"/>
  <cols>
    <col min="1" max="1" width="16.28515625" customWidth="1"/>
    <col min="2" max="2" width="34.85546875" customWidth="1"/>
    <col min="3" max="9" width="11.5703125" bestFit="1" customWidth="1"/>
    <col min="10" max="10" width="13" customWidth="1"/>
    <col min="11" max="11" width="12" customWidth="1"/>
    <col min="12" max="12" width="11.5703125" bestFit="1" customWidth="1"/>
  </cols>
  <sheetData>
    <row r="1" spans="1:14" ht="15" customHeight="1" x14ac:dyDescent="0.25">
      <c r="A1" s="390" t="s">
        <v>1946</v>
      </c>
      <c r="B1" s="171"/>
      <c r="C1" s="171"/>
      <c r="D1" s="171"/>
      <c r="E1" s="171"/>
      <c r="F1" s="171"/>
      <c r="G1" s="171"/>
      <c r="H1" s="171"/>
      <c r="I1" s="171"/>
      <c r="J1" s="171"/>
      <c r="K1" s="171"/>
      <c r="L1" s="171"/>
    </row>
    <row r="2" spans="1:14" ht="18.75" x14ac:dyDescent="0.25">
      <c r="A2" s="6" t="s">
        <v>3202</v>
      </c>
      <c r="B2" s="2"/>
      <c r="C2" s="2"/>
      <c r="D2" s="2"/>
      <c r="E2" s="2"/>
      <c r="F2" s="2"/>
      <c r="G2" s="2"/>
      <c r="H2" s="2"/>
      <c r="I2" s="2"/>
      <c r="J2" s="2"/>
      <c r="K2" s="2"/>
      <c r="L2" s="171"/>
    </row>
    <row r="3" spans="1:14" ht="15.75" x14ac:dyDescent="0.25">
      <c r="A3" s="134"/>
      <c r="B3" s="134"/>
      <c r="C3" s="2"/>
      <c r="D3" s="2"/>
      <c r="E3" s="2"/>
      <c r="F3" s="2"/>
      <c r="G3" s="2"/>
      <c r="H3" s="2"/>
      <c r="I3" s="2"/>
      <c r="J3" s="2"/>
      <c r="K3" s="135" t="s">
        <v>877</v>
      </c>
      <c r="L3" s="135"/>
    </row>
    <row r="4" spans="1:14" ht="29.25" customHeight="1" x14ac:dyDescent="0.25">
      <c r="A4" s="2331" t="s">
        <v>878</v>
      </c>
      <c r="B4" s="2331"/>
      <c r="C4" s="298">
        <v>2015</v>
      </c>
      <c r="D4" s="298">
        <v>2016</v>
      </c>
      <c r="E4" s="298">
        <v>2017</v>
      </c>
      <c r="F4" s="298">
        <v>2018</v>
      </c>
      <c r="G4" s="298">
        <v>2019</v>
      </c>
      <c r="H4" s="298">
        <v>2020</v>
      </c>
      <c r="I4" s="298">
        <v>2021</v>
      </c>
      <c r="J4" s="298">
        <v>2022</v>
      </c>
      <c r="K4" s="298">
        <v>2023</v>
      </c>
      <c r="L4" s="298">
        <v>2024</v>
      </c>
    </row>
    <row r="5" spans="1:14" ht="29.25" customHeight="1" x14ac:dyDescent="0.25">
      <c r="A5" s="136" t="s">
        <v>879</v>
      </c>
      <c r="B5" s="137"/>
      <c r="C5" s="956">
        <v>4004.0252042331931</v>
      </c>
      <c r="D5" s="898">
        <v>4124.8979858272523</v>
      </c>
      <c r="E5" s="956">
        <v>4451.8810612120005</v>
      </c>
      <c r="F5" s="956">
        <v>4478.6372232953599</v>
      </c>
      <c r="G5" s="898">
        <v>4508.9130951995403</v>
      </c>
      <c r="H5" s="956">
        <v>4210.5913301657702</v>
      </c>
      <c r="I5" s="956">
        <v>4362.58683595191</v>
      </c>
      <c r="J5" s="956">
        <v>4432.8768129808996</v>
      </c>
      <c r="K5" s="956">
        <v>4648.9396562793308</v>
      </c>
      <c r="L5" s="956">
        <v>4960.9043784800069</v>
      </c>
    </row>
    <row r="6" spans="1:14" ht="29.25" customHeight="1" x14ac:dyDescent="0.25">
      <c r="A6" s="2486" t="s">
        <v>880</v>
      </c>
      <c r="B6" s="2486"/>
      <c r="C6" s="897">
        <v>2339.0793632681002</v>
      </c>
      <c r="D6" s="897">
        <v>2397.1569249158401</v>
      </c>
      <c r="E6" s="957">
        <v>2538.328164348</v>
      </c>
      <c r="F6" s="957">
        <v>2477.8572830712001</v>
      </c>
      <c r="G6" s="897">
        <v>2422.9226324937999</v>
      </c>
      <c r="H6" s="957">
        <v>2191.2465628458999</v>
      </c>
      <c r="I6" s="957">
        <v>2409.8548289092</v>
      </c>
      <c r="J6" s="957">
        <v>2324.2423645499998</v>
      </c>
      <c r="K6" s="897">
        <v>2526.0251972194001</v>
      </c>
      <c r="L6" s="897">
        <v>2734.4764298240002</v>
      </c>
    </row>
    <row r="7" spans="1:14" ht="29.25" customHeight="1" x14ac:dyDescent="0.25">
      <c r="A7" s="2487" t="s">
        <v>881</v>
      </c>
      <c r="B7" s="2488"/>
      <c r="C7" s="897">
        <v>353.49670015455899</v>
      </c>
      <c r="D7" s="957">
        <v>334.80313188105902</v>
      </c>
      <c r="E7" s="957">
        <v>332.25429245062003</v>
      </c>
      <c r="F7" s="897">
        <v>331.92157473184</v>
      </c>
      <c r="G7" s="957">
        <v>338.95691422440001</v>
      </c>
      <c r="H7" s="957">
        <v>322.53346138649999</v>
      </c>
      <c r="I7" s="957">
        <v>317.06652045729999</v>
      </c>
      <c r="J7" s="957">
        <v>335.18820662392</v>
      </c>
      <c r="K7" s="897">
        <v>356.19731534767101</v>
      </c>
      <c r="L7" s="897">
        <v>373.44389906590601</v>
      </c>
    </row>
    <row r="8" spans="1:14" ht="29.25" customHeight="1" x14ac:dyDescent="0.25">
      <c r="A8" s="330" t="s">
        <v>882</v>
      </c>
      <c r="B8" s="331"/>
      <c r="C8" s="897">
        <v>1066.1131691596599</v>
      </c>
      <c r="D8" s="957">
        <v>1146.33601037057</v>
      </c>
      <c r="E8" s="957">
        <v>1332.20116550338</v>
      </c>
      <c r="F8" s="897">
        <v>1402.75589983232</v>
      </c>
      <c r="G8" s="957">
        <v>1466.42532075134</v>
      </c>
      <c r="H8" s="957">
        <v>1447.7283307533701</v>
      </c>
      <c r="I8" s="957">
        <v>1375.2011153354099</v>
      </c>
      <c r="J8" s="957">
        <v>1493.9826356669801</v>
      </c>
      <c r="K8" s="957">
        <v>1490.45807436226</v>
      </c>
      <c r="L8" s="957">
        <v>1563.01307176364</v>
      </c>
    </row>
    <row r="9" spans="1:14" ht="29.25" customHeight="1" x14ac:dyDescent="0.25">
      <c r="A9" s="138" t="s">
        <v>883</v>
      </c>
      <c r="B9" s="139"/>
      <c r="C9" s="897">
        <v>245.335971650874</v>
      </c>
      <c r="D9" s="957">
        <v>246.601918659783</v>
      </c>
      <c r="E9" s="957">
        <v>249.09743891000002</v>
      </c>
      <c r="F9" s="897">
        <v>266.10246566000001</v>
      </c>
      <c r="G9" s="957">
        <v>280.60822772999995</v>
      </c>
      <c r="H9" s="957">
        <v>249.08297518000001</v>
      </c>
      <c r="I9" s="957">
        <v>260.46437125</v>
      </c>
      <c r="J9" s="957">
        <v>279.46360614000002</v>
      </c>
      <c r="K9" s="1450">
        <v>276.25906935</v>
      </c>
      <c r="L9" s="1450">
        <v>289.97097782646028</v>
      </c>
      <c r="N9" s="1575"/>
    </row>
    <row r="10" spans="1:14" ht="30" customHeight="1" x14ac:dyDescent="0.25">
      <c r="A10" s="140" t="s">
        <v>1886</v>
      </c>
      <c r="B10" s="141"/>
      <c r="C10" s="898">
        <v>31.925599999999999</v>
      </c>
      <c r="D10" s="956">
        <v>29.076799999999999</v>
      </c>
      <c r="E10" s="956">
        <v>31.700053333333301</v>
      </c>
      <c r="F10" s="898">
        <v>30.268513333333299</v>
      </c>
      <c r="G10" s="956">
        <v>31.615853333333298</v>
      </c>
      <c r="H10" s="956">
        <v>26.395133333333298</v>
      </c>
      <c r="I10" s="956">
        <v>31.854153333333301</v>
      </c>
      <c r="J10" s="956">
        <v>36.838126666666703</v>
      </c>
      <c r="K10" s="956">
        <v>35.668133333333301</v>
      </c>
      <c r="L10" s="956">
        <v>38.152373333333301</v>
      </c>
      <c r="M10" s="291"/>
    </row>
    <row r="11" spans="1:14" ht="36" customHeight="1" x14ac:dyDescent="0.25">
      <c r="A11" s="2484" t="s">
        <v>873</v>
      </c>
      <c r="B11" s="2485"/>
      <c r="C11" s="1060" t="s">
        <v>2353</v>
      </c>
      <c r="D11" s="1060" t="s">
        <v>2353</v>
      </c>
      <c r="E11" s="1060" t="s">
        <v>2353</v>
      </c>
      <c r="F11" s="1060" t="s">
        <v>2353</v>
      </c>
      <c r="G11" s="1060" t="s">
        <v>2353</v>
      </c>
      <c r="H11" s="1060" t="s">
        <v>2353</v>
      </c>
      <c r="I11" s="1060" t="s">
        <v>2353</v>
      </c>
      <c r="J11" s="1060" t="s">
        <v>2353</v>
      </c>
      <c r="K11" s="1060" t="s">
        <v>2353</v>
      </c>
      <c r="L11" s="1060" t="s">
        <v>2353</v>
      </c>
    </row>
    <row r="12" spans="1:14" ht="29.25" customHeight="1" x14ac:dyDescent="0.25">
      <c r="A12" s="2484" t="s">
        <v>884</v>
      </c>
      <c r="B12" s="2485"/>
      <c r="C12" s="958">
        <v>0.73919999999999997</v>
      </c>
      <c r="D12" s="958">
        <v>0.73919999999999997</v>
      </c>
      <c r="E12" s="958">
        <v>0.12232</v>
      </c>
      <c r="F12" s="958">
        <v>0.12584000000000001</v>
      </c>
      <c r="G12" s="958">
        <v>0.1012</v>
      </c>
      <c r="H12" s="958">
        <v>2.4639999999999999E-2</v>
      </c>
      <c r="I12" s="958">
        <v>1.056E-2</v>
      </c>
      <c r="J12" s="958">
        <v>0.11616</v>
      </c>
      <c r="K12" s="958">
        <v>8.3432800000000001E-2</v>
      </c>
      <c r="L12" s="958">
        <v>7.7008800000000002E-2</v>
      </c>
    </row>
    <row r="13" spans="1:14" ht="43.5" customHeight="1" x14ac:dyDescent="0.25">
      <c r="A13" s="2440" t="s">
        <v>875</v>
      </c>
      <c r="B13" s="2444"/>
      <c r="C13" s="959">
        <v>4036.6900042331931</v>
      </c>
      <c r="D13" s="959">
        <v>4154.7139858272521</v>
      </c>
      <c r="E13" s="959">
        <v>4483.7034345453339</v>
      </c>
      <c r="F13" s="959">
        <v>4509.0315766286931</v>
      </c>
      <c r="G13" s="959">
        <v>4540.6301485328731</v>
      </c>
      <c r="H13" s="959">
        <v>4237.0111034991032</v>
      </c>
      <c r="I13" s="959">
        <v>4394.4515492852433</v>
      </c>
      <c r="J13" s="959">
        <v>4469.8310996475666</v>
      </c>
      <c r="K13" s="959">
        <v>4684.6912224126645</v>
      </c>
      <c r="L13" s="959">
        <v>4999.1337606133402</v>
      </c>
      <c r="M13" s="291"/>
      <c r="N13" s="291"/>
    </row>
    <row r="14" spans="1:14" ht="36.75" customHeight="1" x14ac:dyDescent="0.25">
      <c r="A14" s="2493" t="s">
        <v>2247</v>
      </c>
      <c r="B14" s="2494"/>
      <c r="C14" s="589">
        <v>404.81503966566697</v>
      </c>
      <c r="D14" s="589">
        <v>400.64130693766703</v>
      </c>
      <c r="E14" s="589">
        <v>403.42721141433299</v>
      </c>
      <c r="F14" s="589">
        <v>401.02038512433302</v>
      </c>
      <c r="G14" s="589">
        <v>396.27197622099999</v>
      </c>
      <c r="H14" s="589">
        <v>399.07364230433302</v>
      </c>
      <c r="I14" s="589">
        <v>405.88255299999997</v>
      </c>
      <c r="J14" s="589">
        <v>406.37774589999998</v>
      </c>
      <c r="K14" s="589">
        <v>378.73200000000003</v>
      </c>
      <c r="L14" s="589">
        <v>381.72930166066698</v>
      </c>
    </row>
    <row r="15" spans="1:14" ht="36.75" customHeight="1" x14ac:dyDescent="0.35">
      <c r="A15" s="2489" t="s">
        <v>885</v>
      </c>
      <c r="B15" s="2490"/>
      <c r="C15" s="1234">
        <v>3631.8749645675261</v>
      </c>
      <c r="D15" s="1234">
        <v>3754.0726788895849</v>
      </c>
      <c r="E15" s="1234">
        <v>4080.2762231310007</v>
      </c>
      <c r="F15" s="1234">
        <v>4108.0111915043599</v>
      </c>
      <c r="G15" s="1234">
        <v>4144.3581723118732</v>
      </c>
      <c r="H15" s="1234">
        <v>3837.9374611947701</v>
      </c>
      <c r="I15" s="1234">
        <v>3988.5689962852434</v>
      </c>
      <c r="J15" s="1234">
        <v>4063.4533537475668</v>
      </c>
      <c r="K15" s="1234">
        <v>4305.9592224126645</v>
      </c>
      <c r="L15" s="1234">
        <v>4617.4044589526729</v>
      </c>
    </row>
    <row r="16" spans="1:14" ht="36.75" customHeight="1" x14ac:dyDescent="0.25">
      <c r="A16" s="2491" t="s">
        <v>886</v>
      </c>
      <c r="B16" s="2492"/>
      <c r="C16" s="590">
        <v>3.2</v>
      </c>
      <c r="D16" s="590">
        <v>3.2874254132924405</v>
      </c>
      <c r="E16" s="590">
        <v>3.5435640104870298</v>
      </c>
      <c r="F16" s="590">
        <v>3.5626578368273791</v>
      </c>
      <c r="G16" s="590">
        <v>3.5880836433219723</v>
      </c>
      <c r="H16" s="590">
        <v>3.3466909184609395</v>
      </c>
      <c r="I16" s="590">
        <v>3.4769311436497881</v>
      </c>
      <c r="J16" s="590">
        <v>3.5773816895544246</v>
      </c>
      <c r="K16" s="590">
        <v>3.7558144580829609</v>
      </c>
      <c r="L16" s="590">
        <v>4.0170559685822562</v>
      </c>
    </row>
    <row r="17" spans="1:12" ht="23.25" customHeight="1" x14ac:dyDescent="0.25">
      <c r="A17" s="2474" t="s">
        <v>2131</v>
      </c>
      <c r="B17" s="2474"/>
      <c r="C17" s="2474"/>
      <c r="D17" s="2474"/>
      <c r="E17" s="2474"/>
      <c r="F17" s="2474"/>
      <c r="G17" s="2474"/>
      <c r="H17" s="2474"/>
      <c r="I17" s="2474"/>
      <c r="J17" s="2474"/>
      <c r="K17" s="2474"/>
      <c r="L17" s="2474"/>
    </row>
    <row r="18" spans="1:12" ht="23.25" customHeight="1" x14ac:dyDescent="0.25">
      <c r="A18" s="2475" t="s">
        <v>2354</v>
      </c>
      <c r="B18" s="2475"/>
      <c r="C18" s="2475"/>
      <c r="D18" s="2475"/>
      <c r="E18" s="2475"/>
      <c r="F18" s="2475"/>
      <c r="G18" s="2475"/>
      <c r="H18" s="2475"/>
      <c r="I18" s="2475"/>
      <c r="J18" s="2475"/>
      <c r="K18" s="2475"/>
      <c r="L18" s="2475"/>
    </row>
    <row r="19" spans="1:12" ht="23.25" customHeight="1" x14ac:dyDescent="0.35">
      <c r="A19" s="2" t="s">
        <v>2248</v>
      </c>
      <c r="B19" s="2"/>
      <c r="C19" s="306"/>
      <c r="D19" s="306"/>
      <c r="E19" s="306"/>
      <c r="F19" s="306"/>
      <c r="G19" s="306"/>
      <c r="H19" s="306"/>
      <c r="I19" s="306"/>
      <c r="J19" s="306"/>
      <c r="K19" s="306"/>
      <c r="L19" s="306"/>
    </row>
    <row r="20" spans="1:12" ht="23.25" customHeight="1" x14ac:dyDescent="0.25">
      <c r="A20" s="2" t="s">
        <v>887</v>
      </c>
      <c r="B20" s="2"/>
      <c r="C20" s="2"/>
      <c r="D20" s="2"/>
      <c r="E20" s="2"/>
      <c r="F20" s="2"/>
      <c r="G20" s="2"/>
      <c r="H20" s="2"/>
      <c r="I20" s="2"/>
      <c r="J20" s="2"/>
      <c r="K20" s="2"/>
      <c r="L20" s="2"/>
    </row>
    <row r="21" spans="1:12" ht="15.75" x14ac:dyDescent="0.25">
      <c r="A21" s="171"/>
      <c r="B21" s="171"/>
      <c r="C21" s="171"/>
      <c r="D21" s="171"/>
      <c r="E21" s="171"/>
      <c r="F21" s="171"/>
      <c r="G21" s="171"/>
      <c r="H21" s="171"/>
      <c r="I21" s="171"/>
      <c r="J21" s="171"/>
      <c r="K21" s="171"/>
      <c r="L21" s="171"/>
    </row>
    <row r="22" spans="1:12" ht="15.75" x14ac:dyDescent="0.25">
      <c r="A22" s="171"/>
      <c r="B22" s="171"/>
      <c r="C22" s="171"/>
      <c r="D22" s="171"/>
      <c r="E22" s="171"/>
      <c r="F22" s="171"/>
      <c r="G22" s="171"/>
      <c r="H22" s="171"/>
      <c r="I22" s="171"/>
      <c r="J22" s="171"/>
      <c r="K22" s="171"/>
      <c r="L22" s="171"/>
    </row>
    <row r="23" spans="1:12" ht="15.75" x14ac:dyDescent="0.25">
      <c r="A23" s="390" t="s">
        <v>1946</v>
      </c>
      <c r="B23" s="171"/>
      <c r="C23" s="171"/>
      <c r="D23" s="171"/>
      <c r="E23" s="171"/>
      <c r="F23" s="171"/>
      <c r="G23" s="171"/>
      <c r="H23" s="171"/>
      <c r="I23" s="171"/>
      <c r="J23" s="171"/>
      <c r="K23" s="171"/>
      <c r="L23" s="171"/>
    </row>
    <row r="24" spans="1:12" ht="18.75" x14ac:dyDescent="0.25">
      <c r="A24" s="6" t="s">
        <v>3203</v>
      </c>
      <c r="B24" s="6"/>
      <c r="C24" s="6"/>
      <c r="D24" s="6"/>
      <c r="E24" s="6"/>
      <c r="F24" s="255"/>
      <c r="G24" s="6"/>
      <c r="H24" s="6"/>
      <c r="I24" s="6"/>
      <c r="J24" s="6"/>
      <c r="K24" s="2"/>
      <c r="L24" s="2"/>
    </row>
    <row r="25" spans="1:12" ht="15.75" x14ac:dyDescent="0.25">
      <c r="A25" s="2"/>
      <c r="B25" s="256"/>
      <c r="C25" s="256"/>
      <c r="D25" s="256"/>
      <c r="E25" s="256"/>
      <c r="F25" s="256"/>
      <c r="G25" s="256"/>
      <c r="H25" s="256"/>
      <c r="I25" s="2"/>
      <c r="J25" s="2"/>
      <c r="K25" s="257" t="s">
        <v>877</v>
      </c>
      <c r="L25" s="257"/>
    </row>
    <row r="26" spans="1:12" ht="29.25" customHeight="1" x14ac:dyDescent="0.25">
      <c r="A26" s="2331" t="s">
        <v>878</v>
      </c>
      <c r="B26" s="2331"/>
      <c r="C26" s="1972">
        <v>2015</v>
      </c>
      <c r="D26" s="1972">
        <v>2016</v>
      </c>
      <c r="E26" s="1972">
        <v>2017</v>
      </c>
      <c r="F26" s="1972">
        <v>2018</v>
      </c>
      <c r="G26" s="1972">
        <v>2019</v>
      </c>
      <c r="H26" s="1972">
        <v>2020</v>
      </c>
      <c r="I26" s="1972">
        <v>2021</v>
      </c>
      <c r="J26" s="1972">
        <v>2022</v>
      </c>
      <c r="K26" s="1972">
        <v>2023</v>
      </c>
      <c r="L26" s="1972">
        <v>2024</v>
      </c>
    </row>
    <row r="27" spans="1:12" ht="29.25" customHeight="1" x14ac:dyDescent="0.25">
      <c r="A27" s="136" t="s">
        <v>879</v>
      </c>
      <c r="B27" s="137"/>
      <c r="C27" s="1975">
        <v>0.69543684023855057</v>
      </c>
      <c r="D27" s="1975">
        <v>0.68921092213451851</v>
      </c>
      <c r="E27" s="1975">
        <v>0.76162170553259401</v>
      </c>
      <c r="F27" s="1975">
        <v>0.76132511957337901</v>
      </c>
      <c r="G27" s="1975">
        <v>0.76136197367205494</v>
      </c>
      <c r="H27" s="1975">
        <v>0.69632939316274189</v>
      </c>
      <c r="I27" s="1975">
        <v>0.66705072784812702</v>
      </c>
      <c r="J27" s="1975">
        <v>0.6721079747100891</v>
      </c>
      <c r="K27" s="1975">
        <v>0.68850551978914332</v>
      </c>
      <c r="L27" s="1975">
        <v>0.67072863475260835</v>
      </c>
    </row>
    <row r="28" spans="1:12" ht="29.25" customHeight="1" x14ac:dyDescent="0.25">
      <c r="A28" s="2486" t="s">
        <v>880</v>
      </c>
      <c r="B28" s="2486"/>
      <c r="C28" s="1973">
        <v>0.29294980457250003</v>
      </c>
      <c r="D28" s="1973">
        <v>0.27226785535315601</v>
      </c>
      <c r="E28" s="1973">
        <v>0.29780074188</v>
      </c>
      <c r="F28" s="1973">
        <v>0.28439360755199999</v>
      </c>
      <c r="G28" s="1973">
        <v>0.28237564082799999</v>
      </c>
      <c r="H28" s="1973">
        <v>0.23399925205899999</v>
      </c>
      <c r="I28" s="1973">
        <v>0.22890976679200001</v>
      </c>
      <c r="J28" s="1973">
        <v>0.21147780717</v>
      </c>
      <c r="K28" s="1973">
        <v>0.21899923371400001</v>
      </c>
      <c r="L28" s="1973">
        <v>0.20853256703</v>
      </c>
    </row>
    <row r="29" spans="1:12" ht="29.25" customHeight="1" x14ac:dyDescent="0.25">
      <c r="A29" s="2487" t="s">
        <v>881</v>
      </c>
      <c r="B29" s="2488"/>
      <c r="C29" s="1973">
        <v>5.9310040215841603E-2</v>
      </c>
      <c r="D29" s="1973">
        <v>5.0068742685574499E-2</v>
      </c>
      <c r="E29" s="1973">
        <v>5.0096765884599999E-2</v>
      </c>
      <c r="F29" s="1973">
        <v>4.5685097166399999E-2</v>
      </c>
      <c r="G29" s="1973">
        <v>4.2362806625999998E-2</v>
      </c>
      <c r="H29" s="1973">
        <v>3.5952717510000003E-2</v>
      </c>
      <c r="I29" s="1973">
        <v>3.5817329095000003E-2</v>
      </c>
      <c r="J29" s="1973">
        <v>2.9979530885200001E-2</v>
      </c>
      <c r="K29" s="1973">
        <v>3.3864409987338202E-2</v>
      </c>
      <c r="L29" s="1973">
        <v>3.2764364294209203E-2</v>
      </c>
    </row>
    <row r="30" spans="1:12" ht="29.25" customHeight="1" x14ac:dyDescent="0.25">
      <c r="A30" s="2472" t="s">
        <v>2424</v>
      </c>
      <c r="B30" s="2473"/>
      <c r="C30" s="1973">
        <v>0.25343237121880902</v>
      </c>
      <c r="D30" s="1973">
        <v>0.27768429266748801</v>
      </c>
      <c r="E30" s="1973">
        <v>0.32491250026799401</v>
      </c>
      <c r="F30" s="1973">
        <v>0.34237206535497899</v>
      </c>
      <c r="G30" s="1973">
        <v>0.36098490721805498</v>
      </c>
      <c r="H30" s="1973">
        <v>0.35974315409374202</v>
      </c>
      <c r="I30" s="1973">
        <v>0.33472337646112699</v>
      </c>
      <c r="J30" s="1973">
        <v>0.36257829965488902</v>
      </c>
      <c r="K30" s="1973">
        <v>0.36993965608780499</v>
      </c>
      <c r="L30" s="1973">
        <v>0.36529578014570302</v>
      </c>
    </row>
    <row r="31" spans="1:12" ht="29.25" customHeight="1" x14ac:dyDescent="0.25">
      <c r="A31" s="138" t="s">
        <v>883</v>
      </c>
      <c r="B31" s="139"/>
      <c r="C31" s="1973">
        <v>8.9744624231399991E-2</v>
      </c>
      <c r="D31" s="1973">
        <v>8.9190031428299996E-2</v>
      </c>
      <c r="E31" s="1973">
        <v>8.8811697499999995E-2</v>
      </c>
      <c r="F31" s="1973">
        <v>8.8874349499999991E-2</v>
      </c>
      <c r="G31" s="1973">
        <v>7.5638619000000004E-2</v>
      </c>
      <c r="H31" s="1973">
        <v>6.6634269499999996E-2</v>
      </c>
      <c r="I31" s="1973">
        <v>6.7600255499999998E-2</v>
      </c>
      <c r="J31" s="1973">
        <v>6.8072336999999997E-2</v>
      </c>
      <c r="K31" s="1973">
        <v>6.5702219999999992E-2</v>
      </c>
      <c r="L31" s="1973">
        <v>6.41359232826961E-2</v>
      </c>
    </row>
    <row r="32" spans="1:12" ht="29.25" customHeight="1" x14ac:dyDescent="0.25">
      <c r="A32" s="140" t="s">
        <v>2016</v>
      </c>
      <c r="B32" s="141"/>
      <c r="C32" s="1974" t="s">
        <v>21</v>
      </c>
      <c r="D32" s="1974" t="s">
        <v>21</v>
      </c>
      <c r="E32" s="1974" t="s">
        <v>21</v>
      </c>
      <c r="F32" s="1974" t="s">
        <v>21</v>
      </c>
      <c r="G32" s="1974" t="s">
        <v>21</v>
      </c>
      <c r="H32" s="1974" t="s">
        <v>21</v>
      </c>
      <c r="I32" s="1974" t="s">
        <v>21</v>
      </c>
      <c r="J32" s="1974" t="s">
        <v>21</v>
      </c>
      <c r="K32" s="1974" t="s">
        <v>21</v>
      </c>
      <c r="L32" s="1974" t="s">
        <v>21</v>
      </c>
    </row>
    <row r="33" spans="1:14" ht="29.25" customHeight="1" x14ac:dyDescent="0.25">
      <c r="A33" s="2484" t="s">
        <v>888</v>
      </c>
      <c r="B33" s="2485"/>
      <c r="C33" s="1976">
        <v>1.3661588499999999</v>
      </c>
      <c r="D33" s="1976">
        <v>1.32556951</v>
      </c>
      <c r="E33" s="1976">
        <v>1.0158052500000001</v>
      </c>
      <c r="F33" s="1976">
        <v>1.0526504800000001</v>
      </c>
      <c r="G33" s="1976">
        <v>1.0159060600000001</v>
      </c>
      <c r="H33" s="1976">
        <v>0.98272950999999997</v>
      </c>
      <c r="I33" s="1976">
        <v>1.0081585900000001</v>
      </c>
      <c r="J33" s="1976">
        <v>1.09103661</v>
      </c>
      <c r="K33" s="1976">
        <v>0.96628289999999994</v>
      </c>
      <c r="L33" s="1976">
        <v>0.99250128000000004</v>
      </c>
      <c r="N33" s="291"/>
    </row>
    <row r="34" spans="1:14" ht="29.25" customHeight="1" x14ac:dyDescent="0.25">
      <c r="A34" s="2484" t="s">
        <v>874</v>
      </c>
      <c r="B34" s="2485"/>
      <c r="C34" s="1976">
        <v>25.153974353523299</v>
      </c>
      <c r="D34" s="1976">
        <v>25.540986538003501</v>
      </c>
      <c r="E34" s="1976">
        <v>25.4852715307598</v>
      </c>
      <c r="F34" s="1976">
        <v>26.1008598009793</v>
      </c>
      <c r="G34" s="1976">
        <v>28.5195784635292</v>
      </c>
      <c r="H34" s="1976">
        <v>28.1648241231292</v>
      </c>
      <c r="I34" s="1976">
        <v>29.251950161144499</v>
      </c>
      <c r="J34" s="1976">
        <v>28.959236956293701</v>
      </c>
      <c r="K34" s="1976">
        <v>31.7107738744185</v>
      </c>
      <c r="L34" s="1976">
        <v>26.383598429842898</v>
      </c>
    </row>
    <row r="35" spans="1:14" ht="24.75" customHeight="1" x14ac:dyDescent="0.25">
      <c r="A35" s="2440" t="s">
        <v>875</v>
      </c>
      <c r="B35" s="2444"/>
      <c r="C35" s="1977">
        <v>27.22</v>
      </c>
      <c r="D35" s="1977">
        <v>27.55576697013802</v>
      </c>
      <c r="E35" s="1977">
        <v>27.262698486292393</v>
      </c>
      <c r="F35" s="1977">
        <v>27.914835400552679</v>
      </c>
      <c r="G35" s="1977">
        <v>30.296846497201255</v>
      </c>
      <c r="H35" s="1977">
        <v>29.843883026291941</v>
      </c>
      <c r="I35" s="1977">
        <v>30.927159478992628</v>
      </c>
      <c r="J35" s="1977">
        <v>30.722381541003791</v>
      </c>
      <c r="K35" s="1977">
        <v>33.365562294207649</v>
      </c>
      <c r="L35" s="1977">
        <v>28.046828344595507</v>
      </c>
    </row>
    <row r="36" spans="1:14" ht="23.25" customHeight="1" x14ac:dyDescent="0.25">
      <c r="A36" s="2474" t="s">
        <v>2131</v>
      </c>
      <c r="B36" s="2474"/>
      <c r="C36" s="2474"/>
      <c r="D36" s="2474"/>
      <c r="E36" s="2474"/>
      <c r="F36" s="2474"/>
      <c r="G36" s="2474"/>
      <c r="H36" s="2474"/>
      <c r="I36" s="2474"/>
      <c r="J36" s="2474"/>
      <c r="K36" s="2474"/>
      <c r="L36" s="2474"/>
    </row>
    <row r="37" spans="1:14" ht="23.25" customHeight="1" x14ac:dyDescent="0.25">
      <c r="A37" s="2475" t="s">
        <v>2354</v>
      </c>
      <c r="B37" s="2475"/>
      <c r="C37" s="2475"/>
      <c r="D37" s="2475"/>
      <c r="E37" s="2475"/>
      <c r="F37" s="2475"/>
      <c r="G37" s="2475"/>
      <c r="H37" s="2475"/>
      <c r="I37" s="2475"/>
      <c r="J37" s="2475"/>
      <c r="K37" s="2475"/>
      <c r="L37" s="2475"/>
    </row>
    <row r="38" spans="1:14" ht="23.25" customHeight="1" x14ac:dyDescent="0.25">
      <c r="A38" s="486" t="s">
        <v>887</v>
      </c>
      <c r="B38" s="583"/>
      <c r="C38" s="583"/>
      <c r="D38" s="583"/>
      <c r="E38" s="583"/>
      <c r="F38" s="583"/>
      <c r="G38" s="583"/>
      <c r="H38" s="583"/>
      <c r="I38" s="583"/>
      <c r="J38" s="583"/>
      <c r="K38" s="583"/>
      <c r="L38" s="583"/>
    </row>
    <row r="39" spans="1:14" ht="15.75" x14ac:dyDescent="0.25">
      <c r="A39" s="171"/>
      <c r="B39" s="171"/>
      <c r="C39" s="171"/>
      <c r="D39" s="171"/>
      <c r="E39" s="171"/>
      <c r="F39" s="171"/>
      <c r="G39" s="171"/>
      <c r="H39" s="171"/>
      <c r="I39" s="171"/>
      <c r="J39" s="171"/>
      <c r="K39" s="171"/>
      <c r="L39" s="171"/>
    </row>
    <row r="40" spans="1:14" ht="15.75" x14ac:dyDescent="0.25">
      <c r="A40" s="171"/>
      <c r="B40" s="171"/>
      <c r="C40" s="171"/>
      <c r="D40" s="171"/>
      <c r="E40" s="171"/>
      <c r="F40" s="171"/>
      <c r="G40" s="171"/>
      <c r="H40" s="171"/>
      <c r="I40" s="171"/>
      <c r="J40" s="171"/>
      <c r="K40" s="171"/>
      <c r="L40" s="171"/>
    </row>
    <row r="41" spans="1:14" ht="15.75" x14ac:dyDescent="0.25">
      <c r="A41" s="390" t="s">
        <v>1946</v>
      </c>
      <c r="B41" s="171"/>
      <c r="C41" s="171"/>
      <c r="D41" s="171"/>
      <c r="E41" s="171"/>
      <c r="F41" s="171"/>
      <c r="G41" s="171"/>
      <c r="H41" s="171"/>
      <c r="I41" s="171"/>
      <c r="J41" s="171"/>
      <c r="K41" s="171"/>
      <c r="L41" s="171"/>
    </row>
    <row r="42" spans="1:14" ht="18.75" x14ac:dyDescent="0.25">
      <c r="A42" s="6" t="s">
        <v>3204</v>
      </c>
      <c r="B42" s="2"/>
      <c r="C42" s="2"/>
      <c r="D42" s="2"/>
      <c r="E42" s="2"/>
      <c r="F42" s="2"/>
      <c r="G42" s="2"/>
      <c r="H42" s="2"/>
      <c r="I42" s="2"/>
      <c r="J42" s="2"/>
      <c r="K42" s="2"/>
      <c r="L42" s="2"/>
    </row>
    <row r="43" spans="1:14" ht="15.75" x14ac:dyDescent="0.25">
      <c r="A43" s="258"/>
      <c r="B43" s="259"/>
      <c r="C43" s="259"/>
      <c r="D43" s="259"/>
      <c r="E43" s="259"/>
      <c r="F43" s="259"/>
      <c r="G43" s="259"/>
      <c r="H43" s="260"/>
      <c r="I43" s="2"/>
      <c r="J43" s="329"/>
      <c r="K43" s="257" t="s">
        <v>877</v>
      </c>
      <c r="L43" s="257"/>
    </row>
    <row r="44" spans="1:14" ht="29.25" customHeight="1" x14ac:dyDescent="0.25">
      <c r="A44" s="2331" t="s">
        <v>878</v>
      </c>
      <c r="B44" s="2440"/>
      <c r="C44" s="298">
        <v>2015</v>
      </c>
      <c r="D44" s="298">
        <v>2016</v>
      </c>
      <c r="E44" s="298">
        <v>2017</v>
      </c>
      <c r="F44" s="298">
        <v>2018</v>
      </c>
      <c r="G44" s="298">
        <v>2019</v>
      </c>
      <c r="H44" s="298">
        <v>2020</v>
      </c>
      <c r="I44" s="298">
        <v>2021</v>
      </c>
      <c r="J44" s="298">
        <v>2022</v>
      </c>
      <c r="K44" s="298">
        <v>2023</v>
      </c>
      <c r="L44" s="298">
        <v>2024</v>
      </c>
    </row>
    <row r="45" spans="1:14" ht="29.25" customHeight="1" x14ac:dyDescent="0.25">
      <c r="A45" s="261" t="s">
        <v>879</v>
      </c>
      <c r="B45" s="2"/>
      <c r="C45" s="952">
        <v>0.12586163779028123</v>
      </c>
      <c r="D45" s="952">
        <v>0.12651244047379409</v>
      </c>
      <c r="E45" s="952">
        <v>0.14042527279531478</v>
      </c>
      <c r="F45" s="952">
        <v>0.1403021437876629</v>
      </c>
      <c r="G45" s="952">
        <v>0.1405809648647596</v>
      </c>
      <c r="H45" s="952">
        <v>0.13136734099347711</v>
      </c>
      <c r="I45" s="952">
        <v>0.1296524329141176</v>
      </c>
      <c r="J45" s="952">
        <v>0.12798536074882</v>
      </c>
      <c r="K45" s="952">
        <v>0.13176389961115539</v>
      </c>
      <c r="L45" s="952">
        <v>0.13813412048339657</v>
      </c>
      <c r="N45" s="1458"/>
    </row>
    <row r="46" spans="1:14" ht="29.25" customHeight="1" x14ac:dyDescent="0.25">
      <c r="A46" s="2480" t="s">
        <v>2015</v>
      </c>
      <c r="B46" s="2481"/>
      <c r="C46" s="953">
        <v>6.3947587662499999E-2</v>
      </c>
      <c r="D46" s="953">
        <v>6.2212512620631197E-2</v>
      </c>
      <c r="E46" s="953">
        <v>6.6973483759999994E-2</v>
      </c>
      <c r="F46" s="332">
        <v>6.4062056142000001E-2</v>
      </c>
      <c r="G46" s="953">
        <v>6.1965723445000002E-2</v>
      </c>
      <c r="H46" s="953">
        <v>5.4564121468500003E-2</v>
      </c>
      <c r="I46" s="953">
        <v>5.6619221073999998E-2</v>
      </c>
      <c r="J46" s="953">
        <v>5.0009485941999998E-2</v>
      </c>
      <c r="K46" s="953">
        <v>5.3379556095000003E-2</v>
      </c>
      <c r="L46" s="953">
        <v>5.5993997285999998E-2</v>
      </c>
    </row>
    <row r="47" spans="1:14" ht="29.25" customHeight="1" x14ac:dyDescent="0.25">
      <c r="A47" s="2482" t="s">
        <v>881</v>
      </c>
      <c r="B47" s="2483"/>
      <c r="C47" s="953">
        <v>8.7089695695022201E-3</v>
      </c>
      <c r="D47" s="953">
        <v>7.4395936028429002E-3</v>
      </c>
      <c r="E47" s="953">
        <v>7.4317025569199998E-3</v>
      </c>
      <c r="F47" s="332">
        <v>6.8436062852799996E-3</v>
      </c>
      <c r="G47" s="953">
        <v>6.4169992411999997E-3</v>
      </c>
      <c r="H47" s="953">
        <v>5.5167541995000003E-3</v>
      </c>
      <c r="I47" s="953">
        <v>5.4757880449999999E-3</v>
      </c>
      <c r="J47" s="953">
        <v>4.7613800430400003E-3</v>
      </c>
      <c r="K47" s="953">
        <v>5.32412233110479E-3</v>
      </c>
      <c r="L47" s="953">
        <v>5.2121996576529198E-3</v>
      </c>
      <c r="N47" s="1575"/>
    </row>
    <row r="48" spans="1:14" ht="29.25" customHeight="1" x14ac:dyDescent="0.25">
      <c r="A48" s="2482" t="s">
        <v>882</v>
      </c>
      <c r="B48" s="2483"/>
      <c r="C48" s="953">
        <v>5.1583881524394998E-2</v>
      </c>
      <c r="D48" s="953">
        <v>5.5261179264621998E-2</v>
      </c>
      <c r="E48" s="953">
        <v>6.4420930448394795E-2</v>
      </c>
      <c r="F48" s="332">
        <v>6.7726835430382895E-2</v>
      </c>
      <c r="G48" s="953">
        <v>7.07120461985596E-2</v>
      </c>
      <c r="H48" s="953">
        <v>7.0017781015477107E-2</v>
      </c>
      <c r="I48" s="953">
        <v>6.63013349651176E-2</v>
      </c>
      <c r="J48" s="953">
        <v>7.1940461923779994E-2</v>
      </c>
      <c r="K48" s="953">
        <v>7.1859989845050598E-2</v>
      </c>
      <c r="L48" s="953">
        <v>7.5763563222781896E-2</v>
      </c>
    </row>
    <row r="49" spans="1:14" ht="29.25" customHeight="1" x14ac:dyDescent="0.25">
      <c r="A49" s="2482" t="s">
        <v>883</v>
      </c>
      <c r="B49" s="2483"/>
      <c r="C49" s="953">
        <v>1.621199033884E-3</v>
      </c>
      <c r="D49" s="953">
        <v>1.599154985698E-3</v>
      </c>
      <c r="E49" s="953">
        <v>1.5991560300000001E-3</v>
      </c>
      <c r="F49" s="332">
        <v>1.66964593E-3</v>
      </c>
      <c r="G49" s="953">
        <v>1.48619598E-3</v>
      </c>
      <c r="H49" s="953">
        <v>1.26868431E-3</v>
      </c>
      <c r="I49" s="953">
        <v>1.25608883E-3</v>
      </c>
      <c r="J49" s="953">
        <v>1.2740328399999999E-3</v>
      </c>
      <c r="K49" s="953">
        <v>1.2002313400000001E-3</v>
      </c>
      <c r="L49" s="953">
        <v>1.1643603169617699E-3</v>
      </c>
    </row>
    <row r="50" spans="1:14" ht="29.25" customHeight="1" x14ac:dyDescent="0.25">
      <c r="A50" s="2478" t="s">
        <v>1886</v>
      </c>
      <c r="B50" s="2479"/>
      <c r="C50" s="1060" t="s">
        <v>21</v>
      </c>
      <c r="D50" s="1060" t="s">
        <v>21</v>
      </c>
      <c r="E50" s="1060" t="s">
        <v>21</v>
      </c>
      <c r="F50" s="1060" t="s">
        <v>21</v>
      </c>
      <c r="G50" s="1060" t="s">
        <v>21</v>
      </c>
      <c r="H50" s="1060" t="s">
        <v>21</v>
      </c>
      <c r="I50" s="1060" t="s">
        <v>21</v>
      </c>
      <c r="J50" s="1060" t="s">
        <v>21</v>
      </c>
      <c r="K50" s="1060" t="s">
        <v>21</v>
      </c>
      <c r="L50" s="1060" t="s">
        <v>21</v>
      </c>
    </row>
    <row r="51" spans="1:14" ht="31.5" customHeight="1" x14ac:dyDescent="0.25">
      <c r="A51" s="2478" t="s">
        <v>873</v>
      </c>
      <c r="B51" s="2479"/>
      <c r="C51" s="954">
        <v>0.23706624019428699</v>
      </c>
      <c r="D51" s="954">
        <v>0.19389787851904</v>
      </c>
      <c r="E51" s="954">
        <v>0.203533447734567</v>
      </c>
      <c r="F51" s="262">
        <v>0.16069389362422501</v>
      </c>
      <c r="G51" s="954">
        <v>0.16525981893160199</v>
      </c>
      <c r="H51" s="954">
        <v>0.15600492846781899</v>
      </c>
      <c r="I51" s="954">
        <v>0.19433549566060199</v>
      </c>
      <c r="J51" s="954">
        <v>0.17778202943003599</v>
      </c>
      <c r="K51" s="954">
        <v>0.19800520055606199</v>
      </c>
      <c r="L51" s="954">
        <v>0.188147269308992</v>
      </c>
      <c r="M51" s="1458"/>
      <c r="N51" s="1458"/>
    </row>
    <row r="52" spans="1:14" ht="29.25" customHeight="1" x14ac:dyDescent="0.25">
      <c r="A52" s="2478" t="s">
        <v>874</v>
      </c>
      <c r="B52" s="2479"/>
      <c r="C52" s="954">
        <v>8.3697936642428597E-2</v>
      </c>
      <c r="D52" s="954">
        <v>8.3545395622285704E-2</v>
      </c>
      <c r="E52" s="954">
        <v>7.51132603178572E-2</v>
      </c>
      <c r="F52" s="954">
        <v>7.6095134731000005E-2</v>
      </c>
      <c r="G52" s="262">
        <v>7.7222627493000004E-2</v>
      </c>
      <c r="H52" s="954">
        <v>7.6556358503428595E-2</v>
      </c>
      <c r="I52" s="954">
        <v>7.6339434647142906E-2</v>
      </c>
      <c r="J52" s="954">
        <v>7.9446191927142903E-2</v>
      </c>
      <c r="K52" s="954">
        <v>7.1866392782366895E-2</v>
      </c>
      <c r="L52" s="954">
        <v>7.0809084296652697E-2</v>
      </c>
    </row>
    <row r="53" spans="1:14" ht="29.25" customHeight="1" x14ac:dyDescent="0.25">
      <c r="A53" s="2331" t="s">
        <v>875</v>
      </c>
      <c r="B53" s="2331"/>
      <c r="C53" s="955">
        <v>0.4466258146269968</v>
      </c>
      <c r="D53" s="955">
        <v>0.40395571461511981</v>
      </c>
      <c r="E53" s="955">
        <v>0.419071980847739</v>
      </c>
      <c r="F53" s="955">
        <v>0.3770911721428879</v>
      </c>
      <c r="G53" s="955">
        <v>0.38306341128936161</v>
      </c>
      <c r="H53" s="955">
        <v>0.36392862796472469</v>
      </c>
      <c r="I53" s="955">
        <v>0.40032736322186252</v>
      </c>
      <c r="J53" s="955">
        <v>0.38521358210599888</v>
      </c>
      <c r="K53" s="955">
        <v>0.40163549294958434</v>
      </c>
      <c r="L53" s="955">
        <v>0.3970904740890413</v>
      </c>
    </row>
    <row r="54" spans="1:14" ht="29.25" customHeight="1" x14ac:dyDescent="0.25">
      <c r="A54" s="2474" t="s">
        <v>2131</v>
      </c>
      <c r="B54" s="2474"/>
      <c r="C54" s="2474"/>
      <c r="D54" s="2474"/>
      <c r="E54" s="2474"/>
      <c r="F54" s="2474"/>
      <c r="G54" s="2474"/>
      <c r="H54" s="2474"/>
      <c r="I54" s="2474"/>
      <c r="J54" s="2474"/>
      <c r="K54" s="2474"/>
      <c r="L54" s="2474"/>
    </row>
    <row r="55" spans="1:14" ht="28.5" customHeight="1" x14ac:dyDescent="0.25">
      <c r="A55" s="951" t="s">
        <v>2354</v>
      </c>
      <c r="B55" s="583"/>
      <c r="C55" s="583"/>
      <c r="D55" s="583"/>
      <c r="E55" s="583"/>
      <c r="F55" s="583"/>
      <c r="G55" s="583"/>
      <c r="H55" s="583"/>
      <c r="I55" s="583"/>
      <c r="J55" s="583"/>
      <c r="K55" s="2"/>
      <c r="L55" s="2"/>
    </row>
    <row r="56" spans="1:14" ht="29.25" customHeight="1" x14ac:dyDescent="0.25">
      <c r="A56" s="486" t="s">
        <v>887</v>
      </c>
      <c r="B56" s="583"/>
      <c r="C56" s="583"/>
      <c r="D56" s="583"/>
      <c r="E56" s="583"/>
      <c r="F56" s="583"/>
      <c r="G56" s="583"/>
      <c r="H56" s="583"/>
      <c r="I56" s="583"/>
      <c r="J56" s="583"/>
      <c r="K56" s="2"/>
      <c r="L56" s="2"/>
    </row>
    <row r="57" spans="1:14" ht="15.75" x14ac:dyDescent="0.25">
      <c r="A57" s="171"/>
      <c r="B57" s="171"/>
      <c r="D57" s="171"/>
      <c r="E57" s="171"/>
      <c r="F57" s="171"/>
      <c r="G57" s="171"/>
      <c r="H57" s="171"/>
      <c r="I57" s="171"/>
      <c r="J57" s="171"/>
      <c r="K57" s="171"/>
      <c r="L57" s="171"/>
    </row>
    <row r="58" spans="1:14" ht="15.75" x14ac:dyDescent="0.25">
      <c r="A58" s="390" t="s">
        <v>1946</v>
      </c>
      <c r="B58" s="171"/>
      <c r="C58" s="171"/>
      <c r="D58" s="171"/>
      <c r="E58" s="171"/>
      <c r="F58" s="171"/>
      <c r="G58" s="171"/>
      <c r="H58" s="171"/>
      <c r="I58" s="171"/>
      <c r="J58" s="171"/>
      <c r="K58" s="171"/>
      <c r="L58" s="171"/>
    </row>
    <row r="59" spans="1:14" ht="29.25" customHeight="1" x14ac:dyDescent="0.25">
      <c r="A59" s="6" t="s">
        <v>3205</v>
      </c>
      <c r="B59" s="6"/>
      <c r="C59" s="6"/>
      <c r="D59" s="6"/>
      <c r="E59" s="6"/>
      <c r="F59" s="6"/>
      <c r="G59" s="6"/>
      <c r="H59" s="6"/>
      <c r="I59" s="6"/>
      <c r="J59" s="6"/>
      <c r="K59" s="6"/>
      <c r="L59" s="171"/>
    </row>
    <row r="60" spans="1:14" ht="18.75" x14ac:dyDescent="0.35">
      <c r="A60" s="258"/>
      <c r="B60" s="259"/>
      <c r="C60" s="259"/>
      <c r="D60" s="259"/>
      <c r="E60" s="259"/>
      <c r="F60" s="259"/>
      <c r="G60" s="259"/>
      <c r="H60" s="260"/>
      <c r="I60" s="11"/>
      <c r="J60" s="2050" t="s">
        <v>2132</v>
      </c>
      <c r="K60" s="2050"/>
      <c r="L60" s="2050"/>
    </row>
    <row r="61" spans="1:14" ht="29.25" customHeight="1" x14ac:dyDescent="0.25">
      <c r="A61" s="2440" t="s">
        <v>878</v>
      </c>
      <c r="B61" s="2444"/>
      <c r="C61" s="298">
        <v>2015</v>
      </c>
      <c r="D61" s="298">
        <v>2016</v>
      </c>
      <c r="E61" s="298">
        <v>2017</v>
      </c>
      <c r="F61" s="298">
        <v>2018</v>
      </c>
      <c r="G61" s="298">
        <v>2019</v>
      </c>
      <c r="H61" s="298">
        <v>2020</v>
      </c>
      <c r="I61" s="298">
        <v>2021</v>
      </c>
      <c r="J61" s="298">
        <v>2022</v>
      </c>
      <c r="K61" s="298">
        <v>2023</v>
      </c>
      <c r="L61" s="298">
        <v>2024</v>
      </c>
    </row>
    <row r="62" spans="1:14" ht="29.25" customHeight="1" x14ac:dyDescent="0.25">
      <c r="A62" s="2239" t="s">
        <v>1912</v>
      </c>
      <c r="B62" s="2240"/>
      <c r="C62" s="584">
        <v>343.41069285946998</v>
      </c>
      <c r="D62" s="584">
        <v>362.13834714417499</v>
      </c>
      <c r="E62" s="584">
        <v>386.15039040890701</v>
      </c>
      <c r="F62" s="584">
        <v>398.36813725237602</v>
      </c>
      <c r="G62" s="584">
        <v>408.66284666154399</v>
      </c>
      <c r="H62" s="584">
        <v>424.59054437233402</v>
      </c>
      <c r="I62" s="584">
        <v>422.27250799850799</v>
      </c>
      <c r="J62" s="584">
        <v>487.74327353567901</v>
      </c>
      <c r="K62" s="584">
        <v>531.41606458606202</v>
      </c>
      <c r="L62" s="584">
        <v>517.88093115666095</v>
      </c>
    </row>
    <row r="63" spans="1:14" ht="29.25" customHeight="1" x14ac:dyDescent="0.25">
      <c r="A63" s="2476" t="s">
        <v>875</v>
      </c>
      <c r="B63" s="2477"/>
      <c r="C63" s="585">
        <v>343.41069285946998</v>
      </c>
      <c r="D63" s="585">
        <v>362.13834714417499</v>
      </c>
      <c r="E63" s="585">
        <v>386.15039040890701</v>
      </c>
      <c r="F63" s="585">
        <v>398.36813725237602</v>
      </c>
      <c r="G63" s="585">
        <v>408.66284666154399</v>
      </c>
      <c r="H63" s="585">
        <v>424.59054437233402</v>
      </c>
      <c r="I63" s="585">
        <v>422.27250799850799</v>
      </c>
      <c r="J63" s="585">
        <v>487.74327353567901</v>
      </c>
      <c r="K63" s="585">
        <v>531.41606458606202</v>
      </c>
      <c r="L63" s="585">
        <v>517.88093115666095</v>
      </c>
    </row>
    <row r="64" spans="1:14" ht="33.75" customHeight="1" x14ac:dyDescent="0.25">
      <c r="A64" s="2474" t="s">
        <v>2131</v>
      </c>
      <c r="B64" s="2474"/>
      <c r="C64" s="2474"/>
      <c r="D64" s="2474"/>
      <c r="E64" s="2474"/>
      <c r="F64" s="2474"/>
      <c r="G64" s="2474"/>
      <c r="H64" s="2474"/>
      <c r="I64" s="586"/>
      <c r="J64" s="586"/>
      <c r="K64" s="586"/>
      <c r="L64" s="171"/>
    </row>
    <row r="65" spans="1:12" ht="24" customHeight="1" x14ac:dyDescent="0.25">
      <c r="A65" s="2475" t="s">
        <v>2409</v>
      </c>
      <c r="B65" s="2475"/>
      <c r="C65" s="2475"/>
      <c r="D65" s="2475"/>
      <c r="E65" s="2475"/>
      <c r="F65" s="2475"/>
      <c r="G65" s="2475"/>
      <c r="H65" s="2475"/>
      <c r="I65" s="583"/>
      <c r="J65" s="583"/>
      <c r="K65" s="2"/>
      <c r="L65" s="171"/>
    </row>
    <row r="66" spans="1:12" ht="24" customHeight="1" x14ac:dyDescent="0.25">
      <c r="A66" s="582"/>
      <c r="B66" s="582"/>
      <c r="C66" s="582"/>
      <c r="D66" s="582"/>
      <c r="E66" s="582"/>
      <c r="F66" s="582"/>
      <c r="G66" s="582"/>
      <c r="H66" s="582"/>
      <c r="I66" s="582"/>
      <c r="J66" s="582"/>
      <c r="K66" s="582"/>
      <c r="L66" s="582"/>
    </row>
    <row r="67" spans="1:12" ht="15.75" x14ac:dyDescent="0.25">
      <c r="A67" s="171"/>
      <c r="B67" s="582"/>
      <c r="C67" s="582"/>
      <c r="D67" s="582"/>
      <c r="E67" s="582"/>
      <c r="F67" s="582"/>
      <c r="G67" s="582"/>
      <c r="H67" s="582"/>
      <c r="I67" s="582"/>
      <c r="J67" s="582"/>
      <c r="K67" s="582"/>
      <c r="L67" s="582"/>
    </row>
    <row r="68" spans="1:12" ht="15.75" x14ac:dyDescent="0.25">
      <c r="A68" s="171"/>
      <c r="B68" s="582"/>
      <c r="C68" s="582"/>
      <c r="D68" s="582"/>
      <c r="E68" s="582"/>
      <c r="F68" s="582"/>
      <c r="G68" s="582"/>
      <c r="H68" s="582"/>
      <c r="I68" s="582"/>
      <c r="J68" s="582"/>
      <c r="K68" s="582"/>
      <c r="L68" s="582"/>
    </row>
    <row r="69" spans="1:12" ht="15.75" x14ac:dyDescent="0.25">
      <c r="B69" s="582"/>
      <c r="C69" s="582"/>
      <c r="D69" s="582"/>
      <c r="E69" s="582"/>
      <c r="F69" s="582"/>
      <c r="G69" s="582"/>
      <c r="H69" s="582"/>
      <c r="I69" s="582"/>
      <c r="J69" s="582"/>
      <c r="K69" s="582"/>
      <c r="L69" s="582"/>
    </row>
    <row r="70" spans="1:12" ht="15.75" x14ac:dyDescent="0.25">
      <c r="B70" s="582"/>
      <c r="C70" s="582"/>
      <c r="D70" s="582"/>
      <c r="E70" s="582"/>
      <c r="F70" s="582"/>
      <c r="G70" s="582"/>
      <c r="H70" s="582"/>
      <c r="I70" s="582"/>
      <c r="J70" s="582"/>
      <c r="K70" s="582"/>
      <c r="L70" s="582"/>
    </row>
  </sheetData>
  <mergeCells count="36">
    <mergeCell ref="A26:B26"/>
    <mergeCell ref="A28:B28"/>
    <mergeCell ref="A29:B29"/>
    <mergeCell ref="A12:B12"/>
    <mergeCell ref="A15:B15"/>
    <mergeCell ref="A16:B16"/>
    <mergeCell ref="A17:L17"/>
    <mergeCell ref="A14:B14"/>
    <mergeCell ref="A18:L18"/>
    <mergeCell ref="A4:B4"/>
    <mergeCell ref="A6:B6"/>
    <mergeCell ref="A7:B7"/>
    <mergeCell ref="A11:B11"/>
    <mergeCell ref="A13:B13"/>
    <mergeCell ref="A33:B33"/>
    <mergeCell ref="A34:B34"/>
    <mergeCell ref="A35:B35"/>
    <mergeCell ref="A36:L36"/>
    <mergeCell ref="A44:B44"/>
    <mergeCell ref="A37:L37"/>
    <mergeCell ref="J60:L60"/>
    <mergeCell ref="A30:B30"/>
    <mergeCell ref="A64:H64"/>
    <mergeCell ref="A65:H65"/>
    <mergeCell ref="A61:B61"/>
    <mergeCell ref="A62:B62"/>
    <mergeCell ref="A63:B63"/>
    <mergeCell ref="A51:B51"/>
    <mergeCell ref="A52:B52"/>
    <mergeCell ref="A53:B53"/>
    <mergeCell ref="A54:L54"/>
    <mergeCell ref="A46:B46"/>
    <mergeCell ref="A47:B47"/>
    <mergeCell ref="A48:B48"/>
    <mergeCell ref="A49:B49"/>
    <mergeCell ref="A50:B50"/>
  </mergeCells>
  <hyperlinks>
    <hyperlink ref="A1" location="'Table of content'!A1" display="Back to Table of Content"/>
    <hyperlink ref="A23" location="'Table of content'!A1" display="Back to Table of Content"/>
    <hyperlink ref="A41" location="'Table of content'!A1" display="Back to Table of Content"/>
    <hyperlink ref="A58" location="'Table of content'!A1" display="Back to Table of Content"/>
  </hyperlinks>
  <printOptions horizontalCentered="1"/>
  <pageMargins left="0.32" right="0.35" top="0.75" bottom="0.46" header="0.3" footer="0.3"/>
  <pageSetup paperSize="9" scale="75"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K46"/>
  <sheetViews>
    <sheetView topLeftCell="A7" workbookViewId="0">
      <selection activeCell="N4" sqref="N4"/>
    </sheetView>
  </sheetViews>
  <sheetFormatPr defaultColWidth="9.140625" defaultRowHeight="15" x14ac:dyDescent="0.25"/>
  <cols>
    <col min="1" max="1" width="40.7109375" customWidth="1"/>
    <col min="2" max="2" width="10.28515625" bestFit="1" customWidth="1"/>
    <col min="3" max="3" width="8.85546875" customWidth="1"/>
    <col min="4" max="4" width="10.28515625" bestFit="1" customWidth="1"/>
    <col min="5" max="5" width="8.85546875" customWidth="1"/>
    <col min="6" max="6" width="10.28515625" bestFit="1" customWidth="1"/>
    <col min="7" max="7" width="8.85546875" customWidth="1"/>
    <col min="8" max="8" width="10.28515625" bestFit="1" customWidth="1"/>
    <col min="9" max="9" width="8.85546875" customWidth="1"/>
    <col min="10" max="10" width="10.28515625" bestFit="1" customWidth="1"/>
    <col min="11" max="11" width="8.85546875" customWidth="1"/>
  </cols>
  <sheetData>
    <row r="1" spans="1:11" ht="21.75" customHeight="1" x14ac:dyDescent="0.25">
      <c r="A1" s="390" t="s">
        <v>1946</v>
      </c>
      <c r="B1" s="117"/>
      <c r="C1" s="117"/>
      <c r="D1" s="117"/>
      <c r="E1" s="117"/>
      <c r="F1" s="117"/>
      <c r="G1" s="117"/>
      <c r="H1" s="117"/>
      <c r="I1" s="117"/>
      <c r="J1" s="117"/>
      <c r="K1" s="117"/>
    </row>
    <row r="2" spans="1:11" ht="27.75" customHeight="1" x14ac:dyDescent="0.25">
      <c r="A2" s="2498" t="s">
        <v>3196</v>
      </c>
      <c r="B2" s="2498"/>
      <c r="C2" s="2498"/>
      <c r="D2" s="2498"/>
      <c r="E2" s="2498"/>
      <c r="F2" s="2498"/>
      <c r="G2" s="2498"/>
      <c r="H2" s="2498"/>
      <c r="I2" s="2498"/>
      <c r="J2" s="2498"/>
      <c r="K2" s="2498"/>
    </row>
    <row r="3" spans="1:11" ht="18.75" x14ac:dyDescent="0.35">
      <c r="A3" s="117"/>
      <c r="B3" s="117"/>
      <c r="C3" s="117"/>
      <c r="D3" s="117"/>
      <c r="E3" s="117"/>
      <c r="F3" s="117"/>
      <c r="G3" s="117"/>
      <c r="H3" s="117"/>
      <c r="I3" s="117"/>
      <c r="J3" s="2499" t="s">
        <v>2132</v>
      </c>
      <c r="K3" s="2499"/>
    </row>
    <row r="4" spans="1:11" ht="22.5" customHeight="1" x14ac:dyDescent="0.25">
      <c r="A4" s="2042" t="s">
        <v>889</v>
      </c>
      <c r="B4" s="2496">
        <v>2020</v>
      </c>
      <c r="C4" s="2497"/>
      <c r="D4" s="2496">
        <v>2021</v>
      </c>
      <c r="E4" s="2497"/>
      <c r="F4" s="2496">
        <v>2022</v>
      </c>
      <c r="G4" s="2497"/>
      <c r="H4" s="2496">
        <v>2023</v>
      </c>
      <c r="I4" s="2497"/>
      <c r="J4" s="2496">
        <v>2024</v>
      </c>
      <c r="K4" s="2497"/>
    </row>
    <row r="5" spans="1:11" ht="21" customHeight="1" x14ac:dyDescent="0.25">
      <c r="A5" s="2042"/>
      <c r="B5" s="1867" t="s">
        <v>890</v>
      </c>
      <c r="C5" s="1867" t="s">
        <v>109</v>
      </c>
      <c r="D5" s="1867" t="s">
        <v>890</v>
      </c>
      <c r="E5" s="1867" t="s">
        <v>109</v>
      </c>
      <c r="F5" s="1867" t="s">
        <v>890</v>
      </c>
      <c r="G5" s="1867" t="s">
        <v>109</v>
      </c>
      <c r="H5" s="1867" t="s">
        <v>890</v>
      </c>
      <c r="I5" s="1867" t="s">
        <v>109</v>
      </c>
      <c r="J5" s="1867" t="s">
        <v>890</v>
      </c>
      <c r="K5" s="1867" t="s">
        <v>109</v>
      </c>
    </row>
    <row r="6" spans="1:11" ht="27.75" customHeight="1" x14ac:dyDescent="0.25">
      <c r="A6" s="587" t="s">
        <v>891</v>
      </c>
      <c r="B6" s="1978">
        <f>'[4]Table 61'!H6</f>
        <v>2212.2580340927043</v>
      </c>
      <c r="C6" s="1979">
        <f>B6*100/$B$10</f>
        <v>51.871264695769852</v>
      </c>
      <c r="D6" s="1978">
        <f>'[4]Table 61'!I6</f>
        <v>2431.2683959639862</v>
      </c>
      <c r="E6" s="1979">
        <f>D6*100/$D$10</f>
        <v>55.06060783266301</v>
      </c>
      <c r="F6" s="1978">
        <f>'[4]Table 61'!J6</f>
        <v>2343.4162569253899</v>
      </c>
      <c r="G6" s="1979">
        <f>F6*100/$F$10</f>
        <v>52.24295546420732</v>
      </c>
      <c r="H6" s="1978">
        <f>'[4]Table 61'!K6</f>
        <v>2546.3027581285669</v>
      </c>
      <c r="I6" s="1979">
        <f>H6*100/$H$10</f>
        <v>54.140538723658189</v>
      </c>
      <c r="J6" s="1978">
        <f>'[4]Table 61'!L6</f>
        <v>2755.1537509816303</v>
      </c>
      <c r="K6" s="1979">
        <f>J6*100/$J$10</f>
        <v>54.924128669323842</v>
      </c>
    </row>
    <row r="7" spans="1:11" ht="27.75" customHeight="1" x14ac:dyDescent="0.25">
      <c r="A7" s="587" t="s">
        <v>892</v>
      </c>
      <c r="B7" s="1978">
        <f>'[4]Table 61'!H7</f>
        <v>325.00207733964749</v>
      </c>
      <c r="C7" s="1979">
        <f t="shared" ref="C7:C9" si="0">B7*100/$B$10</f>
        <v>7.6203899005270728</v>
      </c>
      <c r="D7" s="1978">
        <f>'[4]Table 61'!I7</f>
        <v>319.52048950388502</v>
      </c>
      <c r="E7" s="1979">
        <f t="shared" ref="E7:E9" si="1">D7*100/$D$10</f>
        <v>7.2361374812748283</v>
      </c>
      <c r="F7" s="1978">
        <f>'[4]Table 61'!J7</f>
        <v>337.28939920011118</v>
      </c>
      <c r="G7" s="1979">
        <f t="shared" ref="G7:G9" si="2">F7*100/$F$10</f>
        <v>7.5193619609346554</v>
      </c>
      <c r="H7" s="1978">
        <f>'[4]Table 61'!K7</f>
        <v>358.55641124505928</v>
      </c>
      <c r="I7" s="1979">
        <f t="shared" ref="I7:I9" si="3">H7*100/$H$10</f>
        <v>7.6237741979655347</v>
      </c>
      <c r="J7" s="1978">
        <f>'[4]Table 61'!L7</f>
        <v>375.74253417542189</v>
      </c>
      <c r="K7" s="1979">
        <f t="shared" ref="K7:K9" si="4">J7*100/$J$10</f>
        <v>7.4904463267198187</v>
      </c>
    </row>
    <row r="8" spans="1:11" ht="27.75" customHeight="1" x14ac:dyDescent="0.25">
      <c r="A8" s="588" t="s">
        <v>2250</v>
      </c>
      <c r="B8" s="1978">
        <f>'[4]Table 61'!H8</f>
        <v>1476.3558510370963</v>
      </c>
      <c r="C8" s="1979">
        <f t="shared" si="0"/>
        <v>34.616416328532452</v>
      </c>
      <c r="D8" s="1978">
        <f>'[4]Table 61'!I8</f>
        <v>1402.1432236420776</v>
      </c>
      <c r="E8" s="1979">
        <f t="shared" si="1"/>
        <v>31.754148694707066</v>
      </c>
      <c r="F8" s="1978">
        <f>'[4]Table 61'!J8</f>
        <v>1523.1990504671187</v>
      </c>
      <c r="G8" s="1979">
        <f t="shared" si="2"/>
        <v>33.957441372828256</v>
      </c>
      <c r="H8" s="1978">
        <f>'[4]Table 61'!K8</f>
        <v>1519.859282041657</v>
      </c>
      <c r="I8" s="1979">
        <f t="shared" si="3"/>
        <v>32.315874477693562</v>
      </c>
      <c r="J8" s="1978">
        <f>'[4]Table 61'!L8</f>
        <v>1593.3186978617568</v>
      </c>
      <c r="K8" s="1979">
        <f t="shared" si="4"/>
        <v>31.762888420081545</v>
      </c>
    </row>
    <row r="9" spans="1:11" ht="27.75" customHeight="1" x14ac:dyDescent="0.25">
      <c r="A9" s="588" t="s">
        <v>2251</v>
      </c>
      <c r="B9" s="1980">
        <f>'[4]Table 61'!H9</f>
        <v>251.28493606814999</v>
      </c>
      <c r="C9" s="1979">
        <f t="shared" si="0"/>
        <v>5.8919290751706255</v>
      </c>
      <c r="D9" s="1978">
        <f>'[4]Table 61'!I9</f>
        <v>262.69004194395001</v>
      </c>
      <c r="E9" s="1979">
        <f t="shared" si="1"/>
        <v>5.9491059913550899</v>
      </c>
      <c r="F9" s="1978">
        <f>'[4]Table 61'!J9</f>
        <v>281.70725027860004</v>
      </c>
      <c r="G9" s="1979">
        <f t="shared" si="2"/>
        <v>6.2802412020297664</v>
      </c>
      <c r="H9" s="1978">
        <f>'[4]Table 61'!K9</f>
        <v>278.4167928151</v>
      </c>
      <c r="I9" s="1979">
        <f t="shared" si="3"/>
        <v>5.9198126006827145</v>
      </c>
      <c r="J9" s="1978">
        <f>'[4]Table 61'!L9</f>
        <v>292.07533916237065</v>
      </c>
      <c r="K9" s="1979">
        <f t="shared" si="4"/>
        <v>5.8225365838748084</v>
      </c>
    </row>
    <row r="10" spans="1:11" ht="27.75" customHeight="1" x14ac:dyDescent="0.25">
      <c r="A10" s="334" t="s">
        <v>7</v>
      </c>
      <c r="B10" s="1981">
        <f t="shared" ref="B10:K10" si="5">SUM(B6:B9)</f>
        <v>4264.9008985375976</v>
      </c>
      <c r="C10" s="1981">
        <f t="shared" si="5"/>
        <v>100</v>
      </c>
      <c r="D10" s="1982">
        <f t="shared" si="5"/>
        <v>4415.622151053899</v>
      </c>
      <c r="E10" s="1981">
        <f t="shared" si="5"/>
        <v>100</v>
      </c>
      <c r="F10" s="1981">
        <f t="shared" si="5"/>
        <v>4485.6119568712202</v>
      </c>
      <c r="G10" s="1981">
        <f t="shared" si="5"/>
        <v>100</v>
      </c>
      <c r="H10" s="1981">
        <f t="shared" si="5"/>
        <v>4703.1352442303833</v>
      </c>
      <c r="I10" s="1981">
        <f t="shared" si="5"/>
        <v>100</v>
      </c>
      <c r="J10" s="1981">
        <f t="shared" si="5"/>
        <v>5016.2903221811794</v>
      </c>
      <c r="K10" s="1981">
        <f t="shared" si="5"/>
        <v>100.00000000000001</v>
      </c>
    </row>
    <row r="11" spans="1:11" ht="15.75" x14ac:dyDescent="0.25">
      <c r="A11" s="117"/>
      <c r="B11" s="117"/>
      <c r="C11" s="117"/>
      <c r="D11" s="117"/>
      <c r="E11" s="117"/>
      <c r="F11" s="117"/>
      <c r="G11" s="117"/>
      <c r="H11" s="117"/>
      <c r="I11" s="117"/>
      <c r="J11" s="117"/>
      <c r="K11" s="117"/>
    </row>
    <row r="12" spans="1:11" ht="18.75" x14ac:dyDescent="0.25">
      <c r="A12" s="2495" t="s">
        <v>2249</v>
      </c>
      <c r="B12" s="2495"/>
      <c r="C12" s="2495"/>
      <c r="D12" s="2495"/>
      <c r="E12" s="2495"/>
      <c r="F12" s="117"/>
      <c r="G12" s="117"/>
      <c r="H12" s="901"/>
      <c r="I12" s="117"/>
      <c r="J12" s="117"/>
      <c r="K12" s="868"/>
    </row>
    <row r="13" spans="1:11" ht="18.75" x14ac:dyDescent="0.35">
      <c r="A13" s="117" t="s">
        <v>2335</v>
      </c>
      <c r="B13" s="117"/>
      <c r="C13" s="117"/>
      <c r="D13" s="117"/>
      <c r="E13" s="117"/>
      <c r="F13" s="117"/>
      <c r="G13" s="117"/>
      <c r="H13" s="117"/>
      <c r="I13" s="117"/>
      <c r="J13" s="117"/>
      <c r="K13" s="117"/>
    </row>
    <row r="14" spans="1:11" ht="21" customHeight="1" x14ac:dyDescent="0.25">
      <c r="A14" s="117" t="s">
        <v>2255</v>
      </c>
      <c r="B14" s="117"/>
      <c r="C14" s="117"/>
      <c r="D14" s="117"/>
      <c r="E14" s="117"/>
      <c r="F14" s="117"/>
      <c r="G14" s="117"/>
      <c r="H14" s="117"/>
      <c r="I14" s="117"/>
      <c r="J14" s="117"/>
      <c r="K14" s="117"/>
    </row>
    <row r="15" spans="1:11" x14ac:dyDescent="0.25">
      <c r="A15" s="142"/>
      <c r="B15" s="142"/>
      <c r="C15" s="142"/>
      <c r="D15" s="142"/>
      <c r="E15" s="142"/>
      <c r="F15" s="142"/>
      <c r="G15" s="142"/>
      <c r="H15" s="142"/>
      <c r="I15" s="142"/>
      <c r="J15" s="142"/>
      <c r="K15" s="142"/>
    </row>
    <row r="16" spans="1:11" x14ac:dyDescent="0.25">
      <c r="A16" s="142"/>
      <c r="B16" s="142"/>
      <c r="C16" s="142"/>
      <c r="D16" s="142"/>
      <c r="E16" s="142"/>
      <c r="F16" s="142"/>
      <c r="G16" s="142"/>
      <c r="H16" s="142"/>
      <c r="I16" s="142"/>
      <c r="J16" s="142"/>
      <c r="K16" s="142"/>
    </row>
    <row r="17" spans="1:11" x14ac:dyDescent="0.25">
      <c r="A17" s="142"/>
      <c r="B17" s="142"/>
      <c r="C17" s="142"/>
      <c r="D17" s="142"/>
      <c r="E17" s="142"/>
      <c r="F17" s="142"/>
      <c r="G17" s="142"/>
      <c r="H17" s="142"/>
      <c r="I17" s="142"/>
      <c r="J17" s="142"/>
      <c r="K17" s="142"/>
    </row>
    <row r="18" spans="1:11" x14ac:dyDescent="0.25">
      <c r="A18" s="142"/>
      <c r="B18" s="142"/>
      <c r="C18" s="142"/>
      <c r="D18" s="142"/>
      <c r="E18" s="142"/>
      <c r="F18" s="142"/>
      <c r="G18" s="142"/>
      <c r="H18" s="142"/>
      <c r="I18" s="142"/>
      <c r="J18" s="142"/>
      <c r="K18" s="142"/>
    </row>
    <row r="19" spans="1:11" x14ac:dyDescent="0.25">
      <c r="A19" s="142"/>
      <c r="B19" s="142"/>
      <c r="C19" s="142"/>
      <c r="D19" s="142"/>
      <c r="E19" s="142"/>
      <c r="F19" s="142"/>
      <c r="G19" s="142"/>
      <c r="H19" s="142"/>
      <c r="I19" s="142"/>
      <c r="J19" s="142"/>
      <c r="K19" s="142"/>
    </row>
    <row r="20" spans="1:11" x14ac:dyDescent="0.25">
      <c r="A20" s="142"/>
      <c r="B20" s="142"/>
      <c r="C20" s="142"/>
      <c r="D20" s="142"/>
      <c r="E20" s="142"/>
      <c r="F20" s="142"/>
      <c r="G20" s="142"/>
      <c r="H20" s="142"/>
      <c r="I20" s="142"/>
      <c r="J20" s="142"/>
      <c r="K20" s="142"/>
    </row>
    <row r="21" spans="1:11" x14ac:dyDescent="0.25">
      <c r="A21" s="142"/>
      <c r="B21" s="142"/>
      <c r="C21" s="142"/>
      <c r="D21" s="142"/>
      <c r="E21" s="142"/>
      <c r="F21" s="142"/>
      <c r="G21" s="142"/>
      <c r="H21" s="142"/>
      <c r="I21" s="142"/>
      <c r="J21" s="142"/>
      <c r="K21" s="142"/>
    </row>
    <row r="22" spans="1:11" x14ac:dyDescent="0.25">
      <c r="A22" s="142"/>
      <c r="B22" s="142"/>
      <c r="C22" s="142"/>
      <c r="D22" s="142"/>
      <c r="E22" s="142"/>
      <c r="F22" s="142"/>
      <c r="G22" s="142"/>
      <c r="H22" s="142"/>
      <c r="I22" s="142"/>
      <c r="J22" s="142"/>
      <c r="K22" s="142"/>
    </row>
    <row r="23" spans="1:11" x14ac:dyDescent="0.25">
      <c r="A23" s="142"/>
      <c r="B23" s="142"/>
      <c r="C23" s="142"/>
      <c r="D23" s="142"/>
      <c r="E23" s="142"/>
      <c r="F23" s="142"/>
      <c r="G23" s="142"/>
      <c r="H23" s="142"/>
      <c r="I23" s="142"/>
      <c r="J23" s="142"/>
      <c r="K23" s="142"/>
    </row>
    <row r="24" spans="1:11" x14ac:dyDescent="0.25">
      <c r="A24" s="142"/>
      <c r="B24" s="142"/>
      <c r="C24" s="142"/>
      <c r="D24" s="142"/>
      <c r="E24" s="142"/>
      <c r="F24" s="142"/>
      <c r="G24" s="142"/>
      <c r="H24" s="142"/>
      <c r="I24" s="142"/>
      <c r="J24" s="142"/>
      <c r="K24" s="142"/>
    </row>
    <row r="25" spans="1:11" x14ac:dyDescent="0.25">
      <c r="A25" s="142"/>
      <c r="B25" s="142"/>
      <c r="C25" s="142"/>
      <c r="D25" s="142"/>
      <c r="E25" s="142"/>
      <c r="F25" s="142"/>
      <c r="G25" s="142"/>
      <c r="H25" s="142"/>
      <c r="I25" s="142"/>
      <c r="J25" s="142"/>
      <c r="K25" s="142"/>
    </row>
    <row r="26" spans="1:11" x14ac:dyDescent="0.25">
      <c r="A26" s="142"/>
      <c r="B26" s="142"/>
      <c r="C26" s="142"/>
      <c r="D26" s="142"/>
      <c r="E26" s="142"/>
      <c r="F26" s="142"/>
      <c r="G26" s="142"/>
      <c r="H26" s="142"/>
      <c r="I26" s="142"/>
      <c r="J26" s="142"/>
      <c r="K26" s="142"/>
    </row>
    <row r="27" spans="1:11" x14ac:dyDescent="0.25">
      <c r="A27" s="142"/>
      <c r="B27" s="142"/>
      <c r="C27" s="142"/>
      <c r="D27" s="142"/>
      <c r="E27" s="142"/>
      <c r="F27" s="142"/>
      <c r="G27" s="142"/>
      <c r="H27" s="142"/>
      <c r="I27" s="142"/>
      <c r="J27" s="142"/>
      <c r="K27" s="142"/>
    </row>
    <row r="28" spans="1:11" x14ac:dyDescent="0.25">
      <c r="A28" s="142"/>
      <c r="B28" s="142"/>
      <c r="C28" s="142"/>
      <c r="D28" s="142"/>
      <c r="E28" s="142"/>
      <c r="F28" s="142"/>
      <c r="G28" s="142"/>
      <c r="H28" s="142"/>
      <c r="I28" s="142"/>
      <c r="J28" s="142"/>
      <c r="K28" s="142"/>
    </row>
    <row r="29" spans="1:11" x14ac:dyDescent="0.25">
      <c r="A29" s="142"/>
      <c r="B29" s="142"/>
      <c r="C29" s="142"/>
      <c r="D29" s="142"/>
      <c r="E29" s="142"/>
      <c r="F29" s="142"/>
      <c r="G29" s="142"/>
      <c r="H29" s="142"/>
      <c r="I29" s="142"/>
      <c r="J29" s="142"/>
      <c r="K29" s="142"/>
    </row>
    <row r="30" spans="1:11" x14ac:dyDescent="0.25">
      <c r="A30" s="142"/>
      <c r="B30" s="142"/>
      <c r="C30" s="142"/>
      <c r="D30" s="142"/>
      <c r="E30" s="142"/>
      <c r="F30" s="142"/>
      <c r="G30" s="142"/>
      <c r="H30" s="142"/>
      <c r="I30" s="142"/>
      <c r="J30" s="142"/>
      <c r="K30" s="142"/>
    </row>
    <row r="31" spans="1:11" x14ac:dyDescent="0.25">
      <c r="A31" s="142"/>
      <c r="B31" s="142"/>
      <c r="C31" s="142"/>
      <c r="D31" s="142"/>
      <c r="E31" s="142"/>
      <c r="F31" s="142"/>
      <c r="G31" s="142"/>
      <c r="H31" s="142"/>
      <c r="I31" s="142"/>
      <c r="J31" s="142"/>
      <c r="K31" s="142"/>
    </row>
    <row r="32" spans="1:11" x14ac:dyDescent="0.25">
      <c r="A32" s="142"/>
      <c r="B32" s="142"/>
      <c r="C32" s="142"/>
      <c r="D32" s="142"/>
      <c r="E32" s="142"/>
      <c r="F32" s="142"/>
      <c r="G32" s="142"/>
      <c r="H32" s="142"/>
      <c r="I32" s="142"/>
      <c r="J32" s="142"/>
      <c r="K32" s="142"/>
    </row>
    <row r="33" spans="1:11" x14ac:dyDescent="0.25">
      <c r="A33" s="142"/>
      <c r="B33" s="142"/>
      <c r="C33" s="142"/>
      <c r="D33" s="142"/>
      <c r="E33" s="142"/>
      <c r="F33" s="142"/>
      <c r="G33" s="142"/>
      <c r="H33" s="142"/>
      <c r="I33" s="142"/>
      <c r="J33" s="142"/>
      <c r="K33" s="142"/>
    </row>
    <row r="34" spans="1:11" x14ac:dyDescent="0.25">
      <c r="A34" s="142"/>
      <c r="B34" s="142"/>
      <c r="C34" s="142"/>
      <c r="D34" s="142"/>
      <c r="E34" s="142"/>
      <c r="F34" s="142"/>
      <c r="G34" s="142"/>
      <c r="H34" s="142"/>
      <c r="I34" s="142"/>
      <c r="J34" s="142"/>
      <c r="K34" s="142"/>
    </row>
    <row r="35" spans="1:11" x14ac:dyDescent="0.25">
      <c r="A35" s="142"/>
      <c r="B35" s="142"/>
      <c r="C35" s="142"/>
      <c r="D35" s="142"/>
      <c r="E35" s="142"/>
      <c r="F35" s="142"/>
      <c r="G35" s="142"/>
      <c r="H35" s="142"/>
      <c r="I35" s="142"/>
      <c r="J35" s="142"/>
      <c r="K35" s="142"/>
    </row>
    <row r="36" spans="1:11" x14ac:dyDescent="0.25">
      <c r="A36" s="142"/>
      <c r="B36" s="142"/>
      <c r="C36" s="142"/>
      <c r="D36" s="142"/>
      <c r="E36" s="142"/>
      <c r="F36" s="142"/>
      <c r="G36" s="142"/>
      <c r="H36" s="142"/>
      <c r="I36" s="142"/>
      <c r="J36" s="142"/>
      <c r="K36" s="142"/>
    </row>
    <row r="37" spans="1:11" x14ac:dyDescent="0.25">
      <c r="A37" s="142"/>
      <c r="B37" s="142"/>
      <c r="C37" s="142"/>
      <c r="D37" s="142"/>
      <c r="E37" s="142"/>
      <c r="F37" s="142"/>
      <c r="G37" s="142"/>
      <c r="H37" s="142"/>
      <c r="I37" s="142"/>
      <c r="J37" s="142"/>
      <c r="K37" s="142"/>
    </row>
    <row r="38" spans="1:11" x14ac:dyDescent="0.25">
      <c r="A38" s="142"/>
      <c r="B38" s="142"/>
      <c r="C38" s="142"/>
      <c r="D38" s="142"/>
      <c r="E38" s="142"/>
      <c r="F38" s="142"/>
      <c r="G38" s="142"/>
      <c r="H38" s="142"/>
      <c r="I38" s="142"/>
      <c r="J38" s="142"/>
      <c r="K38" s="142"/>
    </row>
    <row r="39" spans="1:11" x14ac:dyDescent="0.25">
      <c r="A39" s="142"/>
      <c r="B39" s="142"/>
      <c r="C39" s="142"/>
      <c r="D39" s="142"/>
      <c r="E39" s="142"/>
      <c r="F39" s="142"/>
      <c r="G39" s="142"/>
      <c r="H39" s="142"/>
      <c r="I39" s="142"/>
      <c r="J39" s="142"/>
      <c r="K39" s="142"/>
    </row>
    <row r="40" spans="1:11" x14ac:dyDescent="0.25">
      <c r="A40" s="142"/>
      <c r="B40" s="142"/>
      <c r="C40" s="142"/>
      <c r="D40" s="142"/>
      <c r="E40" s="142"/>
      <c r="F40" s="142"/>
      <c r="G40" s="142"/>
      <c r="H40" s="142"/>
      <c r="I40" s="142"/>
      <c r="J40" s="142"/>
      <c r="K40" s="142"/>
    </row>
    <row r="41" spans="1:11" x14ac:dyDescent="0.25">
      <c r="A41" s="142"/>
      <c r="B41" s="142"/>
      <c r="C41" s="142"/>
      <c r="D41" s="142"/>
      <c r="E41" s="142"/>
      <c r="F41" s="142"/>
      <c r="G41" s="142"/>
      <c r="H41" s="142"/>
      <c r="I41" s="142"/>
      <c r="J41" s="142"/>
      <c r="K41" s="142"/>
    </row>
    <row r="42" spans="1:11" x14ac:dyDescent="0.25">
      <c r="A42" s="142"/>
      <c r="B42" s="142"/>
      <c r="C42" s="142"/>
      <c r="D42" s="142"/>
      <c r="E42" s="142"/>
      <c r="F42" s="142"/>
      <c r="G42" s="142"/>
      <c r="H42" s="142"/>
      <c r="I42" s="142"/>
      <c r="J42" s="142"/>
      <c r="K42" s="142"/>
    </row>
    <row r="43" spans="1:11" x14ac:dyDescent="0.25">
      <c r="A43" s="142"/>
      <c r="B43" s="142"/>
      <c r="C43" s="142"/>
      <c r="D43" s="142"/>
      <c r="E43" s="142"/>
      <c r="F43" s="142"/>
      <c r="G43" s="142"/>
      <c r="H43" s="142"/>
      <c r="I43" s="142"/>
      <c r="J43" s="142"/>
      <c r="K43" s="142"/>
    </row>
    <row r="44" spans="1:11" x14ac:dyDescent="0.25">
      <c r="A44" s="142"/>
      <c r="B44" s="142"/>
      <c r="C44" s="142"/>
      <c r="D44" s="142"/>
      <c r="E44" s="142"/>
      <c r="F44" s="142"/>
      <c r="G44" s="142"/>
      <c r="H44" s="142"/>
      <c r="I44" s="142"/>
      <c r="J44" s="142"/>
      <c r="K44" s="142"/>
    </row>
    <row r="45" spans="1:11" x14ac:dyDescent="0.25">
      <c r="A45" s="142"/>
      <c r="B45" s="142"/>
      <c r="C45" s="142"/>
      <c r="D45" s="142"/>
      <c r="E45" s="142"/>
      <c r="F45" s="142"/>
      <c r="G45" s="142"/>
      <c r="H45" s="142"/>
      <c r="I45" s="142"/>
      <c r="J45" s="142"/>
      <c r="K45" s="142"/>
    </row>
    <row r="46" spans="1:11" x14ac:dyDescent="0.25">
      <c r="A46" s="142"/>
      <c r="B46" s="142"/>
      <c r="C46" s="142"/>
      <c r="D46" s="142"/>
      <c r="E46" s="142"/>
      <c r="F46" s="142"/>
      <c r="G46" s="142"/>
      <c r="H46" s="142"/>
      <c r="I46" s="142"/>
      <c r="J46" s="142"/>
      <c r="K46" s="142"/>
    </row>
  </sheetData>
  <mergeCells count="9">
    <mergeCell ref="A12:E12"/>
    <mergeCell ref="J4:K4"/>
    <mergeCell ref="A2:K2"/>
    <mergeCell ref="J3:K3"/>
    <mergeCell ref="A4:A5"/>
    <mergeCell ref="H4:I4"/>
    <mergeCell ref="B4:C4"/>
    <mergeCell ref="D4:E4"/>
    <mergeCell ref="F4:G4"/>
  </mergeCells>
  <hyperlinks>
    <hyperlink ref="A1" location="'Table of content'!A1" display="Back to Table of Content"/>
  </hyperlinks>
  <printOptions horizontalCentered="1"/>
  <pageMargins left="0.53" right="0.17" top="0.75" bottom="0.63" header="0.3" footer="0.3"/>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L22"/>
  <sheetViews>
    <sheetView topLeftCell="A13" zoomScaleNormal="100" workbookViewId="0">
      <selection activeCell="N6" sqref="N6"/>
    </sheetView>
  </sheetViews>
  <sheetFormatPr defaultColWidth="9.140625" defaultRowHeight="15" x14ac:dyDescent="0.25"/>
  <cols>
    <col min="2" max="2" width="32.85546875" customWidth="1"/>
    <col min="3" max="5" width="12.5703125" customWidth="1"/>
    <col min="6" max="6" width="13.140625" customWidth="1"/>
    <col min="7" max="12" width="12.5703125" customWidth="1"/>
  </cols>
  <sheetData>
    <row r="1" spans="1:12" ht="15" customHeight="1" x14ac:dyDescent="0.25">
      <c r="A1" s="390" t="s">
        <v>1946</v>
      </c>
      <c r="B1" s="171"/>
      <c r="C1" s="171"/>
      <c r="D1" s="171"/>
      <c r="E1" s="171"/>
      <c r="F1" s="171"/>
      <c r="G1" s="171"/>
      <c r="H1" s="171"/>
      <c r="I1" s="171"/>
      <c r="J1" s="171"/>
      <c r="K1" s="171"/>
      <c r="L1" s="171"/>
    </row>
    <row r="2" spans="1:12" ht="18.75" x14ac:dyDescent="0.25">
      <c r="A2" s="6" t="s">
        <v>3206</v>
      </c>
      <c r="B2" s="2"/>
      <c r="C2" s="2"/>
      <c r="D2" s="2"/>
      <c r="E2" s="2"/>
      <c r="F2" s="2"/>
      <c r="G2" s="2"/>
      <c r="H2" s="2"/>
      <c r="I2" s="2"/>
      <c r="J2" s="2"/>
      <c r="K2" s="2"/>
      <c r="L2" s="171"/>
    </row>
    <row r="3" spans="1:12" ht="18.75" x14ac:dyDescent="0.35">
      <c r="A3" s="134"/>
      <c r="B3" s="134"/>
      <c r="C3" s="2"/>
      <c r="D3" s="2"/>
      <c r="E3" s="2"/>
      <c r="F3" s="2"/>
      <c r="G3" s="2"/>
      <c r="H3" s="2"/>
      <c r="I3" s="2"/>
      <c r="J3" s="2050" t="s">
        <v>893</v>
      </c>
      <c r="K3" s="2050"/>
      <c r="L3" s="2050"/>
    </row>
    <row r="4" spans="1:12" ht="29.25" customHeight="1" x14ac:dyDescent="0.25">
      <c r="A4" s="2331" t="s">
        <v>878</v>
      </c>
      <c r="B4" s="2331"/>
      <c r="C4" s="298">
        <v>2015</v>
      </c>
      <c r="D4" s="298">
        <v>2016</v>
      </c>
      <c r="E4" s="298">
        <v>2017</v>
      </c>
      <c r="F4" s="298">
        <v>2018</v>
      </c>
      <c r="G4" s="298">
        <v>2019</v>
      </c>
      <c r="H4" s="298">
        <v>2020</v>
      </c>
      <c r="I4" s="298">
        <v>2021</v>
      </c>
      <c r="J4" s="298">
        <v>2022</v>
      </c>
      <c r="K4" s="298">
        <v>2023</v>
      </c>
      <c r="L4" s="298">
        <v>2024</v>
      </c>
    </row>
    <row r="5" spans="1:12" ht="41.25" customHeight="1" x14ac:dyDescent="0.25">
      <c r="A5" s="2500" t="s">
        <v>879</v>
      </c>
      <c r="B5" s="2501"/>
      <c r="C5" s="898">
        <v>4056.8507697742975</v>
      </c>
      <c r="D5" s="898">
        <v>4177.7216883725741</v>
      </c>
      <c r="E5" s="898">
        <v>4510.4191662576704</v>
      </c>
      <c r="F5" s="898">
        <v>4537.1343947471451</v>
      </c>
      <c r="G5" s="956">
        <v>4567.485186151519</v>
      </c>
      <c r="H5" s="898">
        <v>4264.9008985375976</v>
      </c>
      <c r="I5" s="898">
        <v>4415.622151053899</v>
      </c>
      <c r="J5" s="898">
        <v>4485.6119568712202</v>
      </c>
      <c r="K5" s="898">
        <v>4703.1352442303833</v>
      </c>
      <c r="L5" s="898">
        <v>5016.2903221811794</v>
      </c>
    </row>
    <row r="6" spans="1:12" ht="29.25" customHeight="1" x14ac:dyDescent="0.25">
      <c r="A6" s="2486" t="s">
        <v>880</v>
      </c>
      <c r="B6" s="2486"/>
      <c r="C6" s="897">
        <v>2364.2280685266928</v>
      </c>
      <c r="D6" s="897">
        <v>2421.2667407101958</v>
      </c>
      <c r="E6" s="897">
        <v>2564.4145583170398</v>
      </c>
      <c r="F6" s="897">
        <v>2502.7967489602861</v>
      </c>
      <c r="G6" s="957">
        <v>2447.2500671499092</v>
      </c>
      <c r="H6" s="897">
        <v>2212.2580340927043</v>
      </c>
      <c r="I6" s="897">
        <v>2431.2683959639862</v>
      </c>
      <c r="J6" s="897">
        <v>2343.4162569253899</v>
      </c>
      <c r="K6" s="897">
        <v>2546.3027581285669</v>
      </c>
      <c r="L6" s="897">
        <v>2755.1537509816303</v>
      </c>
    </row>
    <row r="7" spans="1:12" ht="36" customHeight="1" x14ac:dyDescent="0.25">
      <c r="A7" s="2487" t="s">
        <v>1915</v>
      </c>
      <c r="B7" s="2488"/>
      <c r="C7" s="897">
        <v>357.46525821652068</v>
      </c>
      <c r="D7" s="897">
        <v>338.17654898100847</v>
      </c>
      <c r="E7" s="897">
        <v>335.62640307297261</v>
      </c>
      <c r="F7" s="897">
        <v>335.01431311809841</v>
      </c>
      <c r="G7" s="957">
        <v>341.84357760884603</v>
      </c>
      <c r="H7" s="897">
        <v>325.00207733964749</v>
      </c>
      <c r="I7" s="897">
        <v>319.52048950388502</v>
      </c>
      <c r="J7" s="897">
        <v>337.28939920011118</v>
      </c>
      <c r="K7" s="897">
        <v>358.55641124505928</v>
      </c>
      <c r="L7" s="897">
        <v>375.74253417542189</v>
      </c>
    </row>
    <row r="8" spans="1:12" ht="29.25" customHeight="1" x14ac:dyDescent="0.25">
      <c r="A8" s="138" t="s">
        <v>882</v>
      </c>
      <c r="B8" s="139"/>
      <c r="C8" s="897">
        <v>1086.8790041577513</v>
      </c>
      <c r="D8" s="897">
        <v>1168.7553830703846</v>
      </c>
      <c r="E8" s="897">
        <v>1358.3702620797085</v>
      </c>
      <c r="F8" s="897">
        <v>1430.2899290513108</v>
      </c>
      <c r="G8" s="957">
        <v>1495.2715903960639</v>
      </c>
      <c r="H8" s="897">
        <v>1476.3558510370963</v>
      </c>
      <c r="I8" s="897">
        <v>1402.1432236420776</v>
      </c>
      <c r="J8" s="897">
        <v>1523.1990504671187</v>
      </c>
      <c r="K8" s="897">
        <v>1519.859282041657</v>
      </c>
      <c r="L8" s="897">
        <v>1593.3186978617568</v>
      </c>
    </row>
    <row r="9" spans="1:12" ht="29.25" customHeight="1" x14ac:dyDescent="0.25">
      <c r="A9" s="138" t="s">
        <v>883</v>
      </c>
      <c r="B9" s="139"/>
      <c r="C9" s="897">
        <v>248.27843887333248</v>
      </c>
      <c r="D9" s="897">
        <v>249.52301561098537</v>
      </c>
      <c r="E9" s="897">
        <v>252.00794278795001</v>
      </c>
      <c r="F9" s="897">
        <v>269.03340361745001</v>
      </c>
      <c r="G9" s="957">
        <v>283.11995099669997</v>
      </c>
      <c r="H9" s="897">
        <v>251.28493606814999</v>
      </c>
      <c r="I9" s="897">
        <v>262.69004194395001</v>
      </c>
      <c r="J9" s="897">
        <v>281.70725027860004</v>
      </c>
      <c r="K9" s="897">
        <v>278.4167928151</v>
      </c>
      <c r="L9" s="897">
        <v>292.07533916237065</v>
      </c>
    </row>
    <row r="10" spans="1:12" ht="39" customHeight="1" x14ac:dyDescent="0.25">
      <c r="A10" s="140" t="s">
        <v>894</v>
      </c>
      <c r="B10" s="141"/>
      <c r="C10" s="898">
        <v>375.33629285946995</v>
      </c>
      <c r="D10" s="898">
        <v>391.21514714417498</v>
      </c>
      <c r="E10" s="898">
        <v>417.85044374224032</v>
      </c>
      <c r="F10" s="898">
        <v>428.63665058570933</v>
      </c>
      <c r="G10" s="956">
        <v>440.27869999487729</v>
      </c>
      <c r="H10" s="898">
        <v>450.98567770566734</v>
      </c>
      <c r="I10" s="898">
        <v>454.12666133184132</v>
      </c>
      <c r="J10" s="898">
        <v>524.58140020234566</v>
      </c>
      <c r="K10" s="898">
        <v>567.08419791939536</v>
      </c>
      <c r="L10" s="898">
        <v>556.03330448999429</v>
      </c>
    </row>
    <row r="11" spans="1:12" ht="48" customHeight="1" x14ac:dyDescent="0.25">
      <c r="A11" s="2484" t="s">
        <v>873</v>
      </c>
      <c r="B11" s="2485"/>
      <c r="C11" s="899">
        <v>101.07500145148606</v>
      </c>
      <c r="D11" s="899">
        <v>88.498884087545605</v>
      </c>
      <c r="E11" s="899">
        <v>82.378910649660256</v>
      </c>
      <c r="F11" s="898">
        <v>72.058095250419626</v>
      </c>
      <c r="G11" s="958">
        <v>72.239221696874537</v>
      </c>
      <c r="H11" s="899">
        <v>68.85773232397203</v>
      </c>
      <c r="I11" s="899">
        <v>79.727346870059534</v>
      </c>
      <c r="J11" s="899">
        <v>77.661262878959533</v>
      </c>
      <c r="K11" s="899">
        <v>79.527299347356433</v>
      </c>
      <c r="L11" s="899">
        <v>77.649062206882888</v>
      </c>
    </row>
    <row r="12" spans="1:12" ht="29.25" customHeight="1" x14ac:dyDescent="0.25">
      <c r="A12" s="2503" t="s">
        <v>884</v>
      </c>
      <c r="B12" s="2504"/>
      <c r="C12" s="899">
        <v>727.2304351088959</v>
      </c>
      <c r="D12" s="899">
        <v>738.02635290400372</v>
      </c>
      <c r="E12" s="899">
        <v>733.61493684550646</v>
      </c>
      <c r="F12" s="899">
        <v>751.11512513113553</v>
      </c>
      <c r="G12" s="958">
        <v>819.1133932644625</v>
      </c>
      <c r="H12" s="899">
        <v>808.92715045102625</v>
      </c>
      <c r="I12" s="899">
        <v>839.29511469353895</v>
      </c>
      <c r="J12" s="899">
        <v>832.02803563691657</v>
      </c>
      <c r="K12" s="899">
        <v>907.02969537104525</v>
      </c>
      <c r="L12" s="899">
        <v>757.58217217421418</v>
      </c>
    </row>
    <row r="13" spans="1:12" ht="47.25" customHeight="1" x14ac:dyDescent="0.25">
      <c r="A13" s="2440" t="s">
        <v>875</v>
      </c>
      <c r="B13" s="2444"/>
      <c r="C13" s="900">
        <v>5260.4924991941498</v>
      </c>
      <c r="D13" s="900">
        <v>5395.4620725082987</v>
      </c>
      <c r="E13" s="900">
        <v>5744.263457495078</v>
      </c>
      <c r="F13" s="900">
        <v>5788.94426571441</v>
      </c>
      <c r="G13" s="959">
        <v>5899.1165011077337</v>
      </c>
      <c r="H13" s="900">
        <v>5593.6714590182637</v>
      </c>
      <c r="I13" s="900">
        <v>5788.771273949339</v>
      </c>
      <c r="J13" s="900">
        <v>5919.882655589442</v>
      </c>
      <c r="K13" s="900">
        <v>6256.7764368681801</v>
      </c>
      <c r="L13" s="900">
        <v>6407.554861052271</v>
      </c>
    </row>
    <row r="14" spans="1:12" ht="29.25" customHeight="1" x14ac:dyDescent="0.25">
      <c r="A14" s="2493" t="s">
        <v>895</v>
      </c>
      <c r="B14" s="2505"/>
      <c r="C14" s="1228">
        <v>404.81503966566697</v>
      </c>
      <c r="D14" s="1228">
        <v>400.64130693766703</v>
      </c>
      <c r="E14" s="1228">
        <v>403.42721141433299</v>
      </c>
      <c r="F14" s="1228">
        <v>401.02038512433302</v>
      </c>
      <c r="G14" s="1228">
        <v>396.27197622099999</v>
      </c>
      <c r="H14" s="1228">
        <v>399.07364230433302</v>
      </c>
      <c r="I14" s="1228">
        <v>405.88255299999997</v>
      </c>
      <c r="J14" s="1228">
        <v>406.37774589999998</v>
      </c>
      <c r="K14" s="589">
        <v>378.73207446800001</v>
      </c>
      <c r="L14" s="589">
        <v>381.72930166066698</v>
      </c>
    </row>
    <row r="15" spans="1:12" ht="32.25" customHeight="1" x14ac:dyDescent="0.25">
      <c r="A15" s="2506" t="s">
        <v>896</v>
      </c>
      <c r="B15" s="2507"/>
      <c r="C15" s="1229">
        <v>4855.6774595284824</v>
      </c>
      <c r="D15" s="1229">
        <v>4994.8207655706319</v>
      </c>
      <c r="E15" s="1229">
        <v>5340.8362460807448</v>
      </c>
      <c r="F15" s="1229">
        <v>5387.9238805900768</v>
      </c>
      <c r="G15" s="1229">
        <v>5502.8445248867338</v>
      </c>
      <c r="H15" s="1229">
        <v>5194.597816713931</v>
      </c>
      <c r="I15" s="1229">
        <v>5382.8887209493387</v>
      </c>
      <c r="J15" s="1229">
        <v>5513.5049096894418</v>
      </c>
      <c r="K15" s="1231">
        <v>5878.04436240018</v>
      </c>
      <c r="L15" s="1231">
        <v>6025.8255593916037</v>
      </c>
    </row>
    <row r="16" spans="1:12" ht="29.25" customHeight="1" x14ac:dyDescent="0.25">
      <c r="A16" s="2491" t="s">
        <v>1851</v>
      </c>
      <c r="B16" s="2502"/>
      <c r="C16" s="1230">
        <v>4.1655323378121674</v>
      </c>
      <c r="D16" s="1230">
        <v>4.2691697176087562</v>
      </c>
      <c r="E16" s="1230">
        <v>4.5398107952247857</v>
      </c>
      <c r="F16" s="1230">
        <v>4.5739372866899508</v>
      </c>
      <c r="G16" s="1230">
        <v>4.6615828057509896</v>
      </c>
      <c r="H16" s="1230">
        <v>4.4182771806499561</v>
      </c>
      <c r="I16" s="1230">
        <v>4.5801299434359208</v>
      </c>
      <c r="J16" s="1230">
        <v>4.7379150004317365</v>
      </c>
      <c r="K16" s="590">
        <v>5.0161878951927861</v>
      </c>
      <c r="L16" s="590">
        <v>5.1487933172346869</v>
      </c>
    </row>
    <row r="17" spans="1:12" ht="18.75" x14ac:dyDescent="0.25">
      <c r="A17" s="2495" t="s">
        <v>2355</v>
      </c>
      <c r="B17" s="2495"/>
      <c r="C17" s="2495"/>
      <c r="D17" s="2495"/>
      <c r="E17" s="2495"/>
      <c r="F17" s="143"/>
      <c r="G17" s="143"/>
      <c r="H17" s="143"/>
      <c r="I17" s="143"/>
      <c r="J17" s="143"/>
      <c r="K17" s="143"/>
      <c r="L17" s="143"/>
    </row>
    <row r="18" spans="1:12" ht="20.25" x14ac:dyDescent="0.35">
      <c r="A18" s="2" t="s">
        <v>897</v>
      </c>
      <c r="B18" s="2"/>
      <c r="C18" s="2"/>
      <c r="D18" s="2"/>
      <c r="E18" s="2"/>
      <c r="F18" s="2"/>
      <c r="G18" s="2"/>
      <c r="H18" s="2"/>
      <c r="I18" s="2"/>
      <c r="J18" s="2"/>
      <c r="K18" s="2"/>
      <c r="L18" s="2"/>
    </row>
    <row r="19" spans="1:12" ht="18.75" x14ac:dyDescent="0.35">
      <c r="A19" s="2" t="s">
        <v>2336</v>
      </c>
      <c r="B19" s="2"/>
      <c r="C19" s="2"/>
      <c r="D19" s="2"/>
      <c r="E19" s="2"/>
      <c r="F19" s="2"/>
      <c r="G19" s="2"/>
      <c r="H19" s="2"/>
      <c r="I19" s="2"/>
      <c r="J19" s="2"/>
      <c r="K19" s="1409"/>
      <c r="L19" s="171"/>
    </row>
    <row r="20" spans="1:12" ht="15.75" x14ac:dyDescent="0.25">
      <c r="A20" s="171"/>
      <c r="B20" s="171"/>
      <c r="C20" s="171"/>
      <c r="D20" s="171"/>
      <c r="E20" s="171"/>
      <c r="F20" s="171"/>
      <c r="G20" s="171"/>
      <c r="H20" s="171"/>
      <c r="I20" s="171"/>
      <c r="J20" s="171"/>
      <c r="K20" s="171"/>
    </row>
    <row r="21" spans="1:12" x14ac:dyDescent="0.25">
      <c r="C21" s="1410"/>
      <c r="D21" s="1410"/>
      <c r="E21" s="1410"/>
      <c r="F21" s="1410"/>
      <c r="G21" s="1410"/>
      <c r="H21" s="1410"/>
      <c r="I21" s="1410"/>
      <c r="J21" s="1410"/>
      <c r="K21" s="1410"/>
      <c r="L21" s="1410"/>
    </row>
    <row r="22" spans="1:12" x14ac:dyDescent="0.25">
      <c r="D22" s="291"/>
      <c r="E22" s="291"/>
      <c r="F22" s="291"/>
      <c r="G22" s="291"/>
      <c r="H22" s="291"/>
      <c r="I22" s="291"/>
      <c r="J22" s="291"/>
      <c r="K22" s="291"/>
      <c r="L22" s="291"/>
    </row>
  </sheetData>
  <mergeCells count="12">
    <mergeCell ref="A17:E17"/>
    <mergeCell ref="A16:B16"/>
    <mergeCell ref="A11:B11"/>
    <mergeCell ref="A12:B12"/>
    <mergeCell ref="A13:B13"/>
    <mergeCell ref="A14:B14"/>
    <mergeCell ref="A15:B15"/>
    <mergeCell ref="J3:L3"/>
    <mergeCell ref="A4:B4"/>
    <mergeCell ref="A5:B5"/>
    <mergeCell ref="A6:B6"/>
    <mergeCell ref="A7:B7"/>
  </mergeCells>
  <hyperlinks>
    <hyperlink ref="A1" location="'Table of content'!A1" display="Back to Table of Content"/>
  </hyperlinks>
  <printOptions horizontalCentered="1"/>
  <pageMargins left="0.34" right="0.17" top="0.75" bottom="0.75" header="0.3" footer="0.3"/>
  <pageSetup paperSize="9" scale="75"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K19"/>
  <sheetViews>
    <sheetView zoomScaleNormal="100" workbookViewId="0">
      <selection activeCell="P6" sqref="P6"/>
    </sheetView>
  </sheetViews>
  <sheetFormatPr defaultColWidth="9.140625" defaultRowHeight="15.75" x14ac:dyDescent="0.25"/>
  <cols>
    <col min="1" max="1" width="31" style="171" customWidth="1"/>
    <col min="2" max="2" width="10.28515625" style="171" bestFit="1" customWidth="1"/>
    <col min="3" max="4" width="11" style="171" bestFit="1" customWidth="1"/>
    <col min="5" max="5" width="10.28515625" style="171" bestFit="1" customWidth="1"/>
    <col min="6" max="11" width="11" style="171" bestFit="1" customWidth="1"/>
    <col min="12" max="16384" width="9.140625" style="171"/>
  </cols>
  <sheetData>
    <row r="1" spans="1:11" x14ac:dyDescent="0.25">
      <c r="A1" s="390" t="s">
        <v>1946</v>
      </c>
    </row>
    <row r="2" spans="1:11" ht="35.25" customHeight="1" x14ac:dyDescent="0.25">
      <c r="A2" s="2509" t="s">
        <v>3207</v>
      </c>
      <c r="B2" s="2509"/>
      <c r="C2" s="2509"/>
      <c r="D2" s="2509"/>
      <c r="E2" s="2509"/>
      <c r="F2" s="2509"/>
      <c r="G2" s="2509"/>
      <c r="H2" s="2509"/>
      <c r="I2" s="2509"/>
      <c r="J2" s="2509"/>
      <c r="K2" s="2509"/>
    </row>
    <row r="3" spans="1:11" ht="24.75" customHeight="1" x14ac:dyDescent="0.25">
      <c r="A3" s="2"/>
      <c r="B3" s="2"/>
      <c r="C3" s="2"/>
      <c r="D3" s="2"/>
      <c r="E3" s="2"/>
      <c r="F3" s="2"/>
      <c r="G3" s="2"/>
      <c r="H3" s="2"/>
      <c r="I3" s="2050" t="s">
        <v>2569</v>
      </c>
      <c r="J3" s="2050"/>
      <c r="K3" s="2050"/>
    </row>
    <row r="4" spans="1:11" ht="57" customHeight="1" x14ac:dyDescent="0.25">
      <c r="A4" s="303" t="s">
        <v>16</v>
      </c>
      <c r="B4" s="303" t="s">
        <v>397</v>
      </c>
      <c r="C4" s="303" t="s">
        <v>497</v>
      </c>
      <c r="D4" s="303" t="s">
        <v>597</v>
      </c>
      <c r="E4" s="303" t="s">
        <v>617</v>
      </c>
      <c r="F4" s="303" t="s">
        <v>1854</v>
      </c>
      <c r="G4" s="303" t="s">
        <v>2170</v>
      </c>
      <c r="H4" s="303" t="s">
        <v>2254</v>
      </c>
      <c r="I4" s="303" t="s">
        <v>2435</v>
      </c>
      <c r="J4" s="303" t="s">
        <v>2693</v>
      </c>
      <c r="K4" s="303" t="s">
        <v>3042</v>
      </c>
    </row>
    <row r="5" spans="1:11" ht="45.75" customHeight="1" x14ac:dyDescent="0.25">
      <c r="A5" s="304" t="s">
        <v>898</v>
      </c>
      <c r="B5" s="734">
        <v>106.25</v>
      </c>
      <c r="C5" s="735">
        <v>106.25</v>
      </c>
      <c r="D5" s="735">
        <v>103.125</v>
      </c>
      <c r="E5" s="735">
        <v>100</v>
      </c>
      <c r="F5" s="735">
        <v>96.875</v>
      </c>
      <c r="G5" s="735">
        <v>93.75</v>
      </c>
      <c r="H5" s="735">
        <v>93.75</v>
      </c>
      <c r="I5" s="735">
        <v>93.75</v>
      </c>
      <c r="J5" s="735">
        <v>93.75</v>
      </c>
      <c r="K5" s="735">
        <v>93.75</v>
      </c>
    </row>
    <row r="6" spans="1:11" ht="45.75" customHeight="1" x14ac:dyDescent="0.25">
      <c r="A6" s="305" t="s">
        <v>899</v>
      </c>
      <c r="B6" s="734">
        <v>92.307692307692307</v>
      </c>
      <c r="C6" s="735">
        <v>96.153846153846146</v>
      </c>
      <c r="D6" s="735">
        <v>98.717948717948715</v>
      </c>
      <c r="E6" s="735">
        <v>100</v>
      </c>
      <c r="F6" s="735">
        <v>102.56410256410255</v>
      </c>
      <c r="G6" s="735">
        <v>82.430166136581491</v>
      </c>
      <c r="H6" s="735">
        <v>82.051282051282044</v>
      </c>
      <c r="I6" s="735">
        <v>97.435897435897431</v>
      </c>
      <c r="J6" s="735">
        <v>98.717948717948715</v>
      </c>
      <c r="K6" s="735">
        <v>102.56410256410255</v>
      </c>
    </row>
    <row r="7" spans="1:11" ht="45.75" customHeight="1" x14ac:dyDescent="0.25">
      <c r="A7" s="305" t="s">
        <v>2252</v>
      </c>
      <c r="B7" s="734">
        <v>91.071041790051822</v>
      </c>
      <c r="C7" s="735">
        <v>93.336866030759523</v>
      </c>
      <c r="D7" s="735">
        <v>99.253892449193117</v>
      </c>
      <c r="E7" s="735">
        <v>100</v>
      </c>
      <c r="F7" s="735">
        <v>101.91619415762619</v>
      </c>
      <c r="G7" s="735">
        <v>96.596802791919302</v>
      </c>
      <c r="H7" s="735">
        <v>100.13539006675913</v>
      </c>
      <c r="I7" s="735">
        <v>103.58504508181511</v>
      </c>
      <c r="J7" s="735">
        <v>109.66892593367588</v>
      </c>
      <c r="K7" s="735">
        <v>112.56807853963265</v>
      </c>
    </row>
    <row r="8" spans="1:11" ht="45.75" customHeight="1" x14ac:dyDescent="0.25">
      <c r="A8" s="591" t="s">
        <v>2253</v>
      </c>
      <c r="B8" s="736">
        <v>102.02848110111636</v>
      </c>
      <c r="C8" s="737">
        <v>100.75462870485788</v>
      </c>
      <c r="D8" s="737">
        <v>103.2039796710544</v>
      </c>
      <c r="E8" s="737">
        <v>100</v>
      </c>
      <c r="F8" s="737">
        <v>99.039452999500824</v>
      </c>
      <c r="G8" s="737">
        <v>109.89788124296963</v>
      </c>
      <c r="H8" s="737">
        <v>109.98723064248345</v>
      </c>
      <c r="I8" s="737">
        <v>103.48253944183024</v>
      </c>
      <c r="J8" s="737">
        <v>104.1555939214427</v>
      </c>
      <c r="K8" s="737">
        <v>101.65876056767158</v>
      </c>
    </row>
    <row r="9" spans="1:11" x14ac:dyDescent="0.25">
      <c r="A9" s="2"/>
      <c r="B9" s="306"/>
      <c r="C9" s="306"/>
      <c r="D9" s="306"/>
      <c r="E9" s="306"/>
      <c r="F9" s="306"/>
      <c r="G9" s="306"/>
      <c r="H9" s="306"/>
      <c r="I9" s="306"/>
      <c r="J9" s="306"/>
      <c r="K9" s="306"/>
    </row>
    <row r="10" spans="1:11" ht="18.75" x14ac:dyDescent="0.25">
      <c r="A10" s="542" t="s">
        <v>2355</v>
      </c>
      <c r="B10" s="542"/>
      <c r="C10" s="542"/>
      <c r="D10" s="542"/>
      <c r="E10" s="542"/>
      <c r="F10" s="896"/>
      <c r="G10" s="896"/>
      <c r="H10" s="896"/>
      <c r="I10" s="896"/>
      <c r="J10" s="896"/>
      <c r="K10" s="896"/>
    </row>
    <row r="11" spans="1:11" x14ac:dyDescent="0.25">
      <c r="A11" s="2"/>
      <c r="B11" s="2"/>
      <c r="C11" s="2"/>
      <c r="D11" s="2"/>
      <c r="E11" s="2"/>
      <c r="F11" s="2"/>
      <c r="G11" s="2"/>
      <c r="H11" s="2"/>
      <c r="I11" s="2"/>
      <c r="J11" s="2"/>
      <c r="K11" s="2"/>
    </row>
    <row r="12" spans="1:11" x14ac:dyDescent="0.25">
      <c r="A12" s="390" t="s">
        <v>1946</v>
      </c>
      <c r="B12" s="2"/>
      <c r="C12" s="2"/>
      <c r="D12" s="2"/>
      <c r="E12" s="2"/>
      <c r="F12" s="2"/>
      <c r="G12" s="2"/>
      <c r="H12" s="2"/>
      <c r="I12" s="2"/>
      <c r="J12" s="2"/>
      <c r="K12" s="2"/>
    </row>
    <row r="13" spans="1:11" x14ac:dyDescent="0.25">
      <c r="A13" s="6" t="s">
        <v>3147</v>
      </c>
      <c r="B13" s="1581"/>
      <c r="C13" s="2"/>
      <c r="D13" s="2"/>
      <c r="E13" s="2"/>
      <c r="F13" s="2"/>
      <c r="G13" s="2"/>
      <c r="H13" s="1577"/>
      <c r="I13" s="2"/>
      <c r="J13" s="2"/>
      <c r="K13" s="2"/>
    </row>
    <row r="14" spans="1:11" x14ac:dyDescent="0.25">
      <c r="A14" s="11"/>
      <c r="B14" s="10"/>
      <c r="C14" s="10"/>
      <c r="D14" s="10"/>
      <c r="E14" s="10"/>
      <c r="F14" s="10"/>
      <c r="G14" s="2"/>
      <c r="H14" s="2"/>
      <c r="I14" s="7"/>
      <c r="J14" s="2"/>
      <c r="K14" s="339" t="s">
        <v>734</v>
      </c>
    </row>
    <row r="15" spans="1:11" ht="36" customHeight="1" x14ac:dyDescent="0.25">
      <c r="A15" s="97" t="s">
        <v>694</v>
      </c>
      <c r="B15" s="1797" t="s">
        <v>397</v>
      </c>
      <c r="C15" s="1797" t="s">
        <v>497</v>
      </c>
      <c r="D15" s="1797" t="s">
        <v>597</v>
      </c>
      <c r="E15" s="1797" t="s">
        <v>617</v>
      </c>
      <c r="F15" s="1796" t="s">
        <v>1854</v>
      </c>
      <c r="G15" s="1797" t="s">
        <v>2170</v>
      </c>
      <c r="H15" s="1797" t="s">
        <v>2254</v>
      </c>
      <c r="I15" s="1797" t="s">
        <v>2435</v>
      </c>
      <c r="J15" s="1797" t="s">
        <v>2693</v>
      </c>
      <c r="K15" s="960" t="s">
        <v>3042</v>
      </c>
    </row>
    <row r="16" spans="1:11" ht="39" customHeight="1" x14ac:dyDescent="0.25">
      <c r="A16" s="592" t="s">
        <v>900</v>
      </c>
      <c r="B16" s="1814">
        <v>122.34</v>
      </c>
      <c r="C16" s="1814">
        <v>110.97</v>
      </c>
      <c r="D16" s="1814">
        <v>106.1</v>
      </c>
      <c r="E16" s="1814">
        <v>124.48</v>
      </c>
      <c r="F16" s="1813">
        <v>86.33</v>
      </c>
      <c r="G16" s="1813">
        <v>36.82</v>
      </c>
      <c r="H16" s="1813">
        <v>25.17</v>
      </c>
      <c r="I16" s="1813">
        <v>32.86</v>
      </c>
      <c r="J16" s="1813">
        <v>21.63</v>
      </c>
      <c r="K16" s="738">
        <v>19.91</v>
      </c>
    </row>
    <row r="17" spans="1:11" x14ac:dyDescent="0.25">
      <c r="A17" s="2"/>
      <c r="B17" s="2"/>
      <c r="C17" s="2"/>
      <c r="D17" s="2"/>
      <c r="E17" s="2"/>
      <c r="F17" s="2"/>
      <c r="G17" s="2"/>
      <c r="H17" s="2"/>
      <c r="I17" s="2"/>
      <c r="J17" s="2"/>
      <c r="K17" s="2"/>
    </row>
    <row r="18" spans="1:11" x14ac:dyDescent="0.25">
      <c r="A18" s="2508" t="s">
        <v>688</v>
      </c>
      <c r="B18" s="2508"/>
      <c r="C18" s="2508"/>
      <c r="D18" s="2508"/>
      <c r="E18" s="2508"/>
      <c r="F18" s="2508"/>
      <c r="G18" s="2508"/>
      <c r="H18" s="2508"/>
      <c r="I18" s="2508"/>
      <c r="J18" s="2508"/>
      <c r="K18" s="2508"/>
    </row>
    <row r="19" spans="1:11" x14ac:dyDescent="0.25">
      <c r="A19" s="2301"/>
      <c r="B19" s="2301"/>
      <c r="C19" s="2301"/>
      <c r="D19" s="2301"/>
      <c r="E19" s="2301"/>
      <c r="F19" s="2301"/>
      <c r="G19" s="2301"/>
      <c r="H19" s="2301"/>
      <c r="I19" s="2301"/>
      <c r="J19" s="2301"/>
      <c r="K19" s="2301"/>
    </row>
  </sheetData>
  <mergeCells count="4">
    <mergeCell ref="I3:K3"/>
    <mergeCell ref="A18:K18"/>
    <mergeCell ref="A2:K2"/>
    <mergeCell ref="A19:K19"/>
  </mergeCells>
  <hyperlinks>
    <hyperlink ref="A1" location="'Table of content'!A1" display="Back to Table of Content"/>
    <hyperlink ref="A12" location="'Table of content'!A1" display="Back to Table of Content"/>
  </hyperlinks>
  <printOptions horizontalCentered="1"/>
  <pageMargins left="0.49" right="0.21" top="0.47" bottom="0.46" header="0.3" footer="0.3"/>
  <pageSetup paperSize="9" orientation="landscape" r:id="rId1"/>
  <headerFooter>
    <oddHeader xml:space="preserve">&amp;C&amp;"Times New Roman,Regular"&amp;12 </oddHeader>
  </headerFooter>
  <tableParts count="2">
    <tablePart r:id="rId2"/>
    <tablePart r:id="rId3"/>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L22"/>
  <sheetViews>
    <sheetView workbookViewId="0"/>
  </sheetViews>
  <sheetFormatPr defaultRowHeight="15" x14ac:dyDescent="0.25"/>
  <cols>
    <col min="1" max="1" width="33.28515625" customWidth="1"/>
    <col min="2" max="11" width="9.42578125" customWidth="1"/>
  </cols>
  <sheetData>
    <row r="1" spans="1:12" ht="15.75" x14ac:dyDescent="0.25">
      <c r="A1" s="390" t="s">
        <v>1946</v>
      </c>
      <c r="B1" s="171"/>
      <c r="C1" s="171"/>
      <c r="D1" s="171"/>
      <c r="E1" s="171"/>
      <c r="F1" s="171"/>
      <c r="G1" s="171"/>
      <c r="H1" s="171"/>
      <c r="I1" s="171"/>
      <c r="J1" s="171"/>
      <c r="K1" s="171"/>
      <c r="L1" s="171"/>
    </row>
    <row r="2" spans="1:12" ht="15.75" x14ac:dyDescent="0.25">
      <c r="A2" s="6" t="s">
        <v>3148</v>
      </c>
      <c r="B2" s="6"/>
      <c r="C2" s="6"/>
      <c r="D2" s="6"/>
      <c r="E2" s="6"/>
      <c r="F2" s="6"/>
      <c r="G2" s="6"/>
      <c r="H2" s="2"/>
      <c r="I2" s="2"/>
      <c r="J2" s="6"/>
      <c r="K2" s="2"/>
      <c r="L2" s="117"/>
    </row>
    <row r="3" spans="1:12" ht="15.75" x14ac:dyDescent="0.25">
      <c r="A3" s="2"/>
      <c r="B3" s="2"/>
      <c r="C3" s="10"/>
      <c r="D3" s="10"/>
      <c r="E3" s="10"/>
      <c r="F3" s="10"/>
      <c r="G3" s="2"/>
      <c r="H3" s="2"/>
      <c r="I3" s="10"/>
      <c r="J3" s="10"/>
      <c r="K3" s="10" t="s">
        <v>734</v>
      </c>
      <c r="L3" s="171"/>
    </row>
    <row r="4" spans="1:12" ht="34.5" customHeight="1" x14ac:dyDescent="0.25">
      <c r="A4" s="593" t="s">
        <v>901</v>
      </c>
      <c r="B4" s="1796" t="s">
        <v>397</v>
      </c>
      <c r="C4" s="1796" t="s">
        <v>497</v>
      </c>
      <c r="D4" s="1796" t="s">
        <v>597</v>
      </c>
      <c r="E4" s="1796" t="s">
        <v>617</v>
      </c>
      <c r="F4" s="1796" t="s">
        <v>1854</v>
      </c>
      <c r="G4" s="1796" t="s">
        <v>2170</v>
      </c>
      <c r="H4" s="1796" t="s">
        <v>2254</v>
      </c>
      <c r="I4" s="1796" t="s">
        <v>2435</v>
      </c>
      <c r="J4" s="1796" t="s">
        <v>2693</v>
      </c>
      <c r="K4" s="57" t="s">
        <v>3042</v>
      </c>
      <c r="L4" s="171"/>
    </row>
    <row r="5" spans="1:12" ht="55.5" customHeight="1" x14ac:dyDescent="0.25">
      <c r="A5" s="569" t="s">
        <v>902</v>
      </c>
      <c r="B5" s="1816">
        <v>122.34</v>
      </c>
      <c r="C5" s="1816">
        <v>110.97</v>
      </c>
      <c r="D5" s="1816">
        <v>106.1</v>
      </c>
      <c r="E5" s="1816">
        <v>124.48</v>
      </c>
      <c r="F5" s="1816">
        <v>86.33</v>
      </c>
      <c r="G5" s="1815">
        <v>36.82</v>
      </c>
      <c r="H5" s="1815">
        <v>25.17</v>
      </c>
      <c r="I5" s="1815">
        <v>32.86</v>
      </c>
      <c r="J5" s="1815">
        <v>21.63</v>
      </c>
      <c r="K5" s="1818">
        <v>19.91</v>
      </c>
      <c r="L5" s="171"/>
    </row>
    <row r="6" spans="1:12" ht="15.75" customHeight="1" x14ac:dyDescent="0.25">
      <c r="A6" s="1059"/>
      <c r="B6" s="1058"/>
      <c r="C6" s="1058"/>
      <c r="D6" s="1058"/>
      <c r="E6" s="1058"/>
      <c r="F6" s="1058"/>
      <c r="G6" s="1058"/>
      <c r="H6" s="1058"/>
      <c r="I6" s="1058"/>
      <c r="J6" s="1058"/>
      <c r="K6" s="1058"/>
      <c r="L6" s="171"/>
    </row>
    <row r="7" spans="1:12" ht="15.75" x14ac:dyDescent="0.25">
      <c r="A7" s="2510" t="s">
        <v>688</v>
      </c>
      <c r="B7" s="2510"/>
      <c r="C7" s="2510"/>
      <c r="D7" s="2510"/>
      <c r="E7" s="2510"/>
      <c r="F7" s="2510"/>
      <c r="G7" s="2510"/>
      <c r="H7" s="2510"/>
      <c r="I7" s="2510"/>
      <c r="J7" s="2510"/>
      <c r="K7" s="2510"/>
      <c r="L7" s="171"/>
    </row>
    <row r="8" spans="1:12" x14ac:dyDescent="0.25">
      <c r="A8" s="2301"/>
      <c r="B8" s="2301"/>
      <c r="C8" s="2301"/>
      <c r="D8" s="2301"/>
      <c r="E8" s="2301"/>
      <c r="F8" s="2301"/>
      <c r="G8" s="2301"/>
      <c r="H8" s="2301"/>
      <c r="I8" s="2301"/>
      <c r="J8" s="2301"/>
      <c r="K8" s="2301"/>
    </row>
    <row r="9" spans="1:12" x14ac:dyDescent="0.25">
      <c r="A9" s="5"/>
      <c r="B9" s="5"/>
      <c r="C9" s="5"/>
      <c r="D9" s="5"/>
      <c r="E9" s="5"/>
      <c r="F9" s="5"/>
      <c r="G9" s="5"/>
      <c r="H9" s="5"/>
      <c r="I9" s="5"/>
      <c r="J9" s="5"/>
      <c r="K9" s="5"/>
    </row>
    <row r="10" spans="1:12" x14ac:dyDescent="0.25">
      <c r="A10" s="5"/>
      <c r="B10" s="5"/>
      <c r="C10" s="5"/>
      <c r="D10" s="5"/>
      <c r="E10" s="5"/>
      <c r="F10" s="5"/>
      <c r="G10" s="5"/>
      <c r="H10" s="5"/>
      <c r="I10" s="5"/>
      <c r="J10" s="5"/>
      <c r="K10" s="5"/>
    </row>
    <row r="11" spans="1:12" x14ac:dyDescent="0.25">
      <c r="A11" s="5"/>
      <c r="B11" s="5"/>
      <c r="C11" s="5"/>
      <c r="D11" s="5"/>
      <c r="E11" s="5"/>
      <c r="F11" s="5"/>
      <c r="G11" s="5"/>
      <c r="H11" s="5"/>
      <c r="I11" s="5"/>
      <c r="J11" s="5"/>
      <c r="K11" s="5"/>
    </row>
    <row r="12" spans="1:12" x14ac:dyDescent="0.25">
      <c r="A12" s="5"/>
      <c r="B12" s="5"/>
      <c r="C12" s="5"/>
      <c r="D12" s="5"/>
      <c r="E12" s="5"/>
      <c r="F12" s="5"/>
      <c r="G12" s="5"/>
      <c r="H12" s="5"/>
      <c r="I12" s="5"/>
      <c r="J12" s="5"/>
      <c r="K12" s="5"/>
    </row>
    <row r="13" spans="1:12" x14ac:dyDescent="0.25">
      <c r="A13" s="5"/>
      <c r="B13" s="5"/>
      <c r="C13" s="5"/>
      <c r="D13" s="5"/>
      <c r="E13" s="5"/>
      <c r="F13" s="5"/>
      <c r="G13" s="5"/>
      <c r="H13" s="5"/>
      <c r="I13" s="5"/>
      <c r="J13" s="5"/>
      <c r="K13" s="5"/>
    </row>
    <row r="14" spans="1:12" x14ac:dyDescent="0.25">
      <c r="A14" s="5"/>
      <c r="B14" s="5"/>
      <c r="C14" s="5"/>
      <c r="D14" s="5"/>
      <c r="E14" s="5"/>
      <c r="F14" s="5"/>
      <c r="G14" s="5"/>
      <c r="H14" s="5"/>
      <c r="I14" s="5"/>
      <c r="J14" s="5"/>
      <c r="K14" s="5"/>
    </row>
    <row r="15" spans="1:12" x14ac:dyDescent="0.25">
      <c r="A15" s="5"/>
      <c r="B15" s="5"/>
      <c r="C15" s="5"/>
      <c r="D15" s="5"/>
      <c r="E15" s="5"/>
      <c r="F15" s="5"/>
      <c r="G15" s="5"/>
      <c r="H15" s="5"/>
      <c r="I15" s="5"/>
      <c r="J15" s="5"/>
      <c r="K15" s="5"/>
    </row>
    <row r="16" spans="1:12" x14ac:dyDescent="0.25">
      <c r="A16" s="5"/>
      <c r="B16" s="5"/>
      <c r="C16" s="5"/>
      <c r="D16" s="5"/>
      <c r="E16" s="5"/>
      <c r="F16" s="5"/>
      <c r="G16" s="5"/>
      <c r="H16" s="5"/>
      <c r="I16" s="5"/>
      <c r="J16" s="5"/>
      <c r="K16" s="5"/>
    </row>
    <row r="17" spans="1:11" x14ac:dyDescent="0.25">
      <c r="A17" s="5"/>
      <c r="B17" s="5"/>
      <c r="C17" s="5"/>
      <c r="D17" s="5"/>
      <c r="E17" s="5"/>
      <c r="F17" s="5"/>
      <c r="G17" s="5"/>
      <c r="H17" s="5"/>
      <c r="I17" s="5"/>
      <c r="J17" s="5"/>
      <c r="K17" s="5"/>
    </row>
    <row r="18" spans="1:11" x14ac:dyDescent="0.25">
      <c r="A18" s="5"/>
      <c r="B18" s="5"/>
      <c r="C18" s="5"/>
      <c r="D18" s="5"/>
      <c r="E18" s="5"/>
      <c r="F18" s="5"/>
      <c r="G18" s="5"/>
      <c r="H18" s="5"/>
      <c r="I18" s="5"/>
      <c r="J18" s="5"/>
      <c r="K18" s="5"/>
    </row>
    <row r="19" spans="1:11" x14ac:dyDescent="0.25">
      <c r="A19" s="5"/>
      <c r="B19" s="5"/>
      <c r="C19" s="5"/>
      <c r="D19" s="5"/>
      <c r="E19" s="5"/>
      <c r="F19" s="5"/>
      <c r="G19" s="5"/>
      <c r="H19" s="5"/>
      <c r="I19" s="5"/>
      <c r="J19" s="5"/>
      <c r="K19" s="5"/>
    </row>
    <row r="20" spans="1:11" x14ac:dyDescent="0.25">
      <c r="A20" s="5"/>
      <c r="B20" s="5"/>
      <c r="C20" s="5"/>
      <c r="D20" s="5"/>
      <c r="E20" s="5"/>
      <c r="F20" s="5"/>
      <c r="G20" s="5"/>
      <c r="H20" s="5"/>
      <c r="I20" s="5"/>
      <c r="J20" s="5"/>
      <c r="K20" s="5"/>
    </row>
    <row r="21" spans="1:11" x14ac:dyDescent="0.25">
      <c r="A21" s="5"/>
      <c r="B21" s="5"/>
      <c r="C21" s="5"/>
      <c r="D21" s="5"/>
      <c r="E21" s="5"/>
      <c r="F21" s="5"/>
      <c r="G21" s="5"/>
      <c r="H21" s="5"/>
      <c r="I21" s="5"/>
      <c r="J21" s="5"/>
      <c r="K21" s="5"/>
    </row>
    <row r="22" spans="1:11" x14ac:dyDescent="0.25">
      <c r="A22" s="5"/>
      <c r="B22" s="5"/>
      <c r="C22" s="5"/>
      <c r="D22" s="5"/>
      <c r="E22" s="5"/>
      <c r="F22" s="5"/>
      <c r="G22" s="5"/>
      <c r="H22" s="5"/>
      <c r="I22" s="5"/>
      <c r="J22" s="5"/>
      <c r="K22" s="5"/>
    </row>
  </sheetData>
  <mergeCells count="2">
    <mergeCell ref="A7:K7"/>
    <mergeCell ref="A8:K8"/>
  </mergeCells>
  <hyperlinks>
    <hyperlink ref="A1" location="'Table of content'!A1" display="Back to Table of Content"/>
  </hyperlinks>
  <printOptions horizontalCentered="1"/>
  <pageMargins left="0.7" right="0.7" top="0.75" bottom="0.75" header="0.3" footer="0.3"/>
  <pageSetup paperSize="9"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47"/>
  <sheetViews>
    <sheetView workbookViewId="0">
      <selection activeCell="L12" sqref="L12"/>
    </sheetView>
  </sheetViews>
  <sheetFormatPr defaultColWidth="9.140625" defaultRowHeight="15" x14ac:dyDescent="0.25"/>
  <sheetData>
    <row r="1" spans="1:1" ht="15.75" x14ac:dyDescent="0.25">
      <c r="A1" s="344" t="s">
        <v>1946</v>
      </c>
    </row>
    <row r="5" spans="1:1" ht="36" customHeight="1" x14ac:dyDescent="0.25">
      <c r="A5" s="325" t="s">
        <v>2243</v>
      </c>
    </row>
    <row r="44" spans="1:1" ht="15.75" x14ac:dyDescent="0.25">
      <c r="A44" s="171" t="s">
        <v>1883</v>
      </c>
    </row>
    <row r="47" spans="1:1" ht="63" customHeight="1" x14ac:dyDescent="0.25"/>
  </sheetData>
  <hyperlinks>
    <hyperlink ref="A1" location="'Table of content'!A1" display="Back to Table of Content"/>
  </hyperlinks>
  <pageMargins left="0.7" right="0.7" top="0.75" bottom="0.75" header="0.3" footer="0.3"/>
  <pageSetup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K20"/>
  <sheetViews>
    <sheetView zoomScaleNormal="100" workbookViewId="0">
      <selection activeCell="A2" sqref="A2:K2"/>
    </sheetView>
  </sheetViews>
  <sheetFormatPr defaultRowHeight="15" x14ac:dyDescent="0.25"/>
  <cols>
    <col min="1" max="1" width="24.5703125" customWidth="1"/>
  </cols>
  <sheetData>
    <row r="1" spans="1:11" ht="15.75" x14ac:dyDescent="0.25">
      <c r="A1" s="390" t="s">
        <v>1946</v>
      </c>
      <c r="B1" s="171"/>
      <c r="C1" s="171"/>
      <c r="D1" s="171"/>
      <c r="E1" s="171"/>
      <c r="F1" s="171"/>
      <c r="G1" s="171"/>
      <c r="H1" s="171"/>
      <c r="I1" s="171"/>
      <c r="J1" s="171"/>
      <c r="K1" s="171"/>
    </row>
    <row r="2" spans="1:11" ht="19.5" customHeight="1" x14ac:dyDescent="0.25">
      <c r="A2" s="2511" t="s">
        <v>3149</v>
      </c>
      <c r="B2" s="2511"/>
      <c r="C2" s="2511"/>
      <c r="D2" s="2511"/>
      <c r="E2" s="2511"/>
      <c r="F2" s="2511"/>
      <c r="G2" s="2511"/>
      <c r="H2" s="2511"/>
      <c r="I2" s="2511"/>
      <c r="J2" s="2511"/>
      <c r="K2" s="2511"/>
    </row>
    <row r="3" spans="1:11" ht="18.75" x14ac:dyDescent="0.25">
      <c r="A3" s="144"/>
      <c r="B3" s="144"/>
      <c r="C3" s="144"/>
      <c r="D3" s="144"/>
      <c r="E3" s="144"/>
      <c r="F3" s="144"/>
      <c r="G3" s="144"/>
      <c r="H3" s="144"/>
      <c r="I3" s="144"/>
      <c r="J3" s="144"/>
      <c r="K3" s="145" t="s">
        <v>903</v>
      </c>
    </row>
    <row r="4" spans="1:11" ht="30.75" customHeight="1" x14ac:dyDescent="0.25">
      <c r="A4" s="146" t="s">
        <v>904</v>
      </c>
      <c r="B4" s="147">
        <v>2015</v>
      </c>
      <c r="C4" s="147">
        <v>2016</v>
      </c>
      <c r="D4" s="147">
        <v>2017</v>
      </c>
      <c r="E4" s="147">
        <v>2018</v>
      </c>
      <c r="F4" s="147">
        <v>2019</v>
      </c>
      <c r="G4" s="147">
        <v>2020</v>
      </c>
      <c r="H4" s="147">
        <v>2021</v>
      </c>
      <c r="I4" s="147">
        <v>2022</v>
      </c>
      <c r="J4" s="147">
        <v>2023</v>
      </c>
      <c r="K4" s="1817">
        <v>2024</v>
      </c>
    </row>
    <row r="5" spans="1:11" ht="27" customHeight="1" x14ac:dyDescent="0.25">
      <c r="A5" s="148" t="s">
        <v>905</v>
      </c>
      <c r="B5" s="969">
        <v>27.91</v>
      </c>
      <c r="C5" s="969">
        <v>29.46</v>
      </c>
      <c r="D5" s="969">
        <v>31.46</v>
      </c>
      <c r="E5" s="969">
        <v>25.92</v>
      </c>
      <c r="F5" s="969">
        <v>25.17</v>
      </c>
      <c r="G5" s="969">
        <v>28.45</v>
      </c>
      <c r="H5" s="969">
        <v>24.9</v>
      </c>
      <c r="I5" s="969">
        <v>25.88</v>
      </c>
      <c r="J5" s="969">
        <v>26.7</v>
      </c>
      <c r="K5" s="1812">
        <v>25.68</v>
      </c>
    </row>
    <row r="6" spans="1:11" ht="27" customHeight="1" x14ac:dyDescent="0.25">
      <c r="A6" s="149" t="s">
        <v>906</v>
      </c>
      <c r="B6" s="970">
        <v>15.07</v>
      </c>
      <c r="C6" s="970">
        <v>14.49</v>
      </c>
      <c r="D6" s="970">
        <v>15.49</v>
      </c>
      <c r="E6" s="970">
        <v>12.78</v>
      </c>
      <c r="F6" s="970">
        <v>13.49</v>
      </c>
      <c r="G6" s="970">
        <v>14.5</v>
      </c>
      <c r="H6" s="970">
        <v>13.09</v>
      </c>
      <c r="I6" s="970">
        <v>12.74</v>
      </c>
      <c r="J6" s="970">
        <v>13.83</v>
      </c>
      <c r="K6" s="1819">
        <v>13.38</v>
      </c>
    </row>
    <row r="7" spans="1:11" ht="27" customHeight="1" x14ac:dyDescent="0.25">
      <c r="A7" s="151" t="s">
        <v>907</v>
      </c>
      <c r="B7" s="971">
        <v>12.84</v>
      </c>
      <c r="C7" s="971">
        <v>14.97</v>
      </c>
      <c r="D7" s="971">
        <v>15.97</v>
      </c>
      <c r="E7" s="971">
        <v>13.14</v>
      </c>
      <c r="F7" s="971">
        <v>11.68</v>
      </c>
      <c r="G7" s="971">
        <v>13.95</v>
      </c>
      <c r="H7" s="971">
        <v>11.81</v>
      </c>
      <c r="I7" s="971">
        <v>13.14</v>
      </c>
      <c r="J7" s="971">
        <v>12.87</v>
      </c>
      <c r="K7" s="1820">
        <v>12.27</v>
      </c>
    </row>
    <row r="8" spans="1:11" ht="22.5" customHeight="1" x14ac:dyDescent="0.25">
      <c r="A8" s="150" t="s">
        <v>908</v>
      </c>
      <c r="B8" s="969">
        <v>0.79</v>
      </c>
      <c r="C8" s="969">
        <v>0.83</v>
      </c>
      <c r="D8" s="969">
        <v>0.9</v>
      </c>
      <c r="E8" s="969">
        <v>0.9</v>
      </c>
      <c r="F8" s="969">
        <v>0.93</v>
      </c>
      <c r="G8" s="969">
        <v>1.1299999999999999</v>
      </c>
      <c r="H8" s="969">
        <v>2.16</v>
      </c>
      <c r="I8" s="969">
        <v>2.12</v>
      </c>
      <c r="J8" s="969">
        <v>2.67</v>
      </c>
      <c r="K8" s="1812">
        <v>0.97</v>
      </c>
    </row>
    <row r="9" spans="1:11" ht="27" customHeight="1" x14ac:dyDescent="0.25">
      <c r="A9" s="151" t="s">
        <v>909</v>
      </c>
      <c r="B9" s="971">
        <v>0.1</v>
      </c>
      <c r="C9" s="971">
        <v>0.1</v>
      </c>
      <c r="D9" s="971">
        <v>0.14000000000000001</v>
      </c>
      <c r="E9" s="971">
        <v>0.14000000000000001</v>
      </c>
      <c r="F9" s="971">
        <v>0.15</v>
      </c>
      <c r="G9" s="971">
        <v>0.2</v>
      </c>
      <c r="H9" s="971">
        <v>0.18</v>
      </c>
      <c r="I9" s="971">
        <v>0.14000000000000001</v>
      </c>
      <c r="J9" s="971">
        <v>0.09</v>
      </c>
      <c r="K9" s="1820">
        <v>0.04</v>
      </c>
    </row>
    <row r="10" spans="1:11" ht="27" customHeight="1" x14ac:dyDescent="0.25">
      <c r="A10" s="151" t="s">
        <v>910</v>
      </c>
      <c r="B10" s="971">
        <v>0.2</v>
      </c>
      <c r="C10" s="971">
        <v>0.2</v>
      </c>
      <c r="D10" s="971">
        <v>0.2</v>
      </c>
      <c r="E10" s="971">
        <v>0.2</v>
      </c>
      <c r="F10" s="971">
        <v>0.2</v>
      </c>
      <c r="G10" s="971">
        <v>0.2</v>
      </c>
      <c r="H10" s="971">
        <v>0.23</v>
      </c>
      <c r="I10" s="971">
        <v>0.25</v>
      </c>
      <c r="J10" s="971">
        <v>0.51</v>
      </c>
      <c r="K10" s="1820">
        <v>0.2</v>
      </c>
    </row>
    <row r="11" spans="1:11" ht="27" customHeight="1" x14ac:dyDescent="0.25">
      <c r="A11" s="151" t="s">
        <v>911</v>
      </c>
      <c r="B11" s="971">
        <v>0.06</v>
      </c>
      <c r="C11" s="971">
        <v>0.1</v>
      </c>
      <c r="D11" s="971">
        <v>0.1</v>
      </c>
      <c r="E11" s="971">
        <v>0.1</v>
      </c>
      <c r="F11" s="971">
        <v>0.1</v>
      </c>
      <c r="G11" s="971">
        <v>0.1</v>
      </c>
      <c r="H11" s="971">
        <v>0.16</v>
      </c>
      <c r="I11" s="971">
        <v>0.19</v>
      </c>
      <c r="J11" s="971">
        <v>0.17</v>
      </c>
      <c r="K11" s="1820">
        <v>0.13</v>
      </c>
    </row>
    <row r="12" spans="1:11" ht="27" customHeight="1" x14ac:dyDescent="0.25">
      <c r="A12" s="151" t="s">
        <v>912</v>
      </c>
      <c r="B12" s="971">
        <v>0.03</v>
      </c>
      <c r="C12" s="971">
        <v>0.03</v>
      </c>
      <c r="D12" s="971">
        <v>0.03</v>
      </c>
      <c r="E12" s="971">
        <v>0.03</v>
      </c>
      <c r="F12" s="971">
        <v>0.03</v>
      </c>
      <c r="G12" s="971">
        <v>0.03</v>
      </c>
      <c r="H12" s="971">
        <v>0.03</v>
      </c>
      <c r="I12" s="971">
        <v>0.03</v>
      </c>
      <c r="J12" s="971">
        <v>0.03</v>
      </c>
      <c r="K12" s="1820">
        <v>0.03</v>
      </c>
    </row>
    <row r="13" spans="1:11" ht="27" customHeight="1" x14ac:dyDescent="0.25">
      <c r="A13" s="151" t="s">
        <v>913</v>
      </c>
      <c r="B13" s="971">
        <v>0.15</v>
      </c>
      <c r="C13" s="971">
        <v>0.15</v>
      </c>
      <c r="D13" s="971">
        <v>0.15</v>
      </c>
      <c r="E13" s="971">
        <v>0.15</v>
      </c>
      <c r="F13" s="971">
        <v>0.15</v>
      </c>
      <c r="G13" s="971">
        <v>0.2</v>
      </c>
      <c r="H13" s="971">
        <v>0.18</v>
      </c>
      <c r="I13" s="971">
        <v>0.13</v>
      </c>
      <c r="J13" s="971">
        <v>0.16</v>
      </c>
      <c r="K13" s="1820">
        <v>0.17</v>
      </c>
    </row>
    <row r="14" spans="1:11" ht="27" customHeight="1" x14ac:dyDescent="0.25">
      <c r="A14" s="151" t="s">
        <v>914</v>
      </c>
      <c r="B14" s="971">
        <v>0.15</v>
      </c>
      <c r="C14" s="971">
        <v>0.15</v>
      </c>
      <c r="D14" s="971">
        <v>0.15</v>
      </c>
      <c r="E14" s="971">
        <v>0.15</v>
      </c>
      <c r="F14" s="971">
        <v>0.15</v>
      </c>
      <c r="G14" s="971">
        <v>0.2</v>
      </c>
      <c r="H14" s="971">
        <v>0.49</v>
      </c>
      <c r="I14" s="971">
        <v>0.45</v>
      </c>
      <c r="J14" s="971">
        <v>0.55000000000000004</v>
      </c>
      <c r="K14" s="1820">
        <v>0.2</v>
      </c>
    </row>
    <row r="15" spans="1:11" ht="27" customHeight="1" x14ac:dyDescent="0.25">
      <c r="A15" s="151" t="s">
        <v>809</v>
      </c>
      <c r="B15" s="971">
        <v>0.1</v>
      </c>
      <c r="C15" s="971">
        <v>0.1</v>
      </c>
      <c r="D15" s="971">
        <v>0.13</v>
      </c>
      <c r="E15" s="971">
        <v>0.13</v>
      </c>
      <c r="F15" s="971">
        <v>0.15</v>
      </c>
      <c r="G15" s="971">
        <v>0.2</v>
      </c>
      <c r="H15" s="971">
        <v>0.89</v>
      </c>
      <c r="I15" s="971">
        <v>0.93</v>
      </c>
      <c r="J15" s="971">
        <v>1.1599999999999999</v>
      </c>
      <c r="K15" s="1820">
        <v>0.2</v>
      </c>
    </row>
    <row r="16" spans="1:11" ht="21" customHeight="1" x14ac:dyDescent="0.25">
      <c r="A16" s="150" t="s">
        <v>915</v>
      </c>
      <c r="B16" s="969">
        <v>20.67</v>
      </c>
      <c r="C16" s="969">
        <v>20.350000000000001</v>
      </c>
      <c r="D16" s="969">
        <v>20.23</v>
      </c>
      <c r="E16" s="969">
        <v>16.7</v>
      </c>
      <c r="F16" s="969">
        <v>21</v>
      </c>
      <c r="G16" s="969">
        <v>23.64</v>
      </c>
      <c r="H16" s="969">
        <v>25.06</v>
      </c>
      <c r="I16" s="969">
        <v>18.86</v>
      </c>
      <c r="J16" s="969">
        <v>15.81</v>
      </c>
      <c r="K16" s="1812">
        <v>15.78</v>
      </c>
    </row>
    <row r="17" spans="1:11" ht="27" customHeight="1" x14ac:dyDescent="0.25">
      <c r="A17" s="151" t="s">
        <v>916</v>
      </c>
      <c r="B17" s="971">
        <v>0.99</v>
      </c>
      <c r="C17" s="971">
        <v>0.85</v>
      </c>
      <c r="D17" s="971">
        <v>0.83</v>
      </c>
      <c r="E17" s="971">
        <v>0.9</v>
      </c>
      <c r="F17" s="971">
        <v>1</v>
      </c>
      <c r="G17" s="971">
        <v>0.9</v>
      </c>
      <c r="H17" s="971">
        <v>0.85</v>
      </c>
      <c r="I17" s="971">
        <v>0.99</v>
      </c>
      <c r="J17" s="971">
        <v>1.01</v>
      </c>
      <c r="K17" s="1820">
        <v>0.98</v>
      </c>
    </row>
    <row r="18" spans="1:11" ht="27" customHeight="1" x14ac:dyDescent="0.25">
      <c r="A18" s="152" t="s">
        <v>917</v>
      </c>
      <c r="B18" s="972">
        <v>19.68</v>
      </c>
      <c r="C18" s="972">
        <v>19.5</v>
      </c>
      <c r="D18" s="972">
        <v>19.399999999999999</v>
      </c>
      <c r="E18" s="972">
        <v>15.8</v>
      </c>
      <c r="F18" s="972">
        <v>20</v>
      </c>
      <c r="G18" s="972">
        <v>22.74</v>
      </c>
      <c r="H18" s="972">
        <v>24.21</v>
      </c>
      <c r="I18" s="972">
        <v>17.87</v>
      </c>
      <c r="J18" s="972">
        <v>14.8</v>
      </c>
      <c r="K18" s="1821">
        <v>14.8</v>
      </c>
    </row>
    <row r="19" spans="1:11" ht="27" customHeight="1" x14ac:dyDescent="0.25">
      <c r="A19" s="146" t="s">
        <v>7</v>
      </c>
      <c r="B19" s="973">
        <v>49.37</v>
      </c>
      <c r="C19" s="973">
        <v>50.64</v>
      </c>
      <c r="D19" s="973">
        <v>52.59</v>
      </c>
      <c r="E19" s="973">
        <v>43.52</v>
      </c>
      <c r="F19" s="973">
        <v>47.1</v>
      </c>
      <c r="G19" s="973">
        <v>53.22</v>
      </c>
      <c r="H19" s="973">
        <v>52.12</v>
      </c>
      <c r="I19" s="973">
        <v>46.86</v>
      </c>
      <c r="J19" s="973">
        <v>45.18</v>
      </c>
      <c r="K19" s="1822">
        <f>K5+K8+K16</f>
        <v>42.43</v>
      </c>
    </row>
    <row r="20" spans="1:11" ht="22.5" customHeight="1" x14ac:dyDescent="0.25">
      <c r="A20" s="111" t="s">
        <v>918</v>
      </c>
      <c r="B20" s="153"/>
      <c r="C20" s="153"/>
      <c r="D20" s="153"/>
      <c r="E20" s="153"/>
      <c r="F20" s="154"/>
      <c r="G20" s="154"/>
      <c r="H20" s="154"/>
      <c r="I20" s="154"/>
      <c r="J20" s="154"/>
      <c r="K20" s="154"/>
    </row>
  </sheetData>
  <mergeCells count="1">
    <mergeCell ref="A2:K2"/>
  </mergeCells>
  <hyperlinks>
    <hyperlink ref="A1" location="'Table of content'!A1" display="Back to Table of Content"/>
  </hyperlinks>
  <printOptions horizontalCentered="1"/>
  <pageMargins left="0.7" right="0.7" top="0.75" bottom="0.75" header="0.3" footer="0.3"/>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N19"/>
  <sheetViews>
    <sheetView topLeftCell="A10" zoomScaleNormal="100" workbookViewId="0">
      <selection activeCell="M14" sqref="M14:M16"/>
    </sheetView>
  </sheetViews>
  <sheetFormatPr defaultRowHeight="15" x14ac:dyDescent="0.25"/>
  <cols>
    <col min="2" max="2" width="16.7109375" customWidth="1"/>
    <col min="3" max="3" width="11.42578125" customWidth="1"/>
    <col min="4" max="13" width="11" bestFit="1" customWidth="1"/>
    <col min="14" max="14" width="7.85546875" customWidth="1"/>
  </cols>
  <sheetData>
    <row r="1" spans="1:14" ht="15" customHeight="1" x14ac:dyDescent="0.25">
      <c r="A1" s="390" t="s">
        <v>1946</v>
      </c>
      <c r="B1" s="171"/>
      <c r="C1" s="171"/>
      <c r="D1" s="171"/>
      <c r="E1" s="171"/>
      <c r="F1" s="171"/>
      <c r="G1" s="171"/>
      <c r="H1" s="171"/>
      <c r="I1" s="171"/>
      <c r="J1" s="171"/>
      <c r="K1" s="171"/>
      <c r="L1" s="171"/>
      <c r="M1" s="171"/>
      <c r="N1" s="254"/>
    </row>
    <row r="2" spans="1:14" ht="18.75" x14ac:dyDescent="0.25">
      <c r="A2" s="116" t="s">
        <v>3150</v>
      </c>
      <c r="B2" s="116"/>
      <c r="C2" s="118"/>
      <c r="D2" s="117"/>
      <c r="E2" s="117"/>
      <c r="F2" s="108"/>
      <c r="G2" s="108"/>
      <c r="H2" s="119"/>
      <c r="I2" s="119"/>
      <c r="J2" s="90"/>
      <c r="K2" s="90"/>
      <c r="L2" s="90"/>
      <c r="M2" s="90"/>
      <c r="N2" s="254"/>
    </row>
    <row r="3" spans="1:14" ht="15.75" x14ac:dyDescent="0.25">
      <c r="A3" s="120"/>
      <c r="B3" s="120"/>
      <c r="C3" s="117"/>
      <c r="D3" s="117"/>
      <c r="E3" s="117"/>
      <c r="F3" s="108"/>
      <c r="G3" s="108"/>
      <c r="H3" s="119"/>
      <c r="I3" s="119"/>
      <c r="J3" s="117"/>
      <c r="K3" s="117"/>
      <c r="L3" s="117"/>
      <c r="M3" s="117"/>
      <c r="N3" s="254"/>
    </row>
    <row r="4" spans="1:14" ht="50.25" customHeight="1" x14ac:dyDescent="0.25">
      <c r="A4" s="2042" t="s">
        <v>1</v>
      </c>
      <c r="B4" s="2042"/>
      <c r="C4" s="334" t="s">
        <v>86</v>
      </c>
      <c r="D4" s="1795">
        <v>2015</v>
      </c>
      <c r="E4" s="1795">
        <v>2016</v>
      </c>
      <c r="F4" s="1795">
        <v>2017</v>
      </c>
      <c r="G4" s="1795">
        <v>2018</v>
      </c>
      <c r="H4" s="1795">
        <v>2019</v>
      </c>
      <c r="I4" s="1795">
        <v>2020</v>
      </c>
      <c r="J4" s="1795">
        <v>2021</v>
      </c>
      <c r="K4" s="1795">
        <v>2022</v>
      </c>
      <c r="L4" s="1795">
        <v>2023</v>
      </c>
      <c r="M4" s="334">
        <v>2024</v>
      </c>
      <c r="N4" s="254"/>
    </row>
    <row r="5" spans="1:14" ht="36" customHeight="1" x14ac:dyDescent="0.25">
      <c r="A5" s="2353" t="s">
        <v>919</v>
      </c>
      <c r="B5" s="2353"/>
      <c r="C5" s="155" t="s">
        <v>920</v>
      </c>
      <c r="D5" s="1521">
        <v>49.37</v>
      </c>
      <c r="E5" s="1521">
        <v>50.64</v>
      </c>
      <c r="F5" s="1521">
        <v>52.59</v>
      </c>
      <c r="G5" s="1521">
        <v>43.52</v>
      </c>
      <c r="H5" s="1521">
        <v>47.1</v>
      </c>
      <c r="I5" s="1521">
        <v>53.22</v>
      </c>
      <c r="J5" s="1521">
        <v>52.12</v>
      </c>
      <c r="K5" s="1521">
        <v>47.01</v>
      </c>
      <c r="L5" s="1521">
        <v>45.18</v>
      </c>
      <c r="M5" s="1823">
        <v>42.43</v>
      </c>
      <c r="N5" s="254"/>
    </row>
    <row r="6" spans="1:14" ht="42" customHeight="1" x14ac:dyDescent="0.25">
      <c r="A6" s="2353" t="s">
        <v>921</v>
      </c>
      <c r="B6" s="2353"/>
      <c r="C6" s="155" t="s">
        <v>86</v>
      </c>
      <c r="D6" s="1522">
        <v>10</v>
      </c>
      <c r="E6" s="1522">
        <v>10</v>
      </c>
      <c r="F6" s="1522">
        <v>10</v>
      </c>
      <c r="G6" s="1522">
        <v>10</v>
      </c>
      <c r="H6" s="1522">
        <v>10</v>
      </c>
      <c r="I6" s="1522">
        <v>10</v>
      </c>
      <c r="J6" s="1522">
        <v>10</v>
      </c>
      <c r="K6" s="1522">
        <v>10</v>
      </c>
      <c r="L6" s="1522">
        <v>10</v>
      </c>
      <c r="M6" s="1824">
        <v>9</v>
      </c>
      <c r="N6" s="254"/>
    </row>
    <row r="7" spans="1:14" ht="62.25" customHeight="1" x14ac:dyDescent="0.25">
      <c r="A7" s="2391" t="s">
        <v>922</v>
      </c>
      <c r="B7" s="2391"/>
      <c r="C7" s="595" t="s">
        <v>923</v>
      </c>
      <c r="D7" s="1283">
        <v>171920</v>
      </c>
      <c r="E7" s="1283">
        <v>171920</v>
      </c>
      <c r="F7" s="1283">
        <v>171920</v>
      </c>
      <c r="G7" s="1283">
        <v>171920</v>
      </c>
      <c r="H7" s="1283">
        <v>171920</v>
      </c>
      <c r="I7" s="1283">
        <v>171920</v>
      </c>
      <c r="J7" s="1283">
        <v>171920</v>
      </c>
      <c r="K7" s="1283">
        <v>171920</v>
      </c>
      <c r="L7" s="1283">
        <v>171920</v>
      </c>
      <c r="M7" s="1283">
        <v>171620</v>
      </c>
      <c r="N7" s="254"/>
    </row>
    <row r="8" spans="1:14" ht="15.75" x14ac:dyDescent="0.25">
      <c r="A8" s="120" t="s">
        <v>849</v>
      </c>
      <c r="B8" s="120"/>
      <c r="C8" s="156"/>
      <c r="D8" s="120"/>
      <c r="E8" s="120"/>
      <c r="F8" s="156"/>
      <c r="G8" s="156"/>
      <c r="H8" s="120"/>
      <c r="I8" s="120"/>
      <c r="J8" s="90"/>
      <c r="K8" s="90"/>
      <c r="L8" s="90"/>
      <c r="M8" s="90"/>
      <c r="N8" s="254"/>
    </row>
    <row r="9" spans="1:14" ht="15.75" x14ac:dyDescent="0.25">
      <c r="A9" s="120"/>
      <c r="B9" s="120"/>
      <c r="C9" s="156"/>
      <c r="D9" s="120"/>
      <c r="E9" s="120"/>
      <c r="F9" s="156"/>
      <c r="G9" s="156"/>
      <c r="H9" s="120"/>
      <c r="I9" s="120"/>
      <c r="J9" s="90"/>
      <c r="K9" s="90"/>
      <c r="L9" s="90"/>
      <c r="M9" s="90"/>
      <c r="N9" s="254"/>
    </row>
    <row r="10" spans="1:14" ht="24" customHeight="1" x14ac:dyDescent="0.25">
      <c r="A10" s="2520" t="s">
        <v>1946</v>
      </c>
      <c r="B10" s="2520"/>
      <c r="C10" s="325"/>
      <c r="D10" s="117"/>
      <c r="E10" s="117"/>
      <c r="F10" s="325"/>
      <c r="G10" s="325"/>
      <c r="H10" s="117"/>
      <c r="I10" s="117"/>
      <c r="J10" s="90"/>
      <c r="K10" s="90"/>
      <c r="L10" s="90"/>
      <c r="M10" s="90"/>
      <c r="N10" s="254"/>
    </row>
    <row r="11" spans="1:14" ht="18.75" x14ac:dyDescent="0.25">
      <c r="A11" s="116" t="s">
        <v>2990</v>
      </c>
      <c r="B11" s="116"/>
      <c r="C11" s="118"/>
      <c r="D11" s="117"/>
      <c r="E11" s="117"/>
      <c r="F11" s="895"/>
      <c r="G11" s="895"/>
      <c r="H11" s="322"/>
      <c r="I11" s="322"/>
      <c r="J11" s="90"/>
      <c r="K11" s="90"/>
      <c r="L11" s="90"/>
      <c r="M11" s="90"/>
      <c r="N11" s="254"/>
    </row>
    <row r="12" spans="1:14" ht="18.75" x14ac:dyDescent="0.25">
      <c r="A12" s="120"/>
      <c r="B12" s="120"/>
      <c r="C12" s="117"/>
      <c r="D12" s="117"/>
      <c r="E12" s="117"/>
      <c r="F12" s="895"/>
      <c r="G12" s="895"/>
      <c r="H12" s="322"/>
      <c r="I12" s="322"/>
      <c r="J12" s="117"/>
      <c r="K12" s="117"/>
      <c r="L12" s="90"/>
      <c r="M12" s="273" t="s">
        <v>920</v>
      </c>
      <c r="N12" s="254"/>
    </row>
    <row r="13" spans="1:14" ht="39" customHeight="1" x14ac:dyDescent="0.25">
      <c r="A13" s="2042" t="s">
        <v>1</v>
      </c>
      <c r="B13" s="2042"/>
      <c r="C13" s="2519"/>
      <c r="D13" s="1795">
        <v>2015</v>
      </c>
      <c r="E13" s="1795">
        <v>2016</v>
      </c>
      <c r="F13" s="1795">
        <v>2017</v>
      </c>
      <c r="G13" s="1795">
        <v>2018</v>
      </c>
      <c r="H13" s="1795">
        <v>2019</v>
      </c>
      <c r="I13" s="1795">
        <v>2020</v>
      </c>
      <c r="J13" s="1795">
        <v>2021</v>
      </c>
      <c r="K13" s="1795">
        <v>2022</v>
      </c>
      <c r="L13" s="1795">
        <v>2023</v>
      </c>
      <c r="M13" s="334">
        <v>2024</v>
      </c>
      <c r="N13" s="254"/>
    </row>
    <row r="14" spans="1:14" ht="39" customHeight="1" x14ac:dyDescent="0.25">
      <c r="A14" s="2512" t="s">
        <v>919</v>
      </c>
      <c r="B14" s="2513"/>
      <c r="C14" s="2514"/>
      <c r="D14" s="1020">
        <v>49.37</v>
      </c>
      <c r="E14" s="1020">
        <v>50.64</v>
      </c>
      <c r="F14" s="1020">
        <v>52.59</v>
      </c>
      <c r="G14" s="1020">
        <v>43.52</v>
      </c>
      <c r="H14" s="1020">
        <v>47.1</v>
      </c>
      <c r="I14" s="1020">
        <v>53.22</v>
      </c>
      <c r="J14" s="1020">
        <v>52.12</v>
      </c>
      <c r="K14" s="1020">
        <v>46.86</v>
      </c>
      <c r="L14" s="1020">
        <v>45.18</v>
      </c>
      <c r="M14" s="1825">
        <v>42.43</v>
      </c>
      <c r="N14" s="254"/>
    </row>
    <row r="15" spans="1:14" ht="51" customHeight="1" x14ac:dyDescent="0.25">
      <c r="A15" s="2512" t="s">
        <v>924</v>
      </c>
      <c r="B15" s="2513"/>
      <c r="C15" s="2515"/>
      <c r="D15" s="1020">
        <v>44.63</v>
      </c>
      <c r="E15" s="1020">
        <v>44.39</v>
      </c>
      <c r="F15" s="1020">
        <v>46.19</v>
      </c>
      <c r="G15" s="1020">
        <v>38.99</v>
      </c>
      <c r="H15" s="1020">
        <v>45.28</v>
      </c>
      <c r="I15" s="1020">
        <f>I14-I16</f>
        <v>52.58</v>
      </c>
      <c r="J15" s="1020">
        <v>51.45</v>
      </c>
      <c r="K15" s="1020">
        <v>46.15</v>
      </c>
      <c r="L15" s="1020">
        <v>44.36</v>
      </c>
      <c r="M15" s="1825">
        <f>M14-M16</f>
        <v>41.51</v>
      </c>
      <c r="N15" s="254"/>
    </row>
    <row r="16" spans="1:14" ht="45.75" customHeight="1" x14ac:dyDescent="0.25">
      <c r="A16" s="2516" t="s">
        <v>925</v>
      </c>
      <c r="B16" s="2517"/>
      <c r="C16" s="2518"/>
      <c r="D16" s="1021">
        <v>4.7399999999999949</v>
      </c>
      <c r="E16" s="1021">
        <v>6.25</v>
      </c>
      <c r="F16" s="1021">
        <v>6.4</v>
      </c>
      <c r="G16" s="1021">
        <v>4.53</v>
      </c>
      <c r="H16" s="1021">
        <v>1.82</v>
      </c>
      <c r="I16" s="1021">
        <v>0.64</v>
      </c>
      <c r="J16" s="1021">
        <v>0.67</v>
      </c>
      <c r="K16" s="1021">
        <v>0.71</v>
      </c>
      <c r="L16" s="1021">
        <v>0.82</v>
      </c>
      <c r="M16" s="1826">
        <v>0.92</v>
      </c>
      <c r="N16" s="254"/>
    </row>
    <row r="17" spans="1:14" ht="15.75" x14ac:dyDescent="0.25">
      <c r="A17" s="120" t="s">
        <v>849</v>
      </c>
      <c r="B17" s="120"/>
      <c r="C17" s="121"/>
      <c r="D17" s="119"/>
      <c r="E17" s="119"/>
      <c r="F17" s="108"/>
      <c r="G17" s="108"/>
      <c r="H17" s="119"/>
      <c r="I17" s="119"/>
      <c r="J17" s="90"/>
      <c r="K17" s="90"/>
      <c r="L17" s="90"/>
      <c r="M17" s="90"/>
      <c r="N17" s="254"/>
    </row>
    <row r="18" spans="1:14" ht="15.75" x14ac:dyDescent="0.25">
      <c r="A18" s="90"/>
      <c r="B18" s="90"/>
      <c r="C18" s="157"/>
      <c r="D18" s="157"/>
      <c r="E18" s="157"/>
      <c r="F18" s="157"/>
      <c r="G18" s="157"/>
      <c r="H18" s="157"/>
      <c r="I18" s="157"/>
      <c r="J18" s="157"/>
      <c r="K18" s="157"/>
      <c r="L18" s="157"/>
      <c r="M18" s="90"/>
      <c r="N18" s="254"/>
    </row>
    <row r="19" spans="1:14" x14ac:dyDescent="0.25">
      <c r="G19" s="291"/>
      <c r="N19" s="254"/>
    </row>
  </sheetData>
  <mergeCells count="9">
    <mergeCell ref="A14:C14"/>
    <mergeCell ref="A15:C15"/>
    <mergeCell ref="A16:C16"/>
    <mergeCell ref="A4:B4"/>
    <mergeCell ref="A5:B5"/>
    <mergeCell ref="A6:B6"/>
    <mergeCell ref="A7:B7"/>
    <mergeCell ref="A13:C13"/>
    <mergeCell ref="A10:B10"/>
  </mergeCells>
  <hyperlinks>
    <hyperlink ref="A1" location="'Table of content'!A1" display="Back to Table of Content"/>
    <hyperlink ref="A10" location="'Table of content'!A1" display="Back to Table of Content"/>
  </hyperlinks>
  <pageMargins left="0.7" right="0.32" top="0.75" bottom="0.75" header="0.3" footer="0.3"/>
  <pageSetup paperSize="9" scale="9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L45"/>
  <sheetViews>
    <sheetView zoomScaleNormal="100" workbookViewId="0">
      <selection activeCell="C34" sqref="C33:C34"/>
    </sheetView>
  </sheetViews>
  <sheetFormatPr defaultColWidth="9.140625" defaultRowHeight="23.25" x14ac:dyDescent="0.35"/>
  <cols>
    <col min="1" max="1" width="21.5703125" style="186" customWidth="1"/>
    <col min="2" max="2" width="26.5703125" style="186" customWidth="1"/>
    <col min="3" max="3" width="21.5703125" style="186" customWidth="1"/>
    <col min="4" max="4" width="36" style="186" customWidth="1"/>
    <col min="5" max="5" width="19.42578125" style="186" customWidth="1"/>
    <col min="6" max="6" width="17.5703125" style="186" customWidth="1"/>
    <col min="7" max="7" width="18.140625" style="186" customWidth="1"/>
    <col min="8" max="8" width="26.5703125" style="186" customWidth="1"/>
    <col min="9" max="9" width="18" style="186" customWidth="1"/>
    <col min="10" max="10" width="16" style="186" customWidth="1"/>
    <col min="11" max="11" width="25.7109375" style="186" customWidth="1"/>
    <col min="12" max="16384" width="9.140625" style="186"/>
  </cols>
  <sheetData>
    <row r="1" spans="1:12" s="171" customFormat="1" ht="15.75" x14ac:dyDescent="0.25">
      <c r="A1" s="594" t="s">
        <v>1946</v>
      </c>
    </row>
    <row r="2" spans="1:12" s="171" customFormat="1" ht="31.5" customHeight="1" x14ac:dyDescent="0.25">
      <c r="A2" s="2522" t="s">
        <v>3152</v>
      </c>
      <c r="B2" s="2522"/>
      <c r="C2" s="2522"/>
      <c r="D2" s="2522"/>
      <c r="E2" s="2522"/>
      <c r="F2" s="2522"/>
      <c r="G2" s="2522"/>
      <c r="H2" s="2522"/>
      <c r="I2" s="2522"/>
      <c r="J2" s="2522"/>
      <c r="K2" s="2522"/>
    </row>
    <row r="3" spans="1:12" s="171" customFormat="1" ht="66.75" customHeight="1" x14ac:dyDescent="0.25">
      <c r="A3" s="2042" t="s">
        <v>275</v>
      </c>
      <c r="B3" s="2523" t="s">
        <v>2410</v>
      </c>
      <c r="C3" s="2304" t="s">
        <v>926</v>
      </c>
      <c r="D3" s="2524" t="s">
        <v>927</v>
      </c>
      <c r="E3" s="1808" t="s">
        <v>197</v>
      </c>
      <c r="F3" s="1808" t="s">
        <v>928</v>
      </c>
      <c r="G3" s="1827" t="s">
        <v>929</v>
      </c>
      <c r="H3" s="1828" t="s">
        <v>400</v>
      </c>
      <c r="I3" s="1808" t="s">
        <v>930</v>
      </c>
      <c r="J3" s="1808" t="s">
        <v>931</v>
      </c>
      <c r="K3" s="1829" t="s">
        <v>932</v>
      </c>
    </row>
    <row r="4" spans="1:12" s="171" customFormat="1" ht="30.75" customHeight="1" x14ac:dyDescent="0.25">
      <c r="A4" s="2042"/>
      <c r="B4" s="2523"/>
      <c r="C4" s="2304"/>
      <c r="D4" s="2524"/>
      <c r="E4" s="1808" t="s">
        <v>626</v>
      </c>
      <c r="F4" s="1808" t="s">
        <v>933</v>
      </c>
      <c r="G4" s="1808" t="s">
        <v>162</v>
      </c>
      <c r="H4" s="1808" t="s">
        <v>162</v>
      </c>
      <c r="I4" s="1808" t="s">
        <v>162</v>
      </c>
      <c r="J4" s="1808" t="s">
        <v>162</v>
      </c>
      <c r="K4" s="1808" t="s">
        <v>162</v>
      </c>
    </row>
    <row r="5" spans="1:12" s="171" customFormat="1" ht="39.75" customHeight="1" x14ac:dyDescent="0.25">
      <c r="A5" s="2525" t="s">
        <v>934</v>
      </c>
      <c r="B5" s="2528">
        <v>40548</v>
      </c>
      <c r="C5" s="2526" t="s">
        <v>935</v>
      </c>
      <c r="D5" s="1830" t="s">
        <v>204</v>
      </c>
      <c r="E5" s="1831">
        <v>10.5</v>
      </c>
      <c r="F5" s="1832">
        <v>7.29</v>
      </c>
      <c r="G5" s="1832" t="s">
        <v>2887</v>
      </c>
      <c r="H5" s="1832">
        <v>57.5</v>
      </c>
      <c r="I5" s="1832">
        <v>1.3</v>
      </c>
      <c r="J5" s="1831">
        <v>1.52</v>
      </c>
      <c r="K5" s="1831">
        <v>1.1200000000000001</v>
      </c>
      <c r="L5" s="868"/>
    </row>
    <row r="6" spans="1:12" s="171" customFormat="1" ht="40.5" customHeight="1" x14ac:dyDescent="0.25">
      <c r="A6" s="2048"/>
      <c r="B6" s="2529"/>
      <c r="C6" s="2526"/>
      <c r="D6" s="1833" t="s">
        <v>936</v>
      </c>
      <c r="E6" s="1834" t="s">
        <v>937</v>
      </c>
      <c r="F6" s="1835" t="s">
        <v>938</v>
      </c>
      <c r="G6" s="1834">
        <v>45</v>
      </c>
      <c r="H6" s="1834">
        <v>120</v>
      </c>
      <c r="I6" s="1834" t="s">
        <v>937</v>
      </c>
      <c r="J6" s="1834">
        <v>20</v>
      </c>
      <c r="K6" s="1834" t="s">
        <v>937</v>
      </c>
    </row>
    <row r="7" spans="1:12" s="171" customFormat="1" ht="36.75" customHeight="1" x14ac:dyDescent="0.25">
      <c r="A7" s="2527" t="s">
        <v>939</v>
      </c>
      <c r="B7" s="2530">
        <v>33616</v>
      </c>
      <c r="C7" s="2526" t="s">
        <v>940</v>
      </c>
      <c r="D7" s="1830" t="s">
        <v>941</v>
      </c>
      <c r="E7" s="1832">
        <v>28</v>
      </c>
      <c r="F7" s="1832">
        <v>7.27</v>
      </c>
      <c r="G7" s="1832">
        <v>282</v>
      </c>
      <c r="H7" s="1836">
        <v>528</v>
      </c>
      <c r="I7" s="1832" t="s">
        <v>2888</v>
      </c>
      <c r="J7" s="1832" t="s">
        <v>2888</v>
      </c>
      <c r="K7" s="1832" t="s">
        <v>2888</v>
      </c>
    </row>
    <row r="8" spans="1:12" s="171" customFormat="1" ht="43.5" customHeight="1" x14ac:dyDescent="0.25">
      <c r="A8" s="2527"/>
      <c r="B8" s="2530"/>
      <c r="C8" s="2526"/>
      <c r="D8" s="1833" t="s">
        <v>942</v>
      </c>
      <c r="E8" s="1834">
        <v>40</v>
      </c>
      <c r="F8" s="1835" t="s">
        <v>938</v>
      </c>
      <c r="G8" s="1834">
        <v>300</v>
      </c>
      <c r="H8" s="1834">
        <v>750</v>
      </c>
      <c r="I8" s="1834" t="s">
        <v>937</v>
      </c>
      <c r="J8" s="1834" t="s">
        <v>937</v>
      </c>
      <c r="K8" s="1834" t="s">
        <v>937</v>
      </c>
    </row>
    <row r="9" spans="1:12" s="171" customFormat="1" ht="44.25" customHeight="1" x14ac:dyDescent="0.25">
      <c r="A9" s="2527" t="s">
        <v>943</v>
      </c>
      <c r="B9" s="2530">
        <v>36658</v>
      </c>
      <c r="C9" s="2526" t="s">
        <v>944</v>
      </c>
      <c r="D9" s="1837" t="s">
        <v>941</v>
      </c>
      <c r="E9" s="1832">
        <v>28</v>
      </c>
      <c r="F9" s="1832">
        <v>8.18</v>
      </c>
      <c r="G9" s="1832">
        <v>145</v>
      </c>
      <c r="H9" s="1832">
        <v>269</v>
      </c>
      <c r="I9" s="1832" t="s">
        <v>2888</v>
      </c>
      <c r="J9" s="1832" t="s">
        <v>2888</v>
      </c>
      <c r="K9" s="1832" t="s">
        <v>2888</v>
      </c>
    </row>
    <row r="10" spans="1:12" s="171" customFormat="1" ht="45.75" customHeight="1" x14ac:dyDescent="0.25">
      <c r="A10" s="2527"/>
      <c r="B10" s="2530"/>
      <c r="C10" s="2526"/>
      <c r="D10" s="1838" t="s">
        <v>942</v>
      </c>
      <c r="E10" s="1834">
        <v>40</v>
      </c>
      <c r="F10" s="1835" t="s">
        <v>938</v>
      </c>
      <c r="G10" s="1834">
        <v>300</v>
      </c>
      <c r="H10" s="1834">
        <v>750</v>
      </c>
      <c r="I10" s="1834" t="s">
        <v>937</v>
      </c>
      <c r="J10" s="1834" t="s">
        <v>937</v>
      </c>
      <c r="K10" s="1834" t="s">
        <v>937</v>
      </c>
    </row>
    <row r="11" spans="1:12" s="171" customFormat="1" ht="36.75" customHeight="1" x14ac:dyDescent="0.25">
      <c r="A11" s="2525" t="s">
        <v>405</v>
      </c>
      <c r="B11" s="2530">
        <v>2685</v>
      </c>
      <c r="C11" s="2526" t="s">
        <v>935</v>
      </c>
      <c r="D11" s="1837" t="s">
        <v>945</v>
      </c>
      <c r="E11" s="1839">
        <v>27.8</v>
      </c>
      <c r="F11" s="1839">
        <v>7.35</v>
      </c>
      <c r="G11" s="1839">
        <v>36</v>
      </c>
      <c r="H11" s="1839">
        <v>94</v>
      </c>
      <c r="I11" s="1839">
        <v>10</v>
      </c>
      <c r="J11" s="1839">
        <v>0.25</v>
      </c>
      <c r="K11" s="1839">
        <v>1.6</v>
      </c>
    </row>
    <row r="12" spans="1:12" s="171" customFormat="1" ht="49.5" customHeight="1" x14ac:dyDescent="0.25">
      <c r="A12" s="2525"/>
      <c r="B12" s="2530"/>
      <c r="C12" s="2526"/>
      <c r="D12" s="1838" t="s">
        <v>946</v>
      </c>
      <c r="E12" s="1834">
        <v>40</v>
      </c>
      <c r="F12" s="1835" t="s">
        <v>938</v>
      </c>
      <c r="G12" s="1834">
        <v>45</v>
      </c>
      <c r="H12" s="1834">
        <v>120</v>
      </c>
      <c r="I12" s="1834">
        <v>1</v>
      </c>
      <c r="J12" s="1834">
        <v>10</v>
      </c>
      <c r="K12" s="1834">
        <v>10</v>
      </c>
    </row>
    <row r="13" spans="1:12" s="171" customFormat="1" ht="36.75" customHeight="1" x14ac:dyDescent="0.25">
      <c r="A13" s="2527" t="s">
        <v>947</v>
      </c>
      <c r="B13" s="2521">
        <v>356</v>
      </c>
      <c r="C13" s="2526" t="s">
        <v>948</v>
      </c>
      <c r="D13" s="1837" t="s">
        <v>949</v>
      </c>
      <c r="E13" s="1839">
        <v>26.4</v>
      </c>
      <c r="F13" s="1839">
        <v>7.4</v>
      </c>
      <c r="G13" s="1839">
        <v>97</v>
      </c>
      <c r="H13" s="1839">
        <v>192</v>
      </c>
      <c r="I13" s="1839">
        <v>16</v>
      </c>
      <c r="J13" s="1839">
        <v>0.2</v>
      </c>
      <c r="K13" s="1839">
        <v>5.33</v>
      </c>
    </row>
    <row r="14" spans="1:12" s="171" customFormat="1" ht="48.75" customHeight="1" x14ac:dyDescent="0.25">
      <c r="A14" s="2527"/>
      <c r="B14" s="2521"/>
      <c r="C14" s="2526"/>
      <c r="D14" s="1833" t="s">
        <v>946</v>
      </c>
      <c r="E14" s="1834">
        <v>40</v>
      </c>
      <c r="F14" s="1834" t="s">
        <v>938</v>
      </c>
      <c r="G14" s="1834">
        <v>45</v>
      </c>
      <c r="H14" s="1834">
        <v>120</v>
      </c>
      <c r="I14" s="1834">
        <v>1</v>
      </c>
      <c r="J14" s="1834">
        <v>10</v>
      </c>
      <c r="K14" s="1834">
        <v>10</v>
      </c>
    </row>
    <row r="15" spans="1:12" s="171" customFormat="1" ht="52.5" customHeight="1" x14ac:dyDescent="0.25">
      <c r="A15" s="2525" t="s">
        <v>809</v>
      </c>
      <c r="B15" s="2521">
        <v>548</v>
      </c>
      <c r="C15" s="2526" t="s">
        <v>935</v>
      </c>
      <c r="D15" s="1830" t="s">
        <v>951</v>
      </c>
      <c r="E15" s="1839">
        <v>24</v>
      </c>
      <c r="F15" s="1839">
        <v>7.1</v>
      </c>
      <c r="G15" s="1839">
        <v>38</v>
      </c>
      <c r="H15" s="1839">
        <v>68</v>
      </c>
      <c r="I15" s="1839">
        <v>8.6</v>
      </c>
      <c r="J15" s="1839">
        <v>0.64</v>
      </c>
      <c r="K15" s="1839">
        <v>2.5</v>
      </c>
    </row>
    <row r="16" spans="1:12" s="171" customFormat="1" ht="63" customHeight="1" x14ac:dyDescent="0.25">
      <c r="A16" s="2048"/>
      <c r="B16" s="2048"/>
      <c r="C16" s="2526"/>
      <c r="D16" s="1833" t="s">
        <v>952</v>
      </c>
      <c r="E16" s="1834">
        <v>40</v>
      </c>
      <c r="F16" s="1834" t="s">
        <v>938</v>
      </c>
      <c r="G16" s="1834">
        <v>35</v>
      </c>
      <c r="H16" s="1834">
        <v>120</v>
      </c>
      <c r="I16" s="1834">
        <v>1</v>
      </c>
      <c r="J16" s="1834">
        <v>10</v>
      </c>
      <c r="K16" s="1834">
        <v>1</v>
      </c>
    </row>
    <row r="17" spans="1:11" s="171" customFormat="1" ht="36.75" customHeight="1" x14ac:dyDescent="0.25">
      <c r="A17" s="2525" t="s">
        <v>145</v>
      </c>
      <c r="B17" s="2521">
        <v>548</v>
      </c>
      <c r="C17" s="2526" t="s">
        <v>935</v>
      </c>
      <c r="D17" s="1830" t="s">
        <v>951</v>
      </c>
      <c r="E17" s="1839">
        <v>25.8</v>
      </c>
      <c r="F17" s="1839">
        <v>7.22</v>
      </c>
      <c r="G17" s="1839" t="s">
        <v>2887</v>
      </c>
      <c r="H17" s="1839">
        <v>76</v>
      </c>
      <c r="I17" s="1839">
        <v>5.82</v>
      </c>
      <c r="J17" s="1839">
        <v>6.5</v>
      </c>
      <c r="K17" s="1839">
        <v>2.2799999999999998</v>
      </c>
    </row>
    <row r="18" spans="1:11" s="171" customFormat="1" ht="58.5" customHeight="1" x14ac:dyDescent="0.25">
      <c r="A18" s="2525"/>
      <c r="B18" s="2521"/>
      <c r="C18" s="2526"/>
      <c r="D18" s="1833" t="s">
        <v>952</v>
      </c>
      <c r="E18" s="1834">
        <v>40</v>
      </c>
      <c r="F18" s="1834" t="s">
        <v>938</v>
      </c>
      <c r="G18" s="1834">
        <v>35</v>
      </c>
      <c r="H18" s="1834">
        <v>120</v>
      </c>
      <c r="I18" s="1834">
        <v>1</v>
      </c>
      <c r="J18" s="1834">
        <v>10</v>
      </c>
      <c r="K18" s="1834">
        <v>1</v>
      </c>
    </row>
    <row r="19" spans="1:11" s="171" customFormat="1" ht="36.75" customHeight="1" x14ac:dyDescent="0.25">
      <c r="A19" s="2084" t="s">
        <v>953</v>
      </c>
      <c r="B19" s="2084">
        <v>110</v>
      </c>
      <c r="C19" s="2526" t="s">
        <v>935</v>
      </c>
      <c r="D19" s="1830" t="s">
        <v>951</v>
      </c>
      <c r="E19" s="2531" t="s">
        <v>3151</v>
      </c>
      <c r="F19" s="2532"/>
      <c r="G19" s="2532"/>
      <c r="H19" s="2532"/>
      <c r="I19" s="2532"/>
      <c r="J19" s="2532"/>
      <c r="K19" s="2533"/>
    </row>
    <row r="20" spans="1:11" s="171" customFormat="1" ht="54.75" customHeight="1" x14ac:dyDescent="0.25">
      <c r="A20" s="2048"/>
      <c r="B20" s="2048"/>
      <c r="C20" s="2526"/>
      <c r="D20" s="1833" t="s">
        <v>952</v>
      </c>
      <c r="E20" s="2534"/>
      <c r="F20" s="2535"/>
      <c r="G20" s="2535"/>
      <c r="H20" s="2535"/>
      <c r="I20" s="2535"/>
      <c r="J20" s="2535"/>
      <c r="K20" s="2536"/>
    </row>
    <row r="21" spans="1:11" s="171" customFormat="1" ht="48" customHeight="1" x14ac:dyDescent="0.25">
      <c r="A21" s="2527" t="s">
        <v>954</v>
      </c>
      <c r="B21" s="2521">
        <v>548</v>
      </c>
      <c r="C21" s="2526" t="s">
        <v>935</v>
      </c>
      <c r="D21" s="1830" t="s">
        <v>951</v>
      </c>
      <c r="E21" s="1839">
        <v>27.5</v>
      </c>
      <c r="F21" s="1839">
        <v>7.04</v>
      </c>
      <c r="G21" s="1839">
        <v>45</v>
      </c>
      <c r="H21" s="1839">
        <v>299</v>
      </c>
      <c r="I21" s="1839">
        <v>12.4</v>
      </c>
      <c r="J21" s="1839">
        <v>4.8</v>
      </c>
      <c r="K21" s="1832">
        <v>2.5</v>
      </c>
    </row>
    <row r="22" spans="1:11" s="171" customFormat="1" ht="52.5" customHeight="1" x14ac:dyDescent="0.25">
      <c r="A22" s="2527"/>
      <c r="B22" s="2521"/>
      <c r="C22" s="2526"/>
      <c r="D22" s="1833" t="s">
        <v>952</v>
      </c>
      <c r="E22" s="1834">
        <v>40</v>
      </c>
      <c r="F22" s="1834" t="s">
        <v>938</v>
      </c>
      <c r="G22" s="1834">
        <v>35</v>
      </c>
      <c r="H22" s="1834">
        <v>120</v>
      </c>
      <c r="I22" s="1834">
        <v>1</v>
      </c>
      <c r="J22" s="1834">
        <v>10</v>
      </c>
      <c r="K22" s="1834">
        <v>1</v>
      </c>
    </row>
    <row r="23" spans="1:11" s="171" customFormat="1" ht="45.75" customHeight="1" x14ac:dyDescent="0.25">
      <c r="A23" s="2084" t="s">
        <v>955</v>
      </c>
      <c r="B23" s="2084">
        <v>466</v>
      </c>
      <c r="C23" s="2526" t="s">
        <v>948</v>
      </c>
      <c r="D23" s="1830" t="s">
        <v>951</v>
      </c>
      <c r="E23" s="1839">
        <v>24.2</v>
      </c>
      <c r="F23" s="1839">
        <v>7.01</v>
      </c>
      <c r="G23" s="1839">
        <v>73</v>
      </c>
      <c r="H23" s="1839">
        <v>140</v>
      </c>
      <c r="I23" s="1839">
        <v>12</v>
      </c>
      <c r="J23" s="1839">
        <v>1.17</v>
      </c>
      <c r="K23" s="1839">
        <v>2</v>
      </c>
    </row>
    <row r="24" spans="1:11" s="171" customFormat="1" ht="55.5" customHeight="1" x14ac:dyDescent="0.25">
      <c r="A24" s="2525"/>
      <c r="B24" s="2521"/>
      <c r="C24" s="2526"/>
      <c r="D24" s="1833" t="s">
        <v>952</v>
      </c>
      <c r="E24" s="1834">
        <v>40</v>
      </c>
      <c r="F24" s="1834" t="s">
        <v>938</v>
      </c>
      <c r="G24" s="1834">
        <v>35</v>
      </c>
      <c r="H24" s="1834">
        <v>120</v>
      </c>
      <c r="I24" s="1834">
        <v>1</v>
      </c>
      <c r="J24" s="1834">
        <v>10</v>
      </c>
      <c r="K24" s="1834">
        <v>1</v>
      </c>
    </row>
    <row r="25" spans="1:11" s="171" customFormat="1" ht="15.75" x14ac:dyDescent="0.25">
      <c r="A25" s="1216" t="s">
        <v>849</v>
      </c>
      <c r="B25" s="119"/>
      <c r="C25" s="119"/>
      <c r="D25" s="1216" t="s">
        <v>950</v>
      </c>
    </row>
    <row r="26" spans="1:11" s="171" customFormat="1" ht="42" customHeight="1" x14ac:dyDescent="0.25">
      <c r="A26" s="2537" t="s">
        <v>3153</v>
      </c>
      <c r="B26" s="2538"/>
      <c r="C26" s="2538"/>
      <c r="D26" s="2538"/>
    </row>
    <row r="27" spans="1:11" s="171" customFormat="1" ht="15.75" x14ac:dyDescent="0.25">
      <c r="A27" s="2539"/>
      <c r="B27" s="2540"/>
      <c r="C27" s="2540"/>
      <c r="D27" s="2540"/>
    </row>
    <row r="28" spans="1:11" s="171" customFormat="1" ht="15.75" x14ac:dyDescent="0.25">
      <c r="A28" s="1840"/>
    </row>
    <row r="29" spans="1:11" s="171" customFormat="1" ht="15.75" x14ac:dyDescent="0.25">
      <c r="A29" s="1840"/>
    </row>
    <row r="30" spans="1:11" s="171" customFormat="1" ht="15.75" x14ac:dyDescent="0.25">
      <c r="A30" s="1840"/>
    </row>
    <row r="31" spans="1:11" s="171" customFormat="1" ht="15.75" x14ac:dyDescent="0.25">
      <c r="A31" s="1840"/>
    </row>
    <row r="32" spans="1:11" s="171" customFormat="1" ht="15.75" x14ac:dyDescent="0.25">
      <c r="A32" s="1840"/>
    </row>
    <row r="33" spans="1:1" s="171" customFormat="1" ht="15.75" x14ac:dyDescent="0.25">
      <c r="A33" s="1840"/>
    </row>
    <row r="34" spans="1:1" s="171" customFormat="1" ht="15.75" x14ac:dyDescent="0.25">
      <c r="A34" s="1840"/>
    </row>
    <row r="35" spans="1:1" s="171" customFormat="1" ht="15.75" x14ac:dyDescent="0.25">
      <c r="A35" s="1840"/>
    </row>
    <row r="36" spans="1:1" s="171" customFormat="1" ht="15.75" x14ac:dyDescent="0.25">
      <c r="A36" s="1840"/>
    </row>
    <row r="37" spans="1:1" s="171" customFormat="1" ht="15.75" x14ac:dyDescent="0.25">
      <c r="A37" s="1840"/>
    </row>
    <row r="38" spans="1:1" s="171" customFormat="1" ht="15.75" x14ac:dyDescent="0.25"/>
    <row r="39" spans="1:1" s="171" customFormat="1" ht="15.75" x14ac:dyDescent="0.25"/>
    <row r="40" spans="1:1" s="171" customFormat="1" ht="15.75" x14ac:dyDescent="0.25"/>
    <row r="41" spans="1:1" s="171" customFormat="1" ht="15.75" x14ac:dyDescent="0.25"/>
    <row r="42" spans="1:1" s="171" customFormat="1" ht="15.75" x14ac:dyDescent="0.25"/>
    <row r="43" spans="1:1" s="171" customFormat="1" ht="15.75" x14ac:dyDescent="0.25"/>
    <row r="44" spans="1:1" s="171" customFormat="1" ht="15.75" x14ac:dyDescent="0.25"/>
    <row r="45" spans="1:1" s="171" customFormat="1" ht="15.75" x14ac:dyDescent="0.25"/>
  </sheetData>
  <mergeCells count="38">
    <mergeCell ref="E19:K20"/>
    <mergeCell ref="A26:D26"/>
    <mergeCell ref="A27:D27"/>
    <mergeCell ref="A11:A12"/>
    <mergeCell ref="C11:C12"/>
    <mergeCell ref="A21:A22"/>
    <mergeCell ref="C21:C22"/>
    <mergeCell ref="A23:A24"/>
    <mergeCell ref="C23:C24"/>
    <mergeCell ref="C17:C18"/>
    <mergeCell ref="A19:A20"/>
    <mergeCell ref="C19:C20"/>
    <mergeCell ref="A17:A18"/>
    <mergeCell ref="B17:B18"/>
    <mergeCell ref="B19:B20"/>
    <mergeCell ref="B21:B22"/>
    <mergeCell ref="C15:C16"/>
    <mergeCell ref="A13:A14"/>
    <mergeCell ref="C13:C14"/>
    <mergeCell ref="B11:B12"/>
    <mergeCell ref="B13:B14"/>
    <mergeCell ref="B15:B16"/>
    <mergeCell ref="B23:B24"/>
    <mergeCell ref="A2:K2"/>
    <mergeCell ref="A3:A4"/>
    <mergeCell ref="B3:B4"/>
    <mergeCell ref="C3:C4"/>
    <mergeCell ref="D3:D4"/>
    <mergeCell ref="A5:A6"/>
    <mergeCell ref="C5:C6"/>
    <mergeCell ref="A7:A8"/>
    <mergeCell ref="C7:C8"/>
    <mergeCell ref="A9:A10"/>
    <mergeCell ref="B5:B6"/>
    <mergeCell ref="B7:B8"/>
    <mergeCell ref="B9:B10"/>
    <mergeCell ref="C9:C10"/>
    <mergeCell ref="A15:A16"/>
  </mergeCells>
  <hyperlinks>
    <hyperlink ref="A1" location="'Table of content'!A1" display="Back to Table of Content"/>
  </hyperlinks>
  <printOptions horizontalCentered="1"/>
  <pageMargins left="0.19" right="0.19" top="0.4" bottom="0.75" header="0.3" footer="0.3"/>
  <pageSetup paperSize="9" scale="5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K28"/>
  <sheetViews>
    <sheetView zoomScaleNormal="100" workbookViewId="0">
      <selection activeCell="K5" sqref="K5:K17"/>
    </sheetView>
  </sheetViews>
  <sheetFormatPr defaultColWidth="9.140625" defaultRowHeight="18.75" x14ac:dyDescent="0.3"/>
  <cols>
    <col min="1" max="1" width="30.140625" style="288" customWidth="1"/>
    <col min="2" max="10" width="15.7109375" style="288" customWidth="1"/>
    <col min="11" max="11" width="16.140625" style="288" customWidth="1"/>
    <col min="12" max="12" width="9.5703125" style="288" bestFit="1" customWidth="1"/>
    <col min="13" max="16384" width="9.140625" style="288"/>
  </cols>
  <sheetData>
    <row r="1" spans="1:11" x14ac:dyDescent="0.3">
      <c r="A1" s="594" t="s">
        <v>1946</v>
      </c>
      <c r="B1" s="171"/>
      <c r="C1" s="171"/>
      <c r="D1" s="171"/>
      <c r="E1" s="171"/>
      <c r="F1" s="171"/>
      <c r="G1" s="171"/>
      <c r="H1" s="171"/>
      <c r="I1" s="171"/>
      <c r="J1" s="171"/>
      <c r="K1" s="599"/>
    </row>
    <row r="2" spans="1:11" x14ac:dyDescent="0.3">
      <c r="A2" s="60" t="s">
        <v>3101</v>
      </c>
      <c r="B2" s="61"/>
      <c r="C2" s="61"/>
      <c r="D2" s="61"/>
      <c r="E2" s="61"/>
      <c r="F2" s="61"/>
      <c r="G2" s="61"/>
      <c r="H2" s="61"/>
      <c r="I2" s="61"/>
      <c r="J2" s="61"/>
      <c r="K2" s="599"/>
    </row>
    <row r="3" spans="1:11" x14ac:dyDescent="0.3">
      <c r="A3" s="61"/>
      <c r="B3" s="61"/>
      <c r="C3" s="61"/>
      <c r="D3" s="61"/>
      <c r="E3" s="61"/>
      <c r="F3" s="61"/>
      <c r="G3" s="61"/>
      <c r="H3" s="61"/>
      <c r="I3" s="61"/>
      <c r="J3" s="62" t="s">
        <v>734</v>
      </c>
      <c r="K3" s="599"/>
    </row>
    <row r="4" spans="1:11" ht="35.25" customHeight="1" x14ac:dyDescent="0.3">
      <c r="A4" s="63" t="s">
        <v>956</v>
      </c>
      <c r="B4" s="63" t="s">
        <v>397</v>
      </c>
      <c r="C4" s="63">
        <v>2016</v>
      </c>
      <c r="D4" s="63">
        <v>2017</v>
      </c>
      <c r="E4" s="63">
        <v>2018</v>
      </c>
      <c r="F4" s="63">
        <v>2019</v>
      </c>
      <c r="G4" s="63">
        <v>2020</v>
      </c>
      <c r="H4" s="63">
        <v>2021</v>
      </c>
      <c r="I4" s="63">
        <v>2022</v>
      </c>
      <c r="J4" s="63">
        <v>2023</v>
      </c>
      <c r="K4" s="1708">
        <v>2024</v>
      </c>
    </row>
    <row r="5" spans="1:11" ht="25.5" customHeight="1" x14ac:dyDescent="0.3">
      <c r="A5" s="596" t="s">
        <v>957</v>
      </c>
      <c r="B5" s="1285">
        <v>431995</v>
      </c>
      <c r="C5" s="1285">
        <v>428032</v>
      </c>
      <c r="D5" s="1285">
        <f>415106.58+47317.4+2.8+3.94</f>
        <v>462430.72000000003</v>
      </c>
      <c r="E5" s="1285">
        <v>522317.12</v>
      </c>
      <c r="F5" s="1285">
        <v>514019.67</v>
      </c>
      <c r="G5" s="1285">
        <v>475942.35</v>
      </c>
      <c r="H5" s="1285">
        <v>477792.81</v>
      </c>
      <c r="I5" s="1285">
        <v>473983</v>
      </c>
      <c r="J5" s="1285">
        <v>525526</v>
      </c>
      <c r="K5" s="1841">
        <v>490597.35</v>
      </c>
    </row>
    <row r="6" spans="1:11" ht="25.5" customHeight="1" x14ac:dyDescent="0.3">
      <c r="A6" s="596" t="s">
        <v>958</v>
      </c>
      <c r="B6" s="1285">
        <v>1488</v>
      </c>
      <c r="C6" s="1285">
        <v>2757</v>
      </c>
      <c r="D6" s="1285">
        <v>2090.1</v>
      </c>
      <c r="E6" s="1285">
        <v>4872.46</v>
      </c>
      <c r="F6" s="1285">
        <v>9577.7000000000007</v>
      </c>
      <c r="G6" s="1285">
        <v>16081.72</v>
      </c>
      <c r="H6" s="1285">
        <v>7102.16</v>
      </c>
      <c r="I6" s="1285">
        <v>5248</v>
      </c>
      <c r="J6" s="1285">
        <v>5443</v>
      </c>
      <c r="K6" s="1841">
        <v>5359</v>
      </c>
    </row>
    <row r="7" spans="1:11" ht="29.25" customHeight="1" x14ac:dyDescent="0.3">
      <c r="A7" s="65" t="s">
        <v>2337</v>
      </c>
      <c r="B7" s="1285">
        <v>279</v>
      </c>
      <c r="C7" s="1285">
        <v>263</v>
      </c>
      <c r="D7" s="1285">
        <f>506.84</f>
        <v>506.84</v>
      </c>
      <c r="E7" s="1285">
        <v>470.8</v>
      </c>
      <c r="F7" s="1285">
        <v>397.3</v>
      </c>
      <c r="G7" s="1285">
        <v>453.04</v>
      </c>
      <c r="H7" s="1285">
        <v>403.76</v>
      </c>
      <c r="I7" s="1285">
        <v>491</v>
      </c>
      <c r="J7" s="1285">
        <v>311</v>
      </c>
      <c r="K7" s="1841">
        <v>553</v>
      </c>
    </row>
    <row r="8" spans="1:11" ht="25.5" customHeight="1" x14ac:dyDescent="0.3">
      <c r="A8" s="596" t="s">
        <v>959</v>
      </c>
      <c r="B8" s="1285">
        <v>9</v>
      </c>
      <c r="C8" s="1285">
        <v>0</v>
      </c>
      <c r="D8" s="1285">
        <v>0</v>
      </c>
      <c r="E8" s="1285">
        <v>0</v>
      </c>
      <c r="F8" s="1285">
        <v>0</v>
      </c>
      <c r="G8" s="1285">
        <v>1066.3399999999999</v>
      </c>
      <c r="H8" s="1285">
        <v>1405.16</v>
      </c>
      <c r="I8" s="1285">
        <v>1391</v>
      </c>
      <c r="J8" s="1285">
        <v>971</v>
      </c>
      <c r="K8" s="1841">
        <v>0</v>
      </c>
    </row>
    <row r="9" spans="1:11" ht="25.5" customHeight="1" x14ac:dyDescent="0.3">
      <c r="A9" s="596" t="s">
        <v>960</v>
      </c>
      <c r="B9" s="1285">
        <v>4692</v>
      </c>
      <c r="C9" s="1285">
        <v>4284</v>
      </c>
      <c r="D9" s="1285">
        <f>5059.08+21.81</f>
        <v>5080.8900000000003</v>
      </c>
      <c r="E9" s="1285">
        <v>4699.4399999999996</v>
      </c>
      <c r="F9" s="1285">
        <v>1928.96</v>
      </c>
      <c r="G9" s="1285">
        <v>5073.6400000000003</v>
      </c>
      <c r="H9" s="1285">
        <v>5090.54</v>
      </c>
      <c r="I9" s="1285">
        <v>2875</v>
      </c>
      <c r="J9" s="1285">
        <v>1331</v>
      </c>
      <c r="K9" s="1842">
        <v>0</v>
      </c>
    </row>
    <row r="10" spans="1:11" ht="25.5" customHeight="1" x14ac:dyDescent="0.3">
      <c r="A10" s="596" t="s">
        <v>961</v>
      </c>
      <c r="B10" s="1285">
        <v>6333</v>
      </c>
      <c r="C10" s="1285">
        <v>7028</v>
      </c>
      <c r="D10" s="1285">
        <v>7576.16</v>
      </c>
      <c r="E10" s="1285">
        <v>8094</v>
      </c>
      <c r="F10" s="1285">
        <v>8389.98</v>
      </c>
      <c r="G10" s="1285">
        <v>7552.04</v>
      </c>
      <c r="H10" s="1285">
        <v>5937.24</v>
      </c>
      <c r="I10" s="1285">
        <v>6581</v>
      </c>
      <c r="J10" s="1285">
        <v>4726</v>
      </c>
      <c r="K10" s="1841">
        <v>384</v>
      </c>
    </row>
    <row r="11" spans="1:11" ht="25.5" customHeight="1" x14ac:dyDescent="0.3">
      <c r="A11" s="596" t="s">
        <v>962</v>
      </c>
      <c r="B11" s="1285">
        <v>486</v>
      </c>
      <c r="C11" s="1285">
        <v>492</v>
      </c>
      <c r="D11" s="1285">
        <v>854.8</v>
      </c>
      <c r="E11" s="1285">
        <v>671.4</v>
      </c>
      <c r="F11" s="1285">
        <v>564</v>
      </c>
      <c r="G11" s="1285">
        <v>647.24</v>
      </c>
      <c r="H11" s="1285">
        <v>497.26</v>
      </c>
      <c r="I11" s="1285">
        <v>304</v>
      </c>
      <c r="J11" s="1285">
        <v>206</v>
      </c>
      <c r="K11" s="1841">
        <v>0</v>
      </c>
    </row>
    <row r="12" spans="1:11" ht="25.5" customHeight="1" x14ac:dyDescent="0.3">
      <c r="A12" s="596" t="s">
        <v>963</v>
      </c>
      <c r="B12" s="1285">
        <v>15</v>
      </c>
      <c r="C12" s="1285">
        <v>34</v>
      </c>
      <c r="D12" s="1285">
        <v>40.96</v>
      </c>
      <c r="E12" s="1285">
        <v>136.1</v>
      </c>
      <c r="F12" s="1285">
        <v>87.4</v>
      </c>
      <c r="G12" s="1285">
        <v>113.4</v>
      </c>
      <c r="H12" s="1285">
        <v>79.98</v>
      </c>
      <c r="I12" s="1285">
        <v>29</v>
      </c>
      <c r="J12" s="1285">
        <v>54</v>
      </c>
      <c r="K12" s="1841">
        <v>30</v>
      </c>
    </row>
    <row r="13" spans="1:11" ht="25.5" customHeight="1" x14ac:dyDescent="0.3">
      <c r="A13" s="596" t="s">
        <v>964</v>
      </c>
      <c r="B13" s="1285">
        <v>2840</v>
      </c>
      <c r="C13" s="1285">
        <v>1125</v>
      </c>
      <c r="D13" s="1285">
        <v>1340</v>
      </c>
      <c r="E13" s="1285">
        <v>1049.26</v>
      </c>
      <c r="F13" s="1285">
        <v>1121.1600000000001</v>
      </c>
      <c r="G13" s="1285">
        <v>871</v>
      </c>
      <c r="H13" s="1285">
        <v>891.5</v>
      </c>
      <c r="I13" s="1285">
        <v>832</v>
      </c>
      <c r="J13" s="1285">
        <v>1533</v>
      </c>
      <c r="K13" s="1841">
        <v>359</v>
      </c>
    </row>
    <row r="14" spans="1:11" ht="25.5" customHeight="1" x14ac:dyDescent="0.3">
      <c r="A14" s="65" t="s">
        <v>2133</v>
      </c>
      <c r="B14" s="1285">
        <v>17</v>
      </c>
      <c r="C14" s="1285">
        <v>1</v>
      </c>
      <c r="D14" s="1285">
        <v>934</v>
      </c>
      <c r="E14" s="1285">
        <v>804.74</v>
      </c>
      <c r="F14" s="1285">
        <v>939.18</v>
      </c>
      <c r="G14" s="1285">
        <v>946.22</v>
      </c>
      <c r="H14" s="1285">
        <v>1144.06</v>
      </c>
      <c r="I14" s="1285">
        <v>973</v>
      </c>
      <c r="J14" s="1285">
        <v>981</v>
      </c>
      <c r="K14" s="1841">
        <v>1027</v>
      </c>
    </row>
    <row r="15" spans="1:11" ht="25.5" customHeight="1" x14ac:dyDescent="0.3">
      <c r="A15" s="596" t="s">
        <v>965</v>
      </c>
      <c r="B15" s="1285">
        <v>10</v>
      </c>
      <c r="C15" s="1285">
        <v>2</v>
      </c>
      <c r="D15" s="1285">
        <f>3.04+6.46+3.56+10.66</f>
        <v>23.72</v>
      </c>
      <c r="E15" s="1285">
        <v>72.78</v>
      </c>
      <c r="F15" s="1285">
        <v>80.680000000000007</v>
      </c>
      <c r="G15" s="1285">
        <v>343.84</v>
      </c>
      <c r="H15" s="1285">
        <v>96.58</v>
      </c>
      <c r="I15" s="1285">
        <v>32</v>
      </c>
      <c r="J15" s="1285">
        <v>20</v>
      </c>
      <c r="K15" s="1841">
        <v>0</v>
      </c>
    </row>
    <row r="16" spans="1:11" ht="25.5" customHeight="1" x14ac:dyDescent="0.3">
      <c r="A16" s="596" t="s">
        <v>2134</v>
      </c>
      <c r="B16" s="1285">
        <v>312</v>
      </c>
      <c r="C16" s="1285">
        <v>677</v>
      </c>
      <c r="D16" s="1285">
        <v>1318</v>
      </c>
      <c r="E16" s="1285">
        <v>8.8800000000000008</v>
      </c>
      <c r="F16" s="1285">
        <v>41.06</v>
      </c>
      <c r="G16" s="1285">
        <v>2.9</v>
      </c>
      <c r="H16" s="1285">
        <v>725.92</v>
      </c>
      <c r="I16" s="1285">
        <v>1334</v>
      </c>
      <c r="J16" s="1285">
        <v>39</v>
      </c>
      <c r="K16" s="1841">
        <v>0</v>
      </c>
    </row>
    <row r="17" spans="1:11" ht="39.75" customHeight="1" x14ac:dyDescent="0.3">
      <c r="A17" s="63" t="s">
        <v>7</v>
      </c>
      <c r="B17" s="1286">
        <v>448476</v>
      </c>
      <c r="C17" s="1286">
        <v>444695</v>
      </c>
      <c r="D17" s="1286">
        <v>482196.19</v>
      </c>
      <c r="E17" s="1286">
        <v>543196.98</v>
      </c>
      <c r="F17" s="1286">
        <v>537147.0900000002</v>
      </c>
      <c r="G17" s="1286">
        <v>509093.73</v>
      </c>
      <c r="H17" s="1286">
        <f>SUM(H5:H16)</f>
        <v>501166.96999999991</v>
      </c>
      <c r="I17" s="1286">
        <v>494073</v>
      </c>
      <c r="J17" s="1286">
        <v>541141</v>
      </c>
      <c r="K17" s="1843">
        <v>498309</v>
      </c>
    </row>
    <row r="18" spans="1:11" ht="25.5" customHeight="1" x14ac:dyDescent="0.3">
      <c r="A18" s="90"/>
      <c r="B18" s="90"/>
      <c r="C18" s="90"/>
      <c r="D18" s="90"/>
      <c r="E18" s="90"/>
      <c r="F18" s="90"/>
      <c r="G18" s="90"/>
      <c r="H18" s="90"/>
      <c r="I18" s="90"/>
      <c r="J18" s="90"/>
      <c r="K18" s="599"/>
    </row>
    <row r="19" spans="1:11" ht="39" customHeight="1" x14ac:dyDescent="0.3">
      <c r="A19" s="64" t="s">
        <v>967</v>
      </c>
      <c r="B19" s="1523">
        <v>0.96760407280214922</v>
      </c>
      <c r="C19" s="1523">
        <v>0.94</v>
      </c>
      <c r="D19" s="1523">
        <v>1.01</v>
      </c>
      <c r="E19" s="1523">
        <v>1</v>
      </c>
      <c r="F19" s="1523">
        <v>1.08</v>
      </c>
      <c r="G19" s="1523">
        <v>1.22</v>
      </c>
      <c r="H19" s="1524">
        <v>1.2</v>
      </c>
      <c r="I19" s="1524">
        <v>1.1100000000000001</v>
      </c>
      <c r="J19" s="1524">
        <v>1.22</v>
      </c>
      <c r="K19" s="1706">
        <v>1.0970312323862164</v>
      </c>
    </row>
    <row r="20" spans="1:11" ht="47.25" x14ac:dyDescent="0.3">
      <c r="A20" s="597" t="s">
        <v>968</v>
      </c>
      <c r="B20" s="598">
        <v>0.9201685510547899</v>
      </c>
      <c r="C20" s="598">
        <v>0.9</v>
      </c>
      <c r="D20" s="598">
        <v>0.97</v>
      </c>
      <c r="E20" s="598">
        <v>0.96</v>
      </c>
      <c r="F20" s="598">
        <v>1.04</v>
      </c>
      <c r="G20" s="598">
        <v>1.17</v>
      </c>
      <c r="H20" s="870">
        <v>1.1499999999999999</v>
      </c>
      <c r="I20" s="870">
        <v>1.07</v>
      </c>
      <c r="J20" s="870">
        <v>1.19</v>
      </c>
      <c r="K20" s="1707">
        <v>1.0800539734901675</v>
      </c>
    </row>
    <row r="21" spans="1:11" x14ac:dyDescent="0.3">
      <c r="A21" s="2541" t="s">
        <v>966</v>
      </c>
      <c r="B21" s="2541"/>
      <c r="C21" s="2541"/>
      <c r="D21" s="2541"/>
      <c r="E21" s="2541"/>
      <c r="F21" s="2541"/>
      <c r="G21" s="2541"/>
      <c r="H21" s="2541"/>
      <c r="I21" s="2541"/>
      <c r="J21" s="2541"/>
      <c r="K21" s="599"/>
    </row>
    <row r="22" spans="1:11" ht="9.75" customHeight="1" x14ac:dyDescent="0.3">
      <c r="A22" s="2510" t="s">
        <v>2135</v>
      </c>
      <c r="B22" s="2510"/>
      <c r="C22" s="2510"/>
      <c r="D22" s="2510"/>
      <c r="E22" s="2510"/>
      <c r="F22" s="2510"/>
      <c r="G22" s="2510"/>
      <c r="H22" s="2510"/>
      <c r="I22" s="2510"/>
      <c r="J22" s="2510"/>
      <c r="K22" s="599"/>
    </row>
    <row r="23" spans="1:11" ht="12" customHeight="1" x14ac:dyDescent="0.3">
      <c r="A23" s="2510"/>
      <c r="B23" s="2510"/>
      <c r="C23" s="2510"/>
      <c r="D23" s="2510"/>
      <c r="E23" s="2510"/>
      <c r="F23" s="2510"/>
      <c r="G23" s="2510"/>
      <c r="H23" s="2510"/>
      <c r="I23" s="2510"/>
      <c r="J23" s="2510"/>
      <c r="K23" s="599"/>
    </row>
    <row r="24" spans="1:11" x14ac:dyDescent="0.3">
      <c r="A24" s="2510" t="s">
        <v>2136</v>
      </c>
      <c r="B24" s="2510"/>
      <c r="C24" s="322" t="s">
        <v>2137</v>
      </c>
      <c r="D24" s="322"/>
      <c r="E24" s="322"/>
      <c r="F24" s="322"/>
      <c r="G24" s="322"/>
      <c r="H24" s="90"/>
      <c r="I24" s="90"/>
      <c r="J24" s="90"/>
      <c r="K24" s="599"/>
    </row>
    <row r="25" spans="1:11" x14ac:dyDescent="0.3">
      <c r="A25" s="171"/>
      <c r="B25" s="171"/>
      <c r="C25" s="171"/>
      <c r="D25" s="171"/>
      <c r="E25" s="171"/>
      <c r="F25" s="171"/>
      <c r="G25" s="171"/>
      <c r="H25" s="171"/>
      <c r="I25" s="171"/>
      <c r="J25" s="171"/>
    </row>
    <row r="27" spans="1:11" x14ac:dyDescent="0.3">
      <c r="B27" s="307"/>
      <c r="C27" s="307"/>
      <c r="D27" s="307"/>
      <c r="E27" s="307"/>
      <c r="F27" s="307"/>
      <c r="G27" s="307"/>
      <c r="H27" s="307"/>
      <c r="I27" s="307"/>
      <c r="J27" s="307"/>
    </row>
    <row r="28" spans="1:11" x14ac:dyDescent="0.3">
      <c r="B28" s="307"/>
      <c r="C28" s="307"/>
      <c r="D28" s="307"/>
      <c r="E28" s="307"/>
      <c r="F28" s="307"/>
      <c r="G28" s="307"/>
      <c r="H28" s="307"/>
      <c r="I28" s="307"/>
      <c r="J28" s="307"/>
    </row>
  </sheetData>
  <mergeCells count="3">
    <mergeCell ref="A21:J21"/>
    <mergeCell ref="A22:J23"/>
    <mergeCell ref="A24:B24"/>
  </mergeCells>
  <hyperlinks>
    <hyperlink ref="A1" location="'Table of content'!A1" display="Back to Table of Content"/>
  </hyperlinks>
  <printOptions horizontalCentered="1"/>
  <pageMargins left="0.22" right="0.17" top="0.75" bottom="0.6" header="0.3" footer="0.3"/>
  <pageSetup paperSize="9" scale="75"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K11"/>
  <sheetViews>
    <sheetView topLeftCell="A7" zoomScaleNormal="100" workbookViewId="0">
      <selection activeCell="N7" sqref="N7"/>
    </sheetView>
  </sheetViews>
  <sheetFormatPr defaultRowHeight="15" x14ac:dyDescent="0.25"/>
  <cols>
    <col min="1" max="1" width="32.7109375" customWidth="1"/>
    <col min="2" max="10" width="12.42578125" customWidth="1"/>
    <col min="11" max="11" width="11.5703125" bestFit="1" customWidth="1"/>
  </cols>
  <sheetData>
    <row r="1" spans="1:11" ht="15.75" x14ac:dyDescent="0.25">
      <c r="A1" s="594" t="s">
        <v>1946</v>
      </c>
      <c r="B1" s="171"/>
      <c r="C1" s="171"/>
      <c r="D1" s="171"/>
      <c r="E1" s="171"/>
      <c r="F1" s="171"/>
      <c r="G1" s="171"/>
      <c r="H1" s="171"/>
      <c r="I1" s="171"/>
      <c r="J1" s="171"/>
    </row>
    <row r="2" spans="1:11" ht="15.75" x14ac:dyDescent="0.25">
      <c r="A2" s="292" t="s">
        <v>3100</v>
      </c>
      <c r="B2" s="600"/>
      <c r="C2" s="601"/>
      <c r="D2" s="601"/>
      <c r="E2" s="600"/>
      <c r="F2" s="600"/>
      <c r="G2" s="600"/>
      <c r="H2" s="600"/>
      <c r="I2" s="600"/>
      <c r="J2" s="602"/>
    </row>
    <row r="3" spans="1:11" ht="15.75" x14ac:dyDescent="0.25">
      <c r="A3" s="2"/>
      <c r="B3" s="7"/>
      <c r="C3" s="7"/>
      <c r="D3" s="122"/>
      <c r="E3" s="2"/>
      <c r="F3" s="2"/>
      <c r="G3" s="2"/>
      <c r="H3" s="2"/>
      <c r="I3" s="2"/>
      <c r="K3" s="603" t="s">
        <v>734</v>
      </c>
    </row>
    <row r="4" spans="1:11" ht="42" customHeight="1" x14ac:dyDescent="0.25">
      <c r="A4" s="57" t="s">
        <v>969</v>
      </c>
      <c r="B4" s="296">
        <v>2015</v>
      </c>
      <c r="C4" s="296">
        <v>2016</v>
      </c>
      <c r="D4" s="296">
        <v>2017</v>
      </c>
      <c r="E4" s="296">
        <v>2018</v>
      </c>
      <c r="F4" s="296">
        <v>2019</v>
      </c>
      <c r="G4" s="296">
        <v>2020</v>
      </c>
      <c r="H4" s="296">
        <v>2021</v>
      </c>
      <c r="I4" s="296">
        <v>2022</v>
      </c>
      <c r="J4" s="296">
        <v>2023</v>
      </c>
      <c r="K4" s="1713">
        <v>2024</v>
      </c>
    </row>
    <row r="5" spans="1:11" ht="42" customHeight="1" x14ac:dyDescent="0.25">
      <c r="A5" s="604" t="s">
        <v>848</v>
      </c>
      <c r="B5" s="1290">
        <v>6333</v>
      </c>
      <c r="C5" s="1290">
        <v>7028</v>
      </c>
      <c r="D5" s="1289">
        <v>7576.16</v>
      </c>
      <c r="E5" s="1289">
        <v>8094</v>
      </c>
      <c r="F5" s="1289">
        <v>10319</v>
      </c>
      <c r="G5" s="1289">
        <v>12626</v>
      </c>
      <c r="H5" s="1289">
        <v>11027.779999999999</v>
      </c>
      <c r="I5" s="1289">
        <v>9456</v>
      </c>
      <c r="J5" s="1289">
        <v>6057</v>
      </c>
      <c r="K5" s="1711">
        <v>384</v>
      </c>
    </row>
    <row r="6" spans="1:11" ht="42" customHeight="1" x14ac:dyDescent="0.25">
      <c r="A6" s="604" t="s">
        <v>970</v>
      </c>
      <c r="B6" s="1288">
        <v>4980</v>
      </c>
      <c r="C6" s="1288">
        <v>4547</v>
      </c>
      <c r="D6" s="1288">
        <v>5588.09</v>
      </c>
      <c r="E6" s="1288">
        <v>5062</v>
      </c>
      <c r="F6" s="1288">
        <v>1552</v>
      </c>
      <c r="G6" s="1288">
        <v>3680</v>
      </c>
      <c r="H6" s="1288">
        <v>1808.92</v>
      </c>
      <c r="I6" s="1288">
        <v>1882</v>
      </c>
      <c r="J6" s="1288">
        <v>2835</v>
      </c>
      <c r="K6" s="1712">
        <v>553</v>
      </c>
    </row>
    <row r="7" spans="1:11" ht="42" customHeight="1" x14ac:dyDescent="0.25">
      <c r="A7" s="604" t="s">
        <v>971</v>
      </c>
      <c r="B7" s="1287">
        <v>1488</v>
      </c>
      <c r="C7" s="741">
        <v>2757</v>
      </c>
      <c r="D7" s="741">
        <v>2090.1</v>
      </c>
      <c r="E7" s="741">
        <v>5009</v>
      </c>
      <c r="F7" s="741">
        <v>9578</v>
      </c>
      <c r="G7" s="741">
        <v>16082</v>
      </c>
      <c r="H7" s="741">
        <v>7102.16</v>
      </c>
      <c r="I7" s="741">
        <v>5248</v>
      </c>
      <c r="J7" s="741">
        <v>5443</v>
      </c>
      <c r="K7" s="1712">
        <v>5359</v>
      </c>
    </row>
    <row r="8" spans="1:11" ht="42" customHeight="1" x14ac:dyDescent="0.25">
      <c r="A8" s="604" t="s">
        <v>972</v>
      </c>
      <c r="B8" s="1290">
        <v>431995</v>
      </c>
      <c r="C8" s="1290">
        <v>428032</v>
      </c>
      <c r="D8" s="1289">
        <v>462430.72000000003</v>
      </c>
      <c r="E8" s="1289">
        <v>522292</v>
      </c>
      <c r="F8" s="1289">
        <v>512908</v>
      </c>
      <c r="G8" s="1289">
        <v>475942</v>
      </c>
      <c r="H8" s="1289">
        <v>477792.81</v>
      </c>
      <c r="I8" s="1289">
        <v>473983</v>
      </c>
      <c r="J8" s="1289">
        <v>525526</v>
      </c>
      <c r="K8" s="1712">
        <v>490597</v>
      </c>
    </row>
    <row r="9" spans="1:11" ht="42" customHeight="1" x14ac:dyDescent="0.25">
      <c r="A9" s="604" t="s">
        <v>973</v>
      </c>
      <c r="B9" s="1288">
        <v>3680</v>
      </c>
      <c r="C9" s="1288">
        <v>2331</v>
      </c>
      <c r="D9" s="1288">
        <v>4511</v>
      </c>
      <c r="E9" s="1288">
        <v>2740</v>
      </c>
      <c r="F9" s="1288">
        <v>2790</v>
      </c>
      <c r="G9" s="1288">
        <v>764</v>
      </c>
      <c r="H9" s="1288">
        <v>3435</v>
      </c>
      <c r="I9" s="1288">
        <v>3504</v>
      </c>
      <c r="J9" s="1288">
        <v>1280</v>
      </c>
      <c r="K9" s="1709">
        <v>1416</v>
      </c>
    </row>
    <row r="10" spans="1:11" ht="42" customHeight="1" x14ac:dyDescent="0.25">
      <c r="A10" s="450" t="s">
        <v>974</v>
      </c>
      <c r="B10" s="974">
        <v>448476</v>
      </c>
      <c r="C10" s="975">
        <v>444695</v>
      </c>
      <c r="D10" s="975">
        <v>482196.07</v>
      </c>
      <c r="E10" s="975">
        <v>543197</v>
      </c>
      <c r="F10" s="975">
        <v>537147</v>
      </c>
      <c r="G10" s="975">
        <v>509094</v>
      </c>
      <c r="H10" s="975">
        <v>501166.67</v>
      </c>
      <c r="I10" s="975">
        <v>494073</v>
      </c>
      <c r="J10" s="975">
        <v>541141</v>
      </c>
      <c r="K10" s="1710">
        <v>498309</v>
      </c>
    </row>
    <row r="11" spans="1:11" ht="42" customHeight="1" x14ac:dyDescent="0.25">
      <c r="A11" s="2541" t="s">
        <v>966</v>
      </c>
      <c r="B11" s="2541"/>
      <c r="C11" s="2541"/>
      <c r="D11" s="2541"/>
      <c r="E11" s="2541"/>
      <c r="F11" s="2541"/>
      <c r="G11" s="2541"/>
      <c r="H11" s="2541"/>
      <c r="I11" s="2541"/>
      <c r="J11" s="2541"/>
    </row>
  </sheetData>
  <mergeCells count="1">
    <mergeCell ref="A11:J11"/>
  </mergeCells>
  <hyperlinks>
    <hyperlink ref="A1" location="'Table of content'!A1" display="Back to Table of Content"/>
  </hyperlinks>
  <printOptions horizontalCentered="1"/>
  <pageMargins left="0.61" right="0.41" top="0.61" bottom="0.75" header="0.3" footer="0.3"/>
  <pageSetup paperSize="9" scale="8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L19"/>
  <sheetViews>
    <sheetView topLeftCell="A10" workbookViewId="0">
      <selection activeCell="M17" sqref="M17"/>
    </sheetView>
  </sheetViews>
  <sheetFormatPr defaultColWidth="9.140625" defaultRowHeight="15.75" x14ac:dyDescent="0.25"/>
  <cols>
    <col min="1" max="1" width="29.5703125" style="171" customWidth="1"/>
    <col min="2" max="2" width="13.85546875" style="171" customWidth="1"/>
    <col min="3" max="11" width="11.7109375" style="171" bestFit="1" customWidth="1"/>
    <col min="12" max="12" width="11.5703125" style="171" customWidth="1"/>
    <col min="13" max="16384" width="9.140625" style="171"/>
  </cols>
  <sheetData>
    <row r="1" spans="1:12" x14ac:dyDescent="0.25">
      <c r="A1" s="594" t="s">
        <v>1946</v>
      </c>
      <c r="L1" s="254"/>
    </row>
    <row r="2" spans="1:12" x14ac:dyDescent="0.25">
      <c r="A2" s="6" t="s">
        <v>2994</v>
      </c>
      <c r="B2" s="6"/>
      <c r="C2" s="6"/>
      <c r="D2" s="6"/>
      <c r="E2" s="6"/>
      <c r="F2" s="6"/>
      <c r="G2" s="6"/>
      <c r="H2" s="292"/>
      <c r="I2" s="292"/>
      <c r="J2" s="292"/>
      <c r="K2" s="2"/>
      <c r="L2" s="254"/>
    </row>
    <row r="3" spans="1:12" x14ac:dyDescent="0.25">
      <c r="A3" s="2"/>
      <c r="B3" s="293"/>
      <c r="C3" s="294"/>
      <c r="D3" s="7"/>
      <c r="E3" s="122"/>
      <c r="F3" s="2"/>
      <c r="G3" s="2"/>
      <c r="H3" s="295"/>
      <c r="I3" s="295"/>
      <c r="J3" s="295"/>
      <c r="K3" s="10" t="s">
        <v>734</v>
      </c>
      <c r="L3" s="254"/>
    </row>
    <row r="4" spans="1:12" ht="71.25" customHeight="1" x14ac:dyDescent="0.25">
      <c r="A4" s="57" t="s">
        <v>1</v>
      </c>
      <c r="B4" s="296">
        <v>2015</v>
      </c>
      <c r="C4" s="296">
        <v>2016</v>
      </c>
      <c r="D4" s="296">
        <v>2017</v>
      </c>
      <c r="E4" s="296">
        <v>2018</v>
      </c>
      <c r="F4" s="296">
        <v>2019</v>
      </c>
      <c r="G4" s="296">
        <v>2020</v>
      </c>
      <c r="H4" s="296">
        <v>2021</v>
      </c>
      <c r="I4" s="296">
        <v>2022</v>
      </c>
      <c r="J4" s="296">
        <v>2023</v>
      </c>
      <c r="K4" s="296">
        <v>2024</v>
      </c>
      <c r="L4" s="254"/>
    </row>
    <row r="5" spans="1:12" ht="57.75" customHeight="1" x14ac:dyDescent="0.25">
      <c r="A5" s="605" t="s">
        <v>2139</v>
      </c>
      <c r="B5" s="739">
        <v>448476</v>
      </c>
      <c r="C5" s="739">
        <v>444695</v>
      </c>
      <c r="D5" s="739">
        <v>482196</v>
      </c>
      <c r="E5" s="739">
        <v>543196</v>
      </c>
      <c r="F5" s="739">
        <v>537147</v>
      </c>
      <c r="G5" s="739">
        <v>509093.73</v>
      </c>
      <c r="H5" s="739">
        <v>501167</v>
      </c>
      <c r="I5" s="976">
        <v>494073</v>
      </c>
      <c r="J5" s="976">
        <v>541141</v>
      </c>
      <c r="K5" s="1714">
        <v>498309</v>
      </c>
      <c r="L5" s="254"/>
    </row>
    <row r="6" spans="1:12" ht="57.75" customHeight="1" x14ac:dyDescent="0.25">
      <c r="A6" s="297" t="s">
        <v>2138</v>
      </c>
      <c r="B6" s="742">
        <v>37979</v>
      </c>
      <c r="C6" s="742">
        <v>38308</v>
      </c>
      <c r="D6" s="742">
        <v>14533</v>
      </c>
      <c r="E6" s="742">
        <v>0</v>
      </c>
      <c r="F6" s="742">
        <v>0</v>
      </c>
      <c r="G6" s="742">
        <v>0</v>
      </c>
      <c r="H6" s="742">
        <v>0</v>
      </c>
      <c r="I6" s="742">
        <v>0</v>
      </c>
      <c r="J6" s="742">
        <v>0</v>
      </c>
      <c r="K6" s="1715">
        <v>0</v>
      </c>
      <c r="L6" s="254"/>
    </row>
    <row r="7" spans="1:12" ht="57.75" customHeight="1" x14ac:dyDescent="0.25">
      <c r="A7" s="298" t="s">
        <v>7</v>
      </c>
      <c r="B7" s="740">
        <v>486455</v>
      </c>
      <c r="C7" s="740">
        <v>483003</v>
      </c>
      <c r="D7" s="740">
        <v>496729</v>
      </c>
      <c r="E7" s="740">
        <v>543196</v>
      </c>
      <c r="F7" s="740">
        <v>537147</v>
      </c>
      <c r="G7" s="740">
        <v>509093.73</v>
      </c>
      <c r="H7" s="740">
        <v>501167</v>
      </c>
      <c r="I7" s="740">
        <v>494073</v>
      </c>
      <c r="J7" s="740">
        <v>541141</v>
      </c>
      <c r="K7" s="1716">
        <v>498309</v>
      </c>
      <c r="L7" s="254"/>
    </row>
    <row r="8" spans="1:12" x14ac:dyDescent="0.25">
      <c r="A8" s="2510" t="s">
        <v>966</v>
      </c>
      <c r="B8" s="2510"/>
      <c r="C8" s="2510"/>
      <c r="D8" s="2510"/>
      <c r="E8" s="2510"/>
      <c r="F8" s="2510"/>
      <c r="G8" s="2510"/>
      <c r="H8" s="2510"/>
      <c r="I8" s="2510"/>
      <c r="J8" s="2510"/>
      <c r="K8" s="2510"/>
      <c r="L8" s="254"/>
    </row>
    <row r="9" spans="1:12" x14ac:dyDescent="0.25">
      <c r="A9" s="299"/>
      <c r="B9" s="300"/>
      <c r="C9" s="300"/>
      <c r="D9" s="300"/>
      <c r="E9" s="300"/>
      <c r="F9" s="300"/>
      <c r="G9" s="300"/>
      <c r="H9" s="300"/>
      <c r="I9" s="300"/>
      <c r="J9" s="300"/>
      <c r="K9" s="300"/>
      <c r="L9" s="254"/>
    </row>
    <row r="10" spans="1:12" x14ac:dyDescent="0.25">
      <c r="A10" s="594" t="s">
        <v>1946</v>
      </c>
      <c r="B10" s="300"/>
      <c r="C10" s="300"/>
      <c r="D10" s="300"/>
      <c r="E10" s="300"/>
      <c r="F10" s="300"/>
      <c r="G10" s="300"/>
      <c r="H10" s="300"/>
      <c r="I10" s="300"/>
      <c r="J10" s="300"/>
      <c r="K10" s="300"/>
      <c r="L10" s="254"/>
    </row>
    <row r="11" spans="1:12" x14ac:dyDescent="0.25">
      <c r="A11" s="301" t="s">
        <v>2995</v>
      </c>
      <c r="B11" s="300"/>
      <c r="C11" s="300"/>
      <c r="D11" s="300"/>
      <c r="E11" s="300"/>
      <c r="F11" s="300"/>
      <c r="G11" s="300"/>
      <c r="H11" s="300"/>
      <c r="I11" s="300"/>
      <c r="J11" s="300"/>
      <c r="K11" s="300"/>
      <c r="L11" s="254"/>
    </row>
    <row r="12" spans="1:12" ht="12.75" customHeight="1" x14ac:dyDescent="0.25">
      <c r="A12" s="2"/>
      <c r="B12" s="294"/>
      <c r="C12" s="294"/>
      <c r="D12" s="302"/>
      <c r="E12" s="302"/>
      <c r="F12" s="294"/>
      <c r="G12" s="294"/>
      <c r="H12" s="302"/>
      <c r="I12" s="302"/>
      <c r="J12" s="302"/>
      <c r="K12" s="294"/>
      <c r="L12" s="254"/>
    </row>
    <row r="13" spans="1:12" ht="47.25" customHeight="1" x14ac:dyDescent="0.25">
      <c r="A13" s="2562" t="s">
        <v>975</v>
      </c>
      <c r="B13" s="2562"/>
      <c r="C13" s="2562"/>
      <c r="D13" s="2562" t="s">
        <v>976</v>
      </c>
      <c r="E13" s="2562"/>
      <c r="F13" s="2562"/>
      <c r="G13" s="2562" t="s">
        <v>977</v>
      </c>
      <c r="H13" s="2562"/>
      <c r="I13" s="2562"/>
      <c r="J13" s="2304" t="s">
        <v>978</v>
      </c>
      <c r="K13" s="2304"/>
      <c r="L13" s="871"/>
    </row>
    <row r="14" spans="1:12" ht="29.25" customHeight="1" x14ac:dyDescent="0.25">
      <c r="A14" s="2542" t="s">
        <v>979</v>
      </c>
      <c r="B14" s="2542"/>
      <c r="C14" s="2542"/>
      <c r="D14" s="2557">
        <v>1991</v>
      </c>
      <c r="E14" s="2558"/>
      <c r="F14" s="2559"/>
      <c r="G14" s="2557" t="s">
        <v>980</v>
      </c>
      <c r="H14" s="2558"/>
      <c r="I14" s="2559"/>
      <c r="J14" s="2560">
        <v>6900</v>
      </c>
      <c r="K14" s="2561"/>
      <c r="L14" s="254"/>
    </row>
    <row r="15" spans="1:12" ht="29.25" customHeight="1" x14ac:dyDescent="0.25">
      <c r="A15" s="2542" t="s">
        <v>981</v>
      </c>
      <c r="B15" s="2542"/>
      <c r="C15" s="2542"/>
      <c r="D15" s="2543">
        <v>1992</v>
      </c>
      <c r="E15" s="2544"/>
      <c r="F15" s="2545"/>
      <c r="G15" s="2543" t="s">
        <v>982</v>
      </c>
      <c r="H15" s="2544"/>
      <c r="I15" s="2545"/>
      <c r="J15" s="2546">
        <v>8700</v>
      </c>
      <c r="K15" s="2547"/>
      <c r="L15" s="254"/>
    </row>
    <row r="16" spans="1:12" ht="29.25" customHeight="1" x14ac:dyDescent="0.25">
      <c r="A16" s="2542" t="s">
        <v>983</v>
      </c>
      <c r="B16" s="2542"/>
      <c r="C16" s="2542"/>
      <c r="D16" s="2543">
        <v>2000</v>
      </c>
      <c r="E16" s="2544"/>
      <c r="F16" s="2545"/>
      <c r="G16" s="2543" t="s">
        <v>984</v>
      </c>
      <c r="H16" s="2544"/>
      <c r="I16" s="2545"/>
      <c r="J16" s="2546">
        <v>6500</v>
      </c>
      <c r="K16" s="2547"/>
      <c r="L16" s="254"/>
    </row>
    <row r="17" spans="1:12" ht="29.25" customHeight="1" x14ac:dyDescent="0.25">
      <c r="A17" s="2548" t="s">
        <v>985</v>
      </c>
      <c r="B17" s="2549"/>
      <c r="C17" s="2550"/>
      <c r="D17" s="2543">
        <v>2005</v>
      </c>
      <c r="E17" s="2544"/>
      <c r="F17" s="2545"/>
      <c r="G17" s="2543" t="s">
        <v>986</v>
      </c>
      <c r="H17" s="2544"/>
      <c r="I17" s="2545"/>
      <c r="J17" s="2546">
        <v>4500</v>
      </c>
      <c r="K17" s="2547"/>
      <c r="L17" s="254"/>
    </row>
    <row r="18" spans="1:12" ht="29.25" customHeight="1" x14ac:dyDescent="0.25">
      <c r="A18" s="2551" t="s">
        <v>987</v>
      </c>
      <c r="B18" s="2551"/>
      <c r="C18" s="2551"/>
      <c r="D18" s="2552">
        <v>2011</v>
      </c>
      <c r="E18" s="2553"/>
      <c r="F18" s="2554"/>
      <c r="G18" s="2552" t="s">
        <v>988</v>
      </c>
      <c r="H18" s="2553"/>
      <c r="I18" s="2554"/>
      <c r="J18" s="2555">
        <v>10500</v>
      </c>
      <c r="K18" s="2556"/>
      <c r="L18" s="254"/>
    </row>
    <row r="19" spans="1:12" x14ac:dyDescent="0.25">
      <c r="A19" s="2541" t="s">
        <v>966</v>
      </c>
      <c r="B19" s="2541"/>
      <c r="C19" s="2541"/>
      <c r="D19" s="2541"/>
      <c r="E19" s="2541"/>
      <c r="F19" s="2541"/>
      <c r="G19" s="2541"/>
      <c r="H19" s="2541"/>
      <c r="I19" s="2541"/>
      <c r="J19" s="2541"/>
      <c r="K19" s="2541"/>
      <c r="L19" s="254"/>
    </row>
  </sheetData>
  <mergeCells count="26">
    <mergeCell ref="A8:K8"/>
    <mergeCell ref="A13:C13"/>
    <mergeCell ref="D13:F13"/>
    <mergeCell ref="G13:I13"/>
    <mergeCell ref="J13:K13"/>
    <mergeCell ref="A14:C14"/>
    <mergeCell ref="D14:F14"/>
    <mergeCell ref="G14:I14"/>
    <mergeCell ref="J14:K14"/>
    <mergeCell ref="A15:C15"/>
    <mergeCell ref="D15:F15"/>
    <mergeCell ref="G15:I15"/>
    <mergeCell ref="J15:K15"/>
    <mergeCell ref="A16:C16"/>
    <mergeCell ref="D16:F16"/>
    <mergeCell ref="G16:I16"/>
    <mergeCell ref="J16:K16"/>
    <mergeCell ref="A19:K19"/>
    <mergeCell ref="A17:C17"/>
    <mergeCell ref="D17:F17"/>
    <mergeCell ref="G17:I17"/>
    <mergeCell ref="J17:K17"/>
    <mergeCell ref="A18:C18"/>
    <mergeCell ref="D18:F18"/>
    <mergeCell ref="G18:I18"/>
    <mergeCell ref="J18:K18"/>
  </mergeCells>
  <hyperlinks>
    <hyperlink ref="A1" location="'Table of content'!A1" display="Back to Table of Content"/>
    <hyperlink ref="A10" location="'Table of content'!A1" display="Back to Table of Content"/>
  </hyperlinks>
  <printOptions horizontalCentered="1"/>
  <pageMargins left="0.54" right="0.19" top="0.49" bottom="0.38" header="0.3" footer="0.3"/>
  <pageSetup paperSize="9" scale="85"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L10"/>
  <sheetViews>
    <sheetView workbookViewId="0">
      <selection activeCell="L11" sqref="L11"/>
    </sheetView>
  </sheetViews>
  <sheetFormatPr defaultRowHeight="15" x14ac:dyDescent="0.25"/>
  <cols>
    <col min="2" max="2" width="29.42578125" customWidth="1"/>
    <col min="3" max="8" width="11" customWidth="1"/>
    <col min="9" max="9" width="14" customWidth="1"/>
    <col min="10" max="11" width="11" customWidth="1"/>
    <col min="12" max="12" width="12" customWidth="1"/>
  </cols>
  <sheetData>
    <row r="1" spans="1:12" ht="15.75" x14ac:dyDescent="0.25">
      <c r="A1" s="594" t="s">
        <v>1946</v>
      </c>
      <c r="B1" s="171"/>
      <c r="C1" s="171"/>
      <c r="D1" s="171"/>
      <c r="E1" s="171"/>
      <c r="F1" s="171"/>
      <c r="G1" s="171"/>
      <c r="H1" s="171"/>
      <c r="I1" s="171"/>
      <c r="J1" s="171"/>
      <c r="K1" s="171"/>
    </row>
    <row r="2" spans="1:12" ht="15.75" x14ac:dyDescent="0.25">
      <c r="A2" s="21" t="s">
        <v>3099</v>
      </c>
      <c r="B2" s="21"/>
      <c r="C2" s="117"/>
      <c r="D2" s="21"/>
      <c r="E2" s="117"/>
      <c r="F2" s="90"/>
      <c r="G2" s="90"/>
      <c r="H2" s="90"/>
      <c r="I2" s="90"/>
      <c r="J2" s="90"/>
      <c r="K2" s="90"/>
    </row>
    <row r="3" spans="1:12" ht="15.75" x14ac:dyDescent="0.25">
      <c r="A3" s="90"/>
      <c r="B3" s="90"/>
      <c r="C3" s="90"/>
      <c r="D3" s="90"/>
      <c r="E3" s="90"/>
      <c r="F3" s="90"/>
      <c r="G3" s="90"/>
      <c r="H3" s="90"/>
      <c r="I3" s="90"/>
      <c r="J3" s="90"/>
      <c r="K3" s="508"/>
      <c r="L3" s="508" t="s">
        <v>734</v>
      </c>
    </row>
    <row r="4" spans="1:12" ht="53.25" customHeight="1" x14ac:dyDescent="0.25">
      <c r="A4" s="2563" t="s">
        <v>989</v>
      </c>
      <c r="B4" s="2564"/>
      <c r="C4" s="337">
        <v>2015</v>
      </c>
      <c r="D4" s="337">
        <v>2016</v>
      </c>
      <c r="E4" s="337">
        <v>2017</v>
      </c>
      <c r="F4" s="303">
        <v>2018</v>
      </c>
      <c r="G4" s="303">
        <v>2019</v>
      </c>
      <c r="H4" s="334">
        <v>2020</v>
      </c>
      <c r="I4" s="334" t="s">
        <v>2897</v>
      </c>
      <c r="J4" s="334" t="s">
        <v>2679</v>
      </c>
      <c r="K4" s="334">
        <v>2023</v>
      </c>
      <c r="L4" s="1876">
        <v>2024</v>
      </c>
    </row>
    <row r="5" spans="1:12" ht="74.25" customHeight="1" x14ac:dyDescent="0.25">
      <c r="A5" s="580">
        <v>282</v>
      </c>
      <c r="B5" s="527" t="s">
        <v>990</v>
      </c>
      <c r="C5" s="743">
        <v>23874</v>
      </c>
      <c r="D5" s="743">
        <v>14531</v>
      </c>
      <c r="E5" s="743">
        <v>3090</v>
      </c>
      <c r="F5" s="743">
        <f>3091454/1000</f>
        <v>3091.4540000000002</v>
      </c>
      <c r="G5" s="743">
        <v>6937</v>
      </c>
      <c r="H5" s="743">
        <v>35342.885999999999</v>
      </c>
      <c r="I5" s="743">
        <v>61389.499000000003</v>
      </c>
      <c r="J5" s="743">
        <v>63979.654000000002</v>
      </c>
      <c r="K5" s="743">
        <v>54942.154000000002</v>
      </c>
      <c r="L5" s="743">
        <v>43481.553</v>
      </c>
    </row>
    <row r="6" spans="1:12" ht="74.25" customHeight="1" x14ac:dyDescent="0.25">
      <c r="A6" s="580">
        <v>288</v>
      </c>
      <c r="B6" s="527" t="s">
        <v>991</v>
      </c>
      <c r="C6" s="743">
        <v>1987</v>
      </c>
      <c r="D6" s="743">
        <v>1460</v>
      </c>
      <c r="E6" s="743">
        <v>113</v>
      </c>
      <c r="F6" s="743">
        <f>34620/1000</f>
        <v>34.619999999999997</v>
      </c>
      <c r="G6" s="743">
        <v>819</v>
      </c>
      <c r="H6" s="743">
        <v>3573.2469999999998</v>
      </c>
      <c r="I6" s="743">
        <v>5300.5720000000001</v>
      </c>
      <c r="J6" s="743">
        <v>5520.77</v>
      </c>
      <c r="K6" s="743">
        <v>3977.0650000000001</v>
      </c>
      <c r="L6" s="743">
        <v>4407</v>
      </c>
    </row>
    <row r="7" spans="1:12" ht="74.25" customHeight="1" x14ac:dyDescent="0.25">
      <c r="A7" s="580">
        <v>289</v>
      </c>
      <c r="B7" s="527" t="s">
        <v>992</v>
      </c>
      <c r="C7" s="743">
        <v>0</v>
      </c>
      <c r="D7" s="743">
        <v>1</v>
      </c>
      <c r="E7" s="743">
        <v>0</v>
      </c>
      <c r="F7" s="743">
        <f>71/1000</f>
        <v>7.0999999999999994E-2</v>
      </c>
      <c r="G7" s="743">
        <f>98/1000</f>
        <v>9.8000000000000004E-2</v>
      </c>
      <c r="H7" s="743">
        <v>0.10299999999999999</v>
      </c>
      <c r="I7" s="743">
        <v>0.151</v>
      </c>
      <c r="J7" s="743">
        <v>0.32</v>
      </c>
      <c r="K7" s="743">
        <v>4.3999999999999997E-2</v>
      </c>
      <c r="L7" s="743">
        <v>0</v>
      </c>
    </row>
    <row r="8" spans="1:12" ht="74.25" customHeight="1" x14ac:dyDescent="0.25">
      <c r="A8" s="490">
        <v>579</v>
      </c>
      <c r="B8" s="526" t="s">
        <v>993</v>
      </c>
      <c r="C8" s="744">
        <v>1557</v>
      </c>
      <c r="D8" s="744">
        <v>1318</v>
      </c>
      <c r="E8" s="744">
        <v>1741</v>
      </c>
      <c r="F8" s="744">
        <f>1676465/1000</f>
        <v>1676.4649999999999</v>
      </c>
      <c r="G8" s="744">
        <v>1750</v>
      </c>
      <c r="H8" s="744">
        <v>1466.6320000000001</v>
      </c>
      <c r="I8" s="744">
        <v>1475.3330000000001</v>
      </c>
      <c r="J8" s="744">
        <v>1595.0129999999999</v>
      </c>
      <c r="K8" s="744">
        <v>1933.606</v>
      </c>
      <c r="L8" s="744">
        <v>2227</v>
      </c>
    </row>
    <row r="9" spans="1:12" x14ac:dyDescent="0.25">
      <c r="A9" s="91"/>
      <c r="B9" s="91"/>
      <c r="C9" s="91"/>
      <c r="D9" s="91"/>
      <c r="E9" s="91"/>
      <c r="F9" s="91"/>
      <c r="G9" s="91"/>
      <c r="H9" s="91"/>
      <c r="I9" s="91"/>
      <c r="J9" s="91"/>
      <c r="K9" s="91"/>
    </row>
    <row r="10" spans="1:12" ht="18" x14ac:dyDescent="0.25">
      <c r="A10" s="182" t="s">
        <v>2899</v>
      </c>
    </row>
  </sheetData>
  <mergeCells count="1">
    <mergeCell ref="A4:B4"/>
  </mergeCells>
  <hyperlinks>
    <hyperlink ref="A1" location="'Table of content'!A1" display="Back to Table of Content"/>
  </hyperlinks>
  <pageMargins left="0.35" right="0.19" top="0.75" bottom="0.75" header="0.3" footer="0.3"/>
  <pageSetup paperSize="9" scale="90"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59"/>
  <sheetViews>
    <sheetView workbookViewId="0">
      <selection activeCell="C63" sqref="C63"/>
    </sheetView>
  </sheetViews>
  <sheetFormatPr defaultColWidth="9.140625" defaultRowHeight="17.25" x14ac:dyDescent="0.3"/>
  <cols>
    <col min="1" max="1" width="15.85546875" style="264" customWidth="1"/>
    <col min="2" max="2" width="34.85546875" style="264" customWidth="1"/>
    <col min="3" max="3" width="24.5703125" style="264" customWidth="1"/>
    <col min="4" max="4" width="41.28515625" style="264" customWidth="1"/>
    <col min="5" max="5" width="51.5703125" style="264" customWidth="1"/>
    <col min="6" max="6" width="23.5703125" style="264" customWidth="1"/>
    <col min="7" max="7" width="28.140625" style="264" customWidth="1"/>
    <col min="8" max="16384" width="9.140625" style="264"/>
  </cols>
  <sheetData>
    <row r="1" spans="1:8" s="183" customFormat="1" ht="16.5" x14ac:dyDescent="0.25">
      <c r="A1" s="594" t="s">
        <v>1946</v>
      </c>
      <c r="B1" s="171"/>
      <c r="C1" s="171"/>
      <c r="D1" s="171"/>
      <c r="E1" s="171"/>
      <c r="F1" s="171"/>
      <c r="G1" s="171"/>
      <c r="H1" s="609"/>
    </row>
    <row r="2" spans="1:8" x14ac:dyDescent="0.3">
      <c r="A2" s="2565" t="s">
        <v>2997</v>
      </c>
      <c r="B2" s="2565"/>
      <c r="C2" s="2565"/>
      <c r="D2" s="2565"/>
      <c r="E2" s="2565"/>
      <c r="F2" s="2565"/>
      <c r="G2" s="2565"/>
      <c r="H2" s="609"/>
    </row>
    <row r="3" spans="1:8" ht="9.75" customHeight="1" x14ac:dyDescent="0.3">
      <c r="A3" s="90"/>
      <c r="B3" s="90"/>
      <c r="C3" s="90"/>
      <c r="D3" s="90"/>
      <c r="E3" s="90"/>
      <c r="F3" s="90"/>
      <c r="G3" s="90"/>
      <c r="H3" s="609"/>
    </row>
    <row r="4" spans="1:8" ht="45.75" customHeight="1" x14ac:dyDescent="0.3">
      <c r="A4" s="337" t="s">
        <v>16</v>
      </c>
      <c r="B4" s="337" t="s">
        <v>1007</v>
      </c>
      <c r="C4" s="337" t="s">
        <v>146</v>
      </c>
      <c r="D4" s="337" t="s">
        <v>1008</v>
      </c>
      <c r="E4" s="606" t="s">
        <v>1009</v>
      </c>
      <c r="F4" s="336" t="s">
        <v>1010</v>
      </c>
      <c r="G4" s="607" t="s">
        <v>1011</v>
      </c>
      <c r="H4" s="609"/>
    </row>
    <row r="5" spans="1:8" x14ac:dyDescent="0.3">
      <c r="A5" s="114">
        <v>1992</v>
      </c>
      <c r="B5" s="608" t="s">
        <v>1013</v>
      </c>
      <c r="C5" s="608" t="s">
        <v>1014</v>
      </c>
      <c r="D5" s="608" t="s">
        <v>1012</v>
      </c>
      <c r="E5" s="608" t="s">
        <v>1015</v>
      </c>
      <c r="F5" s="745">
        <v>93</v>
      </c>
      <c r="G5" s="745">
        <v>1003.6</v>
      </c>
      <c r="H5" s="609"/>
    </row>
    <row r="6" spans="1:8" x14ac:dyDescent="0.3">
      <c r="A6" s="114">
        <v>1993</v>
      </c>
      <c r="B6" s="608" t="s">
        <v>1016</v>
      </c>
      <c r="C6" s="608" t="s">
        <v>1017</v>
      </c>
      <c r="D6" s="608" t="s">
        <v>1012</v>
      </c>
      <c r="E6" s="608" t="s">
        <v>1018</v>
      </c>
      <c r="F6" s="745">
        <v>114</v>
      </c>
      <c r="G6" s="745">
        <v>1004.4</v>
      </c>
      <c r="H6" s="609"/>
    </row>
    <row r="7" spans="1:8" x14ac:dyDescent="0.3">
      <c r="A7" s="114">
        <v>1993</v>
      </c>
      <c r="B7" s="608" t="s">
        <v>1019</v>
      </c>
      <c r="C7" s="608" t="s">
        <v>1020</v>
      </c>
      <c r="D7" s="608" t="s">
        <v>1012</v>
      </c>
      <c r="E7" s="608" t="s">
        <v>1021</v>
      </c>
      <c r="F7" s="745">
        <v>124</v>
      </c>
      <c r="G7" s="745">
        <v>994.8</v>
      </c>
      <c r="H7" s="609"/>
    </row>
    <row r="8" spans="1:8" x14ac:dyDescent="0.3">
      <c r="A8" s="114">
        <v>1994</v>
      </c>
      <c r="B8" s="608" t="s">
        <v>1022</v>
      </c>
      <c r="C8" s="608" t="s">
        <v>1023</v>
      </c>
      <c r="D8" s="608" t="s">
        <v>1024</v>
      </c>
      <c r="E8" s="608" t="s">
        <v>1025</v>
      </c>
      <c r="F8" s="745">
        <v>216</v>
      </c>
      <c r="G8" s="745">
        <v>984</v>
      </c>
      <c r="H8" s="609"/>
    </row>
    <row r="9" spans="1:8" x14ac:dyDescent="0.3">
      <c r="A9" s="114">
        <v>1995</v>
      </c>
      <c r="B9" s="608" t="s">
        <v>1026</v>
      </c>
      <c r="C9" s="608" t="s">
        <v>1027</v>
      </c>
      <c r="D9" s="608" t="s">
        <v>1028</v>
      </c>
      <c r="E9" s="608" t="s">
        <v>1029</v>
      </c>
      <c r="F9" s="745">
        <v>79</v>
      </c>
      <c r="G9" s="745">
        <v>1009.9</v>
      </c>
      <c r="H9" s="609"/>
    </row>
    <row r="10" spans="1:8" x14ac:dyDescent="0.3">
      <c r="A10" s="114">
        <v>1995</v>
      </c>
      <c r="B10" s="608" t="s">
        <v>1030</v>
      </c>
      <c r="C10" s="608" t="s">
        <v>1031</v>
      </c>
      <c r="D10" s="608" t="s">
        <v>1028</v>
      </c>
      <c r="E10" s="608" t="s">
        <v>1032</v>
      </c>
      <c r="F10" s="745">
        <v>109</v>
      </c>
      <c r="G10" s="745">
        <v>993.8</v>
      </c>
      <c r="H10" s="609"/>
    </row>
    <row r="11" spans="1:8" x14ac:dyDescent="0.3">
      <c r="A11" s="114">
        <v>1995</v>
      </c>
      <c r="B11" s="608" t="s">
        <v>1033</v>
      </c>
      <c r="C11" s="608" t="s">
        <v>1034</v>
      </c>
      <c r="D11" s="608" t="s">
        <v>1012</v>
      </c>
      <c r="E11" s="608" t="s">
        <v>1035</v>
      </c>
      <c r="F11" s="745">
        <v>153</v>
      </c>
      <c r="G11" s="745">
        <v>989.2</v>
      </c>
      <c r="H11" s="609"/>
    </row>
    <row r="12" spans="1:8" x14ac:dyDescent="0.3">
      <c r="A12" s="114">
        <v>1995</v>
      </c>
      <c r="B12" s="608" t="s">
        <v>1036</v>
      </c>
      <c r="C12" s="608" t="s">
        <v>1037</v>
      </c>
      <c r="D12" s="608" t="s">
        <v>1038</v>
      </c>
      <c r="E12" s="608" t="s">
        <v>1039</v>
      </c>
      <c r="F12" s="745">
        <v>116</v>
      </c>
      <c r="G12" s="745">
        <v>1004.8</v>
      </c>
      <c r="H12" s="609"/>
    </row>
    <row r="13" spans="1:8" x14ac:dyDescent="0.3">
      <c r="A13" s="114">
        <v>1996</v>
      </c>
      <c r="B13" s="608" t="s">
        <v>1040</v>
      </c>
      <c r="C13" s="608" t="s">
        <v>1041</v>
      </c>
      <c r="D13" s="608" t="s">
        <v>1024</v>
      </c>
      <c r="E13" s="608" t="s">
        <v>1042</v>
      </c>
      <c r="F13" s="745">
        <v>87</v>
      </c>
      <c r="G13" s="745">
        <v>1008.7</v>
      </c>
      <c r="H13" s="609"/>
    </row>
    <row r="14" spans="1:8" x14ac:dyDescent="0.3">
      <c r="A14" s="114">
        <v>1996</v>
      </c>
      <c r="B14" s="608" t="s">
        <v>1043</v>
      </c>
      <c r="C14" s="608" t="s">
        <v>1044</v>
      </c>
      <c r="D14" s="608" t="s">
        <v>1045</v>
      </c>
      <c r="E14" s="608" t="s">
        <v>1046</v>
      </c>
      <c r="F14" s="745">
        <v>162</v>
      </c>
      <c r="G14" s="745">
        <v>1009</v>
      </c>
      <c r="H14" s="609"/>
    </row>
    <row r="15" spans="1:8" x14ac:dyDescent="0.3">
      <c r="A15" s="114">
        <v>1996</v>
      </c>
      <c r="B15" s="608" t="s">
        <v>1047</v>
      </c>
      <c r="C15" s="608" t="s">
        <v>1048</v>
      </c>
      <c r="D15" s="608" t="s">
        <v>1012</v>
      </c>
      <c r="E15" s="608" t="s">
        <v>1049</v>
      </c>
      <c r="F15" s="745" t="s">
        <v>1050</v>
      </c>
      <c r="G15" s="745">
        <v>1010.2</v>
      </c>
      <c r="H15" s="609"/>
    </row>
    <row r="16" spans="1:8" x14ac:dyDescent="0.3">
      <c r="A16" s="114">
        <v>1996</v>
      </c>
      <c r="B16" s="608" t="s">
        <v>1051</v>
      </c>
      <c r="C16" s="608" t="s">
        <v>1052</v>
      </c>
      <c r="D16" s="608" t="s">
        <v>1028</v>
      </c>
      <c r="E16" s="608" t="s">
        <v>1053</v>
      </c>
      <c r="F16" s="745">
        <v>82</v>
      </c>
      <c r="G16" s="745">
        <v>1007.3</v>
      </c>
      <c r="H16" s="609"/>
    </row>
    <row r="17" spans="1:8" x14ac:dyDescent="0.3">
      <c r="A17" s="114">
        <v>1996</v>
      </c>
      <c r="B17" s="608" t="s">
        <v>1054</v>
      </c>
      <c r="C17" s="608" t="s">
        <v>1055</v>
      </c>
      <c r="D17" s="608" t="s">
        <v>1024</v>
      </c>
      <c r="E17" s="608" t="s">
        <v>1056</v>
      </c>
      <c r="F17" s="745">
        <v>109</v>
      </c>
      <c r="G17" s="745">
        <v>1010.9</v>
      </c>
      <c r="H17" s="609"/>
    </row>
    <row r="18" spans="1:8" x14ac:dyDescent="0.3">
      <c r="A18" s="114">
        <v>1996</v>
      </c>
      <c r="B18" s="608" t="s">
        <v>1057</v>
      </c>
      <c r="C18" s="608" t="s">
        <v>1058</v>
      </c>
      <c r="D18" s="608" t="s">
        <v>1024</v>
      </c>
      <c r="E18" s="608" t="s">
        <v>1059</v>
      </c>
      <c r="F18" s="745">
        <v>170</v>
      </c>
      <c r="G18" s="745">
        <v>997.8</v>
      </c>
      <c r="H18" s="609"/>
    </row>
    <row r="19" spans="1:8" x14ac:dyDescent="0.3">
      <c r="A19" s="114">
        <v>1998</v>
      </c>
      <c r="B19" s="608" t="s">
        <v>1060</v>
      </c>
      <c r="C19" s="608" t="s">
        <v>1061</v>
      </c>
      <c r="D19" s="608" t="s">
        <v>1012</v>
      </c>
      <c r="E19" s="608" t="s">
        <v>1062</v>
      </c>
      <c r="F19" s="745">
        <v>121</v>
      </c>
      <c r="G19" s="745">
        <v>985.8</v>
      </c>
      <c r="H19" s="609"/>
    </row>
    <row r="20" spans="1:8" x14ac:dyDescent="0.3">
      <c r="A20" s="114">
        <v>1999</v>
      </c>
      <c r="B20" s="608" t="s">
        <v>1063</v>
      </c>
      <c r="C20" s="608" t="s">
        <v>1064</v>
      </c>
      <c r="D20" s="608" t="s">
        <v>1024</v>
      </c>
      <c r="E20" s="608" t="s">
        <v>1065</v>
      </c>
      <c r="F20" s="745">
        <v>173</v>
      </c>
      <c r="G20" s="745">
        <v>974.3</v>
      </c>
      <c r="H20" s="609"/>
    </row>
    <row r="21" spans="1:8" x14ac:dyDescent="0.3">
      <c r="A21" s="114">
        <v>2000</v>
      </c>
      <c r="B21" s="608" t="s">
        <v>1066</v>
      </c>
      <c r="C21" s="608" t="s">
        <v>1067</v>
      </c>
      <c r="D21" s="608" t="s">
        <v>1024</v>
      </c>
      <c r="E21" s="608" t="s">
        <v>1068</v>
      </c>
      <c r="F21" s="745">
        <v>134</v>
      </c>
      <c r="G21" s="745">
        <v>1003.8</v>
      </c>
      <c r="H21" s="609"/>
    </row>
    <row r="22" spans="1:8" x14ac:dyDescent="0.3">
      <c r="A22" s="114">
        <v>2000</v>
      </c>
      <c r="B22" s="608" t="s">
        <v>1069</v>
      </c>
      <c r="C22" s="608" t="s">
        <v>1070</v>
      </c>
      <c r="D22" s="608" t="s">
        <v>1038</v>
      </c>
      <c r="E22" s="608" t="s">
        <v>1071</v>
      </c>
      <c r="F22" s="745">
        <v>137</v>
      </c>
      <c r="G22" s="745">
        <v>1006.3</v>
      </c>
      <c r="H22" s="609"/>
    </row>
    <row r="23" spans="1:8" x14ac:dyDescent="0.3">
      <c r="A23" s="114">
        <v>2001</v>
      </c>
      <c r="B23" s="608" t="s">
        <v>1072</v>
      </c>
      <c r="C23" s="608" t="s">
        <v>1073</v>
      </c>
      <c r="D23" s="608" t="s">
        <v>1024</v>
      </c>
      <c r="E23" s="608" t="s">
        <v>1074</v>
      </c>
      <c r="F23" s="745">
        <v>82</v>
      </c>
      <c r="G23" s="745" t="s">
        <v>1050</v>
      </c>
      <c r="H23" s="609"/>
    </row>
    <row r="24" spans="1:8" x14ac:dyDescent="0.3">
      <c r="A24" s="114">
        <v>2001</v>
      </c>
      <c r="B24" s="608" t="s">
        <v>1075</v>
      </c>
      <c r="C24" s="608" t="s">
        <v>1076</v>
      </c>
      <c r="D24" s="608" t="s">
        <v>1028</v>
      </c>
      <c r="E24" s="608" t="s">
        <v>1077</v>
      </c>
      <c r="F24" s="745">
        <v>140</v>
      </c>
      <c r="G24" s="745" t="s">
        <v>1050</v>
      </c>
      <c r="H24" s="609"/>
    </row>
    <row r="25" spans="1:8" x14ac:dyDescent="0.3">
      <c r="A25" s="114">
        <v>2002</v>
      </c>
      <c r="B25" s="608" t="s">
        <v>1078</v>
      </c>
      <c r="C25" s="608" t="s">
        <v>1079</v>
      </c>
      <c r="D25" s="608" t="s">
        <v>1080</v>
      </c>
      <c r="E25" s="608" t="s">
        <v>1081</v>
      </c>
      <c r="F25" s="745">
        <v>228</v>
      </c>
      <c r="G25" s="745">
        <v>988.3</v>
      </c>
      <c r="H25" s="609"/>
    </row>
    <row r="26" spans="1:8" x14ac:dyDescent="0.3">
      <c r="A26" s="114">
        <v>2002</v>
      </c>
      <c r="B26" s="608" t="s">
        <v>1082</v>
      </c>
      <c r="C26" s="608" t="s">
        <v>1083</v>
      </c>
      <c r="D26" s="608" t="s">
        <v>1024</v>
      </c>
      <c r="E26" s="608" t="s">
        <v>1084</v>
      </c>
      <c r="F26" s="745">
        <v>100</v>
      </c>
      <c r="G26" s="745">
        <v>1005.7</v>
      </c>
      <c r="H26" s="609"/>
    </row>
    <row r="27" spans="1:8" x14ac:dyDescent="0.3">
      <c r="A27" s="114">
        <v>2002</v>
      </c>
      <c r="B27" s="608" t="s">
        <v>1085</v>
      </c>
      <c r="C27" s="608" t="s">
        <v>1086</v>
      </c>
      <c r="D27" s="608" t="s">
        <v>1038</v>
      </c>
      <c r="E27" s="608" t="s">
        <v>1087</v>
      </c>
      <c r="F27" s="745">
        <v>97</v>
      </c>
      <c r="G27" s="745">
        <v>1012.9</v>
      </c>
      <c r="H27" s="609"/>
    </row>
    <row r="28" spans="1:8" x14ac:dyDescent="0.3">
      <c r="A28" s="114">
        <v>2002</v>
      </c>
      <c r="B28" s="608" t="s">
        <v>1088</v>
      </c>
      <c r="C28" s="608" t="s">
        <v>1089</v>
      </c>
      <c r="D28" s="608" t="s">
        <v>1012</v>
      </c>
      <c r="E28" s="608" t="s">
        <v>1090</v>
      </c>
      <c r="F28" s="745">
        <v>79</v>
      </c>
      <c r="G28" s="745">
        <v>1002.8</v>
      </c>
      <c r="H28" s="609"/>
    </row>
    <row r="29" spans="1:8" x14ac:dyDescent="0.3">
      <c r="A29" s="114">
        <v>2003</v>
      </c>
      <c r="B29" s="608" t="s">
        <v>1091</v>
      </c>
      <c r="C29" s="608" t="s">
        <v>1092</v>
      </c>
      <c r="D29" s="608" t="s">
        <v>1012</v>
      </c>
      <c r="E29" s="608" t="s">
        <v>1093</v>
      </c>
      <c r="F29" s="745">
        <v>143</v>
      </c>
      <c r="G29" s="745">
        <v>986.3</v>
      </c>
      <c r="H29" s="609"/>
    </row>
    <row r="30" spans="1:8" x14ac:dyDescent="0.3">
      <c r="A30" s="114">
        <v>2003</v>
      </c>
      <c r="B30" s="608" t="s">
        <v>1094</v>
      </c>
      <c r="C30" s="608" t="s">
        <v>1095</v>
      </c>
      <c r="D30" s="608" t="s">
        <v>1012</v>
      </c>
      <c r="E30" s="608" t="s">
        <v>1096</v>
      </c>
      <c r="F30" s="745">
        <v>112</v>
      </c>
      <c r="G30" s="745">
        <v>1007.9</v>
      </c>
      <c r="H30" s="609"/>
    </row>
    <row r="31" spans="1:8" x14ac:dyDescent="0.3">
      <c r="A31" s="114" t="s">
        <v>1097</v>
      </c>
      <c r="B31" s="608" t="s">
        <v>1098</v>
      </c>
      <c r="C31" s="608" t="s">
        <v>1099</v>
      </c>
      <c r="D31" s="608" t="s">
        <v>1038</v>
      </c>
      <c r="E31" s="608" t="s">
        <v>1100</v>
      </c>
      <c r="F31" s="745">
        <v>112</v>
      </c>
      <c r="G31" s="745">
        <v>993.5</v>
      </c>
      <c r="H31" s="609"/>
    </row>
    <row r="32" spans="1:8" x14ac:dyDescent="0.3">
      <c r="A32" s="114">
        <v>2005</v>
      </c>
      <c r="B32" s="608" t="s">
        <v>1101</v>
      </c>
      <c r="C32" s="608" t="s">
        <v>1102</v>
      </c>
      <c r="D32" s="608" t="s">
        <v>1038</v>
      </c>
      <c r="E32" s="608" t="s">
        <v>1103</v>
      </c>
      <c r="F32" s="745">
        <v>112</v>
      </c>
      <c r="G32" s="745">
        <v>990.3</v>
      </c>
      <c r="H32" s="609"/>
    </row>
    <row r="33" spans="1:8" x14ac:dyDescent="0.3">
      <c r="A33" s="114">
        <v>2006</v>
      </c>
      <c r="B33" s="608" t="s">
        <v>1104</v>
      </c>
      <c r="C33" s="608" t="s">
        <v>1105</v>
      </c>
      <c r="D33" s="608" t="s">
        <v>1038</v>
      </c>
      <c r="E33" s="608" t="s">
        <v>1106</v>
      </c>
      <c r="F33" s="745">
        <v>126</v>
      </c>
      <c r="G33" s="745">
        <v>1005.7</v>
      </c>
      <c r="H33" s="609"/>
    </row>
    <row r="34" spans="1:8" x14ac:dyDescent="0.3">
      <c r="A34" s="114">
        <v>2007</v>
      </c>
      <c r="B34" s="608" t="s">
        <v>1107</v>
      </c>
      <c r="C34" s="608" t="s">
        <v>1108</v>
      </c>
      <c r="D34" s="608" t="s">
        <v>1024</v>
      </c>
      <c r="E34" s="608" t="s">
        <v>1109</v>
      </c>
      <c r="F34" s="745">
        <v>158</v>
      </c>
      <c r="G34" s="745">
        <v>995.5</v>
      </c>
      <c r="H34" s="609"/>
    </row>
    <row r="35" spans="1:8" x14ac:dyDescent="0.3">
      <c r="A35" s="114">
        <v>2008</v>
      </c>
      <c r="B35" s="608" t="s">
        <v>1110</v>
      </c>
      <c r="C35" s="608" t="s">
        <v>1111</v>
      </c>
      <c r="D35" s="608" t="s">
        <v>1012</v>
      </c>
      <c r="E35" s="608" t="s">
        <v>1112</v>
      </c>
      <c r="F35" s="745">
        <v>97</v>
      </c>
      <c r="G35" s="745">
        <v>996.8</v>
      </c>
      <c r="H35" s="609"/>
    </row>
    <row r="36" spans="1:8" x14ac:dyDescent="0.3">
      <c r="A36" s="114">
        <v>2009</v>
      </c>
      <c r="B36" s="608" t="s">
        <v>1113</v>
      </c>
      <c r="C36" s="608" t="s">
        <v>1114</v>
      </c>
      <c r="D36" s="608" t="s">
        <v>1038</v>
      </c>
      <c r="E36" s="608" t="s">
        <v>1115</v>
      </c>
      <c r="F36" s="745">
        <v>104</v>
      </c>
      <c r="G36" s="745">
        <v>1004.8</v>
      </c>
      <c r="H36" s="609"/>
    </row>
    <row r="37" spans="1:8" x14ac:dyDescent="0.3">
      <c r="A37" s="114">
        <v>2012</v>
      </c>
      <c r="B37" s="608" t="s">
        <v>1116</v>
      </c>
      <c r="C37" s="608" t="s">
        <v>1117</v>
      </c>
      <c r="D37" s="608" t="s">
        <v>1024</v>
      </c>
      <c r="E37" s="608" t="s">
        <v>1118</v>
      </c>
      <c r="F37" s="745">
        <v>97</v>
      </c>
      <c r="G37" s="745">
        <v>1004.1</v>
      </c>
      <c r="H37" s="609"/>
    </row>
    <row r="38" spans="1:8" x14ac:dyDescent="0.3">
      <c r="A38" s="114">
        <v>2013</v>
      </c>
      <c r="B38" s="608" t="s">
        <v>1119</v>
      </c>
      <c r="C38" s="608" t="s">
        <v>1120</v>
      </c>
      <c r="D38" s="608" t="s">
        <v>1012</v>
      </c>
      <c r="E38" s="608" t="s">
        <v>1121</v>
      </c>
      <c r="F38" s="745">
        <v>97</v>
      </c>
      <c r="G38" s="745">
        <v>1005.9</v>
      </c>
      <c r="H38" s="609"/>
    </row>
    <row r="39" spans="1:8" x14ac:dyDescent="0.3">
      <c r="A39" s="114">
        <v>2013</v>
      </c>
      <c r="B39" s="608" t="s">
        <v>1122</v>
      </c>
      <c r="C39" s="608" t="s">
        <v>1123</v>
      </c>
      <c r="D39" s="608" t="s">
        <v>1012</v>
      </c>
      <c r="E39" s="608" t="s">
        <v>1124</v>
      </c>
      <c r="F39" s="745">
        <v>79</v>
      </c>
      <c r="G39" s="745" t="s">
        <v>21</v>
      </c>
      <c r="H39" s="609"/>
    </row>
    <row r="40" spans="1:8" x14ac:dyDescent="0.3">
      <c r="A40" s="114" t="s">
        <v>1125</v>
      </c>
      <c r="B40" s="608" t="s">
        <v>1126</v>
      </c>
      <c r="C40" s="608" t="s">
        <v>1127</v>
      </c>
      <c r="D40" s="608" t="s">
        <v>1024</v>
      </c>
      <c r="E40" s="608" t="s">
        <v>1128</v>
      </c>
      <c r="F40" s="745">
        <v>94</v>
      </c>
      <c r="G40" s="745">
        <v>1004.3</v>
      </c>
      <c r="H40" s="609"/>
    </row>
    <row r="41" spans="1:8" x14ac:dyDescent="0.3">
      <c r="A41" s="114">
        <v>2014</v>
      </c>
      <c r="B41" s="608" t="s">
        <v>1129</v>
      </c>
      <c r="C41" s="608" t="s">
        <v>1130</v>
      </c>
      <c r="D41" s="608" t="s">
        <v>1038</v>
      </c>
      <c r="E41" s="608" t="s">
        <v>1131</v>
      </c>
      <c r="F41" s="745">
        <v>90</v>
      </c>
      <c r="G41" s="745">
        <v>994.1</v>
      </c>
      <c r="H41" s="609"/>
    </row>
    <row r="42" spans="1:8" x14ac:dyDescent="0.3">
      <c r="A42" s="114">
        <v>2015</v>
      </c>
      <c r="B42" s="608" t="s">
        <v>1132</v>
      </c>
      <c r="C42" s="608" t="s">
        <v>1133</v>
      </c>
      <c r="D42" s="608" t="s">
        <v>1134</v>
      </c>
      <c r="E42" s="608" t="s">
        <v>1135</v>
      </c>
      <c r="F42" s="745">
        <v>104</v>
      </c>
      <c r="G42" s="745">
        <v>1000.7</v>
      </c>
      <c r="H42" s="609"/>
    </row>
    <row r="43" spans="1:8" ht="19.5" x14ac:dyDescent="0.3">
      <c r="A43" s="114" t="s">
        <v>2140</v>
      </c>
      <c r="B43" s="2566" t="s">
        <v>2338</v>
      </c>
      <c r="C43" s="2567"/>
      <c r="D43" s="2567"/>
      <c r="E43" s="2567"/>
      <c r="F43" s="2567"/>
      <c r="G43" s="2568"/>
      <c r="H43" s="609"/>
    </row>
    <row r="44" spans="1:8" x14ac:dyDescent="0.3">
      <c r="A44" s="114">
        <v>2017</v>
      </c>
      <c r="B44" s="608" t="s">
        <v>1136</v>
      </c>
      <c r="C44" s="608" t="s">
        <v>1137</v>
      </c>
      <c r="D44" s="608" t="s">
        <v>1038</v>
      </c>
      <c r="E44" s="608" t="s">
        <v>1138</v>
      </c>
      <c r="F44" s="745">
        <v>96</v>
      </c>
      <c r="G44" s="745">
        <v>1005.1</v>
      </c>
      <c r="H44" s="609"/>
    </row>
    <row r="45" spans="1:8" x14ac:dyDescent="0.3">
      <c r="A45" s="114">
        <v>2018</v>
      </c>
      <c r="B45" s="608" t="s">
        <v>1139</v>
      </c>
      <c r="C45" s="608" t="s">
        <v>1140</v>
      </c>
      <c r="D45" s="608" t="s">
        <v>1024</v>
      </c>
      <c r="E45" s="608" t="s">
        <v>610</v>
      </c>
      <c r="F45" s="745">
        <v>105</v>
      </c>
      <c r="G45" s="745">
        <v>981.7</v>
      </c>
      <c r="H45" s="609"/>
    </row>
    <row r="46" spans="1:8" x14ac:dyDescent="0.3">
      <c r="A46" s="114">
        <v>2018</v>
      </c>
      <c r="B46" s="608" t="s">
        <v>1141</v>
      </c>
      <c r="C46" s="608" t="s">
        <v>1142</v>
      </c>
      <c r="D46" s="608" t="s">
        <v>1038</v>
      </c>
      <c r="E46" s="608" t="s">
        <v>610</v>
      </c>
      <c r="F46" s="745">
        <v>90</v>
      </c>
      <c r="G46" s="745">
        <v>1006.3</v>
      </c>
      <c r="H46" s="609"/>
    </row>
    <row r="47" spans="1:8" x14ac:dyDescent="0.3">
      <c r="A47" s="114">
        <v>2018</v>
      </c>
      <c r="B47" s="608" t="s">
        <v>1143</v>
      </c>
      <c r="C47" s="608" t="s">
        <v>1144</v>
      </c>
      <c r="D47" s="608" t="s">
        <v>1024</v>
      </c>
      <c r="E47" s="608" t="s">
        <v>1015</v>
      </c>
      <c r="F47" s="745" t="s">
        <v>610</v>
      </c>
      <c r="G47" s="745" t="s">
        <v>610</v>
      </c>
      <c r="H47" s="609"/>
    </row>
    <row r="48" spans="1:8" s="265" customFormat="1" ht="16.5" x14ac:dyDescent="0.25">
      <c r="A48" s="114">
        <v>2019</v>
      </c>
      <c r="B48" s="608" t="s">
        <v>1887</v>
      </c>
      <c r="C48" s="608" t="s">
        <v>1888</v>
      </c>
      <c r="D48" s="608" t="s">
        <v>1024</v>
      </c>
      <c r="E48" s="608" t="s">
        <v>1889</v>
      </c>
      <c r="F48" s="745">
        <v>76</v>
      </c>
      <c r="G48" s="745">
        <v>1007</v>
      </c>
      <c r="H48" s="609"/>
    </row>
    <row r="49" spans="1:8" s="265" customFormat="1" ht="16.5" x14ac:dyDescent="0.25">
      <c r="A49" s="114">
        <v>2019</v>
      </c>
      <c r="B49" s="608" t="s">
        <v>1890</v>
      </c>
      <c r="C49" s="608" t="s">
        <v>1891</v>
      </c>
      <c r="D49" s="608" t="s">
        <v>1038</v>
      </c>
      <c r="E49" s="608" t="s">
        <v>1892</v>
      </c>
      <c r="F49" s="745">
        <v>96</v>
      </c>
      <c r="G49" s="745">
        <v>993.7</v>
      </c>
      <c r="H49" s="609"/>
    </row>
    <row r="50" spans="1:8" s="265" customFormat="1" ht="16.5" x14ac:dyDescent="0.25">
      <c r="A50" s="114">
        <v>2020</v>
      </c>
      <c r="B50" s="608" t="s">
        <v>2176</v>
      </c>
      <c r="C50" s="608" t="s">
        <v>2177</v>
      </c>
      <c r="D50" s="608" t="s">
        <v>1028</v>
      </c>
      <c r="E50" s="608" t="s">
        <v>2214</v>
      </c>
      <c r="F50" s="745">
        <v>69</v>
      </c>
      <c r="G50" s="745">
        <v>1000</v>
      </c>
      <c r="H50" s="609"/>
    </row>
    <row r="51" spans="1:8" s="265" customFormat="1" ht="18.75" x14ac:dyDescent="0.25">
      <c r="A51" s="114" t="s">
        <v>2274</v>
      </c>
      <c r="B51" s="2569" t="s">
        <v>2338</v>
      </c>
      <c r="C51" s="2569"/>
      <c r="D51" s="2569"/>
      <c r="E51" s="2569"/>
      <c r="F51" s="2569"/>
      <c r="G51" s="2569"/>
      <c r="H51" s="609"/>
    </row>
    <row r="52" spans="1:8" x14ac:dyDescent="0.3">
      <c r="A52" s="1071">
        <v>2022</v>
      </c>
      <c r="B52" s="1560" t="s">
        <v>2429</v>
      </c>
      <c r="C52" s="1742" t="s">
        <v>2430</v>
      </c>
      <c r="D52" s="608" t="s">
        <v>1024</v>
      </c>
      <c r="E52" s="999" t="s">
        <v>2431</v>
      </c>
      <c r="F52" s="745">
        <v>155</v>
      </c>
      <c r="G52" s="745">
        <v>999</v>
      </c>
      <c r="H52" s="609"/>
    </row>
    <row r="53" spans="1:8" x14ac:dyDescent="0.3">
      <c r="A53" s="1071">
        <v>2022</v>
      </c>
      <c r="B53" s="1560" t="s">
        <v>2432</v>
      </c>
      <c r="C53" s="1742" t="s">
        <v>2433</v>
      </c>
      <c r="D53" s="608" t="s">
        <v>1024</v>
      </c>
      <c r="E53" s="999" t="s">
        <v>2434</v>
      </c>
      <c r="F53" s="745">
        <v>133</v>
      </c>
      <c r="G53" s="745">
        <v>1002.8</v>
      </c>
      <c r="H53" s="609"/>
    </row>
    <row r="54" spans="1:8" x14ac:dyDescent="0.3">
      <c r="A54" s="114">
        <v>2023</v>
      </c>
      <c r="B54" s="411" t="s">
        <v>2889</v>
      </c>
      <c r="C54" s="1742" t="s">
        <v>2890</v>
      </c>
      <c r="D54" s="608" t="s">
        <v>1080</v>
      </c>
      <c r="E54" s="999" t="s">
        <v>2891</v>
      </c>
      <c r="F54" s="745">
        <v>154</v>
      </c>
      <c r="G54" s="745">
        <v>1008.1</v>
      </c>
      <c r="H54" s="609"/>
    </row>
    <row r="55" spans="1:8" x14ac:dyDescent="0.3">
      <c r="A55" s="1728">
        <v>2024</v>
      </c>
      <c r="B55" s="1560" t="s">
        <v>3090</v>
      </c>
      <c r="C55" s="1742" t="s">
        <v>3094</v>
      </c>
      <c r="D55" s="1724" t="s">
        <v>1012</v>
      </c>
      <c r="E55" s="1726" t="s">
        <v>3086</v>
      </c>
      <c r="F55" s="1725">
        <v>143</v>
      </c>
      <c r="G55" s="1727">
        <v>997.8</v>
      </c>
      <c r="H55" s="609"/>
    </row>
    <row r="56" spans="1:8" x14ac:dyDescent="0.3">
      <c r="A56" s="1733">
        <v>2024</v>
      </c>
      <c r="B56" s="1560" t="s">
        <v>3091</v>
      </c>
      <c r="C56" s="1742" t="s">
        <v>3095</v>
      </c>
      <c r="D56" s="1729" t="s">
        <v>1028</v>
      </c>
      <c r="E56" s="1731" t="s">
        <v>3087</v>
      </c>
      <c r="F56" s="1730">
        <v>68</v>
      </c>
      <c r="G56" s="1732">
        <v>994</v>
      </c>
      <c r="H56" s="609"/>
    </row>
    <row r="57" spans="1:8" s="1734" customFormat="1" x14ac:dyDescent="0.3">
      <c r="A57" s="1740">
        <v>2024</v>
      </c>
      <c r="B57" s="1741" t="s">
        <v>3092</v>
      </c>
      <c r="C57" s="1742" t="s">
        <v>3096</v>
      </c>
      <c r="D57" s="1736" t="s">
        <v>1038</v>
      </c>
      <c r="E57" s="1738" t="s">
        <v>3088</v>
      </c>
      <c r="F57" s="1737">
        <v>80</v>
      </c>
      <c r="G57" s="1739">
        <v>998.9</v>
      </c>
      <c r="H57" s="1735"/>
    </row>
    <row r="58" spans="1:8" ht="19.5" customHeight="1" x14ac:dyDescent="0.3">
      <c r="A58" s="1719">
        <v>2024</v>
      </c>
      <c r="B58" s="1717" t="s">
        <v>3093</v>
      </c>
      <c r="C58" s="1743" t="s">
        <v>3097</v>
      </c>
      <c r="D58" s="1743" t="s">
        <v>3098</v>
      </c>
      <c r="E58" s="1744" t="s">
        <v>3089</v>
      </c>
      <c r="F58" s="1745">
        <v>66</v>
      </c>
      <c r="G58" s="1718">
        <v>1004.8</v>
      </c>
    </row>
    <row r="59" spans="1:8" ht="19.5" x14ac:dyDescent="0.3">
      <c r="A59" s="90" t="s">
        <v>108</v>
      </c>
      <c r="B59" s="90"/>
      <c r="C59" s="90"/>
      <c r="D59" s="171" t="s">
        <v>2275</v>
      </c>
      <c r="E59" s="90"/>
      <c r="F59" s="90"/>
      <c r="G59" s="90"/>
    </row>
  </sheetData>
  <mergeCells count="3">
    <mergeCell ref="A2:G2"/>
    <mergeCell ref="B43:G43"/>
    <mergeCell ref="B51:G51"/>
  </mergeCells>
  <hyperlinks>
    <hyperlink ref="A1" location="'Table of content'!A1" display="Back to Table of Content"/>
  </hyperlinks>
  <printOptions horizontalCentered="1"/>
  <pageMargins left="0.17" right="0.7" top="0.4" bottom="0.18" header="0.39" footer="0.17"/>
  <pageSetup paperSize="9" scale="60" orientation="landscape" r:id="rId1"/>
  <ignoredErrors>
    <ignoredError sqref="B54 B57" twoDigitTextYear="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N21"/>
  <sheetViews>
    <sheetView workbookViewId="0">
      <selection activeCell="F7" sqref="F7:G18"/>
    </sheetView>
  </sheetViews>
  <sheetFormatPr defaultColWidth="9.140625" defaultRowHeight="15" x14ac:dyDescent="0.25"/>
  <cols>
    <col min="1" max="1" width="16.42578125" customWidth="1"/>
    <col min="2" max="3" width="11" customWidth="1"/>
    <col min="4" max="4" width="10.5703125" customWidth="1"/>
    <col min="5" max="5" width="10.7109375" customWidth="1"/>
    <col min="6" max="6" width="10.28515625" customWidth="1"/>
    <col min="7" max="7" width="10.85546875" customWidth="1"/>
    <col min="8" max="8" width="10.28515625" customWidth="1"/>
    <col min="9" max="9" width="11.140625" customWidth="1"/>
    <col min="10" max="10" width="10.28515625" customWidth="1"/>
    <col min="11" max="11" width="10.85546875" customWidth="1"/>
    <col min="12" max="12" width="10.7109375" customWidth="1"/>
    <col min="13" max="13" width="11.42578125" customWidth="1"/>
    <col min="14" max="14" width="7" customWidth="1"/>
  </cols>
  <sheetData>
    <row r="1" spans="1:14" ht="15.75" x14ac:dyDescent="0.25">
      <c r="A1" s="594" t="s">
        <v>1946</v>
      </c>
      <c r="B1" s="171"/>
      <c r="C1" s="171"/>
      <c r="D1" s="171"/>
      <c r="E1" s="171"/>
      <c r="F1" s="171"/>
      <c r="G1" s="171"/>
      <c r="H1" s="171"/>
      <c r="I1" s="171"/>
      <c r="J1" s="171"/>
      <c r="K1" s="171"/>
      <c r="L1" s="171"/>
      <c r="M1" s="171"/>
      <c r="N1" s="599"/>
    </row>
    <row r="2" spans="1:14" ht="29.25" customHeight="1" x14ac:dyDescent="0.25">
      <c r="A2" s="2432" t="s">
        <v>3102</v>
      </c>
      <c r="B2" s="2432"/>
      <c r="C2" s="2432"/>
      <c r="D2" s="2432"/>
      <c r="E2" s="2432"/>
      <c r="F2" s="2432"/>
      <c r="G2" s="2432"/>
      <c r="H2" s="2432"/>
      <c r="I2" s="2432"/>
      <c r="J2" s="2432"/>
      <c r="K2" s="2432"/>
      <c r="L2" s="2432"/>
      <c r="M2" s="2432"/>
      <c r="N2" s="599"/>
    </row>
    <row r="3" spans="1:14" ht="15.75" x14ac:dyDescent="0.25">
      <c r="A3" s="113"/>
      <c r="B3" s="113"/>
      <c r="C3" s="113"/>
      <c r="D3" s="113"/>
      <c r="E3" s="610"/>
      <c r="F3" s="90"/>
      <c r="G3" s="90"/>
      <c r="H3" s="90"/>
      <c r="I3" s="610"/>
      <c r="J3" s="610"/>
      <c r="K3" s="610"/>
      <c r="L3" s="610"/>
      <c r="M3" s="610"/>
      <c r="N3" s="599"/>
    </row>
    <row r="4" spans="1:14" ht="42.75" customHeight="1" x14ac:dyDescent="0.25">
      <c r="A4" s="2082" t="s">
        <v>994</v>
      </c>
      <c r="B4" s="2082" t="s">
        <v>995</v>
      </c>
      <c r="C4" s="2082"/>
      <c r="D4" s="2082"/>
      <c r="E4" s="2082"/>
      <c r="F4" s="2082"/>
      <c r="G4" s="2082"/>
      <c r="H4" s="2082" t="s">
        <v>996</v>
      </c>
      <c r="I4" s="2082"/>
      <c r="J4" s="2082"/>
      <c r="K4" s="2082"/>
      <c r="L4" s="2082"/>
      <c r="M4" s="2082"/>
      <c r="N4" s="599"/>
    </row>
    <row r="5" spans="1:14" ht="39" customHeight="1" x14ac:dyDescent="0.25">
      <c r="A5" s="2082"/>
      <c r="B5" s="2077">
        <v>2022</v>
      </c>
      <c r="C5" s="2079"/>
      <c r="D5" s="2082">
        <v>2023</v>
      </c>
      <c r="E5" s="2082"/>
      <c r="F5" s="2082">
        <v>2024</v>
      </c>
      <c r="G5" s="2082"/>
      <c r="H5" s="2077">
        <v>2022</v>
      </c>
      <c r="I5" s="2079"/>
      <c r="J5" s="2082">
        <v>2023</v>
      </c>
      <c r="K5" s="2082"/>
      <c r="L5" s="2082">
        <v>2024</v>
      </c>
      <c r="M5" s="2082"/>
      <c r="N5" s="599"/>
    </row>
    <row r="6" spans="1:14" ht="64.5" customHeight="1" x14ac:dyDescent="0.25">
      <c r="A6" s="2082"/>
      <c r="B6" s="336" t="s">
        <v>2893</v>
      </c>
      <c r="C6" s="336" t="s">
        <v>2894</v>
      </c>
      <c r="D6" s="336" t="s">
        <v>2893</v>
      </c>
      <c r="E6" s="336" t="s">
        <v>2894</v>
      </c>
      <c r="F6" s="336" t="s">
        <v>2893</v>
      </c>
      <c r="G6" s="336" t="s">
        <v>2894</v>
      </c>
      <c r="H6" s="336" t="s">
        <v>997</v>
      </c>
      <c r="I6" s="336" t="s">
        <v>2894</v>
      </c>
      <c r="J6" s="336" t="s">
        <v>997</v>
      </c>
      <c r="K6" s="336" t="s">
        <v>2894</v>
      </c>
      <c r="L6" s="336" t="s">
        <v>997</v>
      </c>
      <c r="M6" s="336" t="s">
        <v>2894</v>
      </c>
      <c r="N6" s="599"/>
    </row>
    <row r="7" spans="1:14" ht="23.25" customHeight="1" x14ac:dyDescent="0.25">
      <c r="A7" s="1531" t="s">
        <v>763</v>
      </c>
      <c r="B7" s="1532">
        <v>69</v>
      </c>
      <c r="C7" s="1533">
        <v>7</v>
      </c>
      <c r="D7" s="1532">
        <v>96</v>
      </c>
      <c r="E7" s="1533">
        <v>1</v>
      </c>
      <c r="F7" s="1753">
        <v>46</v>
      </c>
      <c r="G7" s="1752">
        <v>117</v>
      </c>
      <c r="H7" s="1750">
        <v>8</v>
      </c>
      <c r="I7" s="1533">
        <v>0</v>
      </c>
      <c r="J7" s="1532">
        <v>3</v>
      </c>
      <c r="K7" s="1533">
        <v>0</v>
      </c>
      <c r="L7" s="1753">
        <v>5</v>
      </c>
      <c r="M7" s="1752">
        <v>0</v>
      </c>
      <c r="N7" s="599"/>
    </row>
    <row r="8" spans="1:14" ht="23.25" customHeight="1" x14ac:dyDescent="0.25">
      <c r="A8" s="1531" t="s">
        <v>998</v>
      </c>
      <c r="B8" s="1532">
        <v>42</v>
      </c>
      <c r="C8" s="1533">
        <v>0</v>
      </c>
      <c r="D8" s="1532">
        <v>104</v>
      </c>
      <c r="E8" s="1533">
        <v>0</v>
      </c>
      <c r="F8" s="1753">
        <v>50</v>
      </c>
      <c r="G8" s="1752">
        <v>4</v>
      </c>
      <c r="H8" s="1750">
        <v>4</v>
      </c>
      <c r="I8" s="1533">
        <v>0</v>
      </c>
      <c r="J8" s="1532">
        <v>2</v>
      </c>
      <c r="K8" s="1533">
        <v>0</v>
      </c>
      <c r="L8" s="1753">
        <v>3</v>
      </c>
      <c r="M8" s="1752">
        <v>0</v>
      </c>
      <c r="N8" s="599"/>
    </row>
    <row r="9" spans="1:14" ht="23.25" customHeight="1" x14ac:dyDescent="0.25">
      <c r="A9" s="1531" t="s">
        <v>999</v>
      </c>
      <c r="B9" s="1532">
        <v>61</v>
      </c>
      <c r="C9" s="1533">
        <v>0</v>
      </c>
      <c r="D9" s="1532">
        <v>98</v>
      </c>
      <c r="E9" s="1533">
        <v>3</v>
      </c>
      <c r="F9" s="1753">
        <v>55</v>
      </c>
      <c r="G9" s="1752">
        <v>0</v>
      </c>
      <c r="H9" s="1750">
        <v>1</v>
      </c>
      <c r="I9" s="1533">
        <v>0</v>
      </c>
      <c r="J9" s="1532">
        <v>1</v>
      </c>
      <c r="K9" s="1533">
        <v>0</v>
      </c>
      <c r="L9" s="1753">
        <v>3</v>
      </c>
      <c r="M9" s="1752">
        <v>0</v>
      </c>
      <c r="N9" s="599"/>
    </row>
    <row r="10" spans="1:14" ht="23.25" customHeight="1" x14ac:dyDescent="0.25">
      <c r="A10" s="1531" t="s">
        <v>145</v>
      </c>
      <c r="B10" s="1532">
        <v>58</v>
      </c>
      <c r="C10" s="1533">
        <v>0</v>
      </c>
      <c r="D10" s="1532">
        <v>88</v>
      </c>
      <c r="E10" s="1533">
        <v>2</v>
      </c>
      <c r="F10" s="1753">
        <v>55</v>
      </c>
      <c r="G10" s="1752">
        <v>0</v>
      </c>
      <c r="H10" s="1750">
        <v>4</v>
      </c>
      <c r="I10" s="1533">
        <v>0</v>
      </c>
      <c r="J10" s="1532">
        <v>4</v>
      </c>
      <c r="K10" s="1533">
        <v>0</v>
      </c>
      <c r="L10" s="1753">
        <v>2</v>
      </c>
      <c r="M10" s="1752">
        <v>0</v>
      </c>
      <c r="N10" s="599"/>
    </row>
    <row r="11" spans="1:14" ht="23.25" customHeight="1" x14ac:dyDescent="0.25">
      <c r="A11" s="1531" t="s">
        <v>1000</v>
      </c>
      <c r="B11" s="1532">
        <v>55</v>
      </c>
      <c r="C11" s="1533">
        <v>0</v>
      </c>
      <c r="D11" s="1532">
        <v>56</v>
      </c>
      <c r="E11" s="1533">
        <v>0</v>
      </c>
      <c r="F11" s="1753">
        <v>36</v>
      </c>
      <c r="G11" s="1752">
        <v>0</v>
      </c>
      <c r="H11" s="1750">
        <v>5</v>
      </c>
      <c r="I11" s="1533">
        <v>0</v>
      </c>
      <c r="J11" s="1532">
        <v>3</v>
      </c>
      <c r="K11" s="1533">
        <v>0</v>
      </c>
      <c r="L11" s="1753">
        <v>7</v>
      </c>
      <c r="M11" s="1752">
        <v>0</v>
      </c>
      <c r="N11" s="599"/>
    </row>
    <row r="12" spans="1:14" ht="21" customHeight="1" x14ac:dyDescent="0.25">
      <c r="A12" s="1531" t="s">
        <v>2895</v>
      </c>
      <c r="B12" s="1532">
        <v>86</v>
      </c>
      <c r="C12" s="1533">
        <v>0</v>
      </c>
      <c r="D12" s="1532">
        <v>31</v>
      </c>
      <c r="E12" s="1533">
        <v>45</v>
      </c>
      <c r="F12" s="1753">
        <v>28</v>
      </c>
      <c r="G12" s="1752">
        <v>0</v>
      </c>
      <c r="H12" s="1750">
        <v>2</v>
      </c>
      <c r="I12" s="1533">
        <v>0</v>
      </c>
      <c r="J12" s="1532">
        <v>0</v>
      </c>
      <c r="K12" s="1533">
        <v>0</v>
      </c>
      <c r="L12" s="1753">
        <v>2</v>
      </c>
      <c r="M12" s="1752">
        <v>0</v>
      </c>
      <c r="N12" s="599"/>
    </row>
    <row r="13" spans="1:14" ht="23.25" customHeight="1" x14ac:dyDescent="0.25">
      <c r="A13" s="1531" t="s">
        <v>1001</v>
      </c>
      <c r="B13" s="1532">
        <v>80</v>
      </c>
      <c r="C13" s="1533">
        <v>8</v>
      </c>
      <c r="D13" s="1532">
        <v>91</v>
      </c>
      <c r="E13" s="1533">
        <v>0</v>
      </c>
      <c r="F13" s="1753">
        <v>55</v>
      </c>
      <c r="G13" s="1752">
        <v>0</v>
      </c>
      <c r="H13" s="1750">
        <v>1</v>
      </c>
      <c r="I13" s="1533">
        <v>0</v>
      </c>
      <c r="J13" s="1532">
        <v>2</v>
      </c>
      <c r="K13" s="1533">
        <v>0</v>
      </c>
      <c r="L13" s="1753">
        <v>0</v>
      </c>
      <c r="M13" s="1752">
        <v>0</v>
      </c>
      <c r="N13" s="599"/>
    </row>
    <row r="14" spans="1:14" ht="23.25" customHeight="1" x14ac:dyDescent="0.25">
      <c r="A14" s="1531" t="s">
        <v>1002</v>
      </c>
      <c r="B14" s="1532">
        <v>86</v>
      </c>
      <c r="C14" s="1533">
        <v>35</v>
      </c>
      <c r="D14" s="1532">
        <v>105</v>
      </c>
      <c r="E14" s="1533">
        <v>9</v>
      </c>
      <c r="F14" s="1753">
        <v>70</v>
      </c>
      <c r="G14" s="1752">
        <v>23</v>
      </c>
      <c r="H14" s="1750">
        <v>4</v>
      </c>
      <c r="I14" s="1533">
        <v>0</v>
      </c>
      <c r="J14" s="1532">
        <v>0</v>
      </c>
      <c r="K14" s="1533">
        <v>0</v>
      </c>
      <c r="L14" s="1753">
        <v>7</v>
      </c>
      <c r="M14" s="1752">
        <v>0</v>
      </c>
      <c r="N14" s="599"/>
    </row>
    <row r="15" spans="1:14" ht="23.25" customHeight="1" x14ac:dyDescent="0.25">
      <c r="A15" s="1531" t="s">
        <v>1003</v>
      </c>
      <c r="B15" s="1532">
        <v>86</v>
      </c>
      <c r="C15" s="1533">
        <v>29</v>
      </c>
      <c r="D15" s="1532">
        <v>88</v>
      </c>
      <c r="E15" s="1533">
        <v>7</v>
      </c>
      <c r="F15" s="1753">
        <v>42</v>
      </c>
      <c r="G15" s="1752">
        <v>0</v>
      </c>
      <c r="H15" s="1750">
        <v>12</v>
      </c>
      <c r="I15" s="1533">
        <v>0</v>
      </c>
      <c r="J15" s="1532">
        <v>4</v>
      </c>
      <c r="K15" s="1533">
        <v>0</v>
      </c>
      <c r="L15" s="1753">
        <v>9</v>
      </c>
      <c r="M15" s="1752">
        <v>0</v>
      </c>
      <c r="N15" s="599"/>
    </row>
    <row r="16" spans="1:14" ht="23.25" customHeight="1" x14ac:dyDescent="0.25">
      <c r="A16" s="1531" t="s">
        <v>1004</v>
      </c>
      <c r="B16" s="1532">
        <v>131</v>
      </c>
      <c r="C16" s="1533">
        <v>9</v>
      </c>
      <c r="D16" s="1532">
        <v>102</v>
      </c>
      <c r="E16" s="1533">
        <v>0</v>
      </c>
      <c r="F16" s="1753">
        <v>52</v>
      </c>
      <c r="G16" s="1752">
        <v>6</v>
      </c>
      <c r="H16" s="1750">
        <v>5</v>
      </c>
      <c r="I16" s="1533">
        <v>0</v>
      </c>
      <c r="J16" s="1532">
        <v>7</v>
      </c>
      <c r="K16" s="1533">
        <v>0</v>
      </c>
      <c r="L16" s="1753">
        <v>11</v>
      </c>
      <c r="M16" s="1752">
        <v>0</v>
      </c>
      <c r="N16" s="599"/>
    </row>
    <row r="17" spans="1:14" ht="23.25" customHeight="1" x14ac:dyDescent="0.25">
      <c r="A17" s="1531" t="s">
        <v>1005</v>
      </c>
      <c r="B17" s="1532">
        <v>57</v>
      </c>
      <c r="C17" s="1533">
        <v>2</v>
      </c>
      <c r="D17" s="1532">
        <v>135</v>
      </c>
      <c r="E17" s="1533">
        <v>3</v>
      </c>
      <c r="F17" s="1753">
        <v>43</v>
      </c>
      <c r="G17" s="1752">
        <v>12</v>
      </c>
      <c r="H17" s="1750">
        <v>2</v>
      </c>
      <c r="I17" s="1533">
        <v>0</v>
      </c>
      <c r="J17" s="1532">
        <v>4</v>
      </c>
      <c r="K17" s="1533">
        <v>0</v>
      </c>
      <c r="L17" s="1753">
        <v>1</v>
      </c>
      <c r="M17" s="1752">
        <v>0</v>
      </c>
      <c r="N17" s="599"/>
    </row>
    <row r="18" spans="1:14" ht="33.75" customHeight="1" x14ac:dyDescent="0.3">
      <c r="A18" s="1534" t="s">
        <v>7</v>
      </c>
      <c r="B18" s="1535">
        <v>811</v>
      </c>
      <c r="C18" s="1535">
        <v>90</v>
      </c>
      <c r="D18" s="1535">
        <v>994</v>
      </c>
      <c r="E18" s="1535">
        <v>70</v>
      </c>
      <c r="F18" s="1749">
        <v>532</v>
      </c>
      <c r="G18" s="1749">
        <v>162</v>
      </c>
      <c r="H18" s="1751">
        <v>48</v>
      </c>
      <c r="I18" s="1536">
        <v>0</v>
      </c>
      <c r="J18" s="1426">
        <v>30</v>
      </c>
      <c r="K18" s="1426">
        <v>0</v>
      </c>
      <c r="L18" s="1754">
        <v>50</v>
      </c>
      <c r="M18" s="1754">
        <v>0</v>
      </c>
      <c r="N18" s="599"/>
    </row>
    <row r="19" spans="1:14" ht="18.75" x14ac:dyDescent="0.25">
      <c r="A19" s="977" t="s">
        <v>2205</v>
      </c>
      <c r="F19" s="1748"/>
      <c r="G19" s="1748"/>
      <c r="H19" s="1748"/>
      <c r="J19" s="610"/>
      <c r="K19" s="610"/>
      <c r="L19" s="610"/>
      <c r="M19" s="610"/>
      <c r="N19" s="599"/>
    </row>
    <row r="20" spans="1:14" ht="16.149999999999999" customHeight="1" x14ac:dyDescent="0.25">
      <c r="A20" s="977" t="s">
        <v>2276</v>
      </c>
    </row>
    <row r="21" spans="1:14" ht="16.149999999999999" customHeight="1" x14ac:dyDescent="0.25">
      <c r="A21" s="977" t="s">
        <v>1006</v>
      </c>
    </row>
  </sheetData>
  <mergeCells count="10">
    <mergeCell ref="J5:K5"/>
    <mergeCell ref="L5:M5"/>
    <mergeCell ref="A2:M2"/>
    <mergeCell ref="A4:A6"/>
    <mergeCell ref="B4:G4"/>
    <mergeCell ref="H4:M4"/>
    <mergeCell ref="D5:E5"/>
    <mergeCell ref="F5:G5"/>
    <mergeCell ref="B5:C5"/>
    <mergeCell ref="H5:I5"/>
  </mergeCells>
  <hyperlinks>
    <hyperlink ref="A1" location="'Table of content'!A1" display="Back to Table of Content"/>
  </hyperlinks>
  <printOptions horizontalCentered="1"/>
  <pageMargins left="0.48" right="0.17" top="0.75" bottom="0.68" header="0.3" footer="0.3"/>
  <pageSetup paperSize="9" scale="9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E15"/>
  <sheetViews>
    <sheetView workbookViewId="0"/>
  </sheetViews>
  <sheetFormatPr defaultColWidth="9.140625" defaultRowHeight="15" x14ac:dyDescent="0.25"/>
  <cols>
    <col min="1" max="1" width="44" customWidth="1"/>
    <col min="2" max="2" width="20.7109375" customWidth="1"/>
    <col min="3" max="3" width="28.85546875" customWidth="1"/>
    <col min="4" max="4" width="27.140625" customWidth="1"/>
    <col min="5" max="5" width="12.28515625" customWidth="1"/>
  </cols>
  <sheetData>
    <row r="1" spans="1:5" ht="15.75" x14ac:dyDescent="0.25">
      <c r="A1" s="594" t="s">
        <v>1946</v>
      </c>
      <c r="B1" s="171"/>
      <c r="C1" s="171"/>
      <c r="D1" s="171"/>
      <c r="E1" s="254"/>
    </row>
    <row r="2" spans="1:5" ht="15.75" customHeight="1" x14ac:dyDescent="0.25">
      <c r="A2" s="2570" t="s">
        <v>2657</v>
      </c>
      <c r="B2" s="2570"/>
      <c r="C2" s="2570"/>
      <c r="D2" s="117"/>
      <c r="E2" s="254"/>
    </row>
    <row r="3" spans="1:5" ht="34.5" x14ac:dyDescent="0.25">
      <c r="A3" s="2571" t="s">
        <v>1938</v>
      </c>
      <c r="B3" s="267" t="s">
        <v>2658</v>
      </c>
      <c r="C3" s="267" t="s">
        <v>2673</v>
      </c>
      <c r="D3" s="267" t="s">
        <v>2661</v>
      </c>
      <c r="E3" s="254"/>
    </row>
    <row r="4" spans="1:5" ht="39.75" customHeight="1" x14ac:dyDescent="0.25">
      <c r="A4" s="2572"/>
      <c r="B4" s="746">
        <f>SUM(B5:B9)</f>
        <v>233.21000000000004</v>
      </c>
      <c r="C4" s="747">
        <v>465158</v>
      </c>
      <c r="D4" s="747">
        <v>1995</v>
      </c>
      <c r="E4" s="254"/>
    </row>
    <row r="5" spans="1:5" ht="39.75" customHeight="1" x14ac:dyDescent="0.25">
      <c r="A5" s="313" t="s">
        <v>1939</v>
      </c>
      <c r="B5" s="1378">
        <v>61.02</v>
      </c>
      <c r="C5" s="748">
        <f>103865+11798+18786+555</f>
        <v>135004</v>
      </c>
      <c r="D5" s="749">
        <f>C5/B5</f>
        <v>2212.4549328089151</v>
      </c>
      <c r="E5" s="254"/>
    </row>
    <row r="6" spans="1:5" ht="39.75" customHeight="1" x14ac:dyDescent="0.25">
      <c r="A6" s="313" t="s">
        <v>1940</v>
      </c>
      <c r="B6" s="1378">
        <v>21.3</v>
      </c>
      <c r="C6" s="748">
        <f>87404+205</f>
        <v>87609</v>
      </c>
      <c r="D6" s="749">
        <f t="shared" ref="D6:D13" si="0">C6/B6</f>
        <v>4113.0985915492956</v>
      </c>
      <c r="E6" s="254"/>
    </row>
    <row r="7" spans="1:5" ht="39.75" customHeight="1" x14ac:dyDescent="0.25">
      <c r="A7" s="313" t="s">
        <v>1941</v>
      </c>
      <c r="B7" s="1378">
        <v>21.32</v>
      </c>
      <c r="C7" s="748">
        <f>65367+4029</f>
        <v>69396</v>
      </c>
      <c r="D7" s="749">
        <f t="shared" si="0"/>
        <v>3254.971857410882</v>
      </c>
      <c r="E7" s="254"/>
    </row>
    <row r="8" spans="1:5" ht="39.75" customHeight="1" x14ac:dyDescent="0.25">
      <c r="A8" s="313" t="s">
        <v>1942</v>
      </c>
      <c r="B8" s="1378">
        <v>106.02</v>
      </c>
      <c r="C8" s="748">
        <f>102722+1723</f>
        <v>104445</v>
      </c>
      <c r="D8" s="749">
        <f t="shared" si="0"/>
        <v>985.14431239388796</v>
      </c>
      <c r="E8" s="254"/>
    </row>
    <row r="9" spans="1:5" ht="39.75" customHeight="1" x14ac:dyDescent="0.25">
      <c r="A9" s="313" t="s">
        <v>1943</v>
      </c>
      <c r="B9" s="1378">
        <v>23.55</v>
      </c>
      <c r="C9" s="748">
        <v>68704</v>
      </c>
      <c r="D9" s="749">
        <f t="shared" si="0"/>
        <v>2917.3673036093419</v>
      </c>
      <c r="E9" s="254"/>
    </row>
    <row r="10" spans="1:5" ht="39.75" customHeight="1" x14ac:dyDescent="0.25">
      <c r="A10" s="314" t="s">
        <v>1944</v>
      </c>
      <c r="B10" s="750">
        <f>B11-B4</f>
        <v>1635.19</v>
      </c>
      <c r="C10" s="747">
        <v>737034</v>
      </c>
      <c r="D10" s="747">
        <f t="shared" si="0"/>
        <v>450.73294234920712</v>
      </c>
      <c r="E10" s="254"/>
    </row>
    <row r="11" spans="1:5" ht="39.75" customHeight="1" x14ac:dyDescent="0.25">
      <c r="A11" s="314" t="s">
        <v>1945</v>
      </c>
      <c r="B11" s="750">
        <v>1868.4</v>
      </c>
      <c r="C11" s="751">
        <f>C10+C4</f>
        <v>1202192</v>
      </c>
      <c r="D11" s="747">
        <f t="shared" si="0"/>
        <v>643.43395418539922</v>
      </c>
      <c r="E11" s="254"/>
    </row>
    <row r="12" spans="1:5" ht="39.75" customHeight="1" x14ac:dyDescent="0.25">
      <c r="A12" s="314" t="s">
        <v>282</v>
      </c>
      <c r="B12" s="750">
        <v>110.1</v>
      </c>
      <c r="C12" s="747">
        <v>45058</v>
      </c>
      <c r="D12" s="747">
        <f t="shared" si="0"/>
        <v>409.24613987284289</v>
      </c>
      <c r="E12" s="254"/>
    </row>
    <row r="13" spans="1:5" ht="39.75" customHeight="1" x14ac:dyDescent="0.25">
      <c r="A13" s="334" t="s">
        <v>875</v>
      </c>
      <c r="B13" s="752">
        <f>B11+B12</f>
        <v>1978.5</v>
      </c>
      <c r="C13" s="753">
        <f>C11+C12</f>
        <v>1247250</v>
      </c>
      <c r="D13" s="753">
        <f t="shared" si="0"/>
        <v>630.40181956027288</v>
      </c>
      <c r="E13" s="254"/>
    </row>
    <row r="14" spans="1:5" ht="25.5" customHeight="1" x14ac:dyDescent="0.25">
      <c r="A14" s="2508" t="s">
        <v>2659</v>
      </c>
      <c r="B14" s="2508"/>
      <c r="C14" s="2508"/>
      <c r="D14" s="2508"/>
      <c r="E14" s="254"/>
    </row>
    <row r="15" spans="1:5" x14ac:dyDescent="0.25">
      <c r="E15" s="254"/>
    </row>
  </sheetData>
  <mergeCells count="3">
    <mergeCell ref="A2:C2"/>
    <mergeCell ref="A3:A4"/>
    <mergeCell ref="A14:D14"/>
  </mergeCells>
  <hyperlinks>
    <hyperlink ref="A1" location="'Table of content'!A1" display="Back to Table of Content"/>
  </hyperlinks>
  <printOptions horizontalCentered="1"/>
  <pageMargins left="0.7" right="0.39" top="0.51" bottom="0.41"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46"/>
  <sheetViews>
    <sheetView workbookViewId="0"/>
  </sheetViews>
  <sheetFormatPr defaultColWidth="9.140625" defaultRowHeight="15" x14ac:dyDescent="0.25"/>
  <cols>
    <col min="9" max="9" width="14.140625" customWidth="1"/>
  </cols>
  <sheetData>
    <row r="1" spans="1:1" ht="15.75" x14ac:dyDescent="0.25">
      <c r="A1" s="344" t="s">
        <v>1946</v>
      </c>
    </row>
    <row r="5" spans="1:1" ht="36" customHeight="1" x14ac:dyDescent="0.25">
      <c r="A5" s="325"/>
    </row>
    <row r="31" spans="1:9" ht="15.75" x14ac:dyDescent="0.25">
      <c r="A31" s="361" t="s">
        <v>1871</v>
      </c>
      <c r="B31" s="362"/>
      <c r="C31" s="362"/>
      <c r="D31" s="362"/>
      <c r="E31" s="362"/>
      <c r="F31" s="362"/>
      <c r="G31" s="362"/>
      <c r="H31" s="362"/>
      <c r="I31" s="363"/>
    </row>
    <row r="32" spans="1:9" ht="15.75" x14ac:dyDescent="0.25">
      <c r="A32" s="364" t="s">
        <v>1872</v>
      </c>
      <c r="B32" s="263"/>
      <c r="C32" s="263"/>
      <c r="D32" s="263"/>
      <c r="E32" s="263"/>
      <c r="F32" s="263"/>
      <c r="G32" s="263"/>
      <c r="H32" s="263"/>
      <c r="I32" s="365"/>
    </row>
    <row r="33" spans="1:9" ht="15.75" x14ac:dyDescent="0.25">
      <c r="A33" s="364" t="s">
        <v>1873</v>
      </c>
      <c r="B33" s="263"/>
      <c r="C33" s="263"/>
      <c r="D33" s="263"/>
      <c r="E33" s="263"/>
      <c r="F33" s="263"/>
      <c r="G33" s="263"/>
      <c r="H33" s="263"/>
      <c r="I33" s="365"/>
    </row>
    <row r="34" spans="1:9" ht="15.75" x14ac:dyDescent="0.25">
      <c r="A34" s="364" t="s">
        <v>1874</v>
      </c>
      <c r="B34" s="263"/>
      <c r="C34" s="263"/>
      <c r="D34" s="263"/>
      <c r="E34" s="263"/>
      <c r="F34" s="263"/>
      <c r="G34" s="263"/>
      <c r="H34" s="263"/>
      <c r="I34" s="365"/>
    </row>
    <row r="35" spans="1:9" ht="15.75" x14ac:dyDescent="0.25">
      <c r="A35" s="364" t="s">
        <v>1875</v>
      </c>
      <c r="B35" s="263"/>
      <c r="C35" s="263"/>
      <c r="D35" s="263"/>
      <c r="E35" s="263"/>
      <c r="F35" s="263"/>
      <c r="G35" s="263"/>
      <c r="H35" s="263"/>
      <c r="I35" s="365"/>
    </row>
    <row r="36" spans="1:9" ht="15.75" x14ac:dyDescent="0.25">
      <c r="A36" s="364" t="s">
        <v>1876</v>
      </c>
      <c r="B36" s="263"/>
      <c r="C36" s="263"/>
      <c r="D36" s="263"/>
      <c r="E36" s="263"/>
      <c r="F36" s="263"/>
      <c r="G36" s="263"/>
      <c r="H36" s="263"/>
      <c r="I36" s="365"/>
    </row>
    <row r="37" spans="1:9" ht="15.75" x14ac:dyDescent="0.25">
      <c r="A37" s="366" t="s">
        <v>1877</v>
      </c>
      <c r="B37" s="263"/>
      <c r="C37" s="263"/>
      <c r="D37" s="263"/>
      <c r="E37" s="263"/>
      <c r="F37" s="263"/>
      <c r="G37" s="263"/>
      <c r="H37" s="263"/>
      <c r="I37" s="365"/>
    </row>
    <row r="38" spans="1:9" ht="15.75" x14ac:dyDescent="0.25">
      <c r="A38" s="367" t="s">
        <v>1878</v>
      </c>
      <c r="B38" s="263"/>
      <c r="C38" s="263"/>
      <c r="D38" s="263"/>
      <c r="E38" s="263"/>
      <c r="F38" s="263"/>
      <c r="G38" s="263"/>
      <c r="H38" s="263"/>
      <c r="I38" s="365"/>
    </row>
    <row r="39" spans="1:9" ht="15.75" x14ac:dyDescent="0.25">
      <c r="A39" s="367" t="s">
        <v>1879</v>
      </c>
      <c r="B39" s="263"/>
      <c r="C39" s="263"/>
      <c r="D39" s="263"/>
      <c r="E39" s="263"/>
      <c r="F39" s="263"/>
      <c r="G39" s="263"/>
      <c r="H39" s="263"/>
      <c r="I39" s="365"/>
    </row>
    <row r="40" spans="1:9" ht="15.75" x14ac:dyDescent="0.25">
      <c r="A40" s="367" t="s">
        <v>1880</v>
      </c>
      <c r="B40" s="263"/>
      <c r="C40" s="263"/>
      <c r="D40" s="263"/>
      <c r="E40" s="263"/>
      <c r="F40" s="263"/>
      <c r="G40" s="263"/>
      <c r="H40" s="263"/>
      <c r="I40" s="365"/>
    </row>
    <row r="41" spans="1:9" ht="15.75" x14ac:dyDescent="0.25">
      <c r="A41" s="367" t="s">
        <v>1881</v>
      </c>
      <c r="B41" s="263"/>
      <c r="C41" s="263"/>
      <c r="D41" s="263"/>
      <c r="E41" s="263"/>
      <c r="F41" s="263"/>
      <c r="G41" s="263"/>
      <c r="H41" s="263"/>
      <c r="I41" s="365"/>
    </row>
    <row r="42" spans="1:9" ht="15.75" x14ac:dyDescent="0.25">
      <c r="A42" s="368" t="s">
        <v>1882</v>
      </c>
      <c r="B42" s="369"/>
      <c r="C42" s="369"/>
      <c r="D42" s="369"/>
      <c r="E42" s="369"/>
      <c r="F42" s="369"/>
      <c r="G42" s="369"/>
      <c r="H42" s="369"/>
      <c r="I42" s="370"/>
    </row>
    <row r="43" spans="1:9" ht="15.75" x14ac:dyDescent="0.25">
      <c r="A43" s="2" t="s">
        <v>1883</v>
      </c>
      <c r="B43" s="263"/>
      <c r="C43" s="263"/>
      <c r="D43" s="263"/>
      <c r="E43" s="263"/>
      <c r="F43" s="263"/>
      <c r="G43" s="263"/>
      <c r="H43" s="263"/>
      <c r="I43" s="263"/>
    </row>
    <row r="46" spans="1:9" ht="63" customHeight="1" x14ac:dyDescent="0.25"/>
  </sheetData>
  <hyperlinks>
    <hyperlink ref="A1" location="'Table of content'!A1" display="Back to Table of Content"/>
  </hyperlinks>
  <pageMargins left="0.7" right="0.7" top="0.75" bottom="0.75" header="0.3" footer="0.3"/>
  <pageSetup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E17"/>
  <sheetViews>
    <sheetView topLeftCell="A13" workbookViewId="0"/>
  </sheetViews>
  <sheetFormatPr defaultRowHeight="15" x14ac:dyDescent="0.25"/>
  <cols>
    <col min="1" max="1" width="24.85546875" bestFit="1" customWidth="1"/>
    <col min="2" max="2" width="14.5703125" customWidth="1"/>
    <col min="3" max="3" width="15.42578125" customWidth="1"/>
    <col min="4" max="5" width="14.5703125" customWidth="1"/>
  </cols>
  <sheetData>
    <row r="1" spans="1:5" ht="15.75" x14ac:dyDescent="0.25">
      <c r="A1" s="594" t="s">
        <v>1946</v>
      </c>
      <c r="B1" s="171"/>
      <c r="C1" s="171"/>
      <c r="D1" s="171"/>
      <c r="E1" s="171"/>
    </row>
    <row r="2" spans="1:5" ht="45.75" customHeight="1" x14ac:dyDescent="0.25">
      <c r="A2" s="2583" t="s">
        <v>2660</v>
      </c>
      <c r="B2" s="2583"/>
      <c r="C2" s="2583"/>
      <c r="D2" s="2583"/>
      <c r="E2" s="2583"/>
    </row>
    <row r="3" spans="1:5" ht="15.75" x14ac:dyDescent="0.25">
      <c r="A3" s="171"/>
      <c r="B3" s="171"/>
      <c r="C3" s="171"/>
      <c r="D3" s="171"/>
      <c r="E3" s="508" t="s">
        <v>31</v>
      </c>
    </row>
    <row r="4" spans="1:5" ht="47.25" customHeight="1" x14ac:dyDescent="0.25">
      <c r="A4" s="2227" t="s">
        <v>142</v>
      </c>
      <c r="B4" s="2228" t="s">
        <v>2674</v>
      </c>
      <c r="C4" s="2229"/>
      <c r="D4" s="2229"/>
      <c r="E4" s="2230"/>
    </row>
    <row r="5" spans="1:5" ht="53.25" customHeight="1" x14ac:dyDescent="0.25">
      <c r="A5" s="2227"/>
      <c r="B5" s="2077" t="s">
        <v>2512</v>
      </c>
      <c r="C5" s="2079"/>
      <c r="D5" s="2077" t="s">
        <v>2513</v>
      </c>
      <c r="E5" s="2079"/>
    </row>
    <row r="6" spans="1:5" ht="38.25" customHeight="1" x14ac:dyDescent="0.25">
      <c r="A6" s="158" t="s">
        <v>763</v>
      </c>
      <c r="B6" s="2575">
        <v>79</v>
      </c>
      <c r="C6" s="2576"/>
      <c r="D6" s="2575">
        <v>20</v>
      </c>
      <c r="E6" s="2576"/>
    </row>
    <row r="7" spans="1:5" ht="38.25" customHeight="1" x14ac:dyDescent="0.25">
      <c r="A7" s="158" t="s">
        <v>759</v>
      </c>
      <c r="B7" s="2577">
        <v>21</v>
      </c>
      <c r="C7" s="2578"/>
      <c r="D7" s="2577">
        <v>30</v>
      </c>
      <c r="E7" s="2578"/>
    </row>
    <row r="8" spans="1:5" ht="38.25" customHeight="1" x14ac:dyDescent="0.25">
      <c r="A8" s="158" t="s">
        <v>911</v>
      </c>
      <c r="B8" s="2577">
        <v>3</v>
      </c>
      <c r="C8" s="2578"/>
      <c r="D8" s="2577">
        <v>4</v>
      </c>
      <c r="E8" s="2578"/>
    </row>
    <row r="9" spans="1:5" ht="38.25" customHeight="1" x14ac:dyDescent="0.25">
      <c r="A9" s="158" t="s">
        <v>145</v>
      </c>
      <c r="B9" s="2577">
        <v>6</v>
      </c>
      <c r="C9" s="2578"/>
      <c r="D9" s="2577">
        <v>5</v>
      </c>
      <c r="E9" s="2578"/>
    </row>
    <row r="10" spans="1:5" ht="38.25" customHeight="1" x14ac:dyDescent="0.25">
      <c r="A10" s="158" t="s">
        <v>147</v>
      </c>
      <c r="B10" s="2577">
        <v>5</v>
      </c>
      <c r="C10" s="2578"/>
      <c r="D10" s="2577">
        <v>4</v>
      </c>
      <c r="E10" s="2578"/>
    </row>
    <row r="11" spans="1:5" ht="38.25" customHeight="1" x14ac:dyDescent="0.25">
      <c r="A11" s="158" t="s">
        <v>148</v>
      </c>
      <c r="B11" s="2579">
        <v>8</v>
      </c>
      <c r="C11" s="2580"/>
      <c r="D11" s="2579">
        <v>3</v>
      </c>
      <c r="E11" s="2580"/>
    </row>
    <row r="12" spans="1:5" ht="38.25" customHeight="1" x14ac:dyDescent="0.25">
      <c r="A12" s="158" t="s">
        <v>1148</v>
      </c>
      <c r="B12" s="2577">
        <v>17</v>
      </c>
      <c r="C12" s="2578"/>
      <c r="D12" s="2577">
        <v>7</v>
      </c>
      <c r="E12" s="2578"/>
    </row>
    <row r="13" spans="1:5" ht="38.25" customHeight="1" x14ac:dyDescent="0.25">
      <c r="A13" s="158" t="s">
        <v>762</v>
      </c>
      <c r="B13" s="2577">
        <v>4</v>
      </c>
      <c r="C13" s="2578"/>
      <c r="D13" s="2577">
        <v>4</v>
      </c>
      <c r="E13" s="2578"/>
    </row>
    <row r="14" spans="1:5" ht="38.25" customHeight="1" x14ac:dyDescent="0.25">
      <c r="A14" s="158" t="s">
        <v>83</v>
      </c>
      <c r="B14" s="2577">
        <v>6</v>
      </c>
      <c r="C14" s="2578"/>
      <c r="D14" s="2577">
        <v>2</v>
      </c>
      <c r="E14" s="2578"/>
    </row>
    <row r="15" spans="1:5" ht="38.25" customHeight="1" x14ac:dyDescent="0.25">
      <c r="A15" s="158" t="s">
        <v>282</v>
      </c>
      <c r="B15" s="2581">
        <v>1</v>
      </c>
      <c r="C15" s="2582"/>
      <c r="D15" s="2581">
        <v>2</v>
      </c>
      <c r="E15" s="2582"/>
    </row>
    <row r="16" spans="1:5" ht="38.25" customHeight="1" x14ac:dyDescent="0.25">
      <c r="A16" s="159" t="s">
        <v>1149</v>
      </c>
      <c r="B16" s="2573">
        <v>150</v>
      </c>
      <c r="C16" s="2574"/>
      <c r="D16" s="2573">
        <f>SUM(D6:D15)</f>
        <v>81</v>
      </c>
      <c r="E16" s="2574"/>
    </row>
    <row r="17" spans="1:5" ht="57" customHeight="1" x14ac:dyDescent="0.25">
      <c r="A17" s="2584" t="s">
        <v>2141</v>
      </c>
      <c r="B17" s="2584"/>
      <c r="C17" s="2584"/>
      <c r="D17" s="2584"/>
      <c r="E17" s="2584"/>
    </row>
  </sheetData>
  <mergeCells count="28">
    <mergeCell ref="A2:E2"/>
    <mergeCell ref="A4:A5"/>
    <mergeCell ref="A17:E17"/>
    <mergeCell ref="B5:C5"/>
    <mergeCell ref="D5:E5"/>
    <mergeCell ref="B6:C6"/>
    <mergeCell ref="B7:C7"/>
    <mergeCell ref="B8:C8"/>
    <mergeCell ref="B9:C9"/>
    <mergeCell ref="B10:C10"/>
    <mergeCell ref="B11:C11"/>
    <mergeCell ref="B12:C12"/>
    <mergeCell ref="B13:C13"/>
    <mergeCell ref="B14:C14"/>
    <mergeCell ref="B4:E4"/>
    <mergeCell ref="B15:C15"/>
    <mergeCell ref="B16:C16"/>
    <mergeCell ref="D6:E6"/>
    <mergeCell ref="D7:E7"/>
    <mergeCell ref="D8:E8"/>
    <mergeCell ref="D9:E9"/>
    <mergeCell ref="D10:E10"/>
    <mergeCell ref="D11:E11"/>
    <mergeCell ref="D12:E12"/>
    <mergeCell ref="D13:E13"/>
    <mergeCell ref="D14:E14"/>
    <mergeCell ref="D15:E15"/>
    <mergeCell ref="D16:E16"/>
  </mergeCells>
  <hyperlinks>
    <hyperlink ref="A1" location="'Table of content'!A1" display="Back to Table of Content"/>
  </hyperlinks>
  <printOptions horizontalCentered="1"/>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autoPageBreaks="0" fitToPage="1"/>
  </sheetPr>
  <dimension ref="A1:I45"/>
  <sheetViews>
    <sheetView zoomScaleNormal="100" workbookViewId="0">
      <selection activeCell="J7" sqref="J7"/>
    </sheetView>
  </sheetViews>
  <sheetFormatPr defaultColWidth="9.140625" defaultRowHeight="18.75" x14ac:dyDescent="0.3"/>
  <cols>
    <col min="1" max="1" width="54.28515625" style="288" customWidth="1"/>
    <col min="2" max="2" width="15.28515625" style="288" customWidth="1"/>
    <col min="3" max="3" width="14.5703125" style="288" customWidth="1"/>
    <col min="4" max="4" width="14.42578125" style="288" customWidth="1"/>
    <col min="5" max="5" width="15.42578125" style="288" customWidth="1"/>
    <col min="6" max="6" width="15.5703125" style="288" customWidth="1"/>
    <col min="7" max="7" width="16" style="288" customWidth="1"/>
    <col min="8" max="8" width="15" style="288" customWidth="1"/>
    <col min="9" max="9" width="14.28515625" style="288" customWidth="1"/>
    <col min="10" max="16384" width="9.140625" style="288"/>
  </cols>
  <sheetData>
    <row r="1" spans="1:9" s="1413" customFormat="1" ht="28.5" customHeight="1" x14ac:dyDescent="0.25">
      <c r="A1" s="1421" t="s">
        <v>1946</v>
      </c>
      <c r="B1" s="1451"/>
      <c r="C1" s="1414"/>
      <c r="D1" s="1414"/>
      <c r="E1" s="1414"/>
      <c r="F1" s="1414"/>
      <c r="G1" s="1414"/>
      <c r="H1" s="1414"/>
      <c r="I1" s="1414"/>
    </row>
    <row r="2" spans="1:9" s="171" customFormat="1" ht="60" customHeight="1" x14ac:dyDescent="0.25">
      <c r="A2" s="2416" t="s">
        <v>2618</v>
      </c>
      <c r="B2" s="2416"/>
      <c r="C2" s="2416"/>
      <c r="D2" s="2416"/>
      <c r="E2" s="2416"/>
      <c r="F2" s="2416"/>
      <c r="G2" s="2416"/>
      <c r="H2" s="2416"/>
      <c r="I2" s="2416"/>
    </row>
    <row r="3" spans="1:9" s="939" customFormat="1" x14ac:dyDescent="0.3"/>
    <row r="4" spans="1:9" s="939" customFormat="1" x14ac:dyDescent="0.3">
      <c r="A4" s="2585" t="s">
        <v>3230</v>
      </c>
      <c r="B4" s="2585" t="s">
        <v>7</v>
      </c>
      <c r="C4" s="2586" t="s">
        <v>2519</v>
      </c>
      <c r="D4" s="2587"/>
      <c r="E4" s="2587"/>
      <c r="F4" s="2587"/>
      <c r="G4" s="2587"/>
      <c r="H4" s="2587"/>
      <c r="I4" s="2588"/>
    </row>
    <row r="5" spans="1:9" s="939" customFormat="1" ht="23.65" customHeight="1" x14ac:dyDescent="0.3">
      <c r="A5" s="2585"/>
      <c r="B5" s="2585"/>
      <c r="C5" s="2585" t="s">
        <v>2520</v>
      </c>
      <c r="D5" s="2585"/>
      <c r="E5" s="2585" t="s">
        <v>2521</v>
      </c>
      <c r="F5" s="2585" t="s">
        <v>2522</v>
      </c>
      <c r="G5" s="2585" t="s">
        <v>2523</v>
      </c>
      <c r="H5" s="2585" t="s">
        <v>2524</v>
      </c>
      <c r="I5" s="2585" t="s">
        <v>693</v>
      </c>
    </row>
    <row r="6" spans="1:9" s="939" customFormat="1" ht="26.65" customHeight="1" x14ac:dyDescent="0.3">
      <c r="A6" s="2585"/>
      <c r="B6" s="2585"/>
      <c r="C6" s="173" t="s">
        <v>2525</v>
      </c>
      <c r="D6" s="173" t="s">
        <v>2526</v>
      </c>
      <c r="E6" s="2585"/>
      <c r="F6" s="2585"/>
      <c r="G6" s="2585"/>
      <c r="H6" s="2585"/>
      <c r="I6" s="2585"/>
    </row>
    <row r="7" spans="1:9" x14ac:dyDescent="0.3">
      <c r="A7" s="1431" t="s">
        <v>2527</v>
      </c>
      <c r="B7" s="1431"/>
      <c r="C7" s="1431"/>
      <c r="D7" s="1431"/>
      <c r="E7" s="1431"/>
      <c r="F7" s="1431"/>
      <c r="G7" s="1431"/>
      <c r="H7" s="1431"/>
      <c r="I7" s="1431"/>
    </row>
    <row r="8" spans="1:9" s="939" customFormat="1" x14ac:dyDescent="0.3">
      <c r="A8" s="1425" t="s">
        <v>2528</v>
      </c>
      <c r="B8" s="1425"/>
      <c r="C8" s="1425"/>
      <c r="D8" s="1425"/>
      <c r="E8" s="1425"/>
      <c r="F8" s="1425"/>
      <c r="G8" s="1425"/>
      <c r="H8" s="1425"/>
      <c r="I8" s="1425"/>
    </row>
    <row r="9" spans="1:9" s="939" customFormat="1" x14ac:dyDescent="0.3">
      <c r="A9" s="1435" t="s">
        <v>2529</v>
      </c>
      <c r="B9" s="1426">
        <v>348252</v>
      </c>
      <c r="C9" s="1426">
        <v>344513</v>
      </c>
      <c r="D9" s="1426">
        <v>1201</v>
      </c>
      <c r="E9" s="1426">
        <v>1287</v>
      </c>
      <c r="F9" s="1426">
        <v>564</v>
      </c>
      <c r="G9" s="1426">
        <v>483</v>
      </c>
      <c r="H9" s="1426">
        <v>165</v>
      </c>
      <c r="I9" s="1426">
        <v>39</v>
      </c>
    </row>
    <row r="10" spans="1:9" s="939" customFormat="1" x14ac:dyDescent="0.3">
      <c r="A10" s="1435" t="s">
        <v>972</v>
      </c>
      <c r="B10" s="1426">
        <v>367870</v>
      </c>
      <c r="C10" s="1426">
        <v>363983</v>
      </c>
      <c r="D10" s="1426">
        <v>1282</v>
      </c>
      <c r="E10" s="1426">
        <v>1304</v>
      </c>
      <c r="F10" s="1426">
        <v>587</v>
      </c>
      <c r="G10" s="1426">
        <v>501</v>
      </c>
      <c r="H10" s="1426">
        <v>174</v>
      </c>
      <c r="I10" s="1426">
        <v>39</v>
      </c>
    </row>
    <row r="11" spans="1:9" s="939" customFormat="1" x14ac:dyDescent="0.3">
      <c r="A11" s="1435" t="s">
        <v>2530</v>
      </c>
      <c r="B11" s="1426">
        <v>1202192</v>
      </c>
      <c r="C11" s="1426">
        <v>1189054</v>
      </c>
      <c r="D11" s="1426">
        <v>4158</v>
      </c>
      <c r="E11" s="1426">
        <v>4522</v>
      </c>
      <c r="F11" s="1426">
        <v>1974</v>
      </c>
      <c r="G11" s="1426">
        <v>1749</v>
      </c>
      <c r="H11" s="1426">
        <v>620</v>
      </c>
      <c r="I11" s="1426">
        <v>115</v>
      </c>
    </row>
    <row r="12" spans="1:9" s="1415" customFormat="1" x14ac:dyDescent="0.3">
      <c r="A12" s="1428" t="s">
        <v>2531</v>
      </c>
      <c r="B12" s="1429"/>
      <c r="C12" s="1429"/>
      <c r="D12" s="1429"/>
      <c r="E12" s="1429"/>
      <c r="F12" s="1429"/>
      <c r="G12" s="1429"/>
      <c r="H12" s="1429"/>
      <c r="I12" s="1429"/>
    </row>
    <row r="13" spans="1:9" s="1415" customFormat="1" x14ac:dyDescent="0.3">
      <c r="A13" s="1440" t="s">
        <v>2529</v>
      </c>
      <c r="B13" s="1429">
        <v>140640</v>
      </c>
      <c r="C13" s="1429">
        <v>139810</v>
      </c>
      <c r="D13" s="1429">
        <v>391</v>
      </c>
      <c r="E13" s="1429">
        <v>106</v>
      </c>
      <c r="F13" s="1429">
        <v>115</v>
      </c>
      <c r="G13" s="1429">
        <v>167</v>
      </c>
      <c r="H13" s="1429">
        <v>45</v>
      </c>
      <c r="I13" s="1429">
        <v>6</v>
      </c>
    </row>
    <row r="14" spans="1:9" s="1415" customFormat="1" x14ac:dyDescent="0.3">
      <c r="A14" s="1440" t="s">
        <v>972</v>
      </c>
      <c r="B14" s="1429">
        <v>146692</v>
      </c>
      <c r="C14" s="1429">
        <v>145809</v>
      </c>
      <c r="D14" s="1429">
        <v>421</v>
      </c>
      <c r="E14" s="1429">
        <v>107</v>
      </c>
      <c r="F14" s="1429">
        <v>125</v>
      </c>
      <c r="G14" s="1429">
        <v>177</v>
      </c>
      <c r="H14" s="1429">
        <v>47</v>
      </c>
      <c r="I14" s="1429">
        <v>6</v>
      </c>
    </row>
    <row r="15" spans="1:9" s="1415" customFormat="1" x14ac:dyDescent="0.3">
      <c r="A15" s="1440" t="s">
        <v>2530</v>
      </c>
      <c r="B15" s="1429">
        <v>465158</v>
      </c>
      <c r="C15" s="1429">
        <v>462059</v>
      </c>
      <c r="D15" s="1429">
        <v>1322</v>
      </c>
      <c r="E15" s="1429">
        <v>437</v>
      </c>
      <c r="F15" s="1429">
        <v>499</v>
      </c>
      <c r="G15" s="1429">
        <v>651</v>
      </c>
      <c r="H15" s="1429">
        <v>171</v>
      </c>
      <c r="I15" s="1429">
        <v>19</v>
      </c>
    </row>
    <row r="16" spans="1:9" s="1415" customFormat="1" x14ac:dyDescent="0.3">
      <c r="A16" s="1428" t="s">
        <v>2532</v>
      </c>
      <c r="B16" s="1429"/>
      <c r="C16" s="1429"/>
      <c r="D16" s="1429"/>
      <c r="E16" s="1429"/>
      <c r="F16" s="1429"/>
      <c r="G16" s="1429"/>
      <c r="H16" s="1429"/>
      <c r="I16" s="1429"/>
    </row>
    <row r="17" spans="1:9" s="1415" customFormat="1" x14ac:dyDescent="0.3">
      <c r="A17" s="1440" t="s">
        <v>2529</v>
      </c>
      <c r="B17" s="1429">
        <v>207612</v>
      </c>
      <c r="C17" s="1429">
        <v>204703</v>
      </c>
      <c r="D17" s="1429">
        <v>810</v>
      </c>
      <c r="E17" s="1429">
        <v>1181</v>
      </c>
      <c r="F17" s="1429">
        <v>449</v>
      </c>
      <c r="G17" s="1429">
        <v>316</v>
      </c>
      <c r="H17" s="1429">
        <v>120</v>
      </c>
      <c r="I17" s="1429">
        <v>33</v>
      </c>
    </row>
    <row r="18" spans="1:9" s="1415" customFormat="1" x14ac:dyDescent="0.3">
      <c r="A18" s="1440" t="s">
        <v>972</v>
      </c>
      <c r="B18" s="1429">
        <v>221178</v>
      </c>
      <c r="C18" s="1429">
        <v>218174</v>
      </c>
      <c r="D18" s="1429">
        <v>861</v>
      </c>
      <c r="E18" s="1429">
        <v>1197</v>
      </c>
      <c r="F18" s="1429">
        <v>462</v>
      </c>
      <c r="G18" s="1429">
        <v>324</v>
      </c>
      <c r="H18" s="1429">
        <v>127</v>
      </c>
      <c r="I18" s="1429">
        <v>33</v>
      </c>
    </row>
    <row r="19" spans="1:9" s="1415" customFormat="1" x14ac:dyDescent="0.3">
      <c r="A19" s="1440" t="s">
        <v>2530</v>
      </c>
      <c r="B19" s="1429">
        <v>737034</v>
      </c>
      <c r="C19" s="1429">
        <v>726995</v>
      </c>
      <c r="D19" s="1429">
        <v>2836</v>
      </c>
      <c r="E19" s="1429">
        <v>4085</v>
      </c>
      <c r="F19" s="1429">
        <v>1475</v>
      </c>
      <c r="G19" s="1429">
        <v>1098</v>
      </c>
      <c r="H19" s="1429">
        <v>449</v>
      </c>
      <c r="I19" s="1429">
        <v>96</v>
      </c>
    </row>
    <row r="20" spans="1:9" x14ac:dyDescent="0.3">
      <c r="A20" s="1431" t="s">
        <v>2527</v>
      </c>
      <c r="B20" s="1432"/>
      <c r="C20" s="1432"/>
      <c r="D20" s="1432"/>
      <c r="E20" s="1432"/>
      <c r="F20" s="1432"/>
      <c r="G20" s="1432"/>
      <c r="H20" s="1432"/>
      <c r="I20" s="1432"/>
    </row>
    <row r="21" spans="1:9" s="939" customFormat="1" x14ac:dyDescent="0.3">
      <c r="A21" s="1425" t="s">
        <v>2533</v>
      </c>
      <c r="B21" s="1426"/>
      <c r="C21" s="1432"/>
      <c r="D21" s="1432"/>
      <c r="E21" s="1432"/>
      <c r="F21" s="1432"/>
      <c r="G21" s="1432"/>
      <c r="H21" s="1432"/>
      <c r="I21" s="1432"/>
    </row>
    <row r="22" spans="1:9" s="939" customFormat="1" x14ac:dyDescent="0.3">
      <c r="A22" s="1435" t="s">
        <v>2529</v>
      </c>
      <c r="B22" s="1426">
        <v>335212</v>
      </c>
      <c r="C22" s="1432">
        <v>333219</v>
      </c>
      <c r="D22" s="1432">
        <v>1083</v>
      </c>
      <c r="E22" s="1432">
        <v>191</v>
      </c>
      <c r="F22" s="1432">
        <v>215</v>
      </c>
      <c r="G22" s="1432">
        <v>338</v>
      </c>
      <c r="H22" s="1432">
        <v>137</v>
      </c>
      <c r="I22" s="1432">
        <v>29</v>
      </c>
    </row>
    <row r="23" spans="1:9" s="939" customFormat="1" x14ac:dyDescent="0.3">
      <c r="A23" s="1435" t="s">
        <v>972</v>
      </c>
      <c r="B23" s="1426">
        <v>354461</v>
      </c>
      <c r="C23" s="1432">
        <v>352350</v>
      </c>
      <c r="D23" s="1432">
        <v>1162</v>
      </c>
      <c r="E23" s="1432">
        <v>193</v>
      </c>
      <c r="F23" s="1432">
        <v>227</v>
      </c>
      <c r="G23" s="1432">
        <v>355</v>
      </c>
      <c r="H23" s="1432">
        <v>145</v>
      </c>
      <c r="I23" s="1432">
        <v>29</v>
      </c>
    </row>
    <row r="24" spans="1:9" s="939" customFormat="1" x14ac:dyDescent="0.3">
      <c r="A24" s="1435" t="s">
        <v>2530</v>
      </c>
      <c r="B24" s="1426">
        <v>1156760</v>
      </c>
      <c r="C24" s="1432">
        <v>1149618</v>
      </c>
      <c r="D24" s="1432">
        <v>3756</v>
      </c>
      <c r="E24" s="1432">
        <v>742</v>
      </c>
      <c r="F24" s="1432">
        <v>762</v>
      </c>
      <c r="G24" s="1432">
        <v>1287</v>
      </c>
      <c r="H24" s="1432">
        <v>510</v>
      </c>
      <c r="I24" s="1432">
        <v>85</v>
      </c>
    </row>
    <row r="25" spans="1:9" s="1415" customFormat="1" x14ac:dyDescent="0.3">
      <c r="A25" s="1428" t="s">
        <v>2534</v>
      </c>
      <c r="B25" s="1429"/>
      <c r="C25" s="1429"/>
      <c r="D25" s="1429"/>
      <c r="E25" s="1429"/>
      <c r="F25" s="1429"/>
      <c r="G25" s="1429"/>
      <c r="H25" s="1429"/>
      <c r="I25" s="1429"/>
    </row>
    <row r="26" spans="1:9" s="1415" customFormat="1" x14ac:dyDescent="0.3">
      <c r="A26" s="1440" t="s">
        <v>2529</v>
      </c>
      <c r="B26" s="1429">
        <v>140640</v>
      </c>
      <c r="C26" s="1429">
        <v>139810</v>
      </c>
      <c r="D26" s="1429">
        <v>391</v>
      </c>
      <c r="E26" s="1429">
        <v>106</v>
      </c>
      <c r="F26" s="1429">
        <v>115</v>
      </c>
      <c r="G26" s="1429">
        <v>167</v>
      </c>
      <c r="H26" s="1429">
        <v>45</v>
      </c>
      <c r="I26" s="1429">
        <v>6</v>
      </c>
    </row>
    <row r="27" spans="1:9" s="1415" customFormat="1" x14ac:dyDescent="0.3">
      <c r="A27" s="1440" t="s">
        <v>972</v>
      </c>
      <c r="B27" s="1429">
        <v>146692</v>
      </c>
      <c r="C27" s="1429">
        <v>145809</v>
      </c>
      <c r="D27" s="1429">
        <v>421</v>
      </c>
      <c r="E27" s="1429">
        <v>107</v>
      </c>
      <c r="F27" s="1429">
        <v>125</v>
      </c>
      <c r="G27" s="1429">
        <v>177</v>
      </c>
      <c r="H27" s="1429">
        <v>47</v>
      </c>
      <c r="I27" s="1429">
        <v>6</v>
      </c>
    </row>
    <row r="28" spans="1:9" s="1415" customFormat="1" x14ac:dyDescent="0.3">
      <c r="A28" s="1440" t="s">
        <v>2530</v>
      </c>
      <c r="B28" s="1429">
        <v>465158</v>
      </c>
      <c r="C28" s="1429">
        <v>462059</v>
      </c>
      <c r="D28" s="1429">
        <v>1322</v>
      </c>
      <c r="E28" s="1429">
        <v>437</v>
      </c>
      <c r="F28" s="1429">
        <v>499</v>
      </c>
      <c r="G28" s="1429">
        <v>651</v>
      </c>
      <c r="H28" s="1429">
        <v>171</v>
      </c>
      <c r="I28" s="1429">
        <v>19</v>
      </c>
    </row>
    <row r="29" spans="1:9" s="1415" customFormat="1" x14ac:dyDescent="0.3">
      <c r="A29" s="1428" t="s">
        <v>2535</v>
      </c>
      <c r="B29" s="1429"/>
      <c r="C29" s="1429"/>
      <c r="D29" s="1429"/>
      <c r="E29" s="1429"/>
      <c r="F29" s="1429"/>
      <c r="G29" s="1429"/>
      <c r="H29" s="1429"/>
      <c r="I29" s="1429"/>
    </row>
    <row r="30" spans="1:9" s="1415" customFormat="1" x14ac:dyDescent="0.3">
      <c r="A30" s="1440" t="s">
        <v>2529</v>
      </c>
      <c r="B30" s="1429">
        <v>194572</v>
      </c>
      <c r="C30" s="1429">
        <v>193409</v>
      </c>
      <c r="D30" s="1429">
        <v>692</v>
      </c>
      <c r="E30" s="1429">
        <v>85</v>
      </c>
      <c r="F30" s="1429">
        <v>100</v>
      </c>
      <c r="G30" s="1429">
        <v>171</v>
      </c>
      <c r="H30" s="1429">
        <v>92</v>
      </c>
      <c r="I30" s="1429">
        <v>23</v>
      </c>
    </row>
    <row r="31" spans="1:9" s="1415" customFormat="1" x14ac:dyDescent="0.3">
      <c r="A31" s="1440" t="s">
        <v>972</v>
      </c>
      <c r="B31" s="1429">
        <v>207769</v>
      </c>
      <c r="C31" s="1429">
        <v>206541</v>
      </c>
      <c r="D31" s="1429">
        <v>741</v>
      </c>
      <c r="E31" s="1429">
        <v>86</v>
      </c>
      <c r="F31" s="1429">
        <v>102</v>
      </c>
      <c r="G31" s="1429">
        <v>178</v>
      </c>
      <c r="H31" s="1429">
        <v>98</v>
      </c>
      <c r="I31" s="1429">
        <v>23</v>
      </c>
    </row>
    <row r="32" spans="1:9" s="1415" customFormat="1" x14ac:dyDescent="0.3">
      <c r="A32" s="1440" t="s">
        <v>2530</v>
      </c>
      <c r="B32" s="1429">
        <v>691602</v>
      </c>
      <c r="C32" s="1429">
        <v>687559</v>
      </c>
      <c r="D32" s="1429">
        <v>2434</v>
      </c>
      <c r="E32" s="1429">
        <v>305</v>
      </c>
      <c r="F32" s="1429">
        <v>263</v>
      </c>
      <c r="G32" s="1429">
        <v>636</v>
      </c>
      <c r="H32" s="1429">
        <v>339</v>
      </c>
      <c r="I32" s="1429">
        <v>66</v>
      </c>
    </row>
    <row r="33" spans="1:9" x14ac:dyDescent="0.3">
      <c r="A33" s="1454"/>
      <c r="B33" s="1432"/>
      <c r="C33" s="1432"/>
      <c r="D33" s="1432"/>
      <c r="E33" s="1432"/>
      <c r="F33" s="1432"/>
      <c r="G33" s="1432"/>
      <c r="H33" s="1432"/>
      <c r="I33" s="1432"/>
    </row>
    <row r="34" spans="1:9" s="939" customFormat="1" x14ac:dyDescent="0.3">
      <c r="A34" s="1425" t="s">
        <v>2620</v>
      </c>
      <c r="B34" s="1426"/>
      <c r="C34" s="1426"/>
      <c r="D34" s="1426"/>
      <c r="E34" s="1426"/>
      <c r="F34" s="1426"/>
      <c r="G34" s="1426"/>
      <c r="H34" s="1426"/>
      <c r="I34" s="1426"/>
    </row>
    <row r="35" spans="1:9" s="939" customFormat="1" x14ac:dyDescent="0.3">
      <c r="A35" s="1435" t="s">
        <v>2529</v>
      </c>
      <c r="B35" s="1432">
        <v>12932</v>
      </c>
      <c r="C35" s="1432">
        <v>11186</v>
      </c>
      <c r="D35" s="1432">
        <v>118</v>
      </c>
      <c r="E35" s="1432">
        <v>1096</v>
      </c>
      <c r="F35" s="1432">
        <v>349</v>
      </c>
      <c r="G35" s="1432">
        <v>145</v>
      </c>
      <c r="H35" s="1432">
        <v>28</v>
      </c>
      <c r="I35" s="1432">
        <v>10</v>
      </c>
    </row>
    <row r="36" spans="1:9" s="939" customFormat="1" x14ac:dyDescent="0.3">
      <c r="A36" s="1435" t="s">
        <v>972</v>
      </c>
      <c r="B36" s="1432">
        <v>13294</v>
      </c>
      <c r="C36" s="1432">
        <v>11518</v>
      </c>
      <c r="D36" s="1432">
        <v>120</v>
      </c>
      <c r="E36" s="1432">
        <v>1111</v>
      </c>
      <c r="F36" s="1432">
        <v>360</v>
      </c>
      <c r="G36" s="1432">
        <v>146</v>
      </c>
      <c r="H36" s="1432">
        <v>29</v>
      </c>
      <c r="I36" s="1432">
        <v>10</v>
      </c>
    </row>
    <row r="37" spans="1:9" s="939" customFormat="1" x14ac:dyDescent="0.3">
      <c r="A37" s="1435" t="s">
        <v>2530</v>
      </c>
      <c r="B37" s="1432">
        <v>45058</v>
      </c>
      <c r="C37" s="1432">
        <v>39062</v>
      </c>
      <c r="D37" s="1432">
        <v>402</v>
      </c>
      <c r="E37" s="1432">
        <v>3780</v>
      </c>
      <c r="F37" s="1432">
        <v>1212</v>
      </c>
      <c r="G37" s="1432">
        <v>462</v>
      </c>
      <c r="H37" s="1432">
        <v>110</v>
      </c>
      <c r="I37" s="1432">
        <v>30</v>
      </c>
    </row>
    <row r="38" spans="1:9" x14ac:dyDescent="0.3">
      <c r="A38" s="1431" t="s">
        <v>2527</v>
      </c>
      <c r="B38" s="1432"/>
      <c r="C38" s="1432"/>
      <c r="D38" s="1432"/>
      <c r="E38" s="1432"/>
      <c r="F38" s="1432"/>
      <c r="G38" s="1432"/>
      <c r="H38" s="1432"/>
      <c r="I38" s="1432"/>
    </row>
    <row r="39" spans="1:9" s="939" customFormat="1" x14ac:dyDescent="0.3">
      <c r="A39" s="1425" t="s">
        <v>2621</v>
      </c>
      <c r="B39" s="1426"/>
      <c r="C39" s="1426"/>
      <c r="D39" s="1426"/>
      <c r="E39" s="1426"/>
      <c r="F39" s="1426"/>
      <c r="G39" s="1426"/>
      <c r="H39" s="1426"/>
      <c r="I39" s="1426"/>
    </row>
    <row r="40" spans="1:9" s="939" customFormat="1" x14ac:dyDescent="0.3">
      <c r="A40" s="1435" t="s">
        <v>2529</v>
      </c>
      <c r="B40" s="1426">
        <v>108</v>
      </c>
      <c r="C40" s="1432">
        <v>108</v>
      </c>
      <c r="D40" s="1432">
        <v>0</v>
      </c>
      <c r="E40" s="1432">
        <v>0</v>
      </c>
      <c r="F40" s="1432">
        <v>0</v>
      </c>
      <c r="G40" s="1432">
        <v>0</v>
      </c>
      <c r="H40" s="1432">
        <v>0</v>
      </c>
      <c r="I40" s="1432">
        <v>0</v>
      </c>
    </row>
    <row r="41" spans="1:9" s="939" customFormat="1" x14ac:dyDescent="0.3">
      <c r="A41" s="1435" t="s">
        <v>972</v>
      </c>
      <c r="B41" s="1426">
        <v>115</v>
      </c>
      <c r="C41" s="1432">
        <v>115</v>
      </c>
      <c r="D41" s="1432">
        <v>0</v>
      </c>
      <c r="E41" s="1432">
        <v>0</v>
      </c>
      <c r="F41" s="1432">
        <v>0</v>
      </c>
      <c r="G41" s="1432">
        <v>0</v>
      </c>
      <c r="H41" s="1432">
        <v>0</v>
      </c>
      <c r="I41" s="1432">
        <v>0</v>
      </c>
    </row>
    <row r="42" spans="1:9" s="939" customFormat="1" x14ac:dyDescent="0.3">
      <c r="A42" s="1435" t="s">
        <v>2530</v>
      </c>
      <c r="B42" s="1426">
        <v>374</v>
      </c>
      <c r="C42" s="1432">
        <v>374</v>
      </c>
      <c r="D42" s="1432">
        <v>0</v>
      </c>
      <c r="E42" s="1432">
        <v>0</v>
      </c>
      <c r="F42" s="1432">
        <v>0</v>
      </c>
      <c r="G42" s="1432">
        <v>0</v>
      </c>
      <c r="H42" s="1432">
        <v>0</v>
      </c>
      <c r="I42" s="1432">
        <v>0</v>
      </c>
    </row>
    <row r="43" spans="1:9" x14ac:dyDescent="0.3">
      <c r="A43" s="1431"/>
      <c r="B43" s="1431"/>
      <c r="C43" s="1431"/>
      <c r="D43" s="1431"/>
      <c r="E43" s="1431"/>
      <c r="F43" s="1431"/>
      <c r="G43" s="1431"/>
      <c r="H43" s="1431"/>
      <c r="I43" s="1431"/>
    </row>
    <row r="44" spans="1:9" x14ac:dyDescent="0.3">
      <c r="A44" s="171" t="s">
        <v>2536</v>
      </c>
      <c r="B44" s="171"/>
      <c r="C44" s="171"/>
      <c r="D44" s="171"/>
      <c r="E44" s="171"/>
      <c r="F44" s="171"/>
      <c r="G44" s="171"/>
      <c r="H44" s="171"/>
      <c r="I44" s="171"/>
    </row>
    <row r="45" spans="1:9" x14ac:dyDescent="0.3">
      <c r="A45" s="171" t="s">
        <v>2537</v>
      </c>
      <c r="B45" s="171"/>
      <c r="C45" s="171"/>
      <c r="D45" s="171"/>
      <c r="E45" s="171"/>
      <c r="F45" s="171"/>
      <c r="G45" s="171"/>
      <c r="H45" s="171"/>
      <c r="I45" s="171"/>
    </row>
  </sheetData>
  <mergeCells count="10">
    <mergeCell ref="A2:I2"/>
    <mergeCell ref="A4:A6"/>
    <mergeCell ref="B4:B6"/>
    <mergeCell ref="C4:I4"/>
    <mergeCell ref="C5:D5"/>
    <mergeCell ref="E5:E6"/>
    <mergeCell ref="F5:F6"/>
    <mergeCell ref="G5:G6"/>
    <mergeCell ref="H5:H6"/>
    <mergeCell ref="I5:I6"/>
  </mergeCells>
  <hyperlinks>
    <hyperlink ref="A1" location="'Table of content'!A1" display="Back to Table of Contents"/>
  </hyperlinks>
  <pageMargins left="0.98425196850393704" right="0.78740157480314965" top="0.59055118110236227" bottom="0.6692913385826772" header="0.19685039370078741" footer="0.39370078740157483"/>
  <pageSetup paperSize="9" scale="56" firstPageNumber="284" fitToHeight="0" orientation="landscape" useFirstPageNumber="1" r:id="rId1"/>
  <headerFooter>
    <oddFooter>&amp;L&amp;"Times New Roman,Regular"&amp;12 &amp;X1&amp;X Excluding 68 homeless households with a population of 76.&amp;C&amp;12&amp;P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autoPageBreaks="0"/>
  </sheetPr>
  <dimension ref="A1:E49"/>
  <sheetViews>
    <sheetView topLeftCell="A37" zoomScaleNormal="100" workbookViewId="0"/>
  </sheetViews>
  <sheetFormatPr defaultColWidth="78.28515625" defaultRowHeight="18.75" x14ac:dyDescent="0.3"/>
  <cols>
    <col min="1" max="1" width="76" style="288" customWidth="1"/>
    <col min="2" max="2" width="17.140625" style="1418" customWidth="1"/>
    <col min="3" max="4" width="22" style="1418" customWidth="1"/>
    <col min="5" max="5" width="78.28515625" style="1418"/>
    <col min="6" max="16384" width="78.28515625" style="288"/>
  </cols>
  <sheetData>
    <row r="1" spans="1:5" s="1413" customFormat="1" ht="24.75" customHeight="1" x14ac:dyDescent="0.25">
      <c r="A1" s="1421" t="s">
        <v>1946</v>
      </c>
      <c r="B1" s="1451"/>
      <c r="C1" s="1414"/>
      <c r="D1" s="1414"/>
    </row>
    <row r="2" spans="1:5" s="171" customFormat="1" ht="61.5" customHeight="1" x14ac:dyDescent="0.25">
      <c r="A2" s="2416" t="s">
        <v>2619</v>
      </c>
      <c r="B2" s="2416"/>
      <c r="C2" s="2416"/>
      <c r="D2" s="2416"/>
    </row>
    <row r="3" spans="1:5" s="939" customFormat="1" x14ac:dyDescent="0.3"/>
    <row r="4" spans="1:5" s="939" customFormat="1" ht="35.65" customHeight="1" x14ac:dyDescent="0.3">
      <c r="A4" s="2585" t="s">
        <v>2518</v>
      </c>
      <c r="B4" s="2589" t="s">
        <v>7</v>
      </c>
      <c r="C4" s="2585" t="s">
        <v>2538</v>
      </c>
      <c r="D4" s="2585"/>
      <c r="E4" s="1416"/>
    </row>
    <row r="5" spans="1:5" s="939" customFormat="1" ht="32.25" customHeight="1" x14ac:dyDescent="0.3">
      <c r="A5" s="2585"/>
      <c r="B5" s="2589"/>
      <c r="C5" s="173" t="s">
        <v>2539</v>
      </c>
      <c r="D5" s="173" t="s">
        <v>2228</v>
      </c>
      <c r="E5" s="1416"/>
    </row>
    <row r="6" spans="1:5" x14ac:dyDescent="0.3">
      <c r="A6" s="627" t="s">
        <v>2527</v>
      </c>
      <c r="B6" s="627"/>
      <c r="C6" s="627"/>
      <c r="D6" s="627"/>
      <c r="E6" s="1417"/>
    </row>
    <row r="7" spans="1:5" x14ac:dyDescent="0.3">
      <c r="A7" s="1425" t="s">
        <v>2528</v>
      </c>
      <c r="B7" s="1443"/>
      <c r="C7" s="1443"/>
      <c r="D7" s="1443"/>
    </row>
    <row r="8" spans="1:5" s="939" customFormat="1" x14ac:dyDescent="0.3">
      <c r="A8" s="1435" t="s">
        <v>2529</v>
      </c>
      <c r="B8" s="1426">
        <v>348252</v>
      </c>
      <c r="C8" s="1426">
        <v>237317</v>
      </c>
      <c r="D8" s="1426">
        <v>110935</v>
      </c>
      <c r="E8" s="1419"/>
    </row>
    <row r="9" spans="1:5" s="939" customFormat="1" x14ac:dyDescent="0.3">
      <c r="A9" s="1435" t="s">
        <v>972</v>
      </c>
      <c r="B9" s="1426">
        <v>367870</v>
      </c>
      <c r="C9" s="1426">
        <v>250186</v>
      </c>
      <c r="D9" s="1426">
        <v>117684</v>
      </c>
      <c r="E9" s="1419"/>
    </row>
    <row r="10" spans="1:5" s="939" customFormat="1" x14ac:dyDescent="0.3">
      <c r="A10" s="1435" t="s">
        <v>2530</v>
      </c>
      <c r="B10" s="1426">
        <v>1202192</v>
      </c>
      <c r="C10" s="1426">
        <v>823888</v>
      </c>
      <c r="D10" s="1426">
        <v>378304</v>
      </c>
      <c r="E10" s="1419"/>
    </row>
    <row r="11" spans="1:5" s="1415" customFormat="1" x14ac:dyDescent="0.3">
      <c r="A11" s="1428" t="s">
        <v>2531</v>
      </c>
      <c r="B11" s="1429"/>
      <c r="C11" s="1429"/>
      <c r="D11" s="1429"/>
      <c r="E11" s="1420"/>
    </row>
    <row r="12" spans="1:5" s="1415" customFormat="1" x14ac:dyDescent="0.3">
      <c r="A12" s="1440" t="s">
        <v>2529</v>
      </c>
      <c r="B12" s="1429">
        <v>140640</v>
      </c>
      <c r="C12" s="1429">
        <v>98854</v>
      </c>
      <c r="D12" s="1429">
        <v>41786</v>
      </c>
      <c r="E12" s="1420"/>
    </row>
    <row r="13" spans="1:5" s="1415" customFormat="1" x14ac:dyDescent="0.3">
      <c r="A13" s="1440" t="s">
        <v>972</v>
      </c>
      <c r="B13" s="1429">
        <v>146692</v>
      </c>
      <c r="C13" s="1429">
        <v>103002</v>
      </c>
      <c r="D13" s="1429">
        <v>43690</v>
      </c>
      <c r="E13" s="1420"/>
    </row>
    <row r="14" spans="1:5" s="1415" customFormat="1" x14ac:dyDescent="0.3">
      <c r="A14" s="1440" t="s">
        <v>2530</v>
      </c>
      <c r="B14" s="1429">
        <v>465158</v>
      </c>
      <c r="C14" s="1429">
        <v>327778</v>
      </c>
      <c r="D14" s="1429">
        <v>137380</v>
      </c>
      <c r="E14" s="1420"/>
    </row>
    <row r="15" spans="1:5" s="1415" customFormat="1" x14ac:dyDescent="0.3">
      <c r="A15" s="1428" t="s">
        <v>2532</v>
      </c>
      <c r="B15" s="1429"/>
      <c r="C15" s="1429"/>
      <c r="D15" s="1429"/>
      <c r="E15" s="1420"/>
    </row>
    <row r="16" spans="1:5" s="1415" customFormat="1" x14ac:dyDescent="0.3">
      <c r="A16" s="1440" t="s">
        <v>2529</v>
      </c>
      <c r="B16" s="1429">
        <v>207612</v>
      </c>
      <c r="C16" s="1429">
        <v>138463</v>
      </c>
      <c r="D16" s="1429">
        <v>69149</v>
      </c>
      <c r="E16" s="1420"/>
    </row>
    <row r="17" spans="1:5" s="1415" customFormat="1" x14ac:dyDescent="0.3">
      <c r="A17" s="1440" t="s">
        <v>972</v>
      </c>
      <c r="B17" s="1429">
        <v>221178</v>
      </c>
      <c r="C17" s="1429">
        <v>147184</v>
      </c>
      <c r="D17" s="1429">
        <v>73994</v>
      </c>
      <c r="E17" s="1420"/>
    </row>
    <row r="18" spans="1:5" s="1415" customFormat="1" x14ac:dyDescent="0.3">
      <c r="A18" s="1440" t="s">
        <v>2530</v>
      </c>
      <c r="B18" s="1429">
        <v>737034</v>
      </c>
      <c r="C18" s="1429">
        <v>496110</v>
      </c>
      <c r="D18" s="1429">
        <v>240924</v>
      </c>
      <c r="E18" s="1420"/>
    </row>
    <row r="19" spans="1:5" x14ac:dyDescent="0.3">
      <c r="A19" s="1431" t="s">
        <v>2527</v>
      </c>
      <c r="B19" s="1432"/>
      <c r="C19" s="1432"/>
      <c r="D19" s="1432"/>
    </row>
    <row r="20" spans="1:5" x14ac:dyDescent="0.3">
      <c r="A20" s="1425" t="s">
        <v>2533</v>
      </c>
      <c r="B20" s="1432"/>
      <c r="C20" s="1432"/>
      <c r="D20" s="1432"/>
    </row>
    <row r="21" spans="1:5" s="939" customFormat="1" x14ac:dyDescent="0.3">
      <c r="A21" s="1435" t="s">
        <v>2529</v>
      </c>
      <c r="B21" s="1426">
        <v>335212</v>
      </c>
      <c r="C21" s="1426">
        <v>225158</v>
      </c>
      <c r="D21" s="1426">
        <v>110054</v>
      </c>
      <c r="E21" s="1419"/>
    </row>
    <row r="22" spans="1:5" s="939" customFormat="1" x14ac:dyDescent="0.3">
      <c r="A22" s="1435" t="s">
        <v>972</v>
      </c>
      <c r="B22" s="1426">
        <v>354461</v>
      </c>
      <c r="C22" s="1426">
        <v>237679</v>
      </c>
      <c r="D22" s="1426">
        <v>116782</v>
      </c>
      <c r="E22" s="1419"/>
    </row>
    <row r="23" spans="1:5" s="939" customFormat="1" x14ac:dyDescent="0.3">
      <c r="A23" s="1435" t="s">
        <v>2530</v>
      </c>
      <c r="B23" s="1426">
        <v>1156760</v>
      </c>
      <c r="C23" s="1426">
        <v>781275</v>
      </c>
      <c r="D23" s="1426">
        <v>375485</v>
      </c>
      <c r="E23" s="1419"/>
    </row>
    <row r="24" spans="1:5" s="1415" customFormat="1" x14ac:dyDescent="0.3">
      <c r="A24" s="1428" t="s">
        <v>2534</v>
      </c>
      <c r="B24" s="1429"/>
      <c r="C24" s="1429"/>
      <c r="D24" s="1429"/>
      <c r="E24" s="1420"/>
    </row>
    <row r="25" spans="1:5" s="1415" customFormat="1" x14ac:dyDescent="0.3">
      <c r="A25" s="1440" t="s">
        <v>2529</v>
      </c>
      <c r="B25" s="1429">
        <v>140640</v>
      </c>
      <c r="C25" s="1429">
        <v>98854</v>
      </c>
      <c r="D25" s="1429">
        <v>41786</v>
      </c>
      <c r="E25" s="1420"/>
    </row>
    <row r="26" spans="1:5" s="1415" customFormat="1" x14ac:dyDescent="0.3">
      <c r="A26" s="1440" t="s">
        <v>972</v>
      </c>
      <c r="B26" s="1429">
        <v>146692</v>
      </c>
      <c r="C26" s="1429">
        <v>103002</v>
      </c>
      <c r="D26" s="1429">
        <v>43690</v>
      </c>
      <c r="E26" s="1420"/>
    </row>
    <row r="27" spans="1:5" s="1415" customFormat="1" x14ac:dyDescent="0.3">
      <c r="A27" s="1440" t="s">
        <v>2530</v>
      </c>
      <c r="B27" s="1429">
        <v>465158</v>
      </c>
      <c r="C27" s="1429">
        <v>327778</v>
      </c>
      <c r="D27" s="1429">
        <v>137380</v>
      </c>
      <c r="E27" s="1420"/>
    </row>
    <row r="28" spans="1:5" s="1415" customFormat="1" x14ac:dyDescent="0.3">
      <c r="A28" s="1428" t="s">
        <v>2535</v>
      </c>
      <c r="B28" s="1429"/>
      <c r="C28" s="1429"/>
      <c r="D28" s="1429"/>
      <c r="E28" s="1420"/>
    </row>
    <row r="29" spans="1:5" s="1415" customFormat="1" x14ac:dyDescent="0.3">
      <c r="A29" s="1440" t="s">
        <v>2529</v>
      </c>
      <c r="B29" s="1429">
        <v>194572</v>
      </c>
      <c r="C29" s="1429">
        <v>126304</v>
      </c>
      <c r="D29" s="1429">
        <v>68268</v>
      </c>
      <c r="E29" s="1420"/>
    </row>
    <row r="30" spans="1:5" s="1415" customFormat="1" x14ac:dyDescent="0.3">
      <c r="A30" s="1440" t="s">
        <v>972</v>
      </c>
      <c r="B30" s="1429">
        <v>207769</v>
      </c>
      <c r="C30" s="1429">
        <v>134677</v>
      </c>
      <c r="D30" s="1429">
        <v>73092</v>
      </c>
      <c r="E30" s="1420"/>
    </row>
    <row r="31" spans="1:5" s="1415" customFormat="1" x14ac:dyDescent="0.3">
      <c r="A31" s="1440" t="s">
        <v>2530</v>
      </c>
      <c r="B31" s="1429">
        <v>691602</v>
      </c>
      <c r="C31" s="1429">
        <v>453497</v>
      </c>
      <c r="D31" s="1429">
        <v>238105</v>
      </c>
      <c r="E31" s="1420"/>
    </row>
    <row r="32" spans="1:5" s="1415" customFormat="1" x14ac:dyDescent="0.3">
      <c r="A32" s="1440"/>
      <c r="B32" s="1429"/>
      <c r="C32" s="1429"/>
      <c r="D32" s="1429"/>
      <c r="E32" s="1420"/>
    </row>
    <row r="33" spans="1:5" s="939" customFormat="1" x14ac:dyDescent="0.3">
      <c r="A33" s="1425" t="s">
        <v>2620</v>
      </c>
      <c r="B33" s="1426"/>
      <c r="C33" s="1426"/>
      <c r="D33" s="1426"/>
      <c r="E33" s="1419"/>
    </row>
    <row r="34" spans="1:5" s="939" customFormat="1" x14ac:dyDescent="0.3">
      <c r="A34" s="1435" t="s">
        <v>2529</v>
      </c>
      <c r="B34" s="1426">
        <v>12932</v>
      </c>
      <c r="C34" s="1426">
        <v>12159</v>
      </c>
      <c r="D34" s="1426">
        <v>773</v>
      </c>
      <c r="E34" s="1419"/>
    </row>
    <row r="35" spans="1:5" s="939" customFormat="1" x14ac:dyDescent="0.3">
      <c r="A35" s="1435" t="s">
        <v>972</v>
      </c>
      <c r="B35" s="1426">
        <v>13294</v>
      </c>
      <c r="C35" s="1426">
        <v>12507</v>
      </c>
      <c r="D35" s="1426">
        <v>787</v>
      </c>
      <c r="E35" s="1419"/>
    </row>
    <row r="36" spans="1:5" s="939" customFormat="1" x14ac:dyDescent="0.3">
      <c r="A36" s="1435" t="s">
        <v>2530</v>
      </c>
      <c r="B36" s="1426">
        <v>45058</v>
      </c>
      <c r="C36" s="1426">
        <v>42613</v>
      </c>
      <c r="D36" s="1426">
        <v>2445</v>
      </c>
      <c r="E36" s="1419"/>
    </row>
    <row r="37" spans="1:5" x14ac:dyDescent="0.3">
      <c r="A37" s="1431" t="s">
        <v>2527</v>
      </c>
      <c r="B37" s="1432"/>
      <c r="C37" s="1432"/>
      <c r="D37" s="1432"/>
    </row>
    <row r="38" spans="1:5" x14ac:dyDescent="0.3">
      <c r="A38" s="1425" t="s">
        <v>2621</v>
      </c>
      <c r="B38" s="1432"/>
      <c r="C38" s="1432"/>
      <c r="D38" s="1432"/>
    </row>
    <row r="39" spans="1:5" s="939" customFormat="1" x14ac:dyDescent="0.3">
      <c r="A39" s="1435" t="s">
        <v>2529</v>
      </c>
      <c r="B39" s="1426">
        <v>108</v>
      </c>
      <c r="C39" s="1426">
        <v>0</v>
      </c>
      <c r="D39" s="1426">
        <v>108</v>
      </c>
      <c r="E39" s="1419"/>
    </row>
    <row r="40" spans="1:5" s="939" customFormat="1" x14ac:dyDescent="0.3">
      <c r="A40" s="1435" t="s">
        <v>972</v>
      </c>
      <c r="B40" s="1426">
        <v>115</v>
      </c>
      <c r="C40" s="1426">
        <v>0</v>
      </c>
      <c r="D40" s="1426">
        <v>115</v>
      </c>
      <c r="E40" s="1419"/>
    </row>
    <row r="41" spans="1:5" s="939" customFormat="1" x14ac:dyDescent="0.3">
      <c r="A41" s="1435" t="s">
        <v>2530</v>
      </c>
      <c r="B41" s="1426">
        <v>374</v>
      </c>
      <c r="C41" s="1426">
        <v>0</v>
      </c>
      <c r="D41" s="1426">
        <v>374</v>
      </c>
      <c r="E41" s="1419"/>
    </row>
    <row r="42" spans="1:5" x14ac:dyDescent="0.3">
      <c r="A42" s="1455"/>
      <c r="B42" s="1456"/>
      <c r="C42" s="1456"/>
      <c r="D42" s="1456"/>
    </row>
    <row r="43" spans="1:5" ht="20.25" customHeight="1" x14ac:dyDescent="0.3">
      <c r="A43" s="171" t="s">
        <v>2622</v>
      </c>
      <c r="B43" s="1456"/>
      <c r="C43" s="1456"/>
      <c r="D43" s="1456"/>
    </row>
    <row r="44" spans="1:5" ht="20.25" customHeight="1" x14ac:dyDescent="0.3">
      <c r="A44" s="171" t="s">
        <v>2623</v>
      </c>
      <c r="B44" s="171"/>
      <c r="C44" s="171"/>
      <c r="D44" s="171"/>
      <c r="E44" s="288"/>
    </row>
    <row r="45" spans="1:5" ht="20.25" customHeight="1" x14ac:dyDescent="0.3">
      <c r="A45" s="171"/>
      <c r="B45" s="171"/>
      <c r="C45" s="171"/>
      <c r="D45" s="171"/>
      <c r="E45" s="288"/>
    </row>
    <row r="46" spans="1:5" ht="20.25" customHeight="1" x14ac:dyDescent="0.3">
      <c r="A46" s="171" t="s">
        <v>2537</v>
      </c>
      <c r="B46" s="621"/>
      <c r="C46" s="621"/>
      <c r="D46" s="621"/>
    </row>
    <row r="47" spans="1:5" ht="20.25" customHeight="1" x14ac:dyDescent="0.3">
      <c r="A47" s="171"/>
      <c r="B47" s="621"/>
      <c r="C47" s="621"/>
      <c r="D47" s="621"/>
    </row>
    <row r="48" spans="1:5" ht="20.25" customHeight="1" x14ac:dyDescent="0.3"/>
    <row r="49" ht="20.25" customHeight="1" x14ac:dyDescent="0.3"/>
  </sheetData>
  <mergeCells count="4">
    <mergeCell ref="A4:A5"/>
    <mergeCell ref="B4:B5"/>
    <mergeCell ref="C4:D4"/>
    <mergeCell ref="A2:D2"/>
  </mergeCells>
  <hyperlinks>
    <hyperlink ref="A1" location="'Table of content'!A1" display="Back to Table of Content"/>
  </hyperlinks>
  <pageMargins left="1.37795275590551" right="0.78740157480314998" top="0.59055118110236204" bottom="0.90551181102362199" header="0.196850393700787" footer="0.39370078740157499"/>
  <pageSetup paperSize="9" scale="60" firstPageNumber="148" orientation="landscape" useFirstPageNumber="1" r:id="rId1"/>
  <headerFooter alignWithMargins="0">
    <oddFooter>&amp;C&amp;12
&amp;P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autoPageBreaks="0"/>
  </sheetPr>
  <dimension ref="A1:I20"/>
  <sheetViews>
    <sheetView zoomScaleNormal="100" zoomScaleSheetLayoutView="90" workbookViewId="0">
      <selection activeCell="D8" sqref="D8"/>
    </sheetView>
  </sheetViews>
  <sheetFormatPr defaultColWidth="10" defaultRowHeight="15.75" x14ac:dyDescent="0.25"/>
  <cols>
    <col min="1" max="1" width="73.28515625" style="171" customWidth="1"/>
    <col min="2" max="8" width="15.28515625" style="171" customWidth="1"/>
    <col min="9" max="16384" width="10" style="171"/>
  </cols>
  <sheetData>
    <row r="1" spans="1:9" ht="21.6" customHeight="1" x14ac:dyDescent="0.25">
      <c r="A1" s="1421" t="s">
        <v>1946</v>
      </c>
    </row>
    <row r="2" spans="1:9" ht="34.5" customHeight="1" x14ac:dyDescent="0.25">
      <c r="A2" s="2590" t="s">
        <v>2918</v>
      </c>
      <c r="B2" s="2590"/>
      <c r="C2" s="2590"/>
      <c r="D2" s="2590"/>
      <c r="E2" s="2590"/>
      <c r="F2" s="2590"/>
      <c r="G2" s="2590"/>
      <c r="H2" s="2590"/>
    </row>
    <row r="3" spans="1:9" x14ac:dyDescent="0.25">
      <c r="A3" s="338"/>
    </row>
    <row r="4" spans="1:9" ht="21.6" customHeight="1" x14ac:dyDescent="0.25">
      <c r="A4" s="2585" t="s">
        <v>2518</v>
      </c>
      <c r="B4" s="2585" t="s">
        <v>7</v>
      </c>
      <c r="C4" s="2585" t="s">
        <v>2540</v>
      </c>
      <c r="D4" s="2589"/>
      <c r="E4" s="2589"/>
      <c r="F4" s="2589"/>
      <c r="G4" s="2589"/>
      <c r="H4" s="2589"/>
      <c r="I4" s="1422"/>
    </row>
    <row r="5" spans="1:9" ht="21.6" customHeight="1" x14ac:dyDescent="0.25">
      <c r="A5" s="2585"/>
      <c r="B5" s="2585"/>
      <c r="C5" s="2585" t="s">
        <v>2541</v>
      </c>
      <c r="D5" s="2585" t="s">
        <v>2542</v>
      </c>
      <c r="E5" s="2589"/>
      <c r="F5" s="2589"/>
      <c r="G5" s="2589"/>
      <c r="H5" s="2589"/>
      <c r="I5" s="1422"/>
    </row>
    <row r="6" spans="1:9" ht="31.5" x14ac:dyDescent="0.25">
      <c r="A6" s="2585"/>
      <c r="B6" s="2585"/>
      <c r="C6" s="2585"/>
      <c r="D6" s="320" t="s">
        <v>7</v>
      </c>
      <c r="E6" s="173" t="s">
        <v>2543</v>
      </c>
      <c r="F6" s="173" t="s">
        <v>2544</v>
      </c>
      <c r="G6" s="173" t="s">
        <v>2545</v>
      </c>
      <c r="H6" s="173" t="s">
        <v>2546</v>
      </c>
    </row>
    <row r="7" spans="1:9" ht="33" customHeight="1" x14ac:dyDescent="0.25">
      <c r="A7" s="173"/>
      <c r="B7" s="173"/>
      <c r="C7" s="173"/>
      <c r="D7" s="1423"/>
      <c r="E7" s="1423"/>
      <c r="F7" s="1423"/>
      <c r="G7" s="1423"/>
      <c r="H7" s="1423"/>
      <c r="I7" s="1424"/>
    </row>
    <row r="8" spans="1:9" ht="33" customHeight="1" x14ac:dyDescent="0.25">
      <c r="A8" s="1425" t="s">
        <v>2528</v>
      </c>
      <c r="B8" s="1426">
        <v>297790</v>
      </c>
      <c r="C8" s="1426">
        <v>274348</v>
      </c>
      <c r="D8" s="1426">
        <v>23442</v>
      </c>
      <c r="E8" s="1426">
        <v>6992</v>
      </c>
      <c r="F8" s="1426">
        <v>6076</v>
      </c>
      <c r="G8" s="1426">
        <v>2916</v>
      </c>
      <c r="H8" s="1426">
        <v>7458</v>
      </c>
      <c r="I8" s="1427"/>
    </row>
    <row r="9" spans="1:9" ht="33" customHeight="1" x14ac:dyDescent="0.25">
      <c r="A9" s="1428" t="s">
        <v>2547</v>
      </c>
      <c r="B9" s="1429">
        <v>108604</v>
      </c>
      <c r="C9" s="1429">
        <v>98622</v>
      </c>
      <c r="D9" s="1429">
        <v>9982</v>
      </c>
      <c r="E9" s="1429">
        <v>3672</v>
      </c>
      <c r="F9" s="1429">
        <v>2646</v>
      </c>
      <c r="G9" s="1429">
        <v>1148</v>
      </c>
      <c r="H9" s="1429">
        <v>2516</v>
      </c>
      <c r="I9" s="1430"/>
    </row>
    <row r="10" spans="1:9" ht="33" customHeight="1" x14ac:dyDescent="0.25">
      <c r="A10" s="1428" t="s">
        <v>2548</v>
      </c>
      <c r="B10" s="1429">
        <v>189186</v>
      </c>
      <c r="C10" s="1429">
        <v>175726</v>
      </c>
      <c r="D10" s="1429">
        <v>13460</v>
      </c>
      <c r="E10" s="1429">
        <v>3320</v>
      </c>
      <c r="F10" s="1429">
        <v>3430</v>
      </c>
      <c r="G10" s="1429">
        <v>1768</v>
      </c>
      <c r="H10" s="1429">
        <v>4942</v>
      </c>
      <c r="I10" s="1430"/>
    </row>
    <row r="11" spans="1:9" ht="33" customHeight="1" x14ac:dyDescent="0.25">
      <c r="A11" s="1428"/>
      <c r="B11" s="1429"/>
      <c r="C11" s="1429"/>
      <c r="D11" s="1429"/>
      <c r="E11" s="1429"/>
      <c r="F11" s="1429"/>
      <c r="G11" s="1429"/>
      <c r="H11" s="1429"/>
      <c r="I11" s="1430"/>
    </row>
    <row r="12" spans="1:9" ht="33" customHeight="1" x14ac:dyDescent="0.25">
      <c r="A12" s="1425" t="s">
        <v>2549</v>
      </c>
      <c r="B12" s="1426">
        <v>284199</v>
      </c>
      <c r="C12" s="1426">
        <v>262223</v>
      </c>
      <c r="D12" s="1426">
        <v>21976</v>
      </c>
      <c r="E12" s="1426">
        <v>6531</v>
      </c>
      <c r="F12" s="1426">
        <v>5540</v>
      </c>
      <c r="G12" s="1426">
        <v>2733</v>
      </c>
      <c r="H12" s="1426">
        <v>7172</v>
      </c>
      <c r="I12" s="1427"/>
    </row>
    <row r="13" spans="1:9" ht="33" customHeight="1" x14ac:dyDescent="0.25">
      <c r="A13" s="1428" t="s">
        <v>2550</v>
      </c>
      <c r="B13" s="1429">
        <v>108604</v>
      </c>
      <c r="C13" s="1429">
        <v>98622</v>
      </c>
      <c r="D13" s="1429">
        <v>9982</v>
      </c>
      <c r="E13" s="1429">
        <v>3672</v>
      </c>
      <c r="F13" s="1429">
        <v>2646</v>
      </c>
      <c r="G13" s="1429">
        <v>1148</v>
      </c>
      <c r="H13" s="1429">
        <v>2516</v>
      </c>
      <c r="I13" s="1430"/>
    </row>
    <row r="14" spans="1:9" ht="33" customHeight="1" x14ac:dyDescent="0.25">
      <c r="A14" s="1428" t="s">
        <v>2551</v>
      </c>
      <c r="B14" s="1429">
        <v>175595</v>
      </c>
      <c r="C14" s="1429">
        <v>163601</v>
      </c>
      <c r="D14" s="1429">
        <v>11994</v>
      </c>
      <c r="E14" s="1429">
        <v>2859</v>
      </c>
      <c r="F14" s="1429">
        <v>2894</v>
      </c>
      <c r="G14" s="1429">
        <v>1585</v>
      </c>
      <c r="H14" s="1429">
        <v>4656</v>
      </c>
      <c r="I14" s="1430"/>
    </row>
    <row r="15" spans="1:9" ht="33" customHeight="1" x14ac:dyDescent="0.25">
      <c r="A15" s="1428"/>
      <c r="B15" s="1429"/>
      <c r="C15" s="1429"/>
      <c r="D15" s="1429"/>
      <c r="E15" s="1429"/>
      <c r="F15" s="1429"/>
      <c r="G15" s="1429"/>
      <c r="H15" s="1429"/>
      <c r="I15" s="1430"/>
    </row>
    <row r="16" spans="1:9" ht="33" customHeight="1" x14ac:dyDescent="0.25">
      <c r="A16" s="1425" t="s">
        <v>2552</v>
      </c>
      <c r="B16" s="1426">
        <v>13506</v>
      </c>
      <c r="C16" s="1426">
        <v>12040</v>
      </c>
      <c r="D16" s="1426">
        <v>1466</v>
      </c>
      <c r="E16" s="1426">
        <v>461</v>
      </c>
      <c r="F16" s="1426">
        <v>536</v>
      </c>
      <c r="G16" s="1426">
        <v>183</v>
      </c>
      <c r="H16" s="1426">
        <v>286</v>
      </c>
      <c r="I16" s="1427"/>
    </row>
    <row r="17" spans="1:9" ht="33" customHeight="1" x14ac:dyDescent="0.25">
      <c r="A17" s="1431"/>
      <c r="B17" s="1432"/>
      <c r="C17" s="1432"/>
      <c r="D17" s="1432"/>
      <c r="E17" s="1432"/>
      <c r="F17" s="1432"/>
      <c r="G17" s="1432"/>
      <c r="H17" s="1432"/>
      <c r="I17" s="621"/>
    </row>
    <row r="18" spans="1:9" s="338" customFormat="1" ht="33" customHeight="1" x14ac:dyDescent="0.25">
      <c r="A18" s="1425" t="s">
        <v>2553</v>
      </c>
      <c r="B18" s="1426">
        <v>85</v>
      </c>
      <c r="C18" s="1426">
        <v>85</v>
      </c>
      <c r="D18" s="1426">
        <v>0</v>
      </c>
      <c r="E18" s="1426">
        <v>0</v>
      </c>
      <c r="F18" s="1426">
        <v>0</v>
      </c>
      <c r="G18" s="1426">
        <v>0</v>
      </c>
      <c r="H18" s="1426">
        <v>0</v>
      </c>
      <c r="I18" s="1427"/>
    </row>
    <row r="19" spans="1:9" x14ac:dyDescent="0.25">
      <c r="A19" s="171" t="s">
        <v>2554</v>
      </c>
    </row>
    <row r="20" spans="1:9" x14ac:dyDescent="0.25">
      <c r="A20" s="171" t="s">
        <v>2537</v>
      </c>
    </row>
  </sheetData>
  <mergeCells count="6">
    <mergeCell ref="A2:H2"/>
    <mergeCell ref="A4:A6"/>
    <mergeCell ref="B4:B6"/>
    <mergeCell ref="C4:H4"/>
    <mergeCell ref="C5:C6"/>
    <mergeCell ref="D5:H5"/>
  </mergeCells>
  <hyperlinks>
    <hyperlink ref="A1" location="'Table of content'!A1" display="Back to Table of Content"/>
  </hyperlinks>
  <pageMargins left="0.70866141732283472" right="0.70866141732283472" top="0.74803149606299213" bottom="0.74803149606299213" header="0.31496062992125984" footer="0.31496062992125984"/>
  <pageSetup paperSize="9" scale="72" firstPageNumber="307" orientation="landscape" useFirstPageNumber="1" r:id="rId1"/>
  <headerFooter>
    <oddFooter>&amp;L&amp;"Times New Roman,Regular" ¹ Excluding 484 detached rooms used as part of a household.&amp;C&amp;P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autoPageBreaks="0"/>
  </sheetPr>
  <dimension ref="A1:P85"/>
  <sheetViews>
    <sheetView topLeftCell="A34" zoomScaleNormal="100" workbookViewId="0">
      <selection activeCell="C11" sqref="C11"/>
    </sheetView>
  </sheetViews>
  <sheetFormatPr defaultColWidth="8.85546875" defaultRowHeight="15.75" x14ac:dyDescent="0.25"/>
  <cols>
    <col min="1" max="1" width="60.5703125" style="171" customWidth="1"/>
    <col min="2" max="8" width="14.85546875" style="171" customWidth="1"/>
    <col min="9" max="16384" width="8.85546875" style="171"/>
  </cols>
  <sheetData>
    <row r="1" spans="1:16" ht="17.45" customHeight="1" x14ac:dyDescent="0.25">
      <c r="A1" s="1421" t="s">
        <v>1946</v>
      </c>
    </row>
    <row r="2" spans="1:16" ht="35.65" customHeight="1" x14ac:dyDescent="0.25">
      <c r="A2" s="2591" t="s">
        <v>2572</v>
      </c>
      <c r="B2" s="2591"/>
      <c r="C2" s="2591"/>
      <c r="D2" s="2591"/>
      <c r="E2" s="2591"/>
      <c r="F2" s="2591"/>
      <c r="G2" s="2591"/>
      <c r="H2" s="2591"/>
    </row>
    <row r="3" spans="1:16" x14ac:dyDescent="0.25">
      <c r="A3" s="338"/>
    </row>
    <row r="4" spans="1:16" s="651" customFormat="1" ht="21" customHeight="1" x14ac:dyDescent="0.25">
      <c r="A4" s="2592" t="s">
        <v>2518</v>
      </c>
      <c r="B4" s="2589" t="s">
        <v>7</v>
      </c>
      <c r="C4" s="2589" t="s">
        <v>2555</v>
      </c>
      <c r="D4" s="2589"/>
      <c r="E4" s="2589" t="s">
        <v>2556</v>
      </c>
      <c r="F4" s="2589"/>
      <c r="G4" s="2589" t="s">
        <v>2557</v>
      </c>
      <c r="H4" s="2589"/>
    </row>
    <row r="5" spans="1:16" s="651" customFormat="1" ht="21" customHeight="1" x14ac:dyDescent="0.25">
      <c r="A5" s="2592"/>
      <c r="B5" s="2589"/>
      <c r="C5" s="320" t="s">
        <v>2539</v>
      </c>
      <c r="D5" s="320" t="s">
        <v>2228</v>
      </c>
      <c r="E5" s="320" t="s">
        <v>2539</v>
      </c>
      <c r="F5" s="320" t="s">
        <v>2228</v>
      </c>
      <c r="G5" s="320" t="s">
        <v>2539</v>
      </c>
      <c r="H5" s="320" t="s">
        <v>2228</v>
      </c>
    </row>
    <row r="6" spans="1:16" s="651" customFormat="1" ht="21" customHeight="1" x14ac:dyDescent="0.25">
      <c r="A6" s="1433"/>
      <c r="B6" s="320"/>
      <c r="C6" s="320"/>
      <c r="D6" s="320"/>
      <c r="E6" s="320"/>
      <c r="F6" s="320"/>
      <c r="G6" s="320"/>
      <c r="H6" s="320"/>
    </row>
    <row r="7" spans="1:16" s="338" customFormat="1" x14ac:dyDescent="0.25">
      <c r="A7" s="1425" t="s">
        <v>2528</v>
      </c>
      <c r="B7" s="1425"/>
      <c r="C7" s="1425"/>
      <c r="D7" s="1425"/>
      <c r="E7" s="1425"/>
      <c r="F7" s="1425"/>
      <c r="G7" s="1425"/>
      <c r="H7" s="1425"/>
      <c r="J7" s="1434"/>
    </row>
    <row r="8" spans="1:16" s="338" customFormat="1" x14ac:dyDescent="0.25">
      <c r="A8" s="1435" t="s">
        <v>2529</v>
      </c>
      <c r="B8" s="1426">
        <v>348252</v>
      </c>
      <c r="C8" s="1426">
        <v>346847</v>
      </c>
      <c r="D8" s="1426">
        <v>1405</v>
      </c>
      <c r="E8" s="1426">
        <v>1237</v>
      </c>
      <c r="F8" s="1426">
        <v>347015</v>
      </c>
      <c r="G8" s="1426">
        <v>329</v>
      </c>
      <c r="H8" s="1426">
        <v>347923</v>
      </c>
      <c r="J8" s="1434"/>
    </row>
    <row r="9" spans="1:16" s="338" customFormat="1" x14ac:dyDescent="0.25">
      <c r="A9" s="1435" t="s">
        <v>972</v>
      </c>
      <c r="B9" s="1426">
        <v>367870</v>
      </c>
      <c r="C9" s="1426">
        <v>366418</v>
      </c>
      <c r="D9" s="1426">
        <v>1452</v>
      </c>
      <c r="E9" s="1426">
        <v>1325</v>
      </c>
      <c r="F9" s="1426">
        <v>366545</v>
      </c>
      <c r="G9" s="1426">
        <v>344</v>
      </c>
      <c r="H9" s="1426">
        <v>367526</v>
      </c>
    </row>
    <row r="10" spans="1:16" s="338" customFormat="1" x14ac:dyDescent="0.25">
      <c r="A10" s="1435" t="s">
        <v>2530</v>
      </c>
      <c r="B10" s="1426">
        <v>1202192</v>
      </c>
      <c r="C10" s="1426">
        <v>1198120</v>
      </c>
      <c r="D10" s="1426">
        <v>4072</v>
      </c>
      <c r="E10" s="1426">
        <v>4588</v>
      </c>
      <c r="F10" s="1426">
        <v>1197604</v>
      </c>
      <c r="G10" s="1426">
        <v>1170</v>
      </c>
      <c r="H10" s="1426">
        <v>1201022</v>
      </c>
      <c r="J10" s="1436"/>
    </row>
    <row r="11" spans="1:16" s="1438" customFormat="1" x14ac:dyDescent="0.25">
      <c r="A11" s="1437" t="s">
        <v>2531</v>
      </c>
      <c r="B11" s="1429"/>
      <c r="C11" s="1429"/>
      <c r="D11" s="1429"/>
      <c r="E11" s="1429"/>
      <c r="F11" s="1429"/>
      <c r="G11" s="1429"/>
      <c r="H11" s="1429"/>
      <c r="J11" s="1439"/>
      <c r="K11" s="1439"/>
      <c r="L11" s="1439"/>
      <c r="M11" s="1439"/>
      <c r="N11" s="1439"/>
      <c r="O11" s="1439"/>
    </row>
    <row r="12" spans="1:16" s="1438" customFormat="1" x14ac:dyDescent="0.25">
      <c r="A12" s="1440" t="s">
        <v>2529</v>
      </c>
      <c r="B12" s="1429">
        <v>140640</v>
      </c>
      <c r="C12" s="1429">
        <v>140336</v>
      </c>
      <c r="D12" s="1429">
        <v>304</v>
      </c>
      <c r="E12" s="1429">
        <v>439</v>
      </c>
      <c r="F12" s="1429">
        <v>140201</v>
      </c>
      <c r="G12" s="1429">
        <v>51</v>
      </c>
      <c r="H12" s="1429">
        <v>140589</v>
      </c>
      <c r="J12" s="1439"/>
      <c r="K12" s="1439"/>
      <c r="L12" s="1439"/>
      <c r="M12" s="1439"/>
      <c r="N12" s="1439"/>
      <c r="O12" s="1439"/>
      <c r="P12" s="1439"/>
    </row>
    <row r="13" spans="1:16" s="1438" customFormat="1" x14ac:dyDescent="0.25">
      <c r="A13" s="1440" t="s">
        <v>972</v>
      </c>
      <c r="B13" s="1429">
        <v>146692</v>
      </c>
      <c r="C13" s="1429">
        <v>146373</v>
      </c>
      <c r="D13" s="1429">
        <v>319</v>
      </c>
      <c r="E13" s="1429">
        <v>462</v>
      </c>
      <c r="F13" s="1429">
        <v>146230</v>
      </c>
      <c r="G13" s="1429">
        <v>52</v>
      </c>
      <c r="H13" s="1429">
        <v>146640</v>
      </c>
      <c r="J13" s="1439"/>
      <c r="K13" s="1439"/>
      <c r="L13" s="1439"/>
      <c r="M13" s="1439"/>
      <c r="N13" s="1439"/>
      <c r="O13" s="1439"/>
      <c r="P13" s="1439"/>
    </row>
    <row r="14" spans="1:16" s="1438" customFormat="1" x14ac:dyDescent="0.25">
      <c r="A14" s="1440" t="s">
        <v>2530</v>
      </c>
      <c r="B14" s="1429">
        <v>465158</v>
      </c>
      <c r="C14" s="1429">
        <v>464180</v>
      </c>
      <c r="D14" s="1429">
        <v>978</v>
      </c>
      <c r="E14" s="1429">
        <v>1579</v>
      </c>
      <c r="F14" s="1429">
        <v>463579</v>
      </c>
      <c r="G14" s="1429">
        <v>149</v>
      </c>
      <c r="H14" s="1429">
        <v>465009</v>
      </c>
      <c r="J14" s="1439"/>
      <c r="K14" s="1439"/>
      <c r="L14" s="1439"/>
      <c r="M14" s="1439"/>
      <c r="N14" s="1439"/>
      <c r="O14" s="1439"/>
      <c r="P14" s="1439"/>
    </row>
    <row r="15" spans="1:16" s="1438" customFormat="1" x14ac:dyDescent="0.25">
      <c r="A15" s="1428" t="s">
        <v>2532</v>
      </c>
      <c r="B15" s="1429"/>
      <c r="C15" s="1429"/>
      <c r="D15" s="1429"/>
      <c r="E15" s="1429"/>
      <c r="F15" s="1429"/>
      <c r="G15" s="1429"/>
      <c r="H15" s="1429"/>
      <c r="J15" s="1439"/>
      <c r="K15" s="1439"/>
      <c r="L15" s="1439"/>
      <c r="M15" s="1439"/>
      <c r="N15" s="1439"/>
      <c r="O15" s="1439"/>
      <c r="P15" s="1439"/>
    </row>
    <row r="16" spans="1:16" s="1438" customFormat="1" x14ac:dyDescent="0.25">
      <c r="A16" s="1440" t="s">
        <v>2529</v>
      </c>
      <c r="B16" s="1429">
        <v>207612</v>
      </c>
      <c r="C16" s="1429">
        <v>206511</v>
      </c>
      <c r="D16" s="1429">
        <v>1101</v>
      </c>
      <c r="E16" s="1429">
        <v>798</v>
      </c>
      <c r="F16" s="1429">
        <v>206814</v>
      </c>
      <c r="G16" s="1429">
        <v>278</v>
      </c>
      <c r="H16" s="1429">
        <v>207334</v>
      </c>
      <c r="J16" s="1439"/>
      <c r="K16" s="1434"/>
      <c r="L16" s="1439"/>
      <c r="M16" s="1439"/>
      <c r="N16" s="1439"/>
      <c r="O16" s="1439"/>
      <c r="P16" s="1439"/>
    </row>
    <row r="17" spans="1:16" s="1438" customFormat="1" x14ac:dyDescent="0.25">
      <c r="A17" s="1440" t="s">
        <v>972</v>
      </c>
      <c r="B17" s="1429">
        <v>221178</v>
      </c>
      <c r="C17" s="1429">
        <v>220045</v>
      </c>
      <c r="D17" s="1429">
        <v>1133</v>
      </c>
      <c r="E17" s="1429">
        <v>863</v>
      </c>
      <c r="F17" s="1429">
        <v>220315</v>
      </c>
      <c r="G17" s="1429">
        <v>292</v>
      </c>
      <c r="H17" s="1429">
        <v>220886</v>
      </c>
      <c r="J17" s="1439"/>
      <c r="K17" s="1439"/>
      <c r="L17" s="1434"/>
      <c r="M17" s="1439"/>
      <c r="N17" s="1439"/>
      <c r="O17" s="1439"/>
      <c r="P17" s="1439"/>
    </row>
    <row r="18" spans="1:16" s="1438" customFormat="1" x14ac:dyDescent="0.25">
      <c r="A18" s="1440" t="s">
        <v>2530</v>
      </c>
      <c r="B18" s="1429">
        <v>737034</v>
      </c>
      <c r="C18" s="1429">
        <v>733940</v>
      </c>
      <c r="D18" s="1429">
        <v>3094</v>
      </c>
      <c r="E18" s="1429">
        <v>3009</v>
      </c>
      <c r="F18" s="1429">
        <v>734025</v>
      </c>
      <c r="G18" s="1429">
        <v>1021</v>
      </c>
      <c r="H18" s="1429">
        <v>736013</v>
      </c>
      <c r="J18" s="1439"/>
      <c r="K18" s="1439"/>
      <c r="L18" s="1434"/>
      <c r="M18" s="1439"/>
      <c r="N18" s="1439"/>
      <c r="O18" s="1439"/>
      <c r="P18" s="1439"/>
    </row>
    <row r="19" spans="1:16" s="1438" customFormat="1" x14ac:dyDescent="0.25">
      <c r="A19" s="1428"/>
      <c r="B19" s="1429"/>
      <c r="C19" s="1429"/>
      <c r="D19" s="1429"/>
      <c r="E19" s="1429"/>
      <c r="F19" s="1429"/>
      <c r="G19" s="1429"/>
      <c r="H19" s="1429"/>
      <c r="J19" s="1439"/>
      <c r="K19" s="1439"/>
      <c r="L19" s="1434"/>
      <c r="M19" s="1439"/>
      <c r="N19" s="1439"/>
      <c r="O19" s="1439"/>
      <c r="P19" s="1439"/>
    </row>
    <row r="20" spans="1:16" s="338" customFormat="1" x14ac:dyDescent="0.25">
      <c r="A20" s="1425" t="s">
        <v>2533</v>
      </c>
      <c r="B20" s="1426"/>
      <c r="C20" s="1426"/>
      <c r="D20" s="1426"/>
      <c r="E20" s="1426"/>
      <c r="F20" s="1426"/>
      <c r="G20" s="1426"/>
      <c r="H20" s="1426"/>
      <c r="J20" s="868"/>
      <c r="K20" s="868"/>
      <c r="L20" s="868"/>
      <c r="M20" s="868"/>
      <c r="N20" s="868"/>
      <c r="O20" s="868"/>
      <c r="P20" s="1434"/>
    </row>
    <row r="21" spans="1:16" s="338" customFormat="1" x14ac:dyDescent="0.25">
      <c r="A21" s="1435" t="s">
        <v>2529</v>
      </c>
      <c r="B21" s="1426">
        <v>335212</v>
      </c>
      <c r="C21" s="1426">
        <v>334176</v>
      </c>
      <c r="D21" s="1426">
        <v>1036</v>
      </c>
      <c r="E21" s="1426">
        <v>1212</v>
      </c>
      <c r="F21" s="1426">
        <v>334000</v>
      </c>
      <c r="G21" s="1426">
        <v>188</v>
      </c>
      <c r="H21" s="1426">
        <v>335024</v>
      </c>
      <c r="J21" s="1439"/>
      <c r="K21" s="868"/>
      <c r="L21" s="1434"/>
      <c r="M21" s="868"/>
      <c r="N21" s="868"/>
      <c r="O21" s="868"/>
      <c r="P21" s="1434"/>
    </row>
    <row r="22" spans="1:16" s="338" customFormat="1" x14ac:dyDescent="0.25">
      <c r="A22" s="1435" t="s">
        <v>972</v>
      </c>
      <c r="B22" s="1426">
        <v>354461</v>
      </c>
      <c r="C22" s="1426">
        <v>353385</v>
      </c>
      <c r="D22" s="1426">
        <v>1076</v>
      </c>
      <c r="E22" s="1426">
        <v>1300</v>
      </c>
      <c r="F22" s="1426">
        <v>353161</v>
      </c>
      <c r="G22" s="1426">
        <v>196</v>
      </c>
      <c r="H22" s="1426">
        <v>354265</v>
      </c>
      <c r="J22" s="868"/>
      <c r="K22" s="868"/>
      <c r="L22" s="1434"/>
      <c r="M22" s="868"/>
      <c r="N22" s="868"/>
      <c r="O22" s="868"/>
      <c r="P22" s="1434"/>
    </row>
    <row r="23" spans="1:16" s="338" customFormat="1" x14ac:dyDescent="0.25">
      <c r="A23" s="1435" t="s">
        <v>2530</v>
      </c>
      <c r="B23" s="1426">
        <v>1156760</v>
      </c>
      <c r="C23" s="1426">
        <v>1153673</v>
      </c>
      <c r="D23" s="1426">
        <v>3087</v>
      </c>
      <c r="E23" s="1426">
        <v>4491</v>
      </c>
      <c r="F23" s="1426">
        <v>1152269</v>
      </c>
      <c r="G23" s="1426">
        <v>694</v>
      </c>
      <c r="H23" s="1426">
        <v>1156066</v>
      </c>
      <c r="J23" s="868"/>
      <c r="K23" s="868"/>
      <c r="L23" s="1434"/>
      <c r="M23" s="868"/>
      <c r="N23" s="868"/>
      <c r="O23" s="868"/>
      <c r="P23" s="1434"/>
    </row>
    <row r="24" spans="1:16" s="1438" customFormat="1" x14ac:dyDescent="0.25">
      <c r="A24" s="1428" t="s">
        <v>2534</v>
      </c>
      <c r="B24" s="1429"/>
      <c r="C24" s="1429"/>
      <c r="D24" s="1429"/>
      <c r="E24" s="1429"/>
      <c r="F24" s="1429"/>
      <c r="G24" s="1429"/>
      <c r="H24" s="1429"/>
      <c r="J24" s="1439"/>
      <c r="K24" s="1439"/>
      <c r="L24" s="1434"/>
      <c r="M24" s="1439"/>
      <c r="N24" s="1439"/>
      <c r="O24" s="1439"/>
      <c r="P24" s="1439"/>
    </row>
    <row r="25" spans="1:16" s="1438" customFormat="1" x14ac:dyDescent="0.25">
      <c r="A25" s="1440" t="s">
        <v>2529</v>
      </c>
      <c r="B25" s="1429">
        <v>140640</v>
      </c>
      <c r="C25" s="1429">
        <v>140336</v>
      </c>
      <c r="D25" s="1429">
        <v>304</v>
      </c>
      <c r="E25" s="1429">
        <v>439</v>
      </c>
      <c r="F25" s="1429">
        <v>140201</v>
      </c>
      <c r="G25" s="1429">
        <v>51</v>
      </c>
      <c r="H25" s="1429">
        <v>140589</v>
      </c>
      <c r="J25" s="1439"/>
      <c r="K25" s="1439"/>
      <c r="L25" s="1439"/>
      <c r="M25" s="1439"/>
      <c r="N25" s="1439"/>
      <c r="O25" s="1439"/>
      <c r="P25" s="1439"/>
    </row>
    <row r="26" spans="1:16" s="1438" customFormat="1" x14ac:dyDescent="0.25">
      <c r="A26" s="1440" t="s">
        <v>972</v>
      </c>
      <c r="B26" s="1429">
        <v>146692</v>
      </c>
      <c r="C26" s="1429">
        <v>146373</v>
      </c>
      <c r="D26" s="1429">
        <v>319</v>
      </c>
      <c r="E26" s="1429">
        <v>462</v>
      </c>
      <c r="F26" s="1429">
        <v>146230</v>
      </c>
      <c r="G26" s="1429">
        <v>52</v>
      </c>
      <c r="H26" s="1429">
        <v>146640</v>
      </c>
      <c r="J26" s="1439"/>
      <c r="K26" s="1439"/>
      <c r="L26" s="1434"/>
      <c r="M26" s="1439"/>
      <c r="N26" s="1439"/>
      <c r="O26" s="1439"/>
      <c r="P26" s="1439"/>
    </row>
    <row r="27" spans="1:16" s="1438" customFormat="1" x14ac:dyDescent="0.25">
      <c r="A27" s="1440" t="s">
        <v>2530</v>
      </c>
      <c r="B27" s="1429">
        <v>465158</v>
      </c>
      <c r="C27" s="1429">
        <v>464180</v>
      </c>
      <c r="D27" s="1429">
        <v>978</v>
      </c>
      <c r="E27" s="1429">
        <v>1579</v>
      </c>
      <c r="F27" s="1429">
        <v>463579</v>
      </c>
      <c r="G27" s="1429">
        <v>149</v>
      </c>
      <c r="H27" s="1429">
        <v>465009</v>
      </c>
      <c r="J27" s="1439"/>
      <c r="K27" s="1439"/>
      <c r="L27" s="1434"/>
      <c r="M27" s="1439"/>
      <c r="N27" s="1439"/>
      <c r="O27" s="1439"/>
      <c r="P27" s="1439"/>
    </row>
    <row r="28" spans="1:16" s="1438" customFormat="1" x14ac:dyDescent="0.25">
      <c r="A28" s="1428" t="s">
        <v>2535</v>
      </c>
      <c r="B28" s="1429"/>
      <c r="C28" s="1429"/>
      <c r="D28" s="1429"/>
      <c r="E28" s="1429"/>
      <c r="F28" s="1429"/>
      <c r="G28" s="1429"/>
      <c r="H28" s="1429"/>
      <c r="J28" s="1439"/>
      <c r="K28" s="1439"/>
      <c r="L28" s="1434"/>
      <c r="M28" s="1439"/>
      <c r="N28" s="1439"/>
      <c r="O28" s="1439"/>
      <c r="P28" s="1439"/>
    </row>
    <row r="29" spans="1:16" s="1438" customFormat="1" x14ac:dyDescent="0.25">
      <c r="A29" s="1440" t="s">
        <v>2529</v>
      </c>
      <c r="B29" s="1429">
        <v>194572</v>
      </c>
      <c r="C29" s="1429">
        <v>193840</v>
      </c>
      <c r="D29" s="1429">
        <v>732</v>
      </c>
      <c r="E29" s="1429">
        <v>773</v>
      </c>
      <c r="F29" s="1429">
        <v>193799</v>
      </c>
      <c r="G29" s="1429">
        <v>137</v>
      </c>
      <c r="H29" s="1429">
        <v>194435</v>
      </c>
      <c r="J29" s="1439"/>
      <c r="K29" s="1439"/>
      <c r="L29" s="1439"/>
      <c r="M29" s="1439"/>
      <c r="N29" s="1439"/>
      <c r="O29" s="1439"/>
      <c r="P29" s="1439"/>
    </row>
    <row r="30" spans="1:16" s="1438" customFormat="1" x14ac:dyDescent="0.25">
      <c r="A30" s="1440" t="s">
        <v>972</v>
      </c>
      <c r="B30" s="1429">
        <v>207769</v>
      </c>
      <c r="C30" s="1429">
        <v>207012</v>
      </c>
      <c r="D30" s="1429">
        <v>757</v>
      </c>
      <c r="E30" s="1429">
        <v>838</v>
      </c>
      <c r="F30" s="1429">
        <v>206931</v>
      </c>
      <c r="G30" s="1429">
        <v>144</v>
      </c>
      <c r="H30" s="1429">
        <v>207625</v>
      </c>
      <c r="J30" s="1439"/>
      <c r="K30" s="1439"/>
      <c r="L30" s="1439"/>
      <c r="M30" s="1439"/>
      <c r="N30" s="1439"/>
      <c r="O30" s="1439"/>
      <c r="P30" s="1439"/>
    </row>
    <row r="31" spans="1:16" s="1438" customFormat="1" x14ac:dyDescent="0.25">
      <c r="A31" s="1440" t="s">
        <v>2530</v>
      </c>
      <c r="B31" s="1429">
        <v>691602</v>
      </c>
      <c r="C31" s="1429">
        <v>689493</v>
      </c>
      <c r="D31" s="1429">
        <v>2109</v>
      </c>
      <c r="E31" s="1429">
        <v>2912</v>
      </c>
      <c r="F31" s="1429">
        <v>688690</v>
      </c>
      <c r="G31" s="1429">
        <v>545</v>
      </c>
      <c r="H31" s="1429">
        <v>691057</v>
      </c>
      <c r="J31" s="1439"/>
      <c r="K31" s="1439"/>
      <c r="L31" s="1439"/>
      <c r="M31" s="1439"/>
      <c r="N31" s="1439"/>
      <c r="O31" s="1439"/>
      <c r="P31" s="1439"/>
    </row>
    <row r="32" spans="1:16" s="1438" customFormat="1" x14ac:dyDescent="0.25">
      <c r="A32" s="1428"/>
      <c r="B32" s="1429"/>
      <c r="C32" s="1429"/>
      <c r="D32" s="1429"/>
      <c r="E32" s="1429"/>
      <c r="F32" s="1429"/>
      <c r="G32" s="1429"/>
      <c r="H32" s="1429"/>
      <c r="J32" s="1439"/>
      <c r="K32" s="1439"/>
      <c r="L32" s="1439"/>
      <c r="M32" s="1439"/>
      <c r="N32" s="1439"/>
      <c r="O32" s="1439"/>
      <c r="P32" s="1439"/>
    </row>
    <row r="33" spans="1:8" s="338" customFormat="1" x14ac:dyDescent="0.25">
      <c r="A33" s="1425" t="s">
        <v>2558</v>
      </c>
      <c r="B33" s="1426"/>
      <c r="C33" s="1426"/>
      <c r="D33" s="1426"/>
      <c r="E33" s="1426"/>
      <c r="F33" s="1426"/>
      <c r="G33" s="1426"/>
      <c r="H33" s="1426"/>
    </row>
    <row r="34" spans="1:8" s="338" customFormat="1" x14ac:dyDescent="0.25">
      <c r="A34" s="1435" t="s">
        <v>2529</v>
      </c>
      <c r="B34" s="1426">
        <v>12932</v>
      </c>
      <c r="C34" s="1426">
        <v>12671</v>
      </c>
      <c r="D34" s="1426">
        <v>261</v>
      </c>
      <c r="E34" s="1426">
        <v>25</v>
      </c>
      <c r="F34" s="1426">
        <v>12907</v>
      </c>
      <c r="G34" s="1426">
        <v>33</v>
      </c>
      <c r="H34" s="1426">
        <v>12899</v>
      </c>
    </row>
    <row r="35" spans="1:8" s="338" customFormat="1" x14ac:dyDescent="0.25">
      <c r="A35" s="1435" t="s">
        <v>972</v>
      </c>
      <c r="B35" s="1426">
        <v>13294</v>
      </c>
      <c r="C35" s="1426">
        <v>13033</v>
      </c>
      <c r="D35" s="1426">
        <v>261</v>
      </c>
      <c r="E35" s="1426">
        <v>25</v>
      </c>
      <c r="F35" s="1426">
        <v>13269</v>
      </c>
      <c r="G35" s="1426">
        <v>33</v>
      </c>
      <c r="H35" s="1426">
        <v>13261</v>
      </c>
    </row>
    <row r="36" spans="1:8" s="338" customFormat="1" x14ac:dyDescent="0.25">
      <c r="A36" s="1435" t="s">
        <v>2530</v>
      </c>
      <c r="B36" s="1426">
        <v>45058</v>
      </c>
      <c r="C36" s="1426">
        <v>44447</v>
      </c>
      <c r="D36" s="1426">
        <v>611</v>
      </c>
      <c r="E36" s="1426">
        <v>97</v>
      </c>
      <c r="F36" s="1426">
        <v>44961</v>
      </c>
      <c r="G36" s="1426">
        <v>102</v>
      </c>
      <c r="H36" s="1426">
        <v>44956</v>
      </c>
    </row>
    <row r="37" spans="1:8" x14ac:dyDescent="0.25">
      <c r="A37" s="1431"/>
      <c r="B37" s="1432"/>
      <c r="C37" s="1432"/>
      <c r="D37" s="1432"/>
      <c r="E37" s="1432"/>
      <c r="F37" s="1432"/>
      <c r="G37" s="1432"/>
      <c r="H37" s="1432"/>
    </row>
    <row r="38" spans="1:8" s="338" customFormat="1" x14ac:dyDescent="0.25">
      <c r="A38" s="1425" t="s">
        <v>2559</v>
      </c>
      <c r="B38" s="1426"/>
      <c r="C38" s="1426"/>
      <c r="D38" s="1426"/>
      <c r="E38" s="1426"/>
      <c r="F38" s="1426"/>
      <c r="G38" s="1426"/>
      <c r="H38" s="1426"/>
    </row>
    <row r="39" spans="1:8" s="338" customFormat="1" x14ac:dyDescent="0.25">
      <c r="A39" s="1435" t="s">
        <v>2529</v>
      </c>
      <c r="B39" s="1426">
        <v>108</v>
      </c>
      <c r="C39" s="1426">
        <v>0</v>
      </c>
      <c r="D39" s="1426">
        <v>108</v>
      </c>
      <c r="E39" s="1426">
        <v>0</v>
      </c>
      <c r="F39" s="1426">
        <v>108</v>
      </c>
      <c r="G39" s="1426">
        <v>108</v>
      </c>
      <c r="H39" s="1426">
        <v>0</v>
      </c>
    </row>
    <row r="40" spans="1:8" s="338" customFormat="1" x14ac:dyDescent="0.25">
      <c r="A40" s="1435" t="s">
        <v>972</v>
      </c>
      <c r="B40" s="1426">
        <v>115</v>
      </c>
      <c r="C40" s="1426">
        <v>0</v>
      </c>
      <c r="D40" s="1426">
        <v>115</v>
      </c>
      <c r="E40" s="1426">
        <v>0</v>
      </c>
      <c r="F40" s="1426">
        <v>115</v>
      </c>
      <c r="G40" s="1426">
        <v>115</v>
      </c>
      <c r="H40" s="1426">
        <v>0</v>
      </c>
    </row>
    <row r="41" spans="1:8" s="338" customFormat="1" x14ac:dyDescent="0.25">
      <c r="A41" s="1435" t="s">
        <v>2530</v>
      </c>
      <c r="B41" s="1426">
        <v>374</v>
      </c>
      <c r="C41" s="1426">
        <v>0</v>
      </c>
      <c r="D41" s="1426">
        <v>374</v>
      </c>
      <c r="E41" s="1426">
        <v>0</v>
      </c>
      <c r="F41" s="1426">
        <v>374</v>
      </c>
      <c r="G41" s="1426">
        <v>374</v>
      </c>
      <c r="H41" s="1426">
        <v>0</v>
      </c>
    </row>
    <row r="42" spans="1:8" s="621" customFormat="1" ht="18.75" x14ac:dyDescent="0.25">
      <c r="A42" s="171" t="s">
        <v>2560</v>
      </c>
    </row>
    <row r="43" spans="1:8" x14ac:dyDescent="0.25">
      <c r="A43" s="171" t="s">
        <v>2537</v>
      </c>
      <c r="B43" s="621"/>
      <c r="C43" s="621"/>
      <c r="D43" s="621"/>
      <c r="E43" s="621"/>
      <c r="F43" s="621"/>
      <c r="G43" s="621"/>
      <c r="H43" s="621"/>
    </row>
    <row r="44" spans="1:8" x14ac:dyDescent="0.25">
      <c r="B44" s="621"/>
      <c r="C44" s="621"/>
      <c r="D44" s="621"/>
      <c r="E44" s="621"/>
      <c r="F44" s="621"/>
      <c r="G44" s="621"/>
      <c r="H44" s="621"/>
    </row>
    <row r="45" spans="1:8" x14ac:dyDescent="0.25">
      <c r="B45" s="621"/>
      <c r="C45" s="621"/>
      <c r="D45" s="621"/>
      <c r="E45" s="621"/>
      <c r="F45" s="621"/>
      <c r="G45" s="621"/>
      <c r="H45" s="621"/>
    </row>
    <row r="46" spans="1:8" x14ac:dyDescent="0.25">
      <c r="B46" s="621"/>
      <c r="C46" s="621"/>
      <c r="D46" s="621"/>
      <c r="E46" s="621"/>
      <c r="F46" s="621"/>
      <c r="G46" s="621"/>
      <c r="H46" s="621"/>
    </row>
    <row r="47" spans="1:8" x14ac:dyDescent="0.25">
      <c r="B47" s="621"/>
      <c r="C47" s="621"/>
      <c r="D47" s="621"/>
      <c r="E47" s="621"/>
      <c r="F47" s="621"/>
      <c r="G47" s="621"/>
      <c r="H47" s="621"/>
    </row>
    <row r="48" spans="1:8" x14ac:dyDescent="0.25">
      <c r="B48" s="621"/>
      <c r="C48" s="621"/>
      <c r="D48" s="621"/>
      <c r="E48" s="621"/>
      <c r="F48" s="621"/>
      <c r="G48" s="621"/>
      <c r="H48" s="621"/>
    </row>
    <row r="49" spans="2:8" x14ac:dyDescent="0.25">
      <c r="B49" s="621"/>
      <c r="C49" s="621"/>
      <c r="D49" s="621"/>
      <c r="E49" s="621"/>
      <c r="F49" s="621"/>
      <c r="G49" s="621"/>
      <c r="H49" s="621"/>
    </row>
    <row r="50" spans="2:8" x14ac:dyDescent="0.25">
      <c r="B50" s="621"/>
      <c r="C50" s="621"/>
      <c r="D50" s="621"/>
      <c r="E50" s="621"/>
      <c r="F50" s="621"/>
      <c r="G50" s="621"/>
      <c r="H50" s="621"/>
    </row>
    <row r="51" spans="2:8" x14ac:dyDescent="0.25">
      <c r="B51" s="621"/>
      <c r="C51" s="621"/>
      <c r="D51" s="621"/>
      <c r="E51" s="621"/>
      <c r="F51" s="621"/>
      <c r="G51" s="621"/>
      <c r="H51" s="621"/>
    </row>
    <row r="52" spans="2:8" x14ac:dyDescent="0.25">
      <c r="B52" s="621"/>
      <c r="C52" s="621"/>
      <c r="D52" s="621"/>
      <c r="E52" s="621"/>
      <c r="F52" s="621"/>
      <c r="G52" s="621"/>
      <c r="H52" s="621"/>
    </row>
    <row r="53" spans="2:8" x14ac:dyDescent="0.25">
      <c r="B53" s="621"/>
      <c r="C53" s="621"/>
      <c r="D53" s="621"/>
      <c r="E53" s="621"/>
      <c r="F53" s="621"/>
      <c r="G53" s="621"/>
      <c r="H53" s="621"/>
    </row>
    <row r="54" spans="2:8" x14ac:dyDescent="0.25">
      <c r="B54" s="621"/>
      <c r="C54" s="621"/>
      <c r="D54" s="621"/>
      <c r="E54" s="621"/>
      <c r="F54" s="621"/>
      <c r="G54" s="621"/>
      <c r="H54" s="621"/>
    </row>
    <row r="55" spans="2:8" x14ac:dyDescent="0.25">
      <c r="B55" s="621"/>
      <c r="C55" s="621"/>
      <c r="D55" s="621"/>
      <c r="E55" s="621"/>
      <c r="F55" s="621"/>
      <c r="G55" s="621"/>
      <c r="H55" s="621"/>
    </row>
    <row r="56" spans="2:8" x14ac:dyDescent="0.25">
      <c r="B56" s="621"/>
      <c r="C56" s="621"/>
      <c r="D56" s="621"/>
      <c r="E56" s="621"/>
      <c r="F56" s="621"/>
      <c r="G56" s="621"/>
      <c r="H56" s="621"/>
    </row>
    <row r="57" spans="2:8" x14ac:dyDescent="0.25">
      <c r="B57" s="621"/>
      <c r="C57" s="621"/>
      <c r="D57" s="621"/>
      <c r="E57" s="621"/>
      <c r="F57" s="621"/>
      <c r="G57" s="621"/>
      <c r="H57" s="621"/>
    </row>
    <row r="58" spans="2:8" x14ac:dyDescent="0.25">
      <c r="B58" s="621"/>
      <c r="C58" s="621"/>
      <c r="D58" s="621"/>
      <c r="E58" s="621"/>
      <c r="F58" s="621"/>
      <c r="G58" s="621"/>
      <c r="H58" s="621"/>
    </row>
    <row r="59" spans="2:8" x14ac:dyDescent="0.25">
      <c r="B59" s="621"/>
      <c r="C59" s="621"/>
      <c r="D59" s="621"/>
      <c r="E59" s="621"/>
      <c r="F59" s="621"/>
      <c r="G59" s="621"/>
      <c r="H59" s="621"/>
    </row>
    <row r="60" spans="2:8" x14ac:dyDescent="0.25">
      <c r="B60" s="621"/>
      <c r="C60" s="621"/>
      <c r="D60" s="621"/>
      <c r="E60" s="621"/>
      <c r="F60" s="621"/>
      <c r="G60" s="621"/>
      <c r="H60" s="621"/>
    </row>
    <row r="61" spans="2:8" x14ac:dyDescent="0.25">
      <c r="B61" s="621"/>
      <c r="C61" s="621"/>
      <c r="D61" s="621"/>
      <c r="E61" s="621"/>
      <c r="F61" s="621"/>
      <c r="G61" s="621"/>
      <c r="H61" s="621"/>
    </row>
    <row r="62" spans="2:8" x14ac:dyDescent="0.25">
      <c r="B62" s="621"/>
      <c r="C62" s="621"/>
      <c r="D62" s="621"/>
      <c r="E62" s="621"/>
      <c r="F62" s="621"/>
      <c r="G62" s="621"/>
      <c r="H62" s="621"/>
    </row>
    <row r="63" spans="2:8" x14ac:dyDescent="0.25">
      <c r="B63" s="621"/>
      <c r="C63" s="621"/>
      <c r="D63" s="621"/>
      <c r="E63" s="621"/>
      <c r="F63" s="621"/>
      <c r="G63" s="621"/>
      <c r="H63" s="621"/>
    </row>
    <row r="64" spans="2:8" x14ac:dyDescent="0.25">
      <c r="B64" s="621"/>
      <c r="C64" s="621"/>
      <c r="D64" s="621"/>
      <c r="E64" s="621"/>
      <c r="F64" s="621"/>
      <c r="G64" s="621"/>
      <c r="H64" s="621"/>
    </row>
    <row r="65" spans="2:8" x14ac:dyDescent="0.25">
      <c r="B65" s="621"/>
      <c r="C65" s="621"/>
      <c r="D65" s="621"/>
      <c r="E65" s="621"/>
      <c r="F65" s="621"/>
      <c r="G65" s="621"/>
      <c r="H65" s="621"/>
    </row>
    <row r="66" spans="2:8" x14ac:dyDescent="0.25">
      <c r="B66" s="621"/>
      <c r="C66" s="621"/>
      <c r="D66" s="621"/>
      <c r="E66" s="621"/>
      <c r="F66" s="621"/>
      <c r="G66" s="621"/>
      <c r="H66" s="621"/>
    </row>
    <row r="67" spans="2:8" x14ac:dyDescent="0.25">
      <c r="B67" s="621"/>
      <c r="C67" s="621"/>
      <c r="D67" s="621"/>
      <c r="E67" s="621"/>
      <c r="F67" s="621"/>
      <c r="G67" s="621"/>
      <c r="H67" s="621"/>
    </row>
    <row r="68" spans="2:8" x14ac:dyDescent="0.25">
      <c r="B68" s="621"/>
      <c r="C68" s="621"/>
      <c r="D68" s="621"/>
      <c r="E68" s="621"/>
      <c r="F68" s="621"/>
      <c r="G68" s="621"/>
      <c r="H68" s="621"/>
    </row>
    <row r="69" spans="2:8" x14ac:dyDescent="0.25">
      <c r="B69" s="621"/>
      <c r="C69" s="621"/>
      <c r="D69" s="621"/>
      <c r="E69" s="621"/>
      <c r="F69" s="621"/>
      <c r="G69" s="621"/>
      <c r="H69" s="621"/>
    </row>
    <row r="70" spans="2:8" x14ac:dyDescent="0.25">
      <c r="B70" s="621"/>
      <c r="C70" s="621"/>
      <c r="D70" s="621"/>
      <c r="E70" s="621"/>
      <c r="F70" s="621"/>
      <c r="G70" s="621"/>
      <c r="H70" s="621"/>
    </row>
    <row r="71" spans="2:8" x14ac:dyDescent="0.25">
      <c r="B71" s="621"/>
      <c r="C71" s="621"/>
      <c r="D71" s="621"/>
      <c r="E71" s="621"/>
      <c r="F71" s="621"/>
      <c r="G71" s="621"/>
      <c r="H71" s="621"/>
    </row>
    <row r="72" spans="2:8" x14ac:dyDescent="0.25">
      <c r="B72" s="621"/>
      <c r="C72" s="621"/>
      <c r="D72" s="621"/>
      <c r="E72" s="621"/>
      <c r="F72" s="621"/>
      <c r="G72" s="621"/>
      <c r="H72" s="621"/>
    </row>
    <row r="73" spans="2:8" x14ac:dyDescent="0.25">
      <c r="B73" s="621"/>
      <c r="C73" s="621"/>
      <c r="D73" s="621"/>
      <c r="E73" s="621"/>
      <c r="F73" s="621"/>
      <c r="G73" s="621"/>
      <c r="H73" s="621"/>
    </row>
    <row r="74" spans="2:8" x14ac:dyDescent="0.25">
      <c r="B74" s="621"/>
      <c r="C74" s="621"/>
      <c r="D74" s="621"/>
      <c r="E74" s="621"/>
      <c r="F74" s="621"/>
      <c r="G74" s="621"/>
      <c r="H74" s="621"/>
    </row>
    <row r="75" spans="2:8" x14ac:dyDescent="0.25">
      <c r="B75" s="621"/>
      <c r="C75" s="621"/>
      <c r="D75" s="621"/>
      <c r="E75" s="621"/>
      <c r="F75" s="621"/>
      <c r="G75" s="621"/>
      <c r="H75" s="621"/>
    </row>
    <row r="76" spans="2:8" x14ac:dyDescent="0.25">
      <c r="B76" s="621"/>
      <c r="C76" s="621"/>
      <c r="D76" s="621"/>
      <c r="E76" s="621"/>
      <c r="F76" s="621"/>
      <c r="G76" s="621"/>
      <c r="H76" s="621"/>
    </row>
    <row r="77" spans="2:8" x14ac:dyDescent="0.25">
      <c r="B77" s="621"/>
      <c r="C77" s="621"/>
      <c r="D77" s="621"/>
      <c r="E77" s="621"/>
      <c r="F77" s="621"/>
      <c r="G77" s="621"/>
      <c r="H77" s="621"/>
    </row>
    <row r="78" spans="2:8" x14ac:dyDescent="0.25">
      <c r="B78" s="621"/>
      <c r="C78" s="621"/>
      <c r="D78" s="621"/>
      <c r="E78" s="621"/>
      <c r="F78" s="621"/>
      <c r="G78" s="621"/>
      <c r="H78" s="621"/>
    </row>
    <row r="79" spans="2:8" x14ac:dyDescent="0.25">
      <c r="B79" s="621"/>
      <c r="C79" s="621"/>
      <c r="D79" s="621"/>
      <c r="E79" s="621"/>
      <c r="F79" s="621"/>
      <c r="G79" s="621"/>
      <c r="H79" s="621"/>
    </row>
    <row r="80" spans="2:8" x14ac:dyDescent="0.25">
      <c r="B80" s="621"/>
      <c r="C80" s="621"/>
      <c r="D80" s="621"/>
      <c r="E80" s="621"/>
      <c r="F80" s="621"/>
      <c r="G80" s="621"/>
      <c r="H80" s="621"/>
    </row>
    <row r="81" spans="2:8" x14ac:dyDescent="0.25">
      <c r="B81" s="621"/>
      <c r="C81" s="621"/>
      <c r="D81" s="621"/>
      <c r="E81" s="621"/>
      <c r="F81" s="621"/>
      <c r="G81" s="621"/>
      <c r="H81" s="621"/>
    </row>
    <row r="82" spans="2:8" x14ac:dyDescent="0.25">
      <c r="B82" s="621"/>
      <c r="C82" s="621"/>
      <c r="D82" s="621"/>
      <c r="E82" s="621"/>
      <c r="F82" s="621"/>
      <c r="G82" s="621"/>
      <c r="H82" s="621"/>
    </row>
    <row r="83" spans="2:8" x14ac:dyDescent="0.25">
      <c r="B83" s="621"/>
      <c r="C83" s="621"/>
      <c r="D83" s="621"/>
      <c r="E83" s="621"/>
      <c r="F83" s="621"/>
      <c r="G83" s="621"/>
      <c r="H83" s="621"/>
    </row>
    <row r="84" spans="2:8" x14ac:dyDescent="0.25">
      <c r="B84" s="621"/>
      <c r="C84" s="621"/>
      <c r="D84" s="621"/>
      <c r="E84" s="621"/>
      <c r="F84" s="621"/>
      <c r="G84" s="621"/>
      <c r="H84" s="621"/>
    </row>
    <row r="85" spans="2:8" x14ac:dyDescent="0.25">
      <c r="B85" s="621"/>
      <c r="C85" s="621"/>
      <c r="D85" s="621"/>
      <c r="E85" s="621"/>
      <c r="F85" s="621"/>
      <c r="G85" s="621"/>
      <c r="H85" s="621"/>
    </row>
  </sheetData>
  <mergeCells count="6">
    <mergeCell ref="A2:H2"/>
    <mergeCell ref="A4:A5"/>
    <mergeCell ref="B4:B5"/>
    <mergeCell ref="C4:D4"/>
    <mergeCell ref="E4:F4"/>
    <mergeCell ref="G4:H4"/>
  </mergeCells>
  <hyperlinks>
    <hyperlink ref="A1" location="'Table of content'!A1" display="Back to Table of Content"/>
  </hyperlinks>
  <pageMargins left="0.70866141732283472" right="0.70866141732283472" top="0.74803149606299213" bottom="0.74803149606299213" header="0.31496062992125984" footer="0.31496062992125984"/>
  <pageSetup paperSize="9" scale="67" firstPageNumber="314" orientation="landscape" useFirstPageNumber="1" r:id="rId1"/>
  <headerFooter>
    <oddFooter>&amp;L&amp;"Times New Roman,Regular"&amp;12 1 Excluding 68 homeless households with a population of 76.&amp;C&amp;P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autoPageBreaks="0"/>
  </sheetPr>
  <dimension ref="A1:L43"/>
  <sheetViews>
    <sheetView topLeftCell="A31" zoomScaleNormal="100" zoomScaleSheetLayoutView="100" workbookViewId="0"/>
  </sheetViews>
  <sheetFormatPr defaultColWidth="8.85546875" defaultRowHeight="15.75" x14ac:dyDescent="0.25"/>
  <cols>
    <col min="1" max="1" width="57.5703125" style="621" customWidth="1"/>
    <col min="2" max="2" width="16.28515625" style="621" bestFit="1" customWidth="1"/>
    <col min="3" max="3" width="14.42578125" style="621" bestFit="1" customWidth="1"/>
    <col min="4" max="4" width="14.140625" style="621" bestFit="1" customWidth="1"/>
    <col min="5" max="5" width="14.42578125" style="621" bestFit="1" customWidth="1"/>
    <col min="6" max="6" width="15.7109375" style="621" customWidth="1"/>
    <col min="7" max="7" width="15.140625" style="621" customWidth="1"/>
    <col min="8" max="8" width="15.7109375" style="621" customWidth="1"/>
    <col min="9" max="9" width="15.42578125" style="621" customWidth="1"/>
    <col min="10" max="16384" width="8.85546875" style="621"/>
  </cols>
  <sheetData>
    <row r="1" spans="1:12" s="171" customFormat="1" ht="21" customHeight="1" x14ac:dyDescent="0.25">
      <c r="A1" s="1421" t="s">
        <v>1946</v>
      </c>
    </row>
    <row r="2" spans="1:12" ht="31.5" customHeight="1" x14ac:dyDescent="0.25">
      <c r="A2" s="2593" t="s">
        <v>2573</v>
      </c>
      <c r="B2" s="2593"/>
      <c r="C2" s="2593"/>
      <c r="D2" s="2593"/>
      <c r="E2" s="2593"/>
      <c r="F2" s="2593"/>
      <c r="G2" s="2593"/>
      <c r="H2" s="2593"/>
      <c r="I2" s="2593"/>
    </row>
    <row r="4" spans="1:12" s="1441" customFormat="1" ht="20.45" customHeight="1" x14ac:dyDescent="0.25">
      <c r="A4" s="2592" t="s">
        <v>2518</v>
      </c>
      <c r="B4" s="2592" t="s">
        <v>7</v>
      </c>
      <c r="C4" s="2594" t="s">
        <v>2561</v>
      </c>
      <c r="D4" s="2594"/>
      <c r="E4" s="2594"/>
      <c r="F4" s="2594"/>
      <c r="G4" s="2594"/>
      <c r="H4" s="2594"/>
      <c r="I4" s="2594"/>
    </row>
    <row r="5" spans="1:12" s="1442" customFormat="1" ht="31.5" x14ac:dyDescent="0.25">
      <c r="A5" s="2592"/>
      <c r="B5" s="2592"/>
      <c r="C5" s="1433" t="s">
        <v>2562</v>
      </c>
      <c r="D5" s="1433" t="s">
        <v>2563</v>
      </c>
      <c r="E5" s="1433" t="s">
        <v>2564</v>
      </c>
      <c r="F5" s="1433" t="s">
        <v>2565</v>
      </c>
      <c r="G5" s="1433" t="s">
        <v>2566</v>
      </c>
      <c r="H5" s="1433" t="s">
        <v>2567</v>
      </c>
      <c r="I5" s="1433" t="s">
        <v>2568</v>
      </c>
    </row>
    <row r="6" spans="1:12" s="1442" customFormat="1" x14ac:dyDescent="0.25">
      <c r="A6" s="1433"/>
      <c r="B6" s="1433"/>
      <c r="C6" s="1433"/>
      <c r="D6" s="1433"/>
      <c r="E6" s="1433"/>
      <c r="F6" s="1433"/>
      <c r="G6" s="1433"/>
      <c r="H6" s="1433"/>
      <c r="I6" s="1433"/>
    </row>
    <row r="7" spans="1:12" x14ac:dyDescent="0.25">
      <c r="A7" s="1425" t="s">
        <v>2528</v>
      </c>
      <c r="B7" s="1443"/>
      <c r="C7" s="1443"/>
      <c r="D7" s="1443"/>
      <c r="E7" s="1443"/>
      <c r="F7" s="1443"/>
      <c r="G7" s="1443"/>
      <c r="H7" s="1443"/>
      <c r="I7" s="1443"/>
    </row>
    <row r="8" spans="1:12" x14ac:dyDescent="0.25">
      <c r="A8" s="1435" t="s">
        <v>2529</v>
      </c>
      <c r="B8" s="1426">
        <v>348252</v>
      </c>
      <c r="C8" s="1432">
        <v>124993</v>
      </c>
      <c r="D8" s="1432">
        <v>151966</v>
      </c>
      <c r="E8" s="1432">
        <v>102773</v>
      </c>
      <c r="F8" s="1432">
        <v>6213</v>
      </c>
      <c r="G8" s="1432">
        <v>15775</v>
      </c>
      <c r="H8" s="1432">
        <v>13824</v>
      </c>
      <c r="I8" s="1432">
        <v>12155</v>
      </c>
      <c r="L8" s="1444"/>
    </row>
    <row r="9" spans="1:12" x14ac:dyDescent="0.25">
      <c r="A9" s="1435" t="s">
        <v>972</v>
      </c>
      <c r="B9" s="1426">
        <v>367870</v>
      </c>
      <c r="C9" s="1432">
        <v>132088</v>
      </c>
      <c r="D9" s="1432">
        <v>160361</v>
      </c>
      <c r="E9" s="1432">
        <v>108245</v>
      </c>
      <c r="F9" s="1432">
        <v>6467</v>
      </c>
      <c r="G9" s="1432">
        <v>16596</v>
      </c>
      <c r="H9" s="1432">
        <v>14424</v>
      </c>
      <c r="I9" s="1432">
        <v>12901</v>
      </c>
    </row>
    <row r="10" spans="1:12" x14ac:dyDescent="0.25">
      <c r="A10" s="1435" t="s">
        <v>2530</v>
      </c>
      <c r="B10" s="1426">
        <v>1202192</v>
      </c>
      <c r="C10" s="1432">
        <v>443449</v>
      </c>
      <c r="D10" s="1432">
        <v>531243</v>
      </c>
      <c r="E10" s="1432">
        <v>367654</v>
      </c>
      <c r="F10" s="1432">
        <v>21017</v>
      </c>
      <c r="G10" s="1432">
        <v>56255</v>
      </c>
      <c r="H10" s="1432">
        <v>48886</v>
      </c>
      <c r="I10" s="1432">
        <v>41925</v>
      </c>
      <c r="K10" s="1444"/>
    </row>
    <row r="11" spans="1:12" x14ac:dyDescent="0.25">
      <c r="A11" s="1437" t="s">
        <v>2531</v>
      </c>
      <c r="B11" s="1432"/>
      <c r="C11" s="1432"/>
      <c r="D11" s="1432"/>
      <c r="E11" s="1432"/>
      <c r="F11" s="1432"/>
      <c r="G11" s="1432"/>
      <c r="H11" s="1432"/>
      <c r="I11" s="1432"/>
    </row>
    <row r="12" spans="1:12" x14ac:dyDescent="0.25">
      <c r="A12" s="1440" t="s">
        <v>2529</v>
      </c>
      <c r="B12" s="1429">
        <v>140640</v>
      </c>
      <c r="C12" s="1429">
        <v>43559</v>
      </c>
      <c r="D12" s="1429">
        <v>65736</v>
      </c>
      <c r="E12" s="1429">
        <v>34487</v>
      </c>
      <c r="F12" s="1429">
        <v>3529</v>
      </c>
      <c r="G12" s="1429">
        <v>6391</v>
      </c>
      <c r="H12" s="1429">
        <v>3422</v>
      </c>
      <c r="I12" s="1429">
        <v>5465</v>
      </c>
    </row>
    <row r="13" spans="1:12" x14ac:dyDescent="0.25">
      <c r="A13" s="1440" t="s">
        <v>972</v>
      </c>
      <c r="B13" s="1429">
        <v>146692</v>
      </c>
      <c r="C13" s="1429">
        <v>45412</v>
      </c>
      <c r="D13" s="1429">
        <v>68409</v>
      </c>
      <c r="E13" s="1429">
        <v>35902</v>
      </c>
      <c r="F13" s="1429">
        <v>3625</v>
      </c>
      <c r="G13" s="1429">
        <v>6624</v>
      </c>
      <c r="H13" s="1429">
        <v>3549</v>
      </c>
      <c r="I13" s="1429">
        <v>5594</v>
      </c>
    </row>
    <row r="14" spans="1:12" x14ac:dyDescent="0.25">
      <c r="A14" s="1440" t="s">
        <v>2530</v>
      </c>
      <c r="B14" s="1429">
        <v>465158</v>
      </c>
      <c r="C14" s="1429">
        <v>147642</v>
      </c>
      <c r="D14" s="1429">
        <v>218664</v>
      </c>
      <c r="E14" s="1429">
        <v>118641</v>
      </c>
      <c r="F14" s="1429">
        <v>11411</v>
      </c>
      <c r="G14" s="1429">
        <v>21453</v>
      </c>
      <c r="H14" s="1429">
        <v>11267</v>
      </c>
      <c r="I14" s="1429">
        <v>17551</v>
      </c>
    </row>
    <row r="15" spans="1:12" x14ac:dyDescent="0.25">
      <c r="A15" s="1428" t="s">
        <v>2532</v>
      </c>
      <c r="B15" s="1429"/>
      <c r="C15" s="1429"/>
      <c r="D15" s="1429"/>
      <c r="E15" s="1429"/>
      <c r="F15" s="1429"/>
      <c r="G15" s="1429"/>
      <c r="H15" s="1429"/>
      <c r="I15" s="1429"/>
    </row>
    <row r="16" spans="1:12" x14ac:dyDescent="0.25">
      <c r="A16" s="1440" t="s">
        <v>2529</v>
      </c>
      <c r="B16" s="1429">
        <v>207612</v>
      </c>
      <c r="C16" s="1429">
        <v>81434</v>
      </c>
      <c r="D16" s="1429">
        <v>86230</v>
      </c>
      <c r="E16" s="1429">
        <v>68286</v>
      </c>
      <c r="F16" s="1429">
        <v>2684</v>
      </c>
      <c r="G16" s="1429">
        <v>9384</v>
      </c>
      <c r="H16" s="1429">
        <v>10402</v>
      </c>
      <c r="I16" s="1429">
        <v>6690</v>
      </c>
    </row>
    <row r="17" spans="1:9" x14ac:dyDescent="0.25">
      <c r="A17" s="1440" t="s">
        <v>972</v>
      </c>
      <c r="B17" s="1429">
        <v>221178</v>
      </c>
      <c r="C17" s="1429">
        <v>86676</v>
      </c>
      <c r="D17" s="1429">
        <v>91952</v>
      </c>
      <c r="E17" s="1429">
        <v>72343</v>
      </c>
      <c r="F17" s="1429">
        <v>2842</v>
      </c>
      <c r="G17" s="1429">
        <v>9972</v>
      </c>
      <c r="H17" s="1429">
        <v>10875</v>
      </c>
      <c r="I17" s="1429">
        <v>7307</v>
      </c>
    </row>
    <row r="18" spans="1:9" x14ac:dyDescent="0.25">
      <c r="A18" s="1440" t="s">
        <v>2530</v>
      </c>
      <c r="B18" s="1429">
        <v>737034</v>
      </c>
      <c r="C18" s="1429">
        <v>295807</v>
      </c>
      <c r="D18" s="1429">
        <v>312579</v>
      </c>
      <c r="E18" s="1429">
        <v>249013</v>
      </c>
      <c r="F18" s="1429">
        <v>9606</v>
      </c>
      <c r="G18" s="1429">
        <v>34802</v>
      </c>
      <c r="H18" s="1429">
        <v>37619</v>
      </c>
      <c r="I18" s="1429">
        <v>24374</v>
      </c>
    </row>
    <row r="19" spans="1:9" x14ac:dyDescent="0.25">
      <c r="A19" s="1428"/>
      <c r="B19" s="1429"/>
      <c r="C19" s="1429"/>
      <c r="D19" s="1429"/>
      <c r="E19" s="1429"/>
      <c r="F19" s="1429"/>
      <c r="G19" s="1429"/>
      <c r="H19" s="1429"/>
      <c r="I19" s="1429"/>
    </row>
    <row r="20" spans="1:9" x14ac:dyDescent="0.25">
      <c r="A20" s="1425" t="s">
        <v>2533</v>
      </c>
      <c r="B20" s="1426"/>
      <c r="C20" s="1426"/>
      <c r="D20" s="1426"/>
      <c r="E20" s="1426"/>
      <c r="F20" s="1426"/>
      <c r="G20" s="1426"/>
      <c r="H20" s="1426"/>
      <c r="I20" s="1426"/>
    </row>
    <row r="21" spans="1:9" x14ac:dyDescent="0.25">
      <c r="A21" s="1435" t="s">
        <v>2529</v>
      </c>
      <c r="B21" s="1426">
        <v>335212</v>
      </c>
      <c r="C21" s="1432">
        <v>122801</v>
      </c>
      <c r="D21" s="1432">
        <v>146948</v>
      </c>
      <c r="E21" s="1432">
        <v>102269</v>
      </c>
      <c r="F21" s="1432">
        <v>6119</v>
      </c>
      <c r="G21" s="1432">
        <v>14646</v>
      </c>
      <c r="H21" s="1432">
        <v>6175</v>
      </c>
      <c r="I21" s="1432">
        <v>11951</v>
      </c>
    </row>
    <row r="22" spans="1:9" x14ac:dyDescent="0.25">
      <c r="A22" s="1435" t="s">
        <v>972</v>
      </c>
      <c r="B22" s="1426">
        <v>354461</v>
      </c>
      <c r="C22" s="1432">
        <v>129795</v>
      </c>
      <c r="D22" s="1432">
        <v>155162</v>
      </c>
      <c r="E22" s="1432">
        <v>107721</v>
      </c>
      <c r="F22" s="1432">
        <v>6369</v>
      </c>
      <c r="G22" s="1432">
        <v>15416</v>
      </c>
      <c r="H22" s="1432">
        <v>6500</v>
      </c>
      <c r="I22" s="1432">
        <v>12687</v>
      </c>
    </row>
    <row r="23" spans="1:9" x14ac:dyDescent="0.25">
      <c r="A23" s="1435" t="s">
        <v>2530</v>
      </c>
      <c r="B23" s="1426">
        <v>1156760</v>
      </c>
      <c r="C23" s="1432">
        <v>435369</v>
      </c>
      <c r="D23" s="1432">
        <v>513437</v>
      </c>
      <c r="E23" s="1432">
        <v>366000</v>
      </c>
      <c r="F23" s="1432">
        <v>20695</v>
      </c>
      <c r="G23" s="1432">
        <v>52040</v>
      </c>
      <c r="H23" s="1432">
        <v>21365</v>
      </c>
      <c r="I23" s="1432">
        <v>41213</v>
      </c>
    </row>
    <row r="24" spans="1:9" s="1430" customFormat="1" x14ac:dyDescent="0.25">
      <c r="A24" s="1428" t="s">
        <v>2534</v>
      </c>
      <c r="B24" s="1429"/>
      <c r="C24" s="1429"/>
      <c r="D24" s="1429"/>
      <c r="E24" s="1429"/>
      <c r="F24" s="1429"/>
      <c r="G24" s="1429"/>
      <c r="H24" s="1429"/>
      <c r="I24" s="1429"/>
    </row>
    <row r="25" spans="1:9" s="1430" customFormat="1" x14ac:dyDescent="0.25">
      <c r="A25" s="1440" t="s">
        <v>2529</v>
      </c>
      <c r="B25" s="1445">
        <v>140640</v>
      </c>
      <c r="C25" s="1429">
        <v>43559</v>
      </c>
      <c r="D25" s="1429">
        <v>65736</v>
      </c>
      <c r="E25" s="1429">
        <v>34487</v>
      </c>
      <c r="F25" s="1429">
        <v>3529</v>
      </c>
      <c r="G25" s="1429">
        <v>6391</v>
      </c>
      <c r="H25" s="1429">
        <v>3422</v>
      </c>
      <c r="I25" s="1429">
        <v>5465</v>
      </c>
    </row>
    <row r="26" spans="1:9" s="1430" customFormat="1" x14ac:dyDescent="0.25">
      <c r="A26" s="1440" t="s">
        <v>972</v>
      </c>
      <c r="B26" s="1445">
        <v>146692</v>
      </c>
      <c r="C26" s="1429">
        <v>45412</v>
      </c>
      <c r="D26" s="1429">
        <v>68409</v>
      </c>
      <c r="E26" s="1429">
        <v>35902</v>
      </c>
      <c r="F26" s="1429">
        <v>3625</v>
      </c>
      <c r="G26" s="1429">
        <v>6624</v>
      </c>
      <c r="H26" s="1429">
        <v>3549</v>
      </c>
      <c r="I26" s="1429">
        <v>5594</v>
      </c>
    </row>
    <row r="27" spans="1:9" s="1430" customFormat="1" x14ac:dyDescent="0.25">
      <c r="A27" s="1440" t="s">
        <v>2530</v>
      </c>
      <c r="B27" s="1445">
        <v>465158</v>
      </c>
      <c r="C27" s="1429">
        <v>147642</v>
      </c>
      <c r="D27" s="1429">
        <v>218664</v>
      </c>
      <c r="E27" s="1429">
        <v>118641</v>
      </c>
      <c r="F27" s="1429">
        <v>11411</v>
      </c>
      <c r="G27" s="1429">
        <v>21453</v>
      </c>
      <c r="H27" s="1429">
        <v>11267</v>
      </c>
      <c r="I27" s="1429">
        <v>17551</v>
      </c>
    </row>
    <row r="28" spans="1:9" s="1430" customFormat="1" x14ac:dyDescent="0.25">
      <c r="A28" s="1428" t="s">
        <v>2535</v>
      </c>
      <c r="B28" s="1429"/>
      <c r="C28" s="1429"/>
      <c r="D28" s="1429"/>
      <c r="E28" s="1429"/>
      <c r="F28" s="1429"/>
      <c r="G28" s="1429"/>
      <c r="H28" s="1429"/>
      <c r="I28" s="1429"/>
    </row>
    <row r="29" spans="1:9" s="1430" customFormat="1" x14ac:dyDescent="0.25">
      <c r="A29" s="1440" t="s">
        <v>2529</v>
      </c>
      <c r="B29" s="1445">
        <v>194572</v>
      </c>
      <c r="C29" s="1429">
        <v>79242</v>
      </c>
      <c r="D29" s="1429">
        <v>81212</v>
      </c>
      <c r="E29" s="1429">
        <v>67782</v>
      </c>
      <c r="F29" s="1429">
        <v>2590</v>
      </c>
      <c r="G29" s="1429">
        <v>8255</v>
      </c>
      <c r="H29" s="1429">
        <v>2753</v>
      </c>
      <c r="I29" s="1429">
        <v>6486</v>
      </c>
    </row>
    <row r="30" spans="1:9" s="1430" customFormat="1" x14ac:dyDescent="0.25">
      <c r="A30" s="1440" t="s">
        <v>972</v>
      </c>
      <c r="B30" s="1445">
        <v>207769</v>
      </c>
      <c r="C30" s="1429">
        <v>84383</v>
      </c>
      <c r="D30" s="1429">
        <v>86753</v>
      </c>
      <c r="E30" s="1429">
        <v>71819</v>
      </c>
      <c r="F30" s="1429">
        <v>2744</v>
      </c>
      <c r="G30" s="1429">
        <v>8792</v>
      </c>
      <c r="H30" s="1429">
        <v>2951</v>
      </c>
      <c r="I30" s="1429">
        <v>7093</v>
      </c>
    </row>
    <row r="31" spans="1:9" s="1430" customFormat="1" x14ac:dyDescent="0.25">
      <c r="A31" s="1440" t="s">
        <v>2530</v>
      </c>
      <c r="B31" s="1445">
        <v>691602</v>
      </c>
      <c r="C31" s="1429">
        <v>287727</v>
      </c>
      <c r="D31" s="1429">
        <v>294773</v>
      </c>
      <c r="E31" s="1429">
        <v>247359</v>
      </c>
      <c r="F31" s="1429">
        <v>9284</v>
      </c>
      <c r="G31" s="1429">
        <v>30587</v>
      </c>
      <c r="H31" s="1429">
        <v>10098</v>
      </c>
      <c r="I31" s="1429">
        <v>23662</v>
      </c>
    </row>
    <row r="32" spans="1:9" s="1430" customFormat="1" x14ac:dyDescent="0.25">
      <c r="A32" s="1428"/>
      <c r="B32" s="1429"/>
      <c r="C32" s="1429"/>
      <c r="D32" s="1429"/>
      <c r="E32" s="1429"/>
      <c r="F32" s="1429"/>
      <c r="G32" s="1429"/>
      <c r="H32" s="1429"/>
      <c r="I32" s="1429"/>
    </row>
    <row r="33" spans="1:10" x14ac:dyDescent="0.25">
      <c r="A33" s="1425" t="s">
        <v>2558</v>
      </c>
      <c r="B33" s="1426"/>
      <c r="C33" s="1426"/>
      <c r="D33" s="1426"/>
      <c r="E33" s="1426"/>
      <c r="F33" s="1426"/>
      <c r="G33" s="1426"/>
      <c r="H33" s="1426"/>
      <c r="I33" s="1426"/>
    </row>
    <row r="34" spans="1:10" x14ac:dyDescent="0.25">
      <c r="A34" s="1435" t="s">
        <v>2529</v>
      </c>
      <c r="B34" s="1426">
        <v>12932</v>
      </c>
      <c r="C34" s="1432">
        <v>2192</v>
      </c>
      <c r="D34" s="1432">
        <v>5000</v>
      </c>
      <c r="E34" s="1432">
        <v>493</v>
      </c>
      <c r="F34" s="1432">
        <v>92</v>
      </c>
      <c r="G34" s="1432">
        <v>1107</v>
      </c>
      <c r="H34" s="1432">
        <v>7541</v>
      </c>
      <c r="I34" s="1432">
        <v>204</v>
      </c>
    </row>
    <row r="35" spans="1:10" x14ac:dyDescent="0.25">
      <c r="A35" s="1435" t="s">
        <v>972</v>
      </c>
      <c r="B35" s="1426">
        <v>13294</v>
      </c>
      <c r="C35" s="1432">
        <v>2293</v>
      </c>
      <c r="D35" s="1432">
        <v>5179</v>
      </c>
      <c r="E35" s="1432">
        <v>512</v>
      </c>
      <c r="F35" s="1432">
        <v>96</v>
      </c>
      <c r="G35" s="1432">
        <v>1158</v>
      </c>
      <c r="H35" s="1432">
        <v>7809</v>
      </c>
      <c r="I35" s="1432">
        <v>214</v>
      </c>
    </row>
    <row r="36" spans="1:10" x14ac:dyDescent="0.25">
      <c r="A36" s="1435" t="s">
        <v>2530</v>
      </c>
      <c r="B36" s="1426">
        <v>45058</v>
      </c>
      <c r="C36" s="1432">
        <v>8080</v>
      </c>
      <c r="D36" s="1432">
        <v>17744</v>
      </c>
      <c r="E36" s="1432">
        <v>1617</v>
      </c>
      <c r="F36" s="1432">
        <v>318</v>
      </c>
      <c r="G36" s="1432">
        <v>4144</v>
      </c>
      <c r="H36" s="1432">
        <v>27147</v>
      </c>
      <c r="I36" s="1432">
        <v>712</v>
      </c>
    </row>
    <row r="37" spans="1:10" x14ac:dyDescent="0.25">
      <c r="A37" s="1431"/>
      <c r="B37" s="1432"/>
      <c r="C37" s="1432"/>
      <c r="D37" s="1432"/>
      <c r="E37" s="1432"/>
      <c r="F37" s="1432"/>
      <c r="G37" s="1432"/>
      <c r="H37" s="1432"/>
      <c r="I37" s="1432"/>
    </row>
    <row r="38" spans="1:10" x14ac:dyDescent="0.25">
      <c r="A38" s="1425" t="s">
        <v>2559</v>
      </c>
      <c r="B38" s="1426"/>
      <c r="C38" s="1426"/>
      <c r="D38" s="1426"/>
      <c r="E38" s="1426"/>
      <c r="F38" s="1426"/>
      <c r="G38" s="1426"/>
      <c r="H38" s="1426"/>
      <c r="I38" s="1426"/>
      <c r="J38" s="1427"/>
    </row>
    <row r="39" spans="1:10" x14ac:dyDescent="0.25">
      <c r="A39" s="1435" t="s">
        <v>2529</v>
      </c>
      <c r="B39" s="1426">
        <v>108</v>
      </c>
      <c r="C39" s="1432">
        <v>0</v>
      </c>
      <c r="D39" s="1432">
        <v>18</v>
      </c>
      <c r="E39" s="1432">
        <v>11</v>
      </c>
      <c r="F39" s="1432">
        <v>2</v>
      </c>
      <c r="G39" s="1432">
        <v>22</v>
      </c>
      <c r="H39" s="1432">
        <v>108</v>
      </c>
      <c r="I39" s="1432">
        <v>0</v>
      </c>
      <c r="J39" s="1427"/>
    </row>
    <row r="40" spans="1:10" x14ac:dyDescent="0.25">
      <c r="A40" s="1435" t="s">
        <v>972</v>
      </c>
      <c r="B40" s="1426">
        <v>115</v>
      </c>
      <c r="C40" s="1432">
        <v>0</v>
      </c>
      <c r="D40" s="1432">
        <v>20</v>
      </c>
      <c r="E40" s="1432">
        <v>12</v>
      </c>
      <c r="F40" s="1432">
        <v>2</v>
      </c>
      <c r="G40" s="1432">
        <v>22</v>
      </c>
      <c r="H40" s="1432">
        <v>115</v>
      </c>
      <c r="I40" s="1432">
        <v>0</v>
      </c>
      <c r="J40" s="1427"/>
    </row>
    <row r="41" spans="1:10" x14ac:dyDescent="0.25">
      <c r="A41" s="1435" t="s">
        <v>2530</v>
      </c>
      <c r="B41" s="1426">
        <v>374</v>
      </c>
      <c r="C41" s="1432">
        <v>0</v>
      </c>
      <c r="D41" s="1432">
        <v>62</v>
      </c>
      <c r="E41" s="1432">
        <v>37</v>
      </c>
      <c r="F41" s="1432">
        <v>4</v>
      </c>
      <c r="G41" s="1432">
        <v>71</v>
      </c>
      <c r="H41" s="1432">
        <v>374</v>
      </c>
      <c r="I41" s="1432">
        <v>0</v>
      </c>
      <c r="J41" s="1427"/>
    </row>
    <row r="42" spans="1:10" ht="18.75" x14ac:dyDescent="0.25">
      <c r="A42" s="171" t="s">
        <v>2560</v>
      </c>
    </row>
    <row r="43" spans="1:10" x14ac:dyDescent="0.25">
      <c r="A43" s="171" t="s">
        <v>2537</v>
      </c>
    </row>
  </sheetData>
  <mergeCells count="4">
    <mergeCell ref="A2:I2"/>
    <mergeCell ref="A4:A5"/>
    <mergeCell ref="B4:B5"/>
    <mergeCell ref="C4:I4"/>
  </mergeCells>
  <hyperlinks>
    <hyperlink ref="A1" location="'Table of content'!A1" display="Back to Table of Content"/>
  </hyperlinks>
  <pageMargins left="0.70866141699999996" right="0.45866141700000002" top="0.49803149600000002" bottom="0.49803149600000002" header="0.31496062992126" footer="0.31496062992126"/>
  <pageSetup paperSize="9" scale="70" firstPageNumber="338" orientation="landscape" useFirstPageNumber="1" r:id="rId1"/>
  <headerFooter>
    <oddFooter>&amp;L&amp;"Times New Roman,Regular"&amp;12 ¹ Excluding 68 homeless households with a population of 76.&amp;C&amp;P</oddFooter>
  </headerFooter>
  <colBreaks count="1" manualBreakCount="1">
    <brk id="10" max="1048575" man="1"/>
  </col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N18"/>
  <sheetViews>
    <sheetView topLeftCell="A13" workbookViewId="0">
      <selection activeCell="P6" sqref="P6"/>
    </sheetView>
  </sheetViews>
  <sheetFormatPr defaultColWidth="9.140625" defaultRowHeight="15.75" x14ac:dyDescent="0.25"/>
  <cols>
    <col min="1" max="1" width="9.140625" style="263"/>
    <col min="2" max="13" width="11" style="263" customWidth="1"/>
    <col min="14" max="14" width="8.5703125" style="263" customWidth="1"/>
    <col min="15" max="16384" width="9.140625" style="263"/>
  </cols>
  <sheetData>
    <row r="1" spans="1:14" x14ac:dyDescent="0.25">
      <c r="A1" s="594" t="s">
        <v>1946</v>
      </c>
      <c r="B1" s="171"/>
      <c r="C1" s="171"/>
      <c r="D1" s="171"/>
      <c r="E1" s="171"/>
      <c r="F1" s="171"/>
      <c r="G1" s="171"/>
      <c r="H1" s="171"/>
      <c r="I1" s="171"/>
      <c r="J1" s="171"/>
      <c r="K1" s="171"/>
      <c r="L1" s="171"/>
      <c r="M1" s="171"/>
      <c r="N1" s="599"/>
    </row>
    <row r="2" spans="1:14" x14ac:dyDescent="0.25">
      <c r="A2" s="2235" t="s">
        <v>3174</v>
      </c>
      <c r="B2" s="2235"/>
      <c r="C2" s="2235"/>
      <c r="D2" s="2235"/>
      <c r="E2" s="2235"/>
      <c r="F2" s="2235"/>
      <c r="G2" s="2235"/>
      <c r="H2" s="2235"/>
      <c r="I2" s="2235"/>
      <c r="J2" s="2235"/>
      <c r="K2" s="2235"/>
      <c r="L2" s="2235"/>
      <c r="M2" s="2235"/>
      <c r="N2" s="599"/>
    </row>
    <row r="3" spans="1:14" x14ac:dyDescent="0.25">
      <c r="A3" s="2"/>
      <c r="B3" s="2"/>
      <c r="C3" s="2"/>
      <c r="D3" s="2"/>
      <c r="E3" s="2"/>
      <c r="F3" s="2"/>
      <c r="G3" s="2"/>
      <c r="H3" s="2"/>
      <c r="I3" s="2"/>
      <c r="J3" s="2"/>
      <c r="K3" s="2"/>
      <c r="L3" s="2"/>
      <c r="M3" s="10" t="s">
        <v>31</v>
      </c>
      <c r="N3" s="599"/>
    </row>
    <row r="4" spans="1:14" ht="69.75" customHeight="1" x14ac:dyDescent="0.25">
      <c r="A4" s="2596" t="s">
        <v>16</v>
      </c>
      <c r="B4" s="2302" t="s">
        <v>1852</v>
      </c>
      <c r="C4" s="2302"/>
      <c r="D4" s="2302"/>
      <c r="E4" s="2302" t="s">
        <v>1853</v>
      </c>
      <c r="F4" s="2302"/>
      <c r="G4" s="2302"/>
      <c r="H4" s="2309" t="s">
        <v>2662</v>
      </c>
      <c r="I4" s="2310"/>
      <c r="J4" s="2311"/>
      <c r="K4" s="2302" t="s">
        <v>1150</v>
      </c>
      <c r="L4" s="2302"/>
      <c r="M4" s="2302"/>
      <c r="N4" s="599"/>
    </row>
    <row r="5" spans="1:14" ht="44.25" customHeight="1" x14ac:dyDescent="0.25">
      <c r="A5" s="2597"/>
      <c r="B5" s="267" t="s">
        <v>1146</v>
      </c>
      <c r="C5" s="267" t="s">
        <v>1147</v>
      </c>
      <c r="D5" s="334" t="s">
        <v>1145</v>
      </c>
      <c r="E5" s="267" t="s">
        <v>1146</v>
      </c>
      <c r="F5" s="267" t="s">
        <v>1147</v>
      </c>
      <c r="G5" s="334" t="s">
        <v>1145</v>
      </c>
      <c r="H5" s="267" t="s">
        <v>1146</v>
      </c>
      <c r="I5" s="267" t="s">
        <v>1147</v>
      </c>
      <c r="J5" s="334" t="s">
        <v>1145</v>
      </c>
      <c r="K5" s="267" t="s">
        <v>1146</v>
      </c>
      <c r="L5" s="267" t="s">
        <v>1147</v>
      </c>
      <c r="M5" s="334" t="s">
        <v>1145</v>
      </c>
      <c r="N5" s="599"/>
    </row>
    <row r="6" spans="1:14" ht="30" customHeight="1" x14ac:dyDescent="0.25">
      <c r="A6" s="1897">
        <v>2015</v>
      </c>
      <c r="B6" s="1898">
        <v>8025</v>
      </c>
      <c r="C6" s="1898">
        <v>8006</v>
      </c>
      <c r="D6" s="1898">
        <v>16031</v>
      </c>
      <c r="E6" s="1899">
        <v>272745</v>
      </c>
      <c r="F6" s="1899">
        <v>289430</v>
      </c>
      <c r="G6" s="1899">
        <v>562175</v>
      </c>
      <c r="H6" s="1898">
        <v>423</v>
      </c>
      <c r="I6" s="1898">
        <v>232</v>
      </c>
      <c r="J6" s="1899">
        <v>655</v>
      </c>
      <c r="K6" s="1898">
        <v>653</v>
      </c>
      <c r="L6" s="1898">
        <v>561</v>
      </c>
      <c r="M6" s="1900">
        <v>1214</v>
      </c>
      <c r="N6" s="599"/>
    </row>
    <row r="7" spans="1:14" ht="30" customHeight="1" x14ac:dyDescent="0.25">
      <c r="A7" s="1897">
        <v>2016</v>
      </c>
      <c r="B7" s="1898">
        <v>8251</v>
      </c>
      <c r="C7" s="1898">
        <v>8857</v>
      </c>
      <c r="D7" s="1898">
        <v>17108</v>
      </c>
      <c r="E7" s="1899">
        <v>308894</v>
      </c>
      <c r="F7" s="1899">
        <v>327747</v>
      </c>
      <c r="G7" s="1899">
        <v>636641</v>
      </c>
      <c r="H7" s="1898">
        <v>297</v>
      </c>
      <c r="I7" s="1898">
        <v>162</v>
      </c>
      <c r="J7" s="1899">
        <v>459</v>
      </c>
      <c r="K7" s="1898">
        <v>591</v>
      </c>
      <c r="L7" s="1898">
        <v>574</v>
      </c>
      <c r="M7" s="1900">
        <v>1165</v>
      </c>
      <c r="N7" s="599"/>
    </row>
    <row r="8" spans="1:14" ht="30" customHeight="1" x14ac:dyDescent="0.25">
      <c r="A8" s="1897">
        <v>2017</v>
      </c>
      <c r="B8" s="1898">
        <v>7463</v>
      </c>
      <c r="C8" s="1898">
        <v>7843</v>
      </c>
      <c r="D8" s="1898">
        <v>15309</v>
      </c>
      <c r="E8" s="1899">
        <v>311044</v>
      </c>
      <c r="F8" s="1899">
        <v>323619</v>
      </c>
      <c r="G8" s="1899">
        <v>634663</v>
      </c>
      <c r="H8" s="1898">
        <v>318</v>
      </c>
      <c r="I8" s="1898">
        <v>174</v>
      </c>
      <c r="J8" s="1899">
        <v>492</v>
      </c>
      <c r="K8" s="1898">
        <v>452</v>
      </c>
      <c r="L8" s="1898">
        <v>415</v>
      </c>
      <c r="M8" s="1900">
        <v>867</v>
      </c>
      <c r="N8" s="599"/>
    </row>
    <row r="9" spans="1:14" ht="30" customHeight="1" x14ac:dyDescent="0.25">
      <c r="A9" s="1897">
        <v>2018</v>
      </c>
      <c r="B9" s="1898">
        <v>7782</v>
      </c>
      <c r="C9" s="1898">
        <v>8578</v>
      </c>
      <c r="D9" s="1898">
        <v>16360</v>
      </c>
      <c r="E9" s="1899">
        <v>317405</v>
      </c>
      <c r="F9" s="1899">
        <v>337326</v>
      </c>
      <c r="G9" s="1899">
        <v>654731</v>
      </c>
      <c r="H9" s="1898">
        <v>315</v>
      </c>
      <c r="I9" s="1898">
        <v>220</v>
      </c>
      <c r="J9" s="1899">
        <v>535</v>
      </c>
      <c r="K9" s="1898">
        <v>620</v>
      </c>
      <c r="L9" s="1898">
        <v>550</v>
      </c>
      <c r="M9" s="1900">
        <v>1170</v>
      </c>
      <c r="N9" s="599"/>
    </row>
    <row r="10" spans="1:14" ht="30" customHeight="1" x14ac:dyDescent="0.25">
      <c r="A10" s="1897">
        <v>2019</v>
      </c>
      <c r="B10" s="1898">
        <v>7739</v>
      </c>
      <c r="C10" s="1898">
        <v>8827</v>
      </c>
      <c r="D10" s="1898">
        <v>16566</v>
      </c>
      <c r="E10" s="1899">
        <v>280399</v>
      </c>
      <c r="F10" s="1899">
        <v>291870</v>
      </c>
      <c r="G10" s="1899">
        <v>572269</v>
      </c>
      <c r="H10" s="1898">
        <v>348</v>
      </c>
      <c r="I10" s="1898">
        <v>183</v>
      </c>
      <c r="J10" s="1899">
        <v>531</v>
      </c>
      <c r="K10" s="1898">
        <v>455</v>
      </c>
      <c r="L10" s="1898">
        <v>444</v>
      </c>
      <c r="M10" s="1900">
        <v>899</v>
      </c>
      <c r="N10" s="599"/>
    </row>
    <row r="11" spans="1:14" ht="30" customHeight="1" x14ac:dyDescent="0.25">
      <c r="A11" s="1897">
        <v>2020</v>
      </c>
      <c r="B11" s="1898" t="s">
        <v>610</v>
      </c>
      <c r="C11" s="1898" t="s">
        <v>610</v>
      </c>
      <c r="D11" s="1898" t="s">
        <v>610</v>
      </c>
      <c r="E11" s="1899">
        <v>208129</v>
      </c>
      <c r="F11" s="1899">
        <v>212166</v>
      </c>
      <c r="G11" s="1899">
        <v>420295</v>
      </c>
      <c r="H11" s="1898">
        <v>267</v>
      </c>
      <c r="I11" s="1898">
        <v>139</v>
      </c>
      <c r="J11" s="1899">
        <v>406</v>
      </c>
      <c r="K11" s="1898">
        <v>507</v>
      </c>
      <c r="L11" s="1898">
        <v>370</v>
      </c>
      <c r="M11" s="1900">
        <v>877</v>
      </c>
      <c r="N11" s="599"/>
    </row>
    <row r="12" spans="1:14" ht="30" customHeight="1" x14ac:dyDescent="0.25">
      <c r="A12" s="1897">
        <v>2021</v>
      </c>
      <c r="B12" s="1898">
        <v>4022</v>
      </c>
      <c r="C12" s="1898">
        <v>3778</v>
      </c>
      <c r="D12" s="1898">
        <v>7800</v>
      </c>
      <c r="E12" s="1899">
        <v>196516</v>
      </c>
      <c r="F12" s="1899">
        <v>205058</v>
      </c>
      <c r="G12" s="1899">
        <v>401574</v>
      </c>
      <c r="H12" s="1898">
        <v>160</v>
      </c>
      <c r="I12" s="1898">
        <v>82</v>
      </c>
      <c r="J12" s="1899">
        <v>242</v>
      </c>
      <c r="K12" s="1898">
        <v>415</v>
      </c>
      <c r="L12" s="1898">
        <v>349</v>
      </c>
      <c r="M12" s="1900">
        <v>764</v>
      </c>
      <c r="N12" s="599"/>
    </row>
    <row r="13" spans="1:14" ht="30" customHeight="1" x14ac:dyDescent="0.25">
      <c r="A13" s="1897">
        <v>2022</v>
      </c>
      <c r="B13" s="1898">
        <v>5813</v>
      </c>
      <c r="C13" s="1898">
        <v>5739</v>
      </c>
      <c r="D13" s="1898">
        <v>11552</v>
      </c>
      <c r="E13" s="1899">
        <v>246127</v>
      </c>
      <c r="F13" s="1899">
        <v>253403</v>
      </c>
      <c r="G13" s="1899">
        <v>499530</v>
      </c>
      <c r="H13" s="1898">
        <v>184</v>
      </c>
      <c r="I13" s="1898">
        <v>92</v>
      </c>
      <c r="J13" s="1899">
        <v>276</v>
      </c>
      <c r="K13" s="1898">
        <v>398</v>
      </c>
      <c r="L13" s="1898">
        <v>357</v>
      </c>
      <c r="M13" s="1900">
        <v>755</v>
      </c>
      <c r="N13" s="599"/>
    </row>
    <row r="14" spans="1:14" ht="30" customHeight="1" x14ac:dyDescent="0.25">
      <c r="A14" s="1897">
        <v>2023</v>
      </c>
      <c r="B14" s="1898">
        <v>6174</v>
      </c>
      <c r="C14" s="1898">
        <v>6747</v>
      </c>
      <c r="D14" s="1898">
        <f>SUM(B14:C14)</f>
        <v>12921</v>
      </c>
      <c r="E14" s="1899">
        <v>276774</v>
      </c>
      <c r="F14" s="1899">
        <v>286591</v>
      </c>
      <c r="G14" s="1899">
        <v>563365</v>
      </c>
      <c r="H14" s="1898">
        <v>213</v>
      </c>
      <c r="I14" s="1898">
        <v>131</v>
      </c>
      <c r="J14" s="1899">
        <v>344</v>
      </c>
      <c r="K14" s="1898">
        <v>325</v>
      </c>
      <c r="L14" s="1898">
        <v>303</v>
      </c>
      <c r="M14" s="1900">
        <v>628</v>
      </c>
      <c r="N14" s="599"/>
    </row>
    <row r="15" spans="1:14" ht="30" customHeight="1" x14ac:dyDescent="0.25">
      <c r="A15" s="1901">
        <v>2024</v>
      </c>
      <c r="B15" s="1902">
        <v>5870</v>
      </c>
      <c r="C15" s="1902">
        <v>6388</v>
      </c>
      <c r="D15" s="1902">
        <f>SUM(B15:C15)</f>
        <v>12258</v>
      </c>
      <c r="E15" s="1903">
        <v>284246</v>
      </c>
      <c r="F15" s="1903">
        <v>292997</v>
      </c>
      <c r="G15" s="1903">
        <f>SUM(E15:F15)</f>
        <v>577243</v>
      </c>
      <c r="H15" s="1902">
        <v>232</v>
      </c>
      <c r="I15" s="1902">
        <v>146</v>
      </c>
      <c r="J15" s="1903">
        <f>SUM(H15:I15)</f>
        <v>378</v>
      </c>
      <c r="K15" s="1902">
        <v>281</v>
      </c>
      <c r="L15" s="1902">
        <v>234</v>
      </c>
      <c r="M15" s="1904">
        <f>SUM(K15:L15)</f>
        <v>515</v>
      </c>
      <c r="N15" s="599"/>
    </row>
    <row r="16" spans="1:14" ht="9" customHeight="1" x14ac:dyDescent="0.25">
      <c r="A16" s="168"/>
      <c r="B16" s="281"/>
      <c r="C16" s="281"/>
      <c r="D16" s="281"/>
      <c r="E16" s="281"/>
      <c r="F16" s="281"/>
      <c r="G16" s="281"/>
      <c r="H16" s="281"/>
      <c r="I16" s="281"/>
      <c r="J16" s="282"/>
      <c r="K16" s="281"/>
      <c r="L16" s="281"/>
      <c r="M16" s="281"/>
      <c r="N16" s="599"/>
    </row>
    <row r="17" spans="1:14" x14ac:dyDescent="0.25">
      <c r="A17" s="117" t="s">
        <v>1151</v>
      </c>
      <c r="B17" s="117"/>
      <c r="C17" s="117"/>
      <c r="D17" s="117"/>
      <c r="E17" s="117"/>
      <c r="F17" s="117"/>
      <c r="G17" s="117"/>
      <c r="H17" s="117"/>
      <c r="I17" s="117"/>
      <c r="J17" s="117"/>
      <c r="K17" s="117"/>
      <c r="L17" s="117"/>
      <c r="M17" s="117"/>
      <c r="N17" s="599"/>
    </row>
    <row r="18" spans="1:14" ht="16.5" customHeight="1" x14ac:dyDescent="0.25">
      <c r="A18" s="2595" t="s">
        <v>3173</v>
      </c>
      <c r="B18" s="2595"/>
      <c r="C18" s="2595"/>
      <c r="D18" s="2595"/>
      <c r="E18" s="2595"/>
      <c r="F18" s="2595"/>
      <c r="G18" s="268"/>
      <c r="H18" s="268"/>
      <c r="I18" s="268"/>
      <c r="J18" s="268"/>
      <c r="K18" s="268"/>
      <c r="L18" s="268"/>
      <c r="M18" s="2"/>
      <c r="N18" s="599"/>
    </row>
  </sheetData>
  <mergeCells count="7">
    <mergeCell ref="A2:M2"/>
    <mergeCell ref="K4:M4"/>
    <mergeCell ref="A18:F18"/>
    <mergeCell ref="A4:A5"/>
    <mergeCell ref="B4:D4"/>
    <mergeCell ref="E4:G4"/>
    <mergeCell ref="H4:J4"/>
  </mergeCells>
  <hyperlinks>
    <hyperlink ref="A1" location="'Table of content'!A1" display="Back to Table of Content"/>
  </hyperlinks>
  <printOptions horizontalCentered="1"/>
  <pageMargins left="0.7" right="0.35" top="0.66" bottom="0.62" header="0.3" footer="0.3"/>
  <pageSetup paperSize="9" scale="90" orientation="landscape"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J21"/>
  <sheetViews>
    <sheetView topLeftCell="A19" workbookViewId="0">
      <selection activeCell="D27" sqref="D27"/>
    </sheetView>
  </sheetViews>
  <sheetFormatPr defaultColWidth="9.140625" defaultRowHeight="15.75" x14ac:dyDescent="0.25"/>
  <cols>
    <col min="1" max="1" width="14.42578125" style="171" customWidth="1"/>
    <col min="2" max="2" width="11.140625" style="171" customWidth="1"/>
    <col min="3" max="9" width="10.85546875" style="171" customWidth="1"/>
    <col min="10" max="16384" width="9.140625" style="171"/>
  </cols>
  <sheetData>
    <row r="1" spans="1:10" x14ac:dyDescent="0.25">
      <c r="A1" s="594" t="s">
        <v>1946</v>
      </c>
    </row>
    <row r="2" spans="1:10" ht="29.25" customHeight="1" x14ac:dyDescent="0.25">
      <c r="A2" s="2080" t="s">
        <v>3000</v>
      </c>
      <c r="B2" s="2080"/>
      <c r="C2" s="2080"/>
      <c r="D2" s="2080"/>
      <c r="E2" s="2080"/>
      <c r="F2" s="2080"/>
      <c r="G2" s="2080"/>
      <c r="H2" s="2080"/>
      <c r="I2" s="2080"/>
    </row>
    <row r="3" spans="1:10" x14ac:dyDescent="0.25">
      <c r="A3" s="90"/>
      <c r="B3" s="90"/>
      <c r="C3" s="90"/>
      <c r="D3" s="90"/>
      <c r="E3" s="90"/>
      <c r="F3" s="90"/>
      <c r="G3" s="90"/>
      <c r="H3" s="90"/>
      <c r="I3" s="90"/>
    </row>
    <row r="4" spans="1:10" ht="39.75" customHeight="1" x14ac:dyDescent="0.25">
      <c r="A4" s="337" t="s">
        <v>1152</v>
      </c>
      <c r="B4" s="337" t="s">
        <v>1153</v>
      </c>
      <c r="C4" s="1882">
        <v>2018</v>
      </c>
      <c r="D4" s="1882">
        <v>2019</v>
      </c>
      <c r="E4" s="1882">
        <v>2020</v>
      </c>
      <c r="F4" s="1882">
        <v>2021</v>
      </c>
      <c r="G4" s="1882">
        <v>2022</v>
      </c>
      <c r="H4" s="1882" t="s">
        <v>3175</v>
      </c>
      <c r="I4" s="337">
        <v>2024</v>
      </c>
    </row>
    <row r="5" spans="1:10" ht="41.25" customHeight="1" x14ac:dyDescent="0.25">
      <c r="A5" s="2134" t="s">
        <v>1154</v>
      </c>
      <c r="B5" s="269" t="s">
        <v>1146</v>
      </c>
      <c r="C5" s="1000">
        <v>2554</v>
      </c>
      <c r="D5" s="1000">
        <v>2392</v>
      </c>
      <c r="E5" s="1000" t="s">
        <v>610</v>
      </c>
      <c r="F5" s="1000">
        <v>850</v>
      </c>
      <c r="G5" s="1000">
        <v>1496</v>
      </c>
      <c r="H5" s="1905">
        <v>1687</v>
      </c>
      <c r="I5" s="1905">
        <v>1240</v>
      </c>
      <c r="J5" s="868"/>
    </row>
    <row r="6" spans="1:10" ht="41.25" customHeight="1" x14ac:dyDescent="0.25">
      <c r="A6" s="2135"/>
      <c r="B6" s="114" t="s">
        <v>1147</v>
      </c>
      <c r="C6" s="1001">
        <v>2524</v>
      </c>
      <c r="D6" s="1001">
        <v>2473</v>
      </c>
      <c r="E6" s="1001" t="s">
        <v>610</v>
      </c>
      <c r="F6" s="1001">
        <v>814</v>
      </c>
      <c r="G6" s="1001">
        <v>1420</v>
      </c>
      <c r="H6" s="1906">
        <v>1758</v>
      </c>
      <c r="I6" s="1906">
        <v>1296</v>
      </c>
    </row>
    <row r="7" spans="1:10" ht="41.25" customHeight="1" x14ac:dyDescent="0.25">
      <c r="A7" s="2599"/>
      <c r="B7" s="270" t="s">
        <v>7</v>
      </c>
      <c r="C7" s="1292">
        <v>5078</v>
      </c>
      <c r="D7" s="1294">
        <v>4865</v>
      </c>
      <c r="E7" s="1294" t="s">
        <v>610</v>
      </c>
      <c r="F7" s="1294">
        <v>1664</v>
      </c>
      <c r="G7" s="1294">
        <v>2916</v>
      </c>
      <c r="H7" s="1907">
        <f>SUM(H5:H6)</f>
        <v>3445</v>
      </c>
      <c r="I7" s="1907">
        <f>SUM(I5:I6)</f>
        <v>2536</v>
      </c>
    </row>
    <row r="8" spans="1:10" ht="41.25" customHeight="1" x14ac:dyDescent="0.25">
      <c r="A8" s="2600" t="s">
        <v>1155</v>
      </c>
      <c r="B8" s="271" t="s">
        <v>1146</v>
      </c>
      <c r="C8" s="1293">
        <v>1253</v>
      </c>
      <c r="D8" s="1293">
        <v>1295</v>
      </c>
      <c r="E8" s="1293" t="s">
        <v>610</v>
      </c>
      <c r="F8" s="1293">
        <v>524</v>
      </c>
      <c r="G8" s="1293">
        <v>984</v>
      </c>
      <c r="H8" s="1908">
        <v>866</v>
      </c>
      <c r="I8" s="1908">
        <v>853</v>
      </c>
    </row>
    <row r="9" spans="1:10" ht="41.25" customHeight="1" x14ac:dyDescent="0.25">
      <c r="A9" s="2135"/>
      <c r="B9" s="114" t="s">
        <v>1147</v>
      </c>
      <c r="C9" s="1001">
        <v>1378</v>
      </c>
      <c r="D9" s="1001">
        <v>1359</v>
      </c>
      <c r="E9" s="1001" t="s">
        <v>610</v>
      </c>
      <c r="F9" s="1001">
        <v>435</v>
      </c>
      <c r="G9" s="1001">
        <v>875</v>
      </c>
      <c r="H9" s="1906">
        <v>918</v>
      </c>
      <c r="I9" s="1906">
        <v>914</v>
      </c>
    </row>
    <row r="10" spans="1:10" ht="41.25" customHeight="1" x14ac:dyDescent="0.25">
      <c r="A10" s="2599"/>
      <c r="B10" s="270" t="s">
        <v>7</v>
      </c>
      <c r="C10" s="1292">
        <v>2631</v>
      </c>
      <c r="D10" s="1292">
        <v>2654</v>
      </c>
      <c r="E10" s="1292" t="s">
        <v>610</v>
      </c>
      <c r="F10" s="1292">
        <v>959</v>
      </c>
      <c r="G10" s="1292">
        <v>1859</v>
      </c>
      <c r="H10" s="1909">
        <f>SUM(H8:H9)</f>
        <v>1784</v>
      </c>
      <c r="I10" s="1909">
        <f>SUM(I8:I9)</f>
        <v>1767</v>
      </c>
    </row>
    <row r="11" spans="1:10" ht="41.25" customHeight="1" x14ac:dyDescent="0.25">
      <c r="A11" s="2600" t="s">
        <v>1156</v>
      </c>
      <c r="B11" s="271" t="s">
        <v>1146</v>
      </c>
      <c r="C11" s="1293">
        <v>415</v>
      </c>
      <c r="D11" s="1293">
        <v>311</v>
      </c>
      <c r="E11" s="1293" t="s">
        <v>610</v>
      </c>
      <c r="F11" s="1293">
        <v>308</v>
      </c>
      <c r="G11" s="1293">
        <v>291</v>
      </c>
      <c r="H11" s="1908">
        <v>267</v>
      </c>
      <c r="I11" s="1908">
        <v>321</v>
      </c>
    </row>
    <row r="12" spans="1:10" ht="41.25" customHeight="1" x14ac:dyDescent="0.25">
      <c r="A12" s="2135"/>
      <c r="B12" s="114" t="s">
        <v>1147</v>
      </c>
      <c r="C12" s="1001">
        <v>397</v>
      </c>
      <c r="D12" s="1001">
        <v>380</v>
      </c>
      <c r="E12" s="1001" t="s">
        <v>610</v>
      </c>
      <c r="F12" s="1001">
        <v>251</v>
      </c>
      <c r="G12" s="1001">
        <v>278</v>
      </c>
      <c r="H12" s="1906">
        <v>264</v>
      </c>
      <c r="I12" s="1906">
        <v>334</v>
      </c>
    </row>
    <row r="13" spans="1:10" ht="41.25" customHeight="1" x14ac:dyDescent="0.25">
      <c r="A13" s="2599"/>
      <c r="B13" s="270" t="s">
        <v>7</v>
      </c>
      <c r="C13" s="1292">
        <v>812</v>
      </c>
      <c r="D13" s="1292">
        <v>691</v>
      </c>
      <c r="E13" s="1292" t="s">
        <v>610</v>
      </c>
      <c r="F13" s="1292">
        <v>559</v>
      </c>
      <c r="G13" s="1292">
        <v>569</v>
      </c>
      <c r="H13" s="1909">
        <f>SUM(H11:H12)</f>
        <v>531</v>
      </c>
      <c r="I13" s="1909">
        <f>SUM(I11:I12)</f>
        <v>655</v>
      </c>
    </row>
    <row r="14" spans="1:10" ht="41.25" customHeight="1" x14ac:dyDescent="0.25">
      <c r="A14" s="2600" t="s">
        <v>1157</v>
      </c>
      <c r="B14" s="271" t="s">
        <v>1146</v>
      </c>
      <c r="C14" s="1293">
        <v>864</v>
      </c>
      <c r="D14" s="1293">
        <v>790</v>
      </c>
      <c r="E14" s="1293" t="s">
        <v>610</v>
      </c>
      <c r="F14" s="1293">
        <v>349</v>
      </c>
      <c r="G14" s="1293">
        <v>478</v>
      </c>
      <c r="H14" s="1908">
        <v>670</v>
      </c>
      <c r="I14" s="1908">
        <v>659</v>
      </c>
    </row>
    <row r="15" spans="1:10" ht="41.25" customHeight="1" x14ac:dyDescent="0.25">
      <c r="A15" s="2135"/>
      <c r="B15" s="114" t="s">
        <v>1147</v>
      </c>
      <c r="C15" s="1001">
        <v>668</v>
      </c>
      <c r="D15" s="1001">
        <v>620</v>
      </c>
      <c r="E15" s="1001" t="s">
        <v>610</v>
      </c>
      <c r="F15" s="1001">
        <v>154</v>
      </c>
      <c r="G15" s="1001">
        <v>223</v>
      </c>
      <c r="H15" s="1906">
        <v>456</v>
      </c>
      <c r="I15" s="1906">
        <v>531</v>
      </c>
    </row>
    <row r="16" spans="1:10" ht="41.25" customHeight="1" x14ac:dyDescent="0.25">
      <c r="A16" s="2599"/>
      <c r="B16" s="270" t="s">
        <v>7</v>
      </c>
      <c r="C16" s="1292">
        <v>1532</v>
      </c>
      <c r="D16" s="1292">
        <v>1410</v>
      </c>
      <c r="E16" s="1292" t="s">
        <v>610</v>
      </c>
      <c r="F16" s="1292">
        <v>503</v>
      </c>
      <c r="G16" s="1292">
        <v>701</v>
      </c>
      <c r="H16" s="1909">
        <f>SUM(H14:H15)</f>
        <v>1126</v>
      </c>
      <c r="I16" s="1909">
        <f>SUM(I14:I15)</f>
        <v>1190</v>
      </c>
    </row>
    <row r="17" spans="1:9" ht="41.25" customHeight="1" x14ac:dyDescent="0.25">
      <c r="A17" s="2379" t="s">
        <v>1158</v>
      </c>
      <c r="B17" s="114" t="s">
        <v>1146</v>
      </c>
      <c r="C17" s="1001">
        <v>772</v>
      </c>
      <c r="D17" s="1001">
        <v>835</v>
      </c>
      <c r="E17" s="1001" t="s">
        <v>610</v>
      </c>
      <c r="F17" s="1001">
        <v>422</v>
      </c>
      <c r="G17" s="1001">
        <v>535</v>
      </c>
      <c r="H17" s="1906">
        <v>625</v>
      </c>
      <c r="I17" s="1906">
        <v>535</v>
      </c>
    </row>
    <row r="18" spans="1:9" ht="41.25" customHeight="1" x14ac:dyDescent="0.25">
      <c r="A18" s="2379"/>
      <c r="B18" s="114" t="s">
        <v>1147</v>
      </c>
      <c r="C18" s="1001">
        <v>1288</v>
      </c>
      <c r="D18" s="1001">
        <v>1284</v>
      </c>
      <c r="E18" s="1001" t="s">
        <v>610</v>
      </c>
      <c r="F18" s="1001">
        <v>502</v>
      </c>
      <c r="G18" s="1001">
        <v>790</v>
      </c>
      <c r="H18" s="1906">
        <v>972</v>
      </c>
      <c r="I18" s="1906">
        <v>860</v>
      </c>
    </row>
    <row r="19" spans="1:9" ht="41.25" customHeight="1" x14ac:dyDescent="0.25">
      <c r="A19" s="2598"/>
      <c r="B19" s="272" t="s">
        <v>7</v>
      </c>
      <c r="C19" s="1291">
        <v>2060</v>
      </c>
      <c r="D19" s="1291">
        <v>2119</v>
      </c>
      <c r="E19" s="1291" t="s">
        <v>610</v>
      </c>
      <c r="F19" s="1291">
        <v>924</v>
      </c>
      <c r="G19" s="1291">
        <v>1325</v>
      </c>
      <c r="H19" s="1910">
        <f>SUM(H17:H18)</f>
        <v>1597</v>
      </c>
      <c r="I19" s="1910">
        <f>SUM(I17:I18)</f>
        <v>1395</v>
      </c>
    </row>
    <row r="20" spans="1:9" ht="21" customHeight="1" x14ac:dyDescent="0.25">
      <c r="A20" s="117" t="s">
        <v>1151</v>
      </c>
      <c r="B20" s="90"/>
      <c r="C20" s="90"/>
      <c r="D20" s="90"/>
      <c r="E20" s="90"/>
      <c r="F20" s="90"/>
      <c r="G20" s="90"/>
      <c r="H20" s="90"/>
      <c r="I20" s="90"/>
    </row>
    <row r="21" spans="1:9" ht="18.75" x14ac:dyDescent="0.25">
      <c r="A21" s="171" t="s">
        <v>3176</v>
      </c>
    </row>
  </sheetData>
  <mergeCells count="6">
    <mergeCell ref="A17:A19"/>
    <mergeCell ref="A2:I2"/>
    <mergeCell ref="A5:A7"/>
    <mergeCell ref="A8:A10"/>
    <mergeCell ref="A11:A13"/>
    <mergeCell ref="A14:A16"/>
  </mergeCells>
  <hyperlinks>
    <hyperlink ref="A1" location="'Table of content'!A1" display="Back to Table of Content"/>
  </hyperlinks>
  <printOptions horizontalCentered="1"/>
  <pageMargins left="0.7" right="0.41" top="0.75" bottom="0.75" header="0.3" footer="0.3"/>
  <pageSetup paperSize="9" scale="85" orientation="portrait"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E34"/>
  <sheetViews>
    <sheetView topLeftCell="A13" workbookViewId="0">
      <selection activeCell="A23" sqref="A23:D32"/>
    </sheetView>
  </sheetViews>
  <sheetFormatPr defaultColWidth="9.140625" defaultRowHeight="15.75" x14ac:dyDescent="0.25"/>
  <cols>
    <col min="1" max="1" width="13.28515625" style="263" customWidth="1"/>
    <col min="2" max="2" width="18.85546875" style="263" customWidth="1"/>
    <col min="3" max="3" width="20.5703125" style="263" customWidth="1"/>
    <col min="4" max="4" width="21" style="263" customWidth="1"/>
    <col min="5" max="16384" width="9.140625" style="263"/>
  </cols>
  <sheetData>
    <row r="1" spans="1:5" x14ac:dyDescent="0.25">
      <c r="A1" s="594" t="s">
        <v>1946</v>
      </c>
      <c r="B1" s="171"/>
      <c r="C1" s="171"/>
      <c r="D1" s="171"/>
    </row>
    <row r="2" spans="1:5" x14ac:dyDescent="0.25">
      <c r="A2" s="21" t="s">
        <v>3177</v>
      </c>
      <c r="B2" s="117"/>
      <c r="C2" s="117"/>
      <c r="D2" s="117"/>
    </row>
    <row r="3" spans="1:5" x14ac:dyDescent="0.25">
      <c r="A3" s="21"/>
      <c r="B3" s="117"/>
      <c r="C3" s="117"/>
      <c r="D3" s="273" t="s">
        <v>31</v>
      </c>
    </row>
    <row r="4" spans="1:5" ht="30" customHeight="1" x14ac:dyDescent="0.25">
      <c r="A4" s="2596" t="s">
        <v>742</v>
      </c>
      <c r="B4" s="274" t="s">
        <v>1159</v>
      </c>
      <c r="C4" s="275"/>
      <c r="D4" s="275"/>
    </row>
    <row r="5" spans="1:5" ht="30" customHeight="1" x14ac:dyDescent="0.25">
      <c r="A5" s="2597"/>
      <c r="B5" s="276" t="s">
        <v>1146</v>
      </c>
      <c r="C5" s="276" t="s">
        <v>1147</v>
      </c>
      <c r="D5" s="276" t="s">
        <v>7</v>
      </c>
    </row>
    <row r="6" spans="1:5" ht="26.25" customHeight="1" x14ac:dyDescent="0.25">
      <c r="A6" s="1911">
        <v>2015</v>
      </c>
      <c r="B6" s="1459" t="s">
        <v>2327</v>
      </c>
      <c r="C6" s="1459" t="s">
        <v>2328</v>
      </c>
      <c r="D6" s="1912">
        <v>2366</v>
      </c>
    </row>
    <row r="7" spans="1:5" ht="26.25" customHeight="1" x14ac:dyDescent="0.25">
      <c r="A7" s="1911">
        <v>2016</v>
      </c>
      <c r="B7" s="1459" t="s">
        <v>2329</v>
      </c>
      <c r="C7" s="1459" t="s">
        <v>2330</v>
      </c>
      <c r="D7" s="1912">
        <v>2081</v>
      </c>
    </row>
    <row r="8" spans="1:5" ht="26.25" customHeight="1" x14ac:dyDescent="0.25">
      <c r="A8" s="1911">
        <v>2017</v>
      </c>
      <c r="B8" s="1459" t="s">
        <v>2331</v>
      </c>
      <c r="C8" s="1459" t="s">
        <v>2332</v>
      </c>
      <c r="D8" s="1912">
        <v>1987</v>
      </c>
    </row>
    <row r="9" spans="1:5" ht="26.25" customHeight="1" x14ac:dyDescent="0.25">
      <c r="A9" s="1911">
        <v>2018</v>
      </c>
      <c r="B9" s="1459" t="s">
        <v>1160</v>
      </c>
      <c r="C9" s="1459" t="s">
        <v>1161</v>
      </c>
      <c r="D9" s="1912">
        <v>2060</v>
      </c>
    </row>
    <row r="10" spans="1:5" ht="26.25" customHeight="1" x14ac:dyDescent="0.25">
      <c r="A10" s="1911">
        <v>2019</v>
      </c>
      <c r="B10" s="1459" t="s">
        <v>1893</v>
      </c>
      <c r="C10" s="1459" t="s">
        <v>1894</v>
      </c>
      <c r="D10" s="1912">
        <v>2119</v>
      </c>
    </row>
    <row r="11" spans="1:5" ht="26.25" customHeight="1" x14ac:dyDescent="0.25">
      <c r="A11" s="1911">
        <v>2020</v>
      </c>
      <c r="B11" s="1459" t="s">
        <v>610</v>
      </c>
      <c r="C11" s="1459" t="s">
        <v>610</v>
      </c>
      <c r="D11" s="1912" t="s">
        <v>610</v>
      </c>
    </row>
    <row r="12" spans="1:5" ht="26.25" customHeight="1" x14ac:dyDescent="0.25">
      <c r="A12" s="1911">
        <v>2021</v>
      </c>
      <c r="B12" s="1459" t="s">
        <v>2341</v>
      </c>
      <c r="C12" s="1459" t="s">
        <v>2326</v>
      </c>
      <c r="D12" s="1912">
        <v>924</v>
      </c>
    </row>
    <row r="13" spans="1:5" ht="26.25" customHeight="1" x14ac:dyDescent="0.25">
      <c r="A13" s="1911">
        <v>2022</v>
      </c>
      <c r="B13" s="1459" t="s">
        <v>2439</v>
      </c>
      <c r="C13" s="1459" t="s">
        <v>2440</v>
      </c>
      <c r="D13" s="1912">
        <v>1325</v>
      </c>
    </row>
    <row r="14" spans="1:5" ht="26.25" customHeight="1" x14ac:dyDescent="0.25">
      <c r="A14" s="1911">
        <v>2023</v>
      </c>
      <c r="B14" s="1459" t="s">
        <v>3178</v>
      </c>
      <c r="C14" s="1459" t="s">
        <v>3179</v>
      </c>
      <c r="D14" s="1912">
        <v>1597</v>
      </c>
    </row>
    <row r="15" spans="1:5" ht="26.25" customHeight="1" x14ac:dyDescent="0.25">
      <c r="A15" s="1913">
        <v>2024</v>
      </c>
      <c r="B15" s="1914" t="s">
        <v>3180</v>
      </c>
      <c r="C15" s="1914" t="s">
        <v>3181</v>
      </c>
      <c r="D15" s="1915">
        <v>1395</v>
      </c>
      <c r="E15" s="869"/>
    </row>
    <row r="16" spans="1:5" x14ac:dyDescent="0.25">
      <c r="A16" s="117" t="s">
        <v>1151</v>
      </c>
      <c r="B16" s="160"/>
      <c r="C16" s="160"/>
      <c r="D16" s="161"/>
    </row>
    <row r="17" spans="1:4" ht="18.75" x14ac:dyDescent="0.25">
      <c r="A17" s="117" t="s">
        <v>2884</v>
      </c>
      <c r="B17" s="160"/>
      <c r="C17" s="160"/>
      <c r="D17" s="161"/>
    </row>
    <row r="18" spans="1:4" x14ac:dyDescent="0.25">
      <c r="A18" s="594" t="s">
        <v>1946</v>
      </c>
      <c r="B18" s="160"/>
      <c r="C18" s="160"/>
      <c r="D18" s="161"/>
    </row>
    <row r="19" spans="1:4" x14ac:dyDescent="0.25">
      <c r="A19" s="162" t="s">
        <v>3182</v>
      </c>
      <c r="B19" s="160"/>
      <c r="C19" s="117"/>
      <c r="D19" s="161"/>
    </row>
    <row r="20" spans="1:4" x14ac:dyDescent="0.25">
      <c r="A20" s="21" t="s">
        <v>1162</v>
      </c>
      <c r="B20" s="160"/>
      <c r="C20" s="160"/>
      <c r="D20" s="273" t="s">
        <v>31</v>
      </c>
    </row>
    <row r="21" spans="1:4" ht="23.25" customHeight="1" x14ac:dyDescent="0.25">
      <c r="A21" s="2596" t="s">
        <v>742</v>
      </c>
      <c r="B21" s="275" t="s">
        <v>1163</v>
      </c>
      <c r="C21" s="275"/>
      <c r="D21" s="275"/>
    </row>
    <row r="22" spans="1:4" ht="24.75" customHeight="1" x14ac:dyDescent="0.25">
      <c r="A22" s="2597"/>
      <c r="B22" s="276" t="s">
        <v>1146</v>
      </c>
      <c r="C22" s="276" t="s">
        <v>1147</v>
      </c>
      <c r="D22" s="276" t="s">
        <v>7</v>
      </c>
    </row>
    <row r="23" spans="1:4" ht="21.75" customHeight="1" x14ac:dyDescent="0.25">
      <c r="A23" s="1916">
        <v>2015</v>
      </c>
      <c r="B23" s="1917">
        <v>49</v>
      </c>
      <c r="C23" s="1918">
        <v>37</v>
      </c>
      <c r="D23" s="1918">
        <v>86</v>
      </c>
    </row>
    <row r="24" spans="1:4" ht="21.75" customHeight="1" x14ac:dyDescent="0.25">
      <c r="A24" s="1916">
        <v>2016</v>
      </c>
      <c r="B24" s="1917">
        <v>29</v>
      </c>
      <c r="C24" s="1918">
        <v>42</v>
      </c>
      <c r="D24" s="1918">
        <v>71</v>
      </c>
    </row>
    <row r="25" spans="1:4" ht="21.75" customHeight="1" x14ac:dyDescent="0.25">
      <c r="A25" s="1916">
        <v>2017</v>
      </c>
      <c r="B25" s="1917">
        <v>53</v>
      </c>
      <c r="C25" s="1918">
        <v>46</v>
      </c>
      <c r="D25" s="1918">
        <v>99</v>
      </c>
    </row>
    <row r="26" spans="1:4" ht="21.75" customHeight="1" x14ac:dyDescent="0.25">
      <c r="A26" s="1916">
        <v>2018</v>
      </c>
      <c r="B26" s="1917">
        <v>45</v>
      </c>
      <c r="C26" s="1918">
        <v>55</v>
      </c>
      <c r="D26" s="1918">
        <v>100</v>
      </c>
    </row>
    <row r="27" spans="1:4" ht="21.75" customHeight="1" x14ac:dyDescent="0.25">
      <c r="A27" s="1916">
        <v>2019</v>
      </c>
      <c r="B27" s="1917">
        <v>43</v>
      </c>
      <c r="C27" s="1918">
        <v>56</v>
      </c>
      <c r="D27" s="1918">
        <v>99</v>
      </c>
    </row>
    <row r="28" spans="1:4" ht="21.75" customHeight="1" x14ac:dyDescent="0.25">
      <c r="A28" s="1916">
        <v>2020</v>
      </c>
      <c r="B28" s="1917">
        <v>38</v>
      </c>
      <c r="C28" s="1918">
        <v>30</v>
      </c>
      <c r="D28" s="1918">
        <v>68</v>
      </c>
    </row>
    <row r="29" spans="1:4" ht="21.75" customHeight="1" x14ac:dyDescent="0.25">
      <c r="A29" s="1919">
        <v>2021</v>
      </c>
      <c r="B29" s="1917">
        <v>41</v>
      </c>
      <c r="C29" s="1918">
        <v>27</v>
      </c>
      <c r="D29" s="1918">
        <v>68</v>
      </c>
    </row>
    <row r="30" spans="1:4" ht="21.75" customHeight="1" x14ac:dyDescent="0.25">
      <c r="A30" s="1919">
        <v>2022</v>
      </c>
      <c r="B30" s="1917">
        <v>34</v>
      </c>
      <c r="C30" s="1918">
        <v>35</v>
      </c>
      <c r="D30" s="1918">
        <v>69</v>
      </c>
    </row>
    <row r="31" spans="1:4" ht="21.75" customHeight="1" x14ac:dyDescent="0.25">
      <c r="A31" s="1919">
        <v>2023</v>
      </c>
      <c r="B31" s="1919">
        <v>18</v>
      </c>
      <c r="C31" s="1920">
        <v>28</v>
      </c>
      <c r="D31" s="1918">
        <v>46</v>
      </c>
    </row>
    <row r="32" spans="1:4" ht="21.75" customHeight="1" x14ac:dyDescent="0.25">
      <c r="A32" s="1921">
        <v>2024</v>
      </c>
      <c r="B32" s="1922">
        <v>33</v>
      </c>
      <c r="C32" s="1922">
        <v>44</v>
      </c>
      <c r="D32" s="1923">
        <f>SUM(B32:C32)</f>
        <v>77</v>
      </c>
    </row>
    <row r="33" spans="1:4" x14ac:dyDescent="0.25">
      <c r="A33" s="117" t="s">
        <v>1151</v>
      </c>
      <c r="B33" s="277"/>
      <c r="C33" s="160"/>
      <c r="D33" s="160"/>
    </row>
    <row r="34" spans="1:4" x14ac:dyDescent="0.25">
      <c r="A34" s="117"/>
      <c r="B34" s="117"/>
      <c r="C34" s="117"/>
      <c r="D34" s="117"/>
    </row>
  </sheetData>
  <mergeCells count="2">
    <mergeCell ref="A4:A5"/>
    <mergeCell ref="A21:A22"/>
  </mergeCells>
  <hyperlinks>
    <hyperlink ref="A1" location="'Table of content'!A1" display="Back to Table of Content"/>
    <hyperlink ref="A18" location="'Table of content'!A1" display="Back to Table of Content"/>
  </hyperlinks>
  <printOptions horizontalCentered="1"/>
  <pageMargins left="0.7" right="0.7" top="0.75" bottom="0.75" header="0.3" footer="0.3"/>
  <pageSetup paperSize="9" orientation="portrait"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H27"/>
  <sheetViews>
    <sheetView topLeftCell="A22" workbookViewId="0">
      <selection activeCell="A27" sqref="A27"/>
    </sheetView>
  </sheetViews>
  <sheetFormatPr defaultColWidth="9.140625" defaultRowHeight="15" x14ac:dyDescent="0.25"/>
  <cols>
    <col min="1" max="1" width="16.85546875" style="182" customWidth="1"/>
    <col min="2" max="7" width="12.28515625" style="182" customWidth="1"/>
    <col min="8" max="16384" width="9.140625" style="182"/>
  </cols>
  <sheetData>
    <row r="1" spans="1:8" ht="15.75" x14ac:dyDescent="0.25">
      <c r="A1" s="594" t="s">
        <v>1946</v>
      </c>
      <c r="B1" s="171"/>
      <c r="C1" s="171"/>
      <c r="D1" s="171"/>
      <c r="E1" s="171"/>
      <c r="F1" s="171"/>
      <c r="G1" s="171"/>
    </row>
    <row r="2" spans="1:8" ht="35.25" customHeight="1" x14ac:dyDescent="0.25">
      <c r="A2" s="2601" t="s">
        <v>3183</v>
      </c>
      <c r="B2" s="2601"/>
      <c r="C2" s="2601"/>
      <c r="D2" s="2601"/>
      <c r="E2" s="2601"/>
      <c r="F2" s="2601"/>
      <c r="G2" s="2601"/>
    </row>
    <row r="3" spans="1:8" ht="30.75" customHeight="1" x14ac:dyDescent="0.25">
      <c r="A3" s="2602" t="s">
        <v>1164</v>
      </c>
      <c r="B3" s="2602" t="s">
        <v>1165</v>
      </c>
      <c r="C3" s="2602"/>
      <c r="D3" s="2602"/>
      <c r="E3" s="2602"/>
      <c r="F3" s="2602"/>
      <c r="G3" s="2602"/>
    </row>
    <row r="4" spans="1:8" ht="27" customHeight="1" x14ac:dyDescent="0.25">
      <c r="A4" s="2603"/>
      <c r="B4" s="1924" t="s">
        <v>1146</v>
      </c>
      <c r="C4" s="1924"/>
      <c r="D4" s="1924" t="s">
        <v>1147</v>
      </c>
      <c r="E4" s="1924"/>
      <c r="F4" s="1924" t="s">
        <v>7</v>
      </c>
      <c r="G4" s="1924"/>
    </row>
    <row r="5" spans="1:8" ht="26.25" customHeight="1" x14ac:dyDescent="0.25">
      <c r="A5" s="2604"/>
      <c r="B5" s="1925">
        <v>2023</v>
      </c>
      <c r="C5" s="1925">
        <v>2024</v>
      </c>
      <c r="D5" s="1925">
        <v>2023</v>
      </c>
      <c r="E5" s="1925">
        <v>2024</v>
      </c>
      <c r="F5" s="1925">
        <v>2023</v>
      </c>
      <c r="G5" s="1925">
        <v>2024</v>
      </c>
    </row>
    <row r="6" spans="1:8" ht="27.75" customHeight="1" x14ac:dyDescent="0.25">
      <c r="A6" s="1918" t="s">
        <v>1166</v>
      </c>
      <c r="B6" s="1926">
        <v>1</v>
      </c>
      <c r="C6" s="1926">
        <v>1</v>
      </c>
      <c r="D6" s="1926">
        <v>2</v>
      </c>
      <c r="E6" s="1926">
        <v>3</v>
      </c>
      <c r="F6" s="1926">
        <v>3</v>
      </c>
      <c r="G6" s="1926">
        <v>4</v>
      </c>
      <c r="H6" s="918"/>
    </row>
    <row r="7" spans="1:8" ht="27.75" customHeight="1" x14ac:dyDescent="0.25">
      <c r="A7" s="1927" t="s">
        <v>1167</v>
      </c>
      <c r="B7" s="1928">
        <v>16</v>
      </c>
      <c r="C7" s="1928">
        <v>13</v>
      </c>
      <c r="D7" s="1928">
        <v>27</v>
      </c>
      <c r="E7" s="1928">
        <v>10</v>
      </c>
      <c r="F7" s="1928">
        <v>43</v>
      </c>
      <c r="G7" s="1928">
        <v>23</v>
      </c>
    </row>
    <row r="8" spans="1:8" ht="27.75" customHeight="1" x14ac:dyDescent="0.25">
      <c r="A8" s="1927" t="s">
        <v>1168</v>
      </c>
      <c r="B8" s="1928">
        <v>44</v>
      </c>
      <c r="C8" s="1928">
        <v>38</v>
      </c>
      <c r="D8" s="1928">
        <v>24</v>
      </c>
      <c r="E8" s="1928">
        <v>31</v>
      </c>
      <c r="F8" s="1928">
        <v>68</v>
      </c>
      <c r="G8" s="1928">
        <v>69</v>
      </c>
    </row>
    <row r="9" spans="1:8" ht="27.75" customHeight="1" x14ac:dyDescent="0.25">
      <c r="A9" s="1927" t="s">
        <v>1169</v>
      </c>
      <c r="B9" s="1928">
        <v>31</v>
      </c>
      <c r="C9" s="1928">
        <v>33</v>
      </c>
      <c r="D9" s="1928">
        <v>32</v>
      </c>
      <c r="E9" s="1928">
        <v>27</v>
      </c>
      <c r="F9" s="1928">
        <v>63</v>
      </c>
      <c r="G9" s="1928">
        <v>60</v>
      </c>
    </row>
    <row r="10" spans="1:8" ht="27.75" customHeight="1" x14ac:dyDescent="0.25">
      <c r="A10" s="1929" t="s">
        <v>1170</v>
      </c>
      <c r="B10" s="1928">
        <v>25</v>
      </c>
      <c r="C10" s="1928">
        <v>21</v>
      </c>
      <c r="D10" s="1928">
        <v>39</v>
      </c>
      <c r="E10" s="1928">
        <v>34</v>
      </c>
      <c r="F10" s="1928">
        <v>64</v>
      </c>
      <c r="G10" s="1928">
        <v>55</v>
      </c>
    </row>
    <row r="11" spans="1:8" ht="27.75" customHeight="1" x14ac:dyDescent="0.25">
      <c r="A11" s="1929" t="s">
        <v>1171</v>
      </c>
      <c r="B11" s="1928">
        <v>31</v>
      </c>
      <c r="C11" s="1928">
        <v>24</v>
      </c>
      <c r="D11" s="1928">
        <v>36</v>
      </c>
      <c r="E11" s="1928">
        <v>44</v>
      </c>
      <c r="F11" s="1928">
        <v>67</v>
      </c>
      <c r="G11" s="1928">
        <v>68</v>
      </c>
    </row>
    <row r="12" spans="1:8" ht="27.75" customHeight="1" x14ac:dyDescent="0.25">
      <c r="A12" s="1929" t="s">
        <v>1172</v>
      </c>
      <c r="B12" s="1928">
        <v>40</v>
      </c>
      <c r="C12" s="1928">
        <v>14</v>
      </c>
      <c r="D12" s="1928">
        <v>31</v>
      </c>
      <c r="E12" s="1928">
        <v>35</v>
      </c>
      <c r="F12" s="1928">
        <v>71</v>
      </c>
      <c r="G12" s="1928">
        <v>49</v>
      </c>
    </row>
    <row r="13" spans="1:8" ht="27.75" customHeight="1" x14ac:dyDescent="0.25">
      <c r="A13" s="1929" t="s">
        <v>1173</v>
      </c>
      <c r="B13" s="1928">
        <v>26</v>
      </c>
      <c r="C13" s="1928">
        <v>19</v>
      </c>
      <c r="D13" s="1928">
        <v>30</v>
      </c>
      <c r="E13" s="1928">
        <v>34</v>
      </c>
      <c r="F13" s="1928">
        <v>56</v>
      </c>
      <c r="G13" s="1928">
        <v>53</v>
      </c>
    </row>
    <row r="14" spans="1:8" ht="27.75" customHeight="1" x14ac:dyDescent="0.25">
      <c r="A14" s="1929" t="s">
        <v>1174</v>
      </c>
      <c r="B14" s="1928">
        <v>27</v>
      </c>
      <c r="C14" s="1928">
        <v>21</v>
      </c>
      <c r="D14" s="1928">
        <v>35</v>
      </c>
      <c r="E14" s="1928">
        <v>24</v>
      </c>
      <c r="F14" s="1928">
        <v>62</v>
      </c>
      <c r="G14" s="1928">
        <v>45</v>
      </c>
    </row>
    <row r="15" spans="1:8" ht="27.75" customHeight="1" x14ac:dyDescent="0.25">
      <c r="A15" s="1929" t="s">
        <v>1175</v>
      </c>
      <c r="B15" s="1928">
        <v>35</v>
      </c>
      <c r="C15" s="1928">
        <v>19</v>
      </c>
      <c r="D15" s="1928">
        <v>53</v>
      </c>
      <c r="E15" s="1928">
        <v>34</v>
      </c>
      <c r="F15" s="1928">
        <v>88</v>
      </c>
      <c r="G15" s="1928">
        <v>53</v>
      </c>
    </row>
    <row r="16" spans="1:8" ht="27.75" customHeight="1" x14ac:dyDescent="0.25">
      <c r="A16" s="1929" t="s">
        <v>1176</v>
      </c>
      <c r="B16" s="1928">
        <v>19</v>
      </c>
      <c r="C16" s="1928">
        <v>18</v>
      </c>
      <c r="D16" s="1928">
        <v>63</v>
      </c>
      <c r="E16" s="1928">
        <v>46</v>
      </c>
      <c r="F16" s="1928">
        <v>82</v>
      </c>
      <c r="G16" s="1928">
        <v>64</v>
      </c>
    </row>
    <row r="17" spans="1:7" ht="27.75" customHeight="1" x14ac:dyDescent="0.25">
      <c r="A17" s="1929" t="s">
        <v>1177</v>
      </c>
      <c r="B17" s="1928">
        <v>37</v>
      </c>
      <c r="C17" s="1928">
        <v>25</v>
      </c>
      <c r="D17" s="1928">
        <v>73</v>
      </c>
      <c r="E17" s="1928">
        <v>61</v>
      </c>
      <c r="F17" s="1928">
        <v>110</v>
      </c>
      <c r="G17" s="1928">
        <v>86</v>
      </c>
    </row>
    <row r="18" spans="1:7" ht="27.75" customHeight="1" x14ac:dyDescent="0.25">
      <c r="A18" s="1929" t="s">
        <v>1178</v>
      </c>
      <c r="B18" s="1928">
        <v>62</v>
      </c>
      <c r="C18" s="1928">
        <v>59</v>
      </c>
      <c r="D18" s="1928">
        <v>77</v>
      </c>
      <c r="E18" s="1928">
        <v>60</v>
      </c>
      <c r="F18" s="1928">
        <v>139</v>
      </c>
      <c r="G18" s="1928">
        <v>119</v>
      </c>
    </row>
    <row r="19" spans="1:7" ht="27.75" customHeight="1" x14ac:dyDescent="0.25">
      <c r="A19" s="1929" t="s">
        <v>1179</v>
      </c>
      <c r="B19" s="1928">
        <v>56</v>
      </c>
      <c r="C19" s="1928">
        <v>58</v>
      </c>
      <c r="D19" s="1928">
        <v>78</v>
      </c>
      <c r="E19" s="1928">
        <v>101</v>
      </c>
      <c r="F19" s="1928">
        <v>134</v>
      </c>
      <c r="G19" s="1928">
        <v>159</v>
      </c>
    </row>
    <row r="20" spans="1:7" ht="27.75" customHeight="1" x14ac:dyDescent="0.25">
      <c r="A20" s="1929" t="s">
        <v>1180</v>
      </c>
      <c r="B20" s="1928">
        <v>56</v>
      </c>
      <c r="C20" s="1928">
        <v>69</v>
      </c>
      <c r="D20" s="1928">
        <v>114</v>
      </c>
      <c r="E20" s="1928">
        <v>73</v>
      </c>
      <c r="F20" s="1928">
        <v>170</v>
      </c>
      <c r="G20" s="1928">
        <v>142</v>
      </c>
    </row>
    <row r="21" spans="1:7" ht="27.75" customHeight="1" x14ac:dyDescent="0.25">
      <c r="A21" s="1929" t="s">
        <v>1181</v>
      </c>
      <c r="B21" s="1928">
        <v>54</v>
      </c>
      <c r="C21" s="1928">
        <v>55</v>
      </c>
      <c r="D21" s="1928">
        <v>116</v>
      </c>
      <c r="E21" s="1928">
        <v>92</v>
      </c>
      <c r="F21" s="1928">
        <v>170</v>
      </c>
      <c r="G21" s="1928">
        <v>147</v>
      </c>
    </row>
    <row r="22" spans="1:7" ht="27.75" customHeight="1" x14ac:dyDescent="0.25">
      <c r="A22" s="1929" t="s">
        <v>1182</v>
      </c>
      <c r="B22" s="1928">
        <v>31</v>
      </c>
      <c r="C22" s="1928">
        <v>22</v>
      </c>
      <c r="D22" s="1928">
        <v>77</v>
      </c>
      <c r="E22" s="1928">
        <v>85</v>
      </c>
      <c r="F22" s="1928">
        <v>108</v>
      </c>
      <c r="G22" s="1928">
        <v>107</v>
      </c>
    </row>
    <row r="23" spans="1:7" ht="27.75" customHeight="1" x14ac:dyDescent="0.25">
      <c r="A23" s="1929" t="s">
        <v>1183</v>
      </c>
      <c r="B23" s="1928">
        <v>17</v>
      </c>
      <c r="C23" s="1928">
        <v>15</v>
      </c>
      <c r="D23" s="1928">
        <v>41</v>
      </c>
      <c r="E23" s="1928">
        <v>33</v>
      </c>
      <c r="F23" s="1928">
        <v>58</v>
      </c>
      <c r="G23" s="1928">
        <v>48</v>
      </c>
    </row>
    <row r="24" spans="1:7" ht="27.75" customHeight="1" x14ac:dyDescent="0.25">
      <c r="A24" s="1918" t="s">
        <v>1184</v>
      </c>
      <c r="B24" s="1930">
        <v>17</v>
      </c>
      <c r="C24" s="1930">
        <v>11</v>
      </c>
      <c r="D24" s="1930">
        <v>24</v>
      </c>
      <c r="E24" s="1930">
        <v>33</v>
      </c>
      <c r="F24" s="1930">
        <v>41</v>
      </c>
      <c r="G24" s="1930">
        <v>44</v>
      </c>
    </row>
    <row r="25" spans="1:7" ht="32.25" customHeight="1" x14ac:dyDescent="0.25">
      <c r="A25" s="1867" t="s">
        <v>7</v>
      </c>
      <c r="B25" s="1931">
        <f t="shared" ref="B25:G25" si="0">SUM(B6:B24)</f>
        <v>625</v>
      </c>
      <c r="C25" s="1931">
        <f t="shared" si="0"/>
        <v>535</v>
      </c>
      <c r="D25" s="1931">
        <f t="shared" si="0"/>
        <v>972</v>
      </c>
      <c r="E25" s="1931">
        <f t="shared" si="0"/>
        <v>860</v>
      </c>
      <c r="F25" s="1932">
        <f>SUM(F6:F24)</f>
        <v>1597</v>
      </c>
      <c r="G25" s="1932">
        <f t="shared" si="0"/>
        <v>1395</v>
      </c>
    </row>
    <row r="26" spans="1:7" ht="15.75" x14ac:dyDescent="0.25">
      <c r="A26" s="117" t="s">
        <v>1151</v>
      </c>
      <c r="B26" s="117"/>
      <c r="C26" s="117"/>
      <c r="D26" s="117"/>
      <c r="E26" s="117"/>
      <c r="F26" s="117"/>
      <c r="G26" s="117"/>
    </row>
    <row r="27" spans="1:7" ht="18.75" x14ac:dyDescent="0.25">
      <c r="A27" s="171" t="s">
        <v>3176</v>
      </c>
      <c r="G27" s="181"/>
    </row>
  </sheetData>
  <mergeCells count="3">
    <mergeCell ref="A2:G2"/>
    <mergeCell ref="A3:A5"/>
    <mergeCell ref="B3:G3"/>
  </mergeCells>
  <hyperlinks>
    <hyperlink ref="A1" location="'Table of content'!A1" display="Back to Table of Content"/>
  </hyperlinks>
  <printOptions horizontalCentered="1"/>
  <pageMargins left="0.7" right="0.4" top="0.75" bottom="0.75" header="0.3" footer="0.3"/>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47"/>
  <sheetViews>
    <sheetView workbookViewId="0">
      <selection sqref="A1:C1"/>
    </sheetView>
  </sheetViews>
  <sheetFormatPr defaultColWidth="9.140625" defaultRowHeight="15" x14ac:dyDescent="0.25"/>
  <sheetData>
    <row r="1" spans="1:4" ht="15.75" x14ac:dyDescent="0.25">
      <c r="A1" s="2014" t="s">
        <v>1946</v>
      </c>
      <c r="B1" s="2014"/>
      <c r="C1" s="2014"/>
      <c r="D1" s="263"/>
    </row>
    <row r="5" spans="1:4" ht="36" customHeight="1" x14ac:dyDescent="0.25">
      <c r="A5" s="325" t="s">
        <v>2243</v>
      </c>
    </row>
    <row r="47" ht="63" customHeight="1" x14ac:dyDescent="0.25"/>
  </sheetData>
  <mergeCells count="1">
    <mergeCell ref="A1:C1"/>
  </mergeCells>
  <hyperlinks>
    <hyperlink ref="A1" location="'Table of content'!A1" display="Back to Table of Content"/>
  </hyperlinks>
  <pageMargins left="0.7" right="0.7" top="0.75" bottom="0.75" header="0.3" footer="0.3"/>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K20"/>
  <sheetViews>
    <sheetView topLeftCell="A10" workbookViewId="0">
      <selection activeCell="G20" sqref="G19:G20"/>
    </sheetView>
  </sheetViews>
  <sheetFormatPr defaultColWidth="9.140625" defaultRowHeight="15" x14ac:dyDescent="0.25"/>
  <cols>
    <col min="1" max="1" width="9.42578125" customWidth="1"/>
    <col min="2" max="6" width="13" customWidth="1"/>
    <col min="7" max="7" width="10.85546875" customWidth="1"/>
    <col min="8" max="8" width="11.7109375" customWidth="1"/>
    <col min="9" max="9" width="12.28515625" customWidth="1"/>
    <col min="10" max="10" width="11.5703125" customWidth="1"/>
    <col min="11" max="11" width="10.5703125" customWidth="1"/>
  </cols>
  <sheetData>
    <row r="1" spans="1:11" ht="15.75" x14ac:dyDescent="0.25">
      <c r="A1" s="594" t="s">
        <v>1946</v>
      </c>
      <c r="B1" s="171"/>
      <c r="C1" s="171"/>
      <c r="D1" s="171"/>
      <c r="E1" s="171"/>
      <c r="F1" s="171"/>
      <c r="G1" s="171"/>
      <c r="H1" s="171"/>
      <c r="I1" s="171"/>
      <c r="J1" s="171"/>
      <c r="K1" s="171"/>
    </row>
    <row r="2" spans="1:11" ht="15.75" x14ac:dyDescent="0.25">
      <c r="A2" s="21" t="s">
        <v>3004</v>
      </c>
      <c r="B2" s="117"/>
      <c r="C2" s="117"/>
      <c r="D2" s="117"/>
      <c r="E2" s="117"/>
      <c r="F2" s="117"/>
      <c r="G2" s="117"/>
      <c r="H2" s="117"/>
      <c r="I2" s="117"/>
      <c r="J2" s="117"/>
      <c r="K2" s="117"/>
    </row>
    <row r="3" spans="1:11" ht="15.75" x14ac:dyDescent="0.25">
      <c r="A3" s="21"/>
      <c r="B3" s="117"/>
      <c r="C3" s="117"/>
      <c r="D3" s="117"/>
      <c r="E3" s="117"/>
      <c r="F3" s="117"/>
      <c r="G3" s="117"/>
      <c r="H3" s="117"/>
      <c r="I3" s="117"/>
      <c r="J3" s="117"/>
      <c r="K3" s="273" t="s">
        <v>31</v>
      </c>
    </row>
    <row r="4" spans="1:11" ht="39" customHeight="1" x14ac:dyDescent="0.25">
      <c r="A4" s="2596" t="s">
        <v>16</v>
      </c>
      <c r="B4" s="2302" t="s">
        <v>1185</v>
      </c>
      <c r="C4" s="2302"/>
      <c r="D4" s="2302"/>
      <c r="E4" s="2302"/>
      <c r="F4" s="2302"/>
      <c r="G4" s="275" t="s">
        <v>1186</v>
      </c>
      <c r="H4" s="611"/>
      <c r="I4" s="611"/>
      <c r="J4" s="611"/>
      <c r="K4" s="611"/>
    </row>
    <row r="5" spans="1:11" ht="39" customHeight="1" x14ac:dyDescent="0.25">
      <c r="A5" s="2597"/>
      <c r="B5" s="612" t="s">
        <v>1187</v>
      </c>
      <c r="C5" s="612" t="s">
        <v>1188</v>
      </c>
      <c r="D5" s="612" t="s">
        <v>1189</v>
      </c>
      <c r="E5" s="612" t="s">
        <v>1190</v>
      </c>
      <c r="F5" s="612" t="s">
        <v>7</v>
      </c>
      <c r="G5" s="612" t="s">
        <v>1187</v>
      </c>
      <c r="H5" s="612" t="s">
        <v>1188</v>
      </c>
      <c r="I5" s="612" t="s">
        <v>1189</v>
      </c>
      <c r="J5" s="612" t="s">
        <v>1190</v>
      </c>
      <c r="K5" s="612" t="s">
        <v>7</v>
      </c>
    </row>
    <row r="6" spans="1:11" ht="36" customHeight="1" x14ac:dyDescent="0.25">
      <c r="A6" s="1933">
        <v>2015</v>
      </c>
      <c r="B6" s="1934">
        <v>368</v>
      </c>
      <c r="C6" s="1934">
        <v>973</v>
      </c>
      <c r="D6" s="1934">
        <v>862</v>
      </c>
      <c r="E6" s="1934">
        <v>3652</v>
      </c>
      <c r="F6" s="1935">
        <v>5855</v>
      </c>
      <c r="G6" s="1934">
        <v>1</v>
      </c>
      <c r="H6" s="1934">
        <v>1</v>
      </c>
      <c r="I6" s="1936">
        <v>0</v>
      </c>
      <c r="J6" s="1934">
        <v>12</v>
      </c>
      <c r="K6" s="1935">
        <v>14</v>
      </c>
    </row>
    <row r="7" spans="1:11" ht="36" customHeight="1" x14ac:dyDescent="0.25">
      <c r="A7" s="1933">
        <v>2016</v>
      </c>
      <c r="B7" s="1934">
        <v>265</v>
      </c>
      <c r="C7" s="1934">
        <v>910</v>
      </c>
      <c r="D7" s="1934">
        <v>680</v>
      </c>
      <c r="E7" s="1934">
        <v>3571</v>
      </c>
      <c r="F7" s="1935">
        <v>5426</v>
      </c>
      <c r="G7" s="1934">
        <v>1</v>
      </c>
      <c r="H7" s="1934">
        <v>1</v>
      </c>
      <c r="I7" s="1934">
        <v>0</v>
      </c>
      <c r="J7" s="1934">
        <v>14</v>
      </c>
      <c r="K7" s="1935">
        <v>16</v>
      </c>
    </row>
    <row r="8" spans="1:11" ht="36" customHeight="1" x14ac:dyDescent="0.25">
      <c r="A8" s="1933">
        <v>2017</v>
      </c>
      <c r="B8" s="1934">
        <v>185</v>
      </c>
      <c r="C8" s="1934">
        <v>416</v>
      </c>
      <c r="D8" s="1934">
        <v>512</v>
      </c>
      <c r="E8" s="1934">
        <v>3035</v>
      </c>
      <c r="F8" s="1935">
        <v>4148</v>
      </c>
      <c r="G8" s="1934">
        <v>0</v>
      </c>
      <c r="H8" s="1934">
        <v>0</v>
      </c>
      <c r="I8" s="1934">
        <v>0</v>
      </c>
      <c r="J8" s="1934">
        <v>15</v>
      </c>
      <c r="K8" s="1935">
        <v>15</v>
      </c>
    </row>
    <row r="9" spans="1:11" ht="36" customHeight="1" x14ac:dyDescent="0.25">
      <c r="A9" s="1933">
        <v>2018</v>
      </c>
      <c r="B9" s="1934">
        <v>154</v>
      </c>
      <c r="C9" s="1934">
        <v>474</v>
      </c>
      <c r="D9" s="1934">
        <v>515</v>
      </c>
      <c r="E9" s="1934">
        <v>3351</v>
      </c>
      <c r="F9" s="1935">
        <v>4494</v>
      </c>
      <c r="G9" s="1934">
        <v>0</v>
      </c>
      <c r="H9" s="1934">
        <v>1</v>
      </c>
      <c r="I9" s="1934">
        <v>0</v>
      </c>
      <c r="J9" s="1934">
        <v>17</v>
      </c>
      <c r="K9" s="1935">
        <v>18</v>
      </c>
    </row>
    <row r="10" spans="1:11" ht="36" customHeight="1" x14ac:dyDescent="0.25">
      <c r="A10" s="1933">
        <v>2019</v>
      </c>
      <c r="B10" s="1934">
        <v>176</v>
      </c>
      <c r="C10" s="1934">
        <v>434</v>
      </c>
      <c r="D10" s="1934">
        <v>527</v>
      </c>
      <c r="E10" s="1934">
        <v>3316</v>
      </c>
      <c r="F10" s="1935">
        <v>4453</v>
      </c>
      <c r="G10" s="1934">
        <v>0</v>
      </c>
      <c r="H10" s="1934">
        <v>0</v>
      </c>
      <c r="I10" s="1934">
        <v>1</v>
      </c>
      <c r="J10" s="1934">
        <v>20</v>
      </c>
      <c r="K10" s="1935">
        <v>21</v>
      </c>
    </row>
    <row r="11" spans="1:11" ht="36" customHeight="1" x14ac:dyDescent="0.25">
      <c r="A11" s="1933">
        <v>2020</v>
      </c>
      <c r="B11" s="1934" t="s">
        <v>610</v>
      </c>
      <c r="C11" s="1934" t="s">
        <v>610</v>
      </c>
      <c r="D11" s="1934" t="s">
        <v>610</v>
      </c>
      <c r="E11" s="1934" t="s">
        <v>610</v>
      </c>
      <c r="F11" s="1935" t="s">
        <v>610</v>
      </c>
      <c r="G11" s="1934">
        <v>0</v>
      </c>
      <c r="H11" s="1934">
        <v>1</v>
      </c>
      <c r="I11" s="1934">
        <v>0</v>
      </c>
      <c r="J11" s="1934">
        <v>7</v>
      </c>
      <c r="K11" s="1935">
        <v>8</v>
      </c>
    </row>
    <row r="12" spans="1:11" ht="36" customHeight="1" x14ac:dyDescent="0.25">
      <c r="A12" s="1937">
        <v>2021</v>
      </c>
      <c r="B12" s="1295">
        <v>123</v>
      </c>
      <c r="C12" s="1934">
        <v>325</v>
      </c>
      <c r="D12" s="1934">
        <v>294</v>
      </c>
      <c r="E12" s="1934">
        <v>1721</v>
      </c>
      <c r="F12" s="1935">
        <v>2463</v>
      </c>
      <c r="G12" s="1934">
        <v>0</v>
      </c>
      <c r="H12" s="1934">
        <v>0</v>
      </c>
      <c r="I12" s="1934">
        <v>0</v>
      </c>
      <c r="J12" s="1934">
        <v>3</v>
      </c>
      <c r="K12" s="1935">
        <v>3</v>
      </c>
    </row>
    <row r="13" spans="1:11" ht="36" customHeight="1" x14ac:dyDescent="0.25">
      <c r="A13" s="1937">
        <v>2022</v>
      </c>
      <c r="B13" s="1295">
        <v>189</v>
      </c>
      <c r="C13" s="1934">
        <v>594</v>
      </c>
      <c r="D13" s="1934">
        <v>427</v>
      </c>
      <c r="E13" s="1934">
        <v>2046</v>
      </c>
      <c r="F13" s="1935">
        <v>3256</v>
      </c>
      <c r="G13" s="1934">
        <v>0</v>
      </c>
      <c r="H13" s="1934">
        <v>2</v>
      </c>
      <c r="I13" s="1934">
        <v>0</v>
      </c>
      <c r="J13" s="1934">
        <v>16</v>
      </c>
      <c r="K13" s="1935">
        <v>18</v>
      </c>
    </row>
    <row r="14" spans="1:11" ht="36" customHeight="1" x14ac:dyDescent="0.25">
      <c r="A14" s="1937">
        <v>2023</v>
      </c>
      <c r="B14" s="1295">
        <v>191</v>
      </c>
      <c r="C14" s="1934">
        <v>348</v>
      </c>
      <c r="D14" s="1934">
        <v>379</v>
      </c>
      <c r="E14" s="1934">
        <v>2341</v>
      </c>
      <c r="F14" s="1935">
        <v>3259</v>
      </c>
      <c r="G14" s="1934">
        <v>0</v>
      </c>
      <c r="H14" s="1934">
        <v>1</v>
      </c>
      <c r="I14" s="1934">
        <v>0</v>
      </c>
      <c r="J14" s="1934">
        <v>24</v>
      </c>
      <c r="K14" s="1935">
        <v>25</v>
      </c>
    </row>
    <row r="15" spans="1:11" ht="36" customHeight="1" x14ac:dyDescent="0.25">
      <c r="A15" s="1940">
        <v>2024</v>
      </c>
      <c r="B15" s="1941">
        <v>148</v>
      </c>
      <c r="C15" s="1938">
        <v>345</v>
      </c>
      <c r="D15" s="1938">
        <v>354</v>
      </c>
      <c r="E15" s="1938">
        <v>2518</v>
      </c>
      <c r="F15" s="1939">
        <v>3365</v>
      </c>
      <c r="G15" s="1938">
        <v>0</v>
      </c>
      <c r="H15" s="1938">
        <v>1</v>
      </c>
      <c r="I15" s="1938">
        <v>0</v>
      </c>
      <c r="J15" s="1938">
        <v>52</v>
      </c>
      <c r="K15" s="1939">
        <v>53</v>
      </c>
    </row>
    <row r="16" spans="1:11" ht="15.75" x14ac:dyDescent="0.25">
      <c r="A16" s="117" t="s">
        <v>1151</v>
      </c>
      <c r="B16" s="117"/>
      <c r="C16" s="117"/>
      <c r="D16" s="117"/>
      <c r="E16" s="117"/>
      <c r="F16" s="117"/>
    </row>
    <row r="17" spans="1:6" ht="18.75" x14ac:dyDescent="0.25">
      <c r="A17" s="117" t="s">
        <v>2884</v>
      </c>
      <c r="B17" s="117"/>
      <c r="C17" s="117"/>
      <c r="D17" s="117"/>
      <c r="E17" s="117"/>
      <c r="F17" s="117"/>
    </row>
    <row r="18" spans="1:6" ht="15.75" x14ac:dyDescent="0.25">
      <c r="A18" s="117"/>
      <c r="B18" s="117"/>
      <c r="C18" s="117"/>
      <c r="D18" s="117"/>
      <c r="E18" s="117"/>
      <c r="F18" s="117"/>
    </row>
    <row r="19" spans="1:6" ht="15.75" x14ac:dyDescent="0.25">
      <c r="A19" s="182"/>
      <c r="B19" s="117"/>
      <c r="C19" s="117"/>
      <c r="D19" s="117"/>
      <c r="E19" s="117"/>
      <c r="F19" s="117"/>
    </row>
    <row r="20" spans="1:6" ht="15.75" x14ac:dyDescent="0.25">
      <c r="A20" s="117"/>
    </row>
  </sheetData>
  <mergeCells count="2">
    <mergeCell ref="A4:A5"/>
    <mergeCell ref="B4:F4"/>
  </mergeCells>
  <hyperlinks>
    <hyperlink ref="A1" location="'Table of content'!A1" display="Back to Table of Content"/>
  </hyperlinks>
  <printOptions horizontalCentered="1"/>
  <pageMargins left="0.7" right="0.28000000000000003" top="0.75" bottom="0.75" header="0.3" footer="0.3"/>
  <pageSetup paperSize="9" orientation="landscape"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J21"/>
  <sheetViews>
    <sheetView topLeftCell="A10" workbookViewId="0">
      <selection activeCell="J21" sqref="J21"/>
    </sheetView>
  </sheetViews>
  <sheetFormatPr defaultColWidth="9.140625" defaultRowHeight="15" x14ac:dyDescent="0.25"/>
  <cols>
    <col min="1" max="1" width="15.5703125" style="182" customWidth="1"/>
    <col min="2" max="2" width="16.140625" style="182" customWidth="1"/>
    <col min="3" max="3" width="12" style="182" customWidth="1"/>
    <col min="4" max="4" width="13.7109375" style="182" customWidth="1"/>
    <col min="5" max="5" width="12" style="182" customWidth="1"/>
    <col min="6" max="7" width="13.42578125" style="182" customWidth="1"/>
    <col min="8" max="8" width="17.42578125" style="182" customWidth="1"/>
    <col min="9" max="9" width="0.140625" style="182" customWidth="1"/>
    <col min="10" max="16384" width="9.140625" style="182"/>
  </cols>
  <sheetData>
    <row r="1" spans="1:10" ht="15.75" x14ac:dyDescent="0.25">
      <c r="A1" s="594" t="s">
        <v>1946</v>
      </c>
      <c r="B1" s="171"/>
      <c r="C1" s="171"/>
      <c r="D1" s="171"/>
      <c r="E1" s="171"/>
      <c r="F1" s="171"/>
      <c r="G1" s="171"/>
      <c r="H1" s="171"/>
      <c r="I1" s="171"/>
    </row>
    <row r="2" spans="1:10" ht="15.75" x14ac:dyDescent="0.25">
      <c r="A2" s="21" t="s">
        <v>3005</v>
      </c>
      <c r="B2" s="117"/>
      <c r="C2" s="117"/>
      <c r="D2" s="117"/>
      <c r="E2" s="117"/>
      <c r="F2" s="154"/>
      <c r="G2" s="154"/>
      <c r="H2" s="154"/>
      <c r="I2" s="154"/>
    </row>
    <row r="3" spans="1:10" ht="15.75" x14ac:dyDescent="0.25">
      <c r="A3" s="117"/>
      <c r="B3" s="117"/>
      <c r="C3" s="117"/>
      <c r="D3" s="117"/>
      <c r="E3" s="117"/>
      <c r="F3" s="154"/>
      <c r="G3" s="154"/>
      <c r="H3" s="154"/>
      <c r="I3" s="613" t="s">
        <v>31</v>
      </c>
    </row>
    <row r="4" spans="1:10" ht="31.5" x14ac:dyDescent="0.25">
      <c r="A4" s="2605" t="s">
        <v>1152</v>
      </c>
      <c r="B4" s="614" t="s">
        <v>1191</v>
      </c>
      <c r="C4" s="2607" t="s">
        <v>1192</v>
      </c>
      <c r="D4" s="2608"/>
      <c r="E4" s="2607" t="s">
        <v>1193</v>
      </c>
      <c r="F4" s="2609"/>
      <c r="G4" s="2608"/>
      <c r="H4" s="2610" t="s">
        <v>1194</v>
      </c>
      <c r="I4" s="2611"/>
    </row>
    <row r="5" spans="1:10" x14ac:dyDescent="0.25">
      <c r="A5" s="2606"/>
      <c r="B5" s="2612" t="s">
        <v>1195</v>
      </c>
      <c r="C5" s="2614" t="s">
        <v>1196</v>
      </c>
      <c r="D5" s="2612" t="s">
        <v>1197</v>
      </c>
      <c r="E5" s="2616" t="s">
        <v>2142</v>
      </c>
      <c r="F5" s="2618" t="s">
        <v>1198</v>
      </c>
      <c r="G5" s="2619" t="s">
        <v>1199</v>
      </c>
      <c r="H5" s="2464" t="s">
        <v>1200</v>
      </c>
      <c r="I5" s="2621"/>
    </row>
    <row r="6" spans="1:10" ht="24.75" customHeight="1" x14ac:dyDescent="0.25">
      <c r="A6" s="615" t="s">
        <v>16</v>
      </c>
      <c r="B6" s="2613"/>
      <c r="C6" s="2615"/>
      <c r="D6" s="2613"/>
      <c r="E6" s="2617"/>
      <c r="F6" s="2597"/>
      <c r="G6" s="2620"/>
      <c r="H6" s="2466"/>
      <c r="I6" s="2622"/>
    </row>
    <row r="7" spans="1:10" ht="30.75" customHeight="1" x14ac:dyDescent="0.25">
      <c r="A7" s="1881">
        <v>2015</v>
      </c>
      <c r="B7" s="1298">
        <v>1</v>
      </c>
      <c r="C7" s="1300">
        <v>1</v>
      </c>
      <c r="D7" s="1298">
        <v>82</v>
      </c>
      <c r="E7" s="1299">
        <v>32</v>
      </c>
      <c r="F7" s="1945" t="s">
        <v>2144</v>
      </c>
      <c r="G7" s="1528">
        <v>0</v>
      </c>
      <c r="H7" s="1943">
        <v>30</v>
      </c>
      <c r="I7" s="1942"/>
      <c r="J7" s="867"/>
    </row>
    <row r="8" spans="1:10" ht="30.75" customHeight="1" x14ac:dyDescent="0.25">
      <c r="A8" s="1881">
        <v>2016</v>
      </c>
      <c r="B8" s="1298">
        <v>0</v>
      </c>
      <c r="C8" s="1300">
        <v>2</v>
      </c>
      <c r="D8" s="1298">
        <v>147</v>
      </c>
      <c r="E8" s="1299">
        <v>25</v>
      </c>
      <c r="F8" s="1918" t="s">
        <v>2145</v>
      </c>
      <c r="G8" s="1298">
        <v>7</v>
      </c>
      <c r="H8" s="1944">
        <v>17</v>
      </c>
      <c r="I8" s="1942"/>
    </row>
    <row r="9" spans="1:10" ht="30.75" customHeight="1" x14ac:dyDescent="0.25">
      <c r="A9" s="1881">
        <v>2017</v>
      </c>
      <c r="B9" s="1298">
        <v>0</v>
      </c>
      <c r="C9" s="1300">
        <v>0</v>
      </c>
      <c r="D9" s="1298">
        <v>208</v>
      </c>
      <c r="E9" s="1299">
        <v>28</v>
      </c>
      <c r="F9" s="1918" t="s">
        <v>2143</v>
      </c>
      <c r="G9" s="1298">
        <v>3</v>
      </c>
      <c r="H9" s="1944">
        <v>23</v>
      </c>
      <c r="I9" s="1942"/>
    </row>
    <row r="10" spans="1:10" ht="30.75" customHeight="1" x14ac:dyDescent="0.25">
      <c r="A10" s="1881">
        <v>2018</v>
      </c>
      <c r="B10" s="1297">
        <v>0</v>
      </c>
      <c r="C10" s="1299">
        <v>4</v>
      </c>
      <c r="D10" s="1298">
        <v>65</v>
      </c>
      <c r="E10" s="1299">
        <v>41</v>
      </c>
      <c r="F10" s="1918" t="s">
        <v>2146</v>
      </c>
      <c r="G10" s="1298">
        <v>1</v>
      </c>
      <c r="H10" s="1944">
        <v>18</v>
      </c>
      <c r="I10" s="1942"/>
    </row>
    <row r="11" spans="1:10" ht="30.75" customHeight="1" x14ac:dyDescent="0.25">
      <c r="A11" s="1881">
        <v>2019</v>
      </c>
      <c r="B11" s="1297">
        <v>0</v>
      </c>
      <c r="C11" s="1299">
        <v>2</v>
      </c>
      <c r="D11" s="1298">
        <v>83</v>
      </c>
      <c r="E11" s="1299">
        <v>41</v>
      </c>
      <c r="F11" s="1918" t="s">
        <v>2147</v>
      </c>
      <c r="G11" s="1298">
        <v>1</v>
      </c>
      <c r="H11" s="1944">
        <v>24</v>
      </c>
      <c r="I11" s="1942"/>
    </row>
    <row r="12" spans="1:10" ht="30.75" customHeight="1" x14ac:dyDescent="0.25">
      <c r="A12" s="1881">
        <v>2020</v>
      </c>
      <c r="B12" s="1297">
        <v>0</v>
      </c>
      <c r="C12" s="1299">
        <v>0</v>
      </c>
      <c r="D12" s="1298">
        <v>58</v>
      </c>
      <c r="E12" s="1299">
        <v>12</v>
      </c>
      <c r="F12" s="1918" t="s">
        <v>2206</v>
      </c>
      <c r="G12" s="1298">
        <v>0</v>
      </c>
      <c r="H12" s="1944">
        <v>23</v>
      </c>
      <c r="I12" s="1942"/>
    </row>
    <row r="13" spans="1:10" ht="30.75" customHeight="1" x14ac:dyDescent="0.25">
      <c r="A13" s="1881">
        <v>2021</v>
      </c>
      <c r="B13" s="1297">
        <v>0</v>
      </c>
      <c r="C13" s="1299">
        <v>0</v>
      </c>
      <c r="D13" s="1298">
        <v>148</v>
      </c>
      <c r="E13" s="1299">
        <v>16</v>
      </c>
      <c r="F13" s="1918">
        <v>0</v>
      </c>
      <c r="G13" s="1298">
        <v>0</v>
      </c>
      <c r="H13" s="1944">
        <v>25</v>
      </c>
      <c r="I13" s="1942"/>
    </row>
    <row r="14" spans="1:10" ht="30.75" customHeight="1" x14ac:dyDescent="0.25">
      <c r="A14" s="1881">
        <v>2022</v>
      </c>
      <c r="B14" s="1525">
        <v>0</v>
      </c>
      <c r="C14" s="1299">
        <v>0</v>
      </c>
      <c r="D14" s="1298">
        <v>108</v>
      </c>
      <c r="E14" s="1299">
        <v>40</v>
      </c>
      <c r="F14" s="1918" t="s">
        <v>2441</v>
      </c>
      <c r="G14" s="1298">
        <v>0</v>
      </c>
      <c r="H14" s="1944">
        <v>18</v>
      </c>
      <c r="I14" s="1942"/>
    </row>
    <row r="15" spans="1:10" ht="30.75" customHeight="1" x14ac:dyDescent="0.25">
      <c r="A15" s="1881">
        <v>2023</v>
      </c>
      <c r="B15" s="1525">
        <v>1</v>
      </c>
      <c r="C15" s="1299">
        <v>0</v>
      </c>
      <c r="D15" s="1298">
        <v>85</v>
      </c>
      <c r="E15" s="1299">
        <v>40</v>
      </c>
      <c r="F15" s="1918" t="s">
        <v>2892</v>
      </c>
      <c r="G15" s="1298">
        <v>0</v>
      </c>
      <c r="H15" s="1944">
        <v>41</v>
      </c>
      <c r="I15" s="1946"/>
    </row>
    <row r="16" spans="1:10" ht="30.75" customHeight="1" x14ac:dyDescent="0.25">
      <c r="A16" s="1883">
        <v>2024</v>
      </c>
      <c r="B16" s="1296">
        <v>0</v>
      </c>
      <c r="C16" s="1526">
        <v>0</v>
      </c>
      <c r="D16" s="1527">
        <v>70</v>
      </c>
      <c r="E16" s="1530">
        <v>40</v>
      </c>
      <c r="F16" s="1923">
        <v>7202</v>
      </c>
      <c r="G16" s="1529">
        <v>2</v>
      </c>
      <c r="H16" s="1944">
        <v>80</v>
      </c>
      <c r="I16" s="1947"/>
    </row>
    <row r="17" spans="1:9" ht="15.75" x14ac:dyDescent="0.25">
      <c r="A17" s="117" t="s">
        <v>1151</v>
      </c>
      <c r="B17" s="117"/>
      <c r="C17" s="117"/>
      <c r="D17" s="117"/>
      <c r="E17" s="117"/>
      <c r="F17" s="117"/>
      <c r="G17" s="1948"/>
      <c r="H17" s="1948"/>
      <c r="I17" s="117"/>
    </row>
    <row r="18" spans="1:9" ht="18.75" x14ac:dyDescent="0.25">
      <c r="A18" s="117" t="s">
        <v>2148</v>
      </c>
      <c r="B18" s="117"/>
      <c r="C18" s="117"/>
      <c r="D18" s="117"/>
      <c r="E18" s="117"/>
      <c r="F18" s="117"/>
      <c r="G18" s="117"/>
      <c r="H18" s="117"/>
      <c r="I18" s="117"/>
    </row>
    <row r="19" spans="1:9" ht="18.75" x14ac:dyDescent="0.25">
      <c r="A19" s="117" t="s">
        <v>2149</v>
      </c>
      <c r="B19" s="117"/>
      <c r="C19" s="117"/>
      <c r="D19" s="117"/>
      <c r="E19" s="117"/>
      <c r="F19" s="117"/>
      <c r="G19" s="117"/>
      <c r="H19" s="117"/>
      <c r="I19" s="117"/>
    </row>
    <row r="20" spans="1:9" ht="18" x14ac:dyDescent="0.25">
      <c r="A20" s="182" t="s">
        <v>2333</v>
      </c>
      <c r="B20" s="117"/>
      <c r="C20" s="117"/>
      <c r="D20" s="117"/>
      <c r="E20" s="117"/>
      <c r="F20" s="117"/>
      <c r="G20" s="117"/>
      <c r="H20" s="117"/>
      <c r="I20" s="117"/>
    </row>
    <row r="21" spans="1:9" ht="15.75" x14ac:dyDescent="0.25">
      <c r="A21" s="117"/>
      <c r="B21"/>
      <c r="C21"/>
      <c r="D21"/>
      <c r="E21"/>
      <c r="F21"/>
    </row>
  </sheetData>
  <mergeCells count="11">
    <mergeCell ref="A4:A5"/>
    <mergeCell ref="C4:D4"/>
    <mergeCell ref="E4:G4"/>
    <mergeCell ref="H4:I4"/>
    <mergeCell ref="B5:B6"/>
    <mergeCell ref="C5:C6"/>
    <mergeCell ref="D5:D6"/>
    <mergeCell ref="E5:E6"/>
    <mergeCell ref="F5:F6"/>
    <mergeCell ref="G5:G6"/>
    <mergeCell ref="H5:I6"/>
  </mergeCells>
  <hyperlinks>
    <hyperlink ref="A1" location="'Table of content'!A1" display="Back to Table of Content"/>
  </hyperlinks>
  <printOptions horizontalCentered="1"/>
  <pageMargins left="0.7" right="0.17" top="0.75" bottom="0.44" header="0.3" footer="0.3"/>
  <pageSetup paperSize="9" orientation="landscape"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N34"/>
  <sheetViews>
    <sheetView topLeftCell="A22" workbookViewId="0">
      <selection activeCell="A24" sqref="A24:L24"/>
    </sheetView>
  </sheetViews>
  <sheetFormatPr defaultColWidth="9.140625" defaultRowHeight="15" x14ac:dyDescent="0.25"/>
  <cols>
    <col min="1" max="1" width="22.85546875" customWidth="1"/>
    <col min="2" max="2" width="17.140625" customWidth="1"/>
    <col min="3" max="12" width="12.7109375" customWidth="1"/>
  </cols>
  <sheetData>
    <row r="1" spans="1:12" ht="19.5" customHeight="1" x14ac:dyDescent="0.25">
      <c r="A1" s="594" t="s">
        <v>1946</v>
      </c>
      <c r="B1" s="171"/>
      <c r="C1" s="171"/>
      <c r="D1" s="171"/>
      <c r="E1" s="171"/>
      <c r="F1" s="171"/>
      <c r="G1" s="171"/>
      <c r="H1" s="171"/>
      <c r="I1" s="171"/>
      <c r="J1" s="171"/>
      <c r="K1" s="171"/>
      <c r="L1" s="171"/>
    </row>
    <row r="2" spans="1:12" ht="18.75" x14ac:dyDescent="0.25">
      <c r="A2" s="113" t="s">
        <v>3184</v>
      </c>
      <c r="B2" s="90"/>
      <c r="C2" s="90"/>
      <c r="D2" s="90"/>
      <c r="E2" s="90"/>
      <c r="F2" s="90"/>
      <c r="G2" s="90"/>
      <c r="H2" s="90"/>
      <c r="I2" s="90"/>
      <c r="J2" s="90"/>
      <c r="K2" s="90"/>
      <c r="L2" s="90"/>
    </row>
    <row r="3" spans="1:12" ht="15.75" x14ac:dyDescent="0.25">
      <c r="A3" s="90"/>
      <c r="B3" s="90"/>
      <c r="C3" s="90"/>
      <c r="D3" s="90"/>
      <c r="E3" s="90"/>
      <c r="F3" s="90"/>
      <c r="G3" s="90"/>
      <c r="H3" s="90"/>
      <c r="I3" s="90"/>
      <c r="J3" s="90"/>
      <c r="K3" s="90"/>
      <c r="L3" s="90"/>
    </row>
    <row r="4" spans="1:12" ht="26.25" customHeight="1" x14ac:dyDescent="0.25">
      <c r="A4" s="2077" t="s">
        <v>1152</v>
      </c>
      <c r="B4" s="2079"/>
      <c r="C4" s="1893">
        <v>2015</v>
      </c>
      <c r="D4" s="1893">
        <v>2016</v>
      </c>
      <c r="E4" s="1893">
        <v>2017</v>
      </c>
      <c r="F4" s="1893">
        <v>2018</v>
      </c>
      <c r="G4" s="1893">
        <v>2019</v>
      </c>
      <c r="H4" s="1893">
        <v>2020</v>
      </c>
      <c r="I4" s="1893">
        <v>2021</v>
      </c>
      <c r="J4" s="1893">
        <v>2022</v>
      </c>
      <c r="K4" s="1893">
        <v>2023</v>
      </c>
      <c r="L4" s="1893">
        <v>2024</v>
      </c>
    </row>
    <row r="5" spans="1:12" ht="24" customHeight="1" x14ac:dyDescent="0.25">
      <c r="A5" s="2379" t="s">
        <v>1201</v>
      </c>
      <c r="B5" s="269" t="s">
        <v>1165</v>
      </c>
      <c r="C5" s="1515">
        <v>32</v>
      </c>
      <c r="D5" s="1515">
        <v>25</v>
      </c>
      <c r="E5" s="1949">
        <v>28</v>
      </c>
      <c r="F5" s="1949">
        <v>41</v>
      </c>
      <c r="G5" s="1949">
        <v>41</v>
      </c>
      <c r="H5" s="1949">
        <v>12</v>
      </c>
      <c r="I5" s="1949">
        <v>16</v>
      </c>
      <c r="J5" s="1949">
        <v>40</v>
      </c>
      <c r="K5" s="1949">
        <v>40</v>
      </c>
      <c r="L5" s="1949">
        <v>40</v>
      </c>
    </row>
    <row r="6" spans="1:12" ht="24" customHeight="1" x14ac:dyDescent="0.25">
      <c r="A6" s="2598"/>
      <c r="B6" s="574" t="s">
        <v>1202</v>
      </c>
      <c r="C6" s="1950">
        <v>2.5</v>
      </c>
      <c r="D6" s="1950">
        <v>2</v>
      </c>
      <c r="E6" s="1950">
        <v>2.2000000000000002</v>
      </c>
      <c r="F6" s="1950">
        <v>3.2</v>
      </c>
      <c r="G6" s="1950">
        <v>3.2</v>
      </c>
      <c r="H6" s="1950">
        <v>1</v>
      </c>
      <c r="I6" s="1950">
        <v>1.3</v>
      </c>
      <c r="J6" s="1950">
        <v>3.2</v>
      </c>
      <c r="K6" s="1950">
        <v>3.2</v>
      </c>
      <c r="L6" s="1950">
        <v>3.2</v>
      </c>
    </row>
    <row r="7" spans="1:12" ht="24" customHeight="1" x14ac:dyDescent="0.25">
      <c r="A7" s="2623" t="s">
        <v>1203</v>
      </c>
      <c r="B7" s="489" t="s">
        <v>1165</v>
      </c>
      <c r="C7" s="1949">
        <v>128</v>
      </c>
      <c r="D7" s="1949">
        <v>118</v>
      </c>
      <c r="E7" s="1951">
        <v>119</v>
      </c>
      <c r="F7" s="1951">
        <v>123</v>
      </c>
      <c r="G7" s="1951">
        <v>116</v>
      </c>
      <c r="H7" s="1951">
        <v>85</v>
      </c>
      <c r="I7" s="1951">
        <v>86</v>
      </c>
      <c r="J7" s="1951">
        <v>118</v>
      </c>
      <c r="K7" s="1951">
        <v>100</v>
      </c>
      <c r="L7" s="1951">
        <v>100</v>
      </c>
    </row>
    <row r="8" spans="1:12" ht="24" customHeight="1" x14ac:dyDescent="0.25">
      <c r="A8" s="2598"/>
      <c r="B8" s="574" t="s">
        <v>1202</v>
      </c>
      <c r="C8" s="1952">
        <v>10.1</v>
      </c>
      <c r="D8" s="1952">
        <v>9.3000000000000007</v>
      </c>
      <c r="E8" s="1953">
        <v>9.4</v>
      </c>
      <c r="F8" s="1953">
        <v>9.6999999999999993</v>
      </c>
      <c r="G8" s="1953">
        <v>9.1999999999999993</v>
      </c>
      <c r="H8" s="1953">
        <v>6.7</v>
      </c>
      <c r="I8" s="1953">
        <v>6.8</v>
      </c>
      <c r="J8" s="1953">
        <v>9.3000000000000007</v>
      </c>
      <c r="K8" s="1953">
        <v>7.9</v>
      </c>
      <c r="L8" s="1954">
        <v>8</v>
      </c>
    </row>
    <row r="9" spans="1:12" ht="24" customHeight="1" x14ac:dyDescent="0.25">
      <c r="A9" s="2379" t="s">
        <v>1197</v>
      </c>
      <c r="B9" s="269" t="s">
        <v>1165</v>
      </c>
      <c r="C9" s="1515">
        <v>82</v>
      </c>
      <c r="D9" s="1515">
        <v>147</v>
      </c>
      <c r="E9" s="1515">
        <v>208</v>
      </c>
      <c r="F9" s="1515">
        <v>65</v>
      </c>
      <c r="G9" s="1955">
        <v>83</v>
      </c>
      <c r="H9" s="1955">
        <v>58</v>
      </c>
      <c r="I9" s="1955">
        <v>148</v>
      </c>
      <c r="J9" s="1955">
        <v>108</v>
      </c>
      <c r="K9" s="1955">
        <v>85</v>
      </c>
      <c r="L9" s="1955">
        <v>70</v>
      </c>
    </row>
    <row r="10" spans="1:12" ht="24" customHeight="1" x14ac:dyDescent="0.25">
      <c r="A10" s="2598"/>
      <c r="B10" s="574" t="s">
        <v>1202</v>
      </c>
      <c r="C10" s="1950">
        <v>6.5</v>
      </c>
      <c r="D10" s="1950">
        <v>11.6</v>
      </c>
      <c r="E10" s="1952">
        <v>16.399999999999999</v>
      </c>
      <c r="F10" s="1952">
        <v>5.0999999999999996</v>
      </c>
      <c r="G10" s="1952">
        <v>6.6</v>
      </c>
      <c r="H10" s="1952">
        <v>4.5999999999999996</v>
      </c>
      <c r="I10" s="1952">
        <v>11.7</v>
      </c>
      <c r="J10" s="1952">
        <v>8.6</v>
      </c>
      <c r="K10" s="1952">
        <v>6.7</v>
      </c>
      <c r="L10" s="1952">
        <v>5.6</v>
      </c>
    </row>
    <row r="11" spans="1:12" ht="18.75" x14ac:dyDescent="0.25">
      <c r="A11" s="90" t="s">
        <v>2150</v>
      </c>
      <c r="B11" s="90"/>
      <c r="C11" s="90"/>
      <c r="D11" s="90"/>
      <c r="E11" s="90"/>
      <c r="F11" s="90"/>
      <c r="G11" s="90"/>
      <c r="H11" s="90"/>
      <c r="I11" s="90"/>
      <c r="J11" s="90"/>
      <c r="K11" s="90"/>
      <c r="L11" s="90"/>
    </row>
    <row r="12" spans="1:12" ht="15.75" x14ac:dyDescent="0.25">
      <c r="A12" s="117" t="s">
        <v>1151</v>
      </c>
      <c r="B12" s="90"/>
      <c r="C12" s="90"/>
      <c r="D12" s="90"/>
      <c r="E12" s="90"/>
      <c r="F12" s="90"/>
      <c r="G12" s="90"/>
      <c r="H12" s="90"/>
      <c r="I12" s="90"/>
      <c r="J12" s="90"/>
      <c r="K12" s="90"/>
      <c r="L12" s="90"/>
    </row>
    <row r="13" spans="1:12" ht="15.75" x14ac:dyDescent="0.25">
      <c r="A13" s="90"/>
      <c r="B13" s="90"/>
      <c r="C13" s="90"/>
      <c r="D13" s="90"/>
      <c r="E13" s="90"/>
      <c r="F13" s="90"/>
      <c r="G13" s="90"/>
      <c r="H13" s="90"/>
      <c r="I13" s="90"/>
      <c r="J13" s="90"/>
      <c r="K13" s="90"/>
      <c r="L13" s="90"/>
    </row>
    <row r="14" spans="1:12" ht="15.75" x14ac:dyDescent="0.25">
      <c r="A14" s="594" t="s">
        <v>1946</v>
      </c>
      <c r="B14" s="90"/>
      <c r="C14" s="90"/>
      <c r="D14" s="90"/>
      <c r="E14" s="90"/>
      <c r="F14" s="90"/>
      <c r="G14" s="90"/>
      <c r="H14" s="90"/>
      <c r="I14" s="90"/>
      <c r="J14" s="90"/>
      <c r="K14" s="90"/>
      <c r="L14" s="90"/>
    </row>
    <row r="15" spans="1:12" ht="15.75" x14ac:dyDescent="0.25">
      <c r="A15" s="113" t="s">
        <v>3007</v>
      </c>
      <c r="B15" s="90"/>
      <c r="C15" s="90"/>
      <c r="D15" s="90"/>
      <c r="E15" s="90"/>
      <c r="F15" s="90"/>
      <c r="G15" s="90"/>
      <c r="H15" s="90"/>
      <c r="I15" s="90"/>
      <c r="J15" s="90"/>
      <c r="K15" s="90"/>
      <c r="L15" s="90"/>
    </row>
    <row r="16" spans="1:12" ht="15.75" x14ac:dyDescent="0.25">
      <c r="A16" s="90"/>
      <c r="B16" s="90"/>
      <c r="C16" s="90"/>
      <c r="D16" s="90"/>
      <c r="E16" s="90"/>
      <c r="F16" s="90"/>
      <c r="G16" s="90"/>
      <c r="H16" s="90"/>
      <c r="I16" s="90"/>
      <c r="J16" s="90"/>
      <c r="K16" s="90"/>
      <c r="L16" s="90"/>
    </row>
    <row r="17" spans="1:14" ht="23.25" customHeight="1" x14ac:dyDescent="0.25">
      <c r="A17" s="2425" t="s">
        <v>1204</v>
      </c>
      <c r="B17" s="2426"/>
      <c r="C17" s="2077" t="s">
        <v>1205</v>
      </c>
      <c r="D17" s="2078"/>
      <c r="E17" s="2078"/>
      <c r="F17" s="2078"/>
      <c r="G17" s="2078"/>
      <c r="H17" s="2078"/>
      <c r="I17" s="2078"/>
      <c r="J17" s="2078"/>
      <c r="K17" s="2078"/>
      <c r="L17" s="2079"/>
    </row>
    <row r="18" spans="1:14" ht="23.25" customHeight="1" x14ac:dyDescent="0.25">
      <c r="A18" s="2427"/>
      <c r="B18" s="2327"/>
      <c r="C18" s="1893">
        <v>2015</v>
      </c>
      <c r="D18" s="1893">
        <v>2016</v>
      </c>
      <c r="E18" s="1893">
        <v>2017</v>
      </c>
      <c r="F18" s="1893">
        <v>2018</v>
      </c>
      <c r="G18" s="1956">
        <v>2019</v>
      </c>
      <c r="H18" s="1893">
        <v>2020</v>
      </c>
      <c r="I18" s="1893">
        <v>2021</v>
      </c>
      <c r="J18" s="1893">
        <v>2022</v>
      </c>
      <c r="K18" s="1893">
        <v>2023</v>
      </c>
      <c r="L18" s="1893">
        <v>2024</v>
      </c>
    </row>
    <row r="19" spans="1:14" ht="23.25" customHeight="1" x14ac:dyDescent="0.25">
      <c r="A19" s="2628" t="s">
        <v>1206</v>
      </c>
      <c r="B19" s="2628"/>
      <c r="C19" s="1957">
        <v>1263</v>
      </c>
      <c r="D19" s="1957">
        <v>1265</v>
      </c>
      <c r="E19" s="1957">
        <v>1371</v>
      </c>
      <c r="F19" s="1957">
        <v>1351</v>
      </c>
      <c r="G19" s="1957">
        <v>1441</v>
      </c>
      <c r="H19" s="1957">
        <v>1378</v>
      </c>
      <c r="I19" s="1957">
        <v>1376</v>
      </c>
      <c r="J19" s="1957">
        <v>1456</v>
      </c>
      <c r="K19" s="1957">
        <v>1468</v>
      </c>
      <c r="L19" s="1957">
        <v>1580</v>
      </c>
    </row>
    <row r="20" spans="1:14" ht="23.25" customHeight="1" x14ac:dyDescent="0.25">
      <c r="A20" s="2624" t="s">
        <v>1207</v>
      </c>
      <c r="B20" s="2625"/>
      <c r="C20" s="1958">
        <v>175</v>
      </c>
      <c r="D20" s="1958">
        <v>159</v>
      </c>
      <c r="E20" s="1958">
        <v>194</v>
      </c>
      <c r="F20" s="1958">
        <v>193</v>
      </c>
      <c r="G20" s="1958">
        <v>192</v>
      </c>
      <c r="H20" s="1958">
        <v>168</v>
      </c>
      <c r="I20" s="1958">
        <v>157</v>
      </c>
      <c r="J20" s="1958">
        <v>162</v>
      </c>
      <c r="K20" s="1958">
        <v>149</v>
      </c>
      <c r="L20" s="1958">
        <v>167</v>
      </c>
    </row>
    <row r="21" spans="1:14" ht="15.75" x14ac:dyDescent="0.25">
      <c r="A21" s="117" t="s">
        <v>1151</v>
      </c>
      <c r="B21" s="90"/>
      <c r="C21" s="90"/>
      <c r="D21" s="90"/>
      <c r="E21" s="266"/>
      <c r="F21" s="90"/>
      <c r="G21" s="90"/>
      <c r="H21" s="90"/>
      <c r="I21" s="90"/>
      <c r="J21" s="90"/>
      <c r="K21" s="90"/>
      <c r="L21" s="90"/>
    </row>
    <row r="22" spans="1:14" ht="15.75" x14ac:dyDescent="0.25">
      <c r="A22" s="90"/>
      <c r="B22" s="90"/>
      <c r="C22" s="90"/>
      <c r="D22" s="90"/>
      <c r="E22" s="90"/>
      <c r="F22" s="90"/>
      <c r="G22" s="90"/>
      <c r="H22" s="90"/>
      <c r="I22" s="90"/>
      <c r="J22" s="90"/>
      <c r="K22" s="90"/>
      <c r="L22" s="90"/>
    </row>
    <row r="23" spans="1:14" ht="15.75" x14ac:dyDescent="0.25">
      <c r="A23" s="594" t="s">
        <v>1946</v>
      </c>
      <c r="B23" s="90"/>
      <c r="C23" s="90"/>
      <c r="D23" s="90"/>
      <c r="E23" s="90"/>
      <c r="F23" s="90"/>
      <c r="G23" s="90"/>
      <c r="H23" s="90"/>
      <c r="I23" s="90"/>
      <c r="J23" s="90"/>
      <c r="K23" s="90"/>
      <c r="L23" s="90"/>
    </row>
    <row r="24" spans="1:14" ht="22.5" customHeight="1" x14ac:dyDescent="0.25">
      <c r="A24" s="2601" t="s">
        <v>3008</v>
      </c>
      <c r="B24" s="2601"/>
      <c r="C24" s="2601"/>
      <c r="D24" s="2601"/>
      <c r="E24" s="2601"/>
      <c r="F24" s="2601"/>
      <c r="G24" s="2601"/>
      <c r="H24" s="2601"/>
      <c r="I24" s="2601"/>
      <c r="J24" s="2601"/>
      <c r="K24" s="2601"/>
      <c r="L24" s="2601"/>
      <c r="N24" s="1578"/>
    </row>
    <row r="25" spans="1:14" ht="15.75" x14ac:dyDescent="0.25">
      <c r="A25" s="616"/>
      <c r="B25" s="90"/>
      <c r="C25" s="90"/>
      <c r="D25" s="90"/>
      <c r="E25" s="90"/>
      <c r="F25" s="90"/>
      <c r="G25" s="90"/>
      <c r="H25" s="90"/>
      <c r="I25" s="90"/>
      <c r="J25" s="90"/>
      <c r="K25" s="90"/>
      <c r="L25" s="90"/>
    </row>
    <row r="26" spans="1:14" ht="32.25" customHeight="1" x14ac:dyDescent="0.25">
      <c r="A26" s="2425" t="s">
        <v>1153</v>
      </c>
      <c r="B26" s="2426"/>
      <c r="C26" s="2077" t="s">
        <v>1165</v>
      </c>
      <c r="D26" s="2078"/>
      <c r="E26" s="2078"/>
      <c r="F26" s="2078"/>
      <c r="G26" s="2078"/>
      <c r="H26" s="2078"/>
      <c r="I26" s="2078"/>
      <c r="J26" s="2078"/>
      <c r="K26" s="2078"/>
      <c r="L26" s="2079"/>
    </row>
    <row r="27" spans="1:14" ht="32.25" customHeight="1" x14ac:dyDescent="0.25">
      <c r="A27" s="2427"/>
      <c r="B27" s="2327"/>
      <c r="C27" s="1893">
        <v>2015</v>
      </c>
      <c r="D27" s="1893">
        <v>2016</v>
      </c>
      <c r="E27" s="1893">
        <v>2017</v>
      </c>
      <c r="F27" s="1893">
        <v>2018</v>
      </c>
      <c r="G27" s="1893">
        <v>2019</v>
      </c>
      <c r="H27" s="1893">
        <v>2020</v>
      </c>
      <c r="I27" s="1893">
        <v>2021</v>
      </c>
      <c r="J27" s="1893">
        <v>2022</v>
      </c>
      <c r="K27" s="1893">
        <v>2023</v>
      </c>
      <c r="L27" s="1893">
        <v>2024</v>
      </c>
    </row>
    <row r="28" spans="1:14" ht="29.25" customHeight="1" x14ac:dyDescent="0.25">
      <c r="A28" s="2628" t="s">
        <v>1146</v>
      </c>
      <c r="B28" s="2628"/>
      <c r="C28" s="1959">
        <v>37781</v>
      </c>
      <c r="D28" s="1959">
        <v>34724</v>
      </c>
      <c r="E28" s="1959">
        <v>39528</v>
      </c>
      <c r="F28" s="1959">
        <v>41108</v>
      </c>
      <c r="G28" s="1959">
        <v>42165</v>
      </c>
      <c r="H28" s="1959">
        <v>32542</v>
      </c>
      <c r="I28" s="1959">
        <v>28321</v>
      </c>
      <c r="J28" s="1959">
        <v>36628</v>
      </c>
      <c r="K28" s="1959">
        <v>45304</v>
      </c>
      <c r="L28" s="1959">
        <v>59172</v>
      </c>
    </row>
    <row r="29" spans="1:14" ht="29.25" customHeight="1" x14ac:dyDescent="0.25">
      <c r="A29" s="2624" t="s">
        <v>1147</v>
      </c>
      <c r="B29" s="2625"/>
      <c r="C29" s="1959">
        <v>38909</v>
      </c>
      <c r="D29" s="1959">
        <v>35368</v>
      </c>
      <c r="E29" s="1959">
        <v>40261</v>
      </c>
      <c r="F29" s="1959">
        <v>41906</v>
      </c>
      <c r="G29" s="1959">
        <v>40893</v>
      </c>
      <c r="H29" s="1959">
        <v>30741</v>
      </c>
      <c r="I29" s="1959">
        <v>27154</v>
      </c>
      <c r="J29" s="1959">
        <v>35802</v>
      </c>
      <c r="K29" s="1959">
        <v>45278</v>
      </c>
      <c r="L29" s="1959">
        <v>60405</v>
      </c>
    </row>
    <row r="30" spans="1:14" ht="29.25" customHeight="1" x14ac:dyDescent="0.25">
      <c r="A30" s="2626" t="s">
        <v>7</v>
      </c>
      <c r="B30" s="2627"/>
      <c r="C30" s="1960">
        <v>76690</v>
      </c>
      <c r="D30" s="1960">
        <v>70092</v>
      </c>
      <c r="E30" s="1960">
        <v>79789</v>
      </c>
      <c r="F30" s="1960">
        <v>83014</v>
      </c>
      <c r="G30" s="1960">
        <v>83058</v>
      </c>
      <c r="H30" s="1960">
        <v>63283</v>
      </c>
      <c r="I30" s="1960">
        <v>55475</v>
      </c>
      <c r="J30" s="1960">
        <v>72430</v>
      </c>
      <c r="K30" s="1960">
        <v>90582</v>
      </c>
      <c r="L30" s="1960">
        <f>SUM(L28:L29)</f>
        <v>119577</v>
      </c>
    </row>
    <row r="31" spans="1:14" ht="15.75" x14ac:dyDescent="0.25">
      <c r="A31" s="117" t="s">
        <v>1151</v>
      </c>
      <c r="B31" s="617"/>
      <c r="C31" s="618"/>
      <c r="D31" s="618"/>
      <c r="E31" s="618"/>
      <c r="F31" s="618"/>
      <c r="G31" s="618"/>
      <c r="H31" s="618"/>
      <c r="I31" s="618"/>
      <c r="J31" s="618"/>
      <c r="K31" s="618"/>
      <c r="L31" s="618"/>
    </row>
    <row r="32" spans="1:14" ht="15.75" x14ac:dyDescent="0.25">
      <c r="A32" s="90"/>
      <c r="B32" s="90"/>
      <c r="C32" s="619"/>
      <c r="D32" s="619"/>
      <c r="E32" s="619"/>
      <c r="F32" s="619"/>
      <c r="G32" s="619"/>
      <c r="H32" s="619"/>
      <c r="I32" s="619"/>
      <c r="J32" s="619"/>
      <c r="K32" s="619"/>
      <c r="L32" s="619"/>
    </row>
    <row r="33" spans="1:12" ht="23.25" x14ac:dyDescent="0.35">
      <c r="A33" s="283"/>
      <c r="B33" s="283"/>
      <c r="C33" s="283"/>
      <c r="D33" s="283"/>
      <c r="E33" s="283"/>
      <c r="F33" s="283"/>
      <c r="G33" s="283"/>
      <c r="H33" s="283"/>
      <c r="I33" s="283"/>
      <c r="J33" s="283"/>
      <c r="K33" s="283"/>
      <c r="L33" s="283"/>
    </row>
    <row r="34" spans="1:12" ht="23.25" x14ac:dyDescent="0.35">
      <c r="A34" s="283"/>
      <c r="B34" s="283"/>
      <c r="C34" s="283"/>
      <c r="D34" s="283"/>
      <c r="E34" s="283"/>
      <c r="F34" s="283"/>
      <c r="G34" s="283"/>
      <c r="H34" s="283"/>
      <c r="I34" s="283"/>
      <c r="J34" s="283"/>
      <c r="K34" s="283"/>
      <c r="L34" s="283"/>
    </row>
  </sheetData>
  <mergeCells count="14">
    <mergeCell ref="A29:B29"/>
    <mergeCell ref="A30:B30"/>
    <mergeCell ref="A19:B19"/>
    <mergeCell ref="A20:B20"/>
    <mergeCell ref="A24:L24"/>
    <mergeCell ref="A26:B27"/>
    <mergeCell ref="C26:L26"/>
    <mergeCell ref="A28:B28"/>
    <mergeCell ref="C17:L17"/>
    <mergeCell ref="A4:B4"/>
    <mergeCell ref="A5:A6"/>
    <mergeCell ref="A7:A8"/>
    <mergeCell ref="A9:A10"/>
    <mergeCell ref="A17:B18"/>
  </mergeCells>
  <hyperlinks>
    <hyperlink ref="A1" location="'Table of content'!A1" display="Back to Table of Content"/>
    <hyperlink ref="A14" location="'Table of content'!A1" display="Back to Table of Content"/>
    <hyperlink ref="A23" location="'Table of content'!A1" display="Back to Table of Content"/>
  </hyperlinks>
  <printOptions horizontalCentered="1"/>
  <pageMargins left="0.7" right="0.31" top="0.37" bottom="0.54" header="0.3" footer="0.3"/>
  <pageSetup paperSize="9" scale="75"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G29"/>
  <sheetViews>
    <sheetView topLeftCell="A22" zoomScaleNormal="100" workbookViewId="0">
      <selection activeCell="D19" sqref="D19"/>
    </sheetView>
  </sheetViews>
  <sheetFormatPr defaultColWidth="9.140625" defaultRowHeight="15.75" x14ac:dyDescent="0.25"/>
  <cols>
    <col min="1" max="1" width="32.85546875" style="171" customWidth="1"/>
    <col min="2" max="5" width="16.7109375" style="171" customWidth="1"/>
    <col min="6" max="6" width="19" style="171" customWidth="1"/>
    <col min="7" max="7" width="14" style="171" customWidth="1"/>
    <col min="8" max="16384" width="9.140625" style="171"/>
  </cols>
  <sheetData>
    <row r="1" spans="1:7" ht="27.75" customHeight="1" x14ac:dyDescent="0.25">
      <c r="A1" s="594" t="s">
        <v>1946</v>
      </c>
    </row>
    <row r="2" spans="1:7" ht="35.25" customHeight="1" x14ac:dyDescent="0.25">
      <c r="A2" s="2590" t="s">
        <v>3199</v>
      </c>
      <c r="B2" s="2590"/>
      <c r="C2" s="2590"/>
      <c r="D2" s="2590"/>
      <c r="E2" s="2590"/>
      <c r="F2" s="2590"/>
      <c r="G2" s="2590"/>
    </row>
    <row r="3" spans="1:7" ht="18.75" customHeight="1" x14ac:dyDescent="0.25">
      <c r="F3" s="172"/>
      <c r="G3" s="172" t="s">
        <v>1208</v>
      </c>
    </row>
    <row r="4" spans="1:7" ht="29.25" customHeight="1" x14ac:dyDescent="0.25">
      <c r="A4" s="320" t="s">
        <v>1209</v>
      </c>
      <c r="B4" s="173">
        <v>2018</v>
      </c>
      <c r="C4" s="173" t="s">
        <v>2172</v>
      </c>
      <c r="D4" s="173" t="s">
        <v>2273</v>
      </c>
      <c r="E4" s="173" t="s">
        <v>2509</v>
      </c>
      <c r="F4" s="1599" t="s">
        <v>2896</v>
      </c>
      <c r="G4" s="1599" t="s">
        <v>3166</v>
      </c>
    </row>
    <row r="5" spans="1:7" ht="29.25" customHeight="1" x14ac:dyDescent="0.25">
      <c r="A5" s="174" t="s">
        <v>1210</v>
      </c>
      <c r="B5" s="1375">
        <v>1178.275335329969</v>
      </c>
      <c r="C5" s="1375">
        <v>3212.2365738255799</v>
      </c>
      <c r="D5" s="1375">
        <v>1047.3</v>
      </c>
      <c r="E5" s="1375">
        <v>1165.282110319285</v>
      </c>
      <c r="F5" s="1600">
        <v>1776.833114860799</v>
      </c>
      <c r="G5" s="1970">
        <v>1329.8727648798401</v>
      </c>
    </row>
    <row r="6" spans="1:7" ht="29.25" customHeight="1" x14ac:dyDescent="0.25">
      <c r="A6" s="174" t="s">
        <v>1211</v>
      </c>
      <c r="B6" s="1375">
        <v>43.061515</v>
      </c>
      <c r="C6" s="1375">
        <v>13.191273000000001</v>
      </c>
      <c r="D6" s="1375">
        <v>11.3</v>
      </c>
      <c r="E6" s="1375">
        <v>24.594187999999999</v>
      </c>
      <c r="F6" s="1600">
        <v>23.110297000000003</v>
      </c>
      <c r="G6" s="1971">
        <v>73.986236999999988</v>
      </c>
    </row>
    <row r="7" spans="1:7" ht="29.25" customHeight="1" x14ac:dyDescent="0.25">
      <c r="A7" s="620" t="s">
        <v>1212</v>
      </c>
      <c r="B7" s="1376">
        <v>1221.4000000000001</v>
      </c>
      <c r="C7" s="1376">
        <v>3225.427846825577</v>
      </c>
      <c r="D7" s="1376">
        <v>1058.5999999999999</v>
      </c>
      <c r="E7" s="1376">
        <v>1189.8762983192851</v>
      </c>
      <c r="F7" s="1601">
        <v>1799.943411860799</v>
      </c>
      <c r="G7" s="1601">
        <v>1403.8590018798402</v>
      </c>
    </row>
    <row r="8" spans="1:7" ht="41.25" customHeight="1" x14ac:dyDescent="0.25">
      <c r="A8" s="171" t="s">
        <v>2151</v>
      </c>
    </row>
    <row r="9" spans="1:7" ht="52.5" customHeight="1" x14ac:dyDescent="0.25">
      <c r="A9" s="2629" t="s">
        <v>2152</v>
      </c>
      <c r="B9" s="2629"/>
      <c r="C9" s="2629"/>
      <c r="D9" s="2629"/>
      <c r="E9" s="2629"/>
      <c r="F9" s="2629"/>
    </row>
    <row r="10" spans="1:7" ht="23.25" customHeight="1" x14ac:dyDescent="0.25">
      <c r="A10" s="90" t="s">
        <v>2153</v>
      </c>
    </row>
    <row r="11" spans="1:7" ht="20.25" customHeight="1" x14ac:dyDescent="0.25">
      <c r="A11" s="90" t="s">
        <v>2154</v>
      </c>
    </row>
    <row r="12" spans="1:7" ht="23.25" customHeight="1" x14ac:dyDescent="0.25">
      <c r="A12" s="2631" t="s">
        <v>2155</v>
      </c>
      <c r="B12" s="2631"/>
      <c r="C12" s="2631"/>
      <c r="D12" s="2631"/>
      <c r="E12" s="2631"/>
    </row>
    <row r="13" spans="1:7" ht="23.25" customHeight="1" x14ac:dyDescent="0.25">
      <c r="A13" s="90" t="s">
        <v>2207</v>
      </c>
      <c r="E13" s="180"/>
    </row>
    <row r="14" spans="1:7" ht="23.25" customHeight="1" x14ac:dyDescent="0.25">
      <c r="A14" s="90" t="s">
        <v>2510</v>
      </c>
      <c r="B14"/>
      <c r="C14"/>
      <c r="D14"/>
      <c r="E14"/>
    </row>
    <row r="15" spans="1:7" ht="23.25" customHeight="1" x14ac:dyDescent="0.25">
      <c r="A15" s="90"/>
      <c r="B15"/>
      <c r="C15"/>
      <c r="D15"/>
      <c r="E15"/>
    </row>
    <row r="16" spans="1:7" ht="18.75" customHeight="1" x14ac:dyDescent="0.25">
      <c r="A16" s="594" t="s">
        <v>1946</v>
      </c>
    </row>
    <row r="17" spans="1:7" ht="34.5" customHeight="1" x14ac:dyDescent="0.25">
      <c r="A17" s="2498" t="s">
        <v>3231</v>
      </c>
      <c r="B17" s="2498"/>
      <c r="C17" s="2498"/>
      <c r="D17" s="2498"/>
      <c r="E17" s="2498"/>
      <c r="F17" s="2498"/>
    </row>
    <row r="18" spans="1:7" ht="20.25" customHeight="1" x14ac:dyDescent="0.25">
      <c r="B18" s="164"/>
      <c r="C18" s="164"/>
      <c r="D18" s="164"/>
      <c r="E18" s="177"/>
      <c r="F18" s="178"/>
      <c r="G18" s="1886" t="s">
        <v>1208</v>
      </c>
    </row>
    <row r="19" spans="1:7" ht="43.5" customHeight="1" x14ac:dyDescent="0.25">
      <c r="A19" s="320" t="s">
        <v>1213</v>
      </c>
      <c r="B19" s="1996">
        <v>2018</v>
      </c>
      <c r="C19" s="1996" t="s">
        <v>2172</v>
      </c>
      <c r="D19" s="1996" t="s">
        <v>2273</v>
      </c>
      <c r="E19" s="1996" t="s">
        <v>2509</v>
      </c>
      <c r="F19" s="1996" t="s">
        <v>2896</v>
      </c>
      <c r="G19" s="1996" t="s">
        <v>3166</v>
      </c>
    </row>
    <row r="20" spans="1:7" ht="21" customHeight="1" x14ac:dyDescent="0.25">
      <c r="A20" s="174" t="s">
        <v>1214</v>
      </c>
      <c r="B20" s="1588">
        <v>283.06</v>
      </c>
      <c r="C20" s="1588">
        <v>286.8</v>
      </c>
      <c r="D20" s="1588">
        <v>277.89999999999998</v>
      </c>
      <c r="E20" s="1588">
        <v>311.5</v>
      </c>
      <c r="F20" s="1589">
        <v>303</v>
      </c>
      <c r="G20" s="1589">
        <v>327.5</v>
      </c>
    </row>
    <row r="21" spans="1:7" ht="21" customHeight="1" x14ac:dyDescent="0.25">
      <c r="A21" s="174" t="s">
        <v>1215</v>
      </c>
      <c r="B21" s="1588">
        <v>732.55</v>
      </c>
      <c r="C21" s="1588">
        <v>677.4</v>
      </c>
      <c r="D21" s="1588">
        <v>664.7</v>
      </c>
      <c r="E21" s="1588">
        <v>679.2</v>
      </c>
      <c r="F21" s="1589">
        <v>83.9</v>
      </c>
      <c r="G21" s="1589">
        <v>81</v>
      </c>
    </row>
    <row r="22" spans="1:7" ht="21" customHeight="1" x14ac:dyDescent="0.25">
      <c r="A22" s="174" t="s">
        <v>1216</v>
      </c>
      <c r="B22" s="1588">
        <v>76.89</v>
      </c>
      <c r="C22" s="1588">
        <v>64.400000000000006</v>
      </c>
      <c r="D22" s="1588">
        <v>3.5</v>
      </c>
      <c r="E22" s="1588">
        <v>71.3</v>
      </c>
      <c r="F22" s="1589">
        <v>2.8</v>
      </c>
      <c r="G22" s="1589">
        <v>2.8</v>
      </c>
    </row>
    <row r="23" spans="1:7" ht="21" customHeight="1" x14ac:dyDescent="0.25">
      <c r="A23" s="174" t="s">
        <v>1217</v>
      </c>
      <c r="B23" s="1588">
        <v>10.76</v>
      </c>
      <c r="C23" s="1588">
        <v>2.1</v>
      </c>
      <c r="D23" s="1588">
        <v>4.4000000000000004</v>
      </c>
      <c r="E23" s="1588">
        <v>0</v>
      </c>
      <c r="F23" s="1589">
        <v>0</v>
      </c>
      <c r="G23" s="1589">
        <v>0</v>
      </c>
    </row>
    <row r="24" spans="1:7" ht="21" customHeight="1" x14ac:dyDescent="0.25">
      <c r="A24" s="174" t="s">
        <v>1218</v>
      </c>
      <c r="B24" s="1588">
        <v>10.44</v>
      </c>
      <c r="C24" s="1588">
        <v>3.2</v>
      </c>
      <c r="D24" s="1588">
        <v>4.2</v>
      </c>
      <c r="E24" s="1590">
        <v>87</v>
      </c>
      <c r="F24" s="1590">
        <v>15.2</v>
      </c>
      <c r="G24" s="1590">
        <v>10.6</v>
      </c>
    </row>
    <row r="25" spans="1:7" ht="27.75" customHeight="1" x14ac:dyDescent="0.25">
      <c r="A25" s="179" t="s">
        <v>875</v>
      </c>
      <c r="B25" s="1591">
        <f>SUM(B20:B24)</f>
        <v>1113.7</v>
      </c>
      <c r="C25" s="1591">
        <v>1033.9000000000001</v>
      </c>
      <c r="D25" s="1591">
        <v>954.7</v>
      </c>
      <c r="E25" s="1592">
        <v>1149.0999999999999</v>
      </c>
      <c r="F25" s="1592">
        <v>404.9</v>
      </c>
      <c r="G25" s="1592">
        <v>421.9</v>
      </c>
    </row>
    <row r="26" spans="1:7" ht="29.25" customHeight="1" x14ac:dyDescent="0.25">
      <c r="A26" s="175" t="s">
        <v>2678</v>
      </c>
      <c r="B26" s="1593">
        <v>856</v>
      </c>
      <c r="C26" s="1593">
        <v>781</v>
      </c>
      <c r="D26" s="1593">
        <v>830</v>
      </c>
      <c r="E26" s="1594">
        <v>759</v>
      </c>
      <c r="F26" s="1885">
        <v>806</v>
      </c>
      <c r="G26" s="1885">
        <v>857</v>
      </c>
    </row>
    <row r="27" spans="1:7" x14ac:dyDescent="0.25">
      <c r="A27" s="2630" t="s">
        <v>1219</v>
      </c>
      <c r="B27" s="2630"/>
      <c r="C27" s="2630"/>
      <c r="D27" s="2630"/>
      <c r="E27" s="2630"/>
      <c r="F27" s="2630"/>
    </row>
    <row r="29" spans="1:7" x14ac:dyDescent="0.25">
      <c r="E29" s="180"/>
    </row>
  </sheetData>
  <mergeCells count="5">
    <mergeCell ref="A9:F9"/>
    <mergeCell ref="A17:F17"/>
    <mergeCell ref="A27:F27"/>
    <mergeCell ref="A12:E12"/>
    <mergeCell ref="A2:G2"/>
  </mergeCells>
  <hyperlinks>
    <hyperlink ref="A1" location="'Table of content'!A1" display="Back to Table of Content"/>
    <hyperlink ref="A16" location="'Table of content'!A1" display="Back to Table of Content"/>
  </hyperlinks>
  <printOptions horizontalCentered="1"/>
  <pageMargins left="0.49" right="0.49" top="0.28000000000000003" bottom="0.75" header="0.17" footer="0.3"/>
  <pageSetup paperSize="9" scale="80"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D13"/>
  <sheetViews>
    <sheetView workbookViewId="0">
      <selection activeCell="A5" sqref="A5"/>
    </sheetView>
  </sheetViews>
  <sheetFormatPr defaultColWidth="9.140625" defaultRowHeight="15" x14ac:dyDescent="0.25"/>
  <cols>
    <col min="1" max="1" width="37.42578125" style="182" customWidth="1"/>
    <col min="2" max="2" width="14.28515625" style="181" customWidth="1"/>
    <col min="3" max="3" width="20.5703125" style="182" customWidth="1"/>
    <col min="4" max="16384" width="9.140625" style="182"/>
  </cols>
  <sheetData>
    <row r="1" spans="1:4" ht="15.75" x14ac:dyDescent="0.25">
      <c r="A1" s="594" t="s">
        <v>1946</v>
      </c>
      <c r="B1" s="621"/>
      <c r="C1" s="171"/>
    </row>
    <row r="2" spans="1:4" ht="15.75" x14ac:dyDescent="0.25">
      <c r="A2" s="21" t="s">
        <v>3201</v>
      </c>
      <c r="B2" s="621"/>
      <c r="C2" s="171"/>
      <c r="D2" s="867"/>
    </row>
    <row r="3" spans="1:4" ht="11.25" customHeight="1" x14ac:dyDescent="0.25">
      <c r="A3" s="622"/>
      <c r="B3" s="623"/>
      <c r="C3" s="188"/>
    </row>
    <row r="4" spans="1:4" ht="41.25" customHeight="1" x14ac:dyDescent="0.25">
      <c r="A4" s="320" t="s">
        <v>16</v>
      </c>
      <c r="B4" s="2589" t="s">
        <v>1220</v>
      </c>
      <c r="C4" s="2589"/>
    </row>
    <row r="5" spans="1:4" ht="41.25" customHeight="1" x14ac:dyDescent="0.25">
      <c r="A5" s="2005">
        <v>2015</v>
      </c>
      <c r="B5" s="2634">
        <v>402607080</v>
      </c>
      <c r="C5" s="2635"/>
    </row>
    <row r="6" spans="1:4" ht="41.25" customHeight="1" x14ac:dyDescent="0.25">
      <c r="A6" s="1962" t="s">
        <v>1221</v>
      </c>
      <c r="B6" s="2634">
        <v>382504623</v>
      </c>
      <c r="C6" s="2635"/>
    </row>
    <row r="7" spans="1:4" ht="41.25" customHeight="1" x14ac:dyDescent="0.25">
      <c r="A7" s="1962" t="s">
        <v>1222</v>
      </c>
      <c r="B7" s="2634">
        <v>400045837</v>
      </c>
      <c r="C7" s="2635"/>
    </row>
    <row r="8" spans="1:4" ht="41.25" customHeight="1" x14ac:dyDescent="0.25">
      <c r="A8" s="1962" t="s">
        <v>1895</v>
      </c>
      <c r="B8" s="2634">
        <v>424331154</v>
      </c>
      <c r="C8" s="2635"/>
    </row>
    <row r="9" spans="1:4" ht="41.25" customHeight="1" x14ac:dyDescent="0.25">
      <c r="A9" s="1962" t="s">
        <v>2173</v>
      </c>
      <c r="B9" s="2634">
        <v>330014556</v>
      </c>
      <c r="C9" s="2635"/>
    </row>
    <row r="10" spans="1:4" ht="41.25" customHeight="1" x14ac:dyDescent="0.25">
      <c r="A10" s="1962" t="s">
        <v>2340</v>
      </c>
      <c r="B10" s="2634">
        <v>88786128</v>
      </c>
      <c r="C10" s="2635"/>
    </row>
    <row r="11" spans="1:4" ht="41.25" customHeight="1" x14ac:dyDescent="0.25">
      <c r="A11" s="1962" t="s">
        <v>2511</v>
      </c>
      <c r="B11" s="2634">
        <v>326306892</v>
      </c>
      <c r="C11" s="2635"/>
    </row>
    <row r="12" spans="1:4" ht="41.25" customHeight="1" x14ac:dyDescent="0.25">
      <c r="A12" s="1962" t="s">
        <v>2907</v>
      </c>
      <c r="B12" s="2634">
        <v>548624772</v>
      </c>
      <c r="C12" s="2635"/>
    </row>
    <row r="13" spans="1:4" ht="36.75" customHeight="1" x14ac:dyDescent="0.25">
      <c r="A13" s="1961" t="s">
        <v>3200</v>
      </c>
      <c r="B13" s="2632">
        <v>604627451</v>
      </c>
      <c r="C13" s="2633"/>
    </row>
  </sheetData>
  <mergeCells count="10">
    <mergeCell ref="B13:C13"/>
    <mergeCell ref="B6:C6"/>
    <mergeCell ref="B7:C7"/>
    <mergeCell ref="B8:C8"/>
    <mergeCell ref="B4:C4"/>
    <mergeCell ref="B12:C12"/>
    <mergeCell ref="B9:C9"/>
    <mergeCell ref="B10:C10"/>
    <mergeCell ref="B11:C11"/>
    <mergeCell ref="B5:C5"/>
  </mergeCells>
  <hyperlinks>
    <hyperlink ref="A1" location="'Table of content'!A1" display="Back to Table of Content"/>
  </hyperlinks>
  <printOptions horizontalCentered="1"/>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B32"/>
  <sheetViews>
    <sheetView zoomScaleNormal="100" workbookViewId="0">
      <selection activeCell="B5" sqref="B5"/>
    </sheetView>
  </sheetViews>
  <sheetFormatPr defaultColWidth="9.140625" defaultRowHeight="18.75" x14ac:dyDescent="0.3"/>
  <cols>
    <col min="1" max="1" width="63.140625" style="288" customWidth="1"/>
    <col min="2" max="2" width="154.42578125" style="288" customWidth="1"/>
    <col min="3" max="16384" width="9.140625" style="288"/>
  </cols>
  <sheetData>
    <row r="1" spans="1:2" s="171" customFormat="1" ht="15.75" x14ac:dyDescent="0.25">
      <c r="A1" s="594" t="s">
        <v>1946</v>
      </c>
    </row>
    <row r="2" spans="1:2" ht="35.25" customHeight="1" x14ac:dyDescent="0.3">
      <c r="A2" s="346" t="s">
        <v>3012</v>
      </c>
      <c r="B2" s="939"/>
    </row>
    <row r="3" spans="1:2" ht="9.75" customHeight="1" x14ac:dyDescent="0.3"/>
    <row r="4" spans="1:2" ht="64.5" customHeight="1" x14ac:dyDescent="0.3">
      <c r="A4" s="624" t="s">
        <v>1223</v>
      </c>
      <c r="B4" s="625" t="s">
        <v>1224</v>
      </c>
    </row>
    <row r="5" spans="1:2" ht="48.75" customHeight="1" x14ac:dyDescent="0.3">
      <c r="A5" s="624" t="s">
        <v>1225</v>
      </c>
      <c r="B5" s="625" t="s">
        <v>1226</v>
      </c>
    </row>
    <row r="6" spans="1:2" ht="159.75" customHeight="1" x14ac:dyDescent="0.3">
      <c r="A6" s="624" t="s">
        <v>1227</v>
      </c>
      <c r="B6" s="1217" t="s">
        <v>2411</v>
      </c>
    </row>
    <row r="7" spans="1:2" ht="64.5" customHeight="1" x14ac:dyDescent="0.3">
      <c r="A7" s="624" t="s">
        <v>1228</v>
      </c>
      <c r="B7" s="625" t="s">
        <v>1229</v>
      </c>
    </row>
    <row r="8" spans="1:2" ht="150" customHeight="1" x14ac:dyDescent="0.3">
      <c r="A8" s="1218" t="s">
        <v>2156</v>
      </c>
      <c r="B8" s="1219" t="s">
        <v>1230</v>
      </c>
    </row>
    <row r="9" spans="1:2" ht="236.25" x14ac:dyDescent="0.3">
      <c r="A9" s="624" t="s">
        <v>1231</v>
      </c>
      <c r="B9" s="1217" t="s">
        <v>1232</v>
      </c>
    </row>
    <row r="10" spans="1:2" ht="14.25" customHeight="1" x14ac:dyDescent="0.3">
      <c r="A10" s="171"/>
      <c r="B10" s="171"/>
    </row>
    <row r="11" spans="1:2" ht="39" customHeight="1" x14ac:dyDescent="0.3">
      <c r="A11" s="2636" t="s">
        <v>688</v>
      </c>
      <c r="B11" s="2636"/>
    </row>
    <row r="12" spans="1:2" x14ac:dyDescent="0.3">
      <c r="A12" s="171"/>
      <c r="B12" s="171"/>
    </row>
    <row r="13" spans="1:2" x14ac:dyDescent="0.3">
      <c r="A13" s="171"/>
      <c r="B13" s="171"/>
    </row>
    <row r="14" spans="1:2" x14ac:dyDescent="0.3">
      <c r="A14" s="171"/>
      <c r="B14" s="171"/>
    </row>
    <row r="15" spans="1:2" x14ac:dyDescent="0.3">
      <c r="A15" s="171"/>
      <c r="B15" s="171"/>
    </row>
    <row r="16" spans="1:2" x14ac:dyDescent="0.3">
      <c r="A16" s="171"/>
      <c r="B16" s="171"/>
    </row>
    <row r="17" spans="1:2" x14ac:dyDescent="0.3">
      <c r="A17" s="171"/>
      <c r="B17" s="171"/>
    </row>
    <row r="18" spans="1:2" x14ac:dyDescent="0.3">
      <c r="A18" s="171"/>
      <c r="B18" s="171"/>
    </row>
    <row r="19" spans="1:2" x14ac:dyDescent="0.3">
      <c r="A19" s="171"/>
      <c r="B19" s="171"/>
    </row>
    <row r="20" spans="1:2" x14ac:dyDescent="0.3">
      <c r="A20" s="171"/>
      <c r="B20" s="171"/>
    </row>
    <row r="21" spans="1:2" x14ac:dyDescent="0.3">
      <c r="A21" s="171"/>
      <c r="B21" s="171"/>
    </row>
    <row r="22" spans="1:2" x14ac:dyDescent="0.3">
      <c r="A22" s="171"/>
      <c r="B22" s="171"/>
    </row>
    <row r="23" spans="1:2" x14ac:dyDescent="0.3">
      <c r="A23" s="171"/>
      <c r="B23" s="171"/>
    </row>
    <row r="24" spans="1:2" x14ac:dyDescent="0.3">
      <c r="A24" s="171"/>
      <c r="B24" s="171"/>
    </row>
    <row r="25" spans="1:2" x14ac:dyDescent="0.3">
      <c r="A25" s="171"/>
      <c r="B25" s="171"/>
    </row>
    <row r="26" spans="1:2" x14ac:dyDescent="0.3">
      <c r="A26" s="171"/>
      <c r="B26" s="171"/>
    </row>
    <row r="27" spans="1:2" x14ac:dyDescent="0.3">
      <c r="A27" s="171"/>
      <c r="B27" s="171"/>
    </row>
    <row r="28" spans="1:2" x14ac:dyDescent="0.3">
      <c r="A28" s="171"/>
      <c r="B28" s="171"/>
    </row>
    <row r="29" spans="1:2" x14ac:dyDescent="0.3">
      <c r="A29" s="171"/>
      <c r="B29" s="171"/>
    </row>
    <row r="30" spans="1:2" x14ac:dyDescent="0.3">
      <c r="A30" s="171"/>
      <c r="B30" s="171"/>
    </row>
    <row r="31" spans="1:2" x14ac:dyDescent="0.3">
      <c r="A31" s="171"/>
      <c r="B31" s="171"/>
    </row>
    <row r="32" spans="1:2" x14ac:dyDescent="0.3">
      <c r="A32" s="171"/>
      <c r="B32" s="171"/>
    </row>
  </sheetData>
  <mergeCells count="1">
    <mergeCell ref="A11:B11"/>
  </mergeCells>
  <hyperlinks>
    <hyperlink ref="A8" r:id="rId1" display="http://environment.govmu.org/English/Documents/EPA%20as%20amended%20in%202017.pdf"/>
    <hyperlink ref="A1" location="'Table of content'!A1" display="Back to Table of Content"/>
  </hyperlinks>
  <printOptions horizontalCentered="1"/>
  <pageMargins left="0.56000000000000005" right="0.21" top="0.49" bottom="0.25" header="0.17" footer="0.3"/>
  <pageSetup paperSize="9" scale="60" orientation="landscape" r:id="rId2"/>
  <headerFooter>
    <oddHeader xml:space="preserve">&amp;C&amp;"Times New Roman,Regular"&amp;14 </oddHead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J28"/>
  <sheetViews>
    <sheetView workbookViewId="0">
      <selection activeCell="B29" sqref="B29"/>
    </sheetView>
  </sheetViews>
  <sheetFormatPr defaultColWidth="9.140625" defaultRowHeight="20.25" x14ac:dyDescent="0.3"/>
  <cols>
    <col min="1" max="1" width="85.140625" style="938" customWidth="1"/>
    <col min="2" max="2" width="65.5703125" style="938" customWidth="1"/>
    <col min="3" max="3" width="151.140625" style="940" customWidth="1"/>
    <col min="4" max="4" width="4" style="938" customWidth="1"/>
    <col min="5" max="16384" width="9.140625" style="938"/>
  </cols>
  <sheetData>
    <row r="1" spans="1:3" s="171" customFormat="1" ht="15.75" x14ac:dyDescent="0.25">
      <c r="A1" s="594" t="s">
        <v>1946</v>
      </c>
      <c r="C1" s="120"/>
    </row>
    <row r="2" spans="1:3" s="171" customFormat="1" ht="15.75" customHeight="1" x14ac:dyDescent="0.25">
      <c r="A2" s="338" t="s">
        <v>2574</v>
      </c>
      <c r="B2" s="338"/>
      <c r="C2" s="120"/>
    </row>
    <row r="3" spans="1:3" ht="6" customHeight="1" x14ac:dyDescent="0.3">
      <c r="A3" s="941"/>
    </row>
    <row r="4" spans="1:3" ht="24.75" customHeight="1" x14ac:dyDescent="0.3">
      <c r="A4" s="320" t="s">
        <v>1233</v>
      </c>
      <c r="B4" s="320" t="s">
        <v>1234</v>
      </c>
      <c r="C4" s="334" t="s">
        <v>1235</v>
      </c>
    </row>
    <row r="5" spans="1:3" ht="24.75" customHeight="1" x14ac:dyDescent="0.3">
      <c r="A5" s="626" t="s">
        <v>1236</v>
      </c>
      <c r="B5" s="2637" t="s">
        <v>1237</v>
      </c>
      <c r="C5" s="2639" t="s">
        <v>1238</v>
      </c>
    </row>
    <row r="6" spans="1:3" ht="180.75" customHeight="1" x14ac:dyDescent="0.3">
      <c r="A6" s="1220" t="s">
        <v>1239</v>
      </c>
      <c r="B6" s="2638"/>
      <c r="C6" s="2640"/>
    </row>
    <row r="7" spans="1:3" ht="27" customHeight="1" x14ac:dyDescent="0.3">
      <c r="A7" s="320" t="s">
        <v>1240</v>
      </c>
      <c r="B7" s="320" t="s">
        <v>1241</v>
      </c>
      <c r="C7" s="334" t="s">
        <v>1235</v>
      </c>
    </row>
    <row r="8" spans="1:3" ht="54.75" customHeight="1" x14ac:dyDescent="0.3">
      <c r="A8" s="624" t="s">
        <v>1242</v>
      </c>
      <c r="B8" s="627" t="s">
        <v>1243</v>
      </c>
      <c r="C8" s="1221" t="s">
        <v>1244</v>
      </c>
    </row>
    <row r="9" spans="1:3" x14ac:dyDescent="0.3">
      <c r="A9" s="624" t="s">
        <v>1245</v>
      </c>
      <c r="B9" s="627" t="s">
        <v>1246</v>
      </c>
      <c r="C9" s="1221" t="s">
        <v>1247</v>
      </c>
    </row>
    <row r="10" spans="1:3" x14ac:dyDescent="0.3">
      <c r="A10" s="624" t="s">
        <v>1248</v>
      </c>
      <c r="B10" s="627" t="s">
        <v>1249</v>
      </c>
      <c r="C10" s="1221" t="s">
        <v>1250</v>
      </c>
    </row>
    <row r="11" spans="1:3" ht="49.5" customHeight="1" x14ac:dyDescent="0.3">
      <c r="A11" s="624" t="s">
        <v>1251</v>
      </c>
      <c r="B11" s="627" t="s">
        <v>1252</v>
      </c>
      <c r="C11" s="1221" t="s">
        <v>1253</v>
      </c>
    </row>
    <row r="12" spans="1:3" ht="42.75" customHeight="1" x14ac:dyDescent="0.3">
      <c r="A12" s="624" t="s">
        <v>1254</v>
      </c>
      <c r="B12" s="627" t="s">
        <v>1255</v>
      </c>
      <c r="C12" s="1221" t="s">
        <v>1256</v>
      </c>
    </row>
    <row r="13" spans="1:3" ht="45" customHeight="1" x14ac:dyDescent="0.3">
      <c r="A13" s="624" t="s">
        <v>1257</v>
      </c>
      <c r="B13" s="627" t="s">
        <v>1258</v>
      </c>
      <c r="C13" s="1221" t="s">
        <v>1259</v>
      </c>
    </row>
    <row r="14" spans="1:3" ht="45.75" customHeight="1" x14ac:dyDescent="0.3">
      <c r="A14" s="624" t="s">
        <v>1260</v>
      </c>
      <c r="B14" s="627" t="s">
        <v>1261</v>
      </c>
      <c r="C14" s="1221" t="s">
        <v>1262</v>
      </c>
    </row>
    <row r="15" spans="1:3" ht="47.25" customHeight="1" x14ac:dyDescent="0.3">
      <c r="A15" s="624" t="s">
        <v>1263</v>
      </c>
      <c r="B15" s="627" t="s">
        <v>1264</v>
      </c>
      <c r="C15" s="1221" t="s">
        <v>1265</v>
      </c>
    </row>
    <row r="16" spans="1:3" ht="46.5" customHeight="1" x14ac:dyDescent="0.3">
      <c r="A16" s="624" t="s">
        <v>1266</v>
      </c>
      <c r="B16" s="627" t="s">
        <v>1267</v>
      </c>
      <c r="C16" s="1221" t="s">
        <v>1268</v>
      </c>
    </row>
    <row r="17" spans="1:10" ht="43.5" customHeight="1" x14ac:dyDescent="0.3">
      <c r="A17" s="624" t="s">
        <v>1269</v>
      </c>
      <c r="B17" s="627" t="s">
        <v>1270</v>
      </c>
      <c r="C17" s="1221" t="s">
        <v>1262</v>
      </c>
    </row>
    <row r="18" spans="1:10" ht="47.25" customHeight="1" x14ac:dyDescent="0.3">
      <c r="A18" s="624" t="s">
        <v>1271</v>
      </c>
      <c r="B18" s="627" t="s">
        <v>1272</v>
      </c>
      <c r="C18" s="1221" t="s">
        <v>1273</v>
      </c>
    </row>
    <row r="19" spans="1:10" ht="42.75" customHeight="1" x14ac:dyDescent="0.3">
      <c r="A19" s="624" t="s">
        <v>1274</v>
      </c>
      <c r="B19" s="627" t="s">
        <v>1275</v>
      </c>
      <c r="C19" s="1221" t="s">
        <v>1276</v>
      </c>
    </row>
    <row r="20" spans="1:10" ht="56.25" customHeight="1" x14ac:dyDescent="0.3">
      <c r="A20" s="231" t="s">
        <v>1277</v>
      </c>
      <c r="B20" s="627" t="s">
        <v>1278</v>
      </c>
      <c r="C20" s="1221" t="s">
        <v>2342</v>
      </c>
    </row>
    <row r="21" spans="1:10" ht="39" customHeight="1" x14ac:dyDescent="0.3">
      <c r="A21" s="624" t="s">
        <v>1279</v>
      </c>
      <c r="B21" s="627" t="s">
        <v>1280</v>
      </c>
      <c r="C21" s="1221" t="s">
        <v>1281</v>
      </c>
    </row>
    <row r="22" spans="1:10" ht="40.5" customHeight="1" x14ac:dyDescent="0.3">
      <c r="A22" s="624" t="s">
        <v>1282</v>
      </c>
      <c r="B22" s="627" t="s">
        <v>1283</v>
      </c>
      <c r="C22" s="1221" t="s">
        <v>1284</v>
      </c>
      <c r="I22" s="942"/>
      <c r="J22" s="942"/>
    </row>
    <row r="23" spans="1:10" ht="42" customHeight="1" x14ac:dyDescent="0.3">
      <c r="A23" s="624" t="s">
        <v>2208</v>
      </c>
      <c r="B23" s="627" t="s">
        <v>2209</v>
      </c>
      <c r="C23" s="1221" t="s">
        <v>2210</v>
      </c>
    </row>
    <row r="24" spans="1:10" ht="42" customHeight="1" x14ac:dyDescent="0.3">
      <c r="A24" s="624" t="s">
        <v>2212</v>
      </c>
      <c r="B24" s="627" t="s">
        <v>2211</v>
      </c>
      <c r="C24" s="1221" t="s">
        <v>2213</v>
      </c>
    </row>
    <row r="25" spans="1:10" ht="46.5" customHeight="1" x14ac:dyDescent="0.3">
      <c r="A25" s="624" t="s">
        <v>3219</v>
      </c>
      <c r="B25" s="627" t="s">
        <v>3220</v>
      </c>
      <c r="C25" s="1221" t="s">
        <v>3226</v>
      </c>
    </row>
    <row r="26" spans="1:10" ht="27" customHeight="1" x14ac:dyDescent="0.3">
      <c r="A26" s="624" t="s">
        <v>3222</v>
      </c>
      <c r="B26" s="627" t="s">
        <v>3221</v>
      </c>
      <c r="C26" s="1221" t="s">
        <v>3225</v>
      </c>
    </row>
    <row r="27" spans="1:10" ht="39" customHeight="1" x14ac:dyDescent="0.3">
      <c r="A27" s="624" t="s">
        <v>3223</v>
      </c>
      <c r="B27" s="1997" t="s">
        <v>3227</v>
      </c>
      <c r="C27" s="1221" t="s">
        <v>3224</v>
      </c>
    </row>
    <row r="28" spans="1:10" x14ac:dyDescent="0.3">
      <c r="A28" s="2541" t="s">
        <v>688</v>
      </c>
      <c r="B28" s="2541"/>
      <c r="C28" s="2541"/>
    </row>
  </sheetData>
  <mergeCells count="3">
    <mergeCell ref="B5:B6"/>
    <mergeCell ref="C5:C6"/>
    <mergeCell ref="A28:C28"/>
  </mergeCells>
  <hyperlinks>
    <hyperlink ref="C8" r:id="rId1"/>
    <hyperlink ref="C9" r:id="rId2"/>
    <hyperlink ref="C10" r:id="rId3"/>
    <hyperlink ref="C11" r:id="rId4"/>
    <hyperlink ref="C12" r:id="rId5"/>
    <hyperlink ref="C13" r:id="rId6"/>
    <hyperlink ref="C14" r:id="rId7"/>
    <hyperlink ref="C15" r:id="rId8"/>
    <hyperlink ref="C16" r:id="rId9"/>
    <hyperlink ref="C17" r:id="rId10"/>
    <hyperlink ref="C18" r:id="rId11"/>
    <hyperlink ref="C19" r:id="rId12"/>
    <hyperlink ref="C20" r:id="rId13"/>
    <hyperlink ref="C21" r:id="rId14"/>
    <hyperlink ref="C22" r:id="rId15"/>
    <hyperlink ref="C5" r:id="rId16"/>
    <hyperlink ref="A1" location="'Table of content'!A1" display="Back to Table of Content"/>
    <hyperlink ref="C23" r:id="rId17"/>
    <hyperlink ref="C24" r:id="rId18"/>
  </hyperlinks>
  <pageMargins left="0.62" right="0.33" top="0.25" bottom="0.25" header="0.17" footer="0.17"/>
  <pageSetup paperSize="9" scale="45" orientation="landscape" r:id="rId19"/>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D7"/>
  <sheetViews>
    <sheetView workbookViewId="0">
      <selection activeCell="F5" sqref="F5"/>
    </sheetView>
  </sheetViews>
  <sheetFormatPr defaultColWidth="9.140625" defaultRowHeight="15.75" x14ac:dyDescent="0.25"/>
  <cols>
    <col min="1" max="1" width="21.140625" style="171" customWidth="1"/>
    <col min="2" max="2" width="32.7109375" style="171" customWidth="1"/>
    <col min="3" max="3" width="35" style="171" customWidth="1"/>
    <col min="4" max="4" width="37.28515625" style="117" customWidth="1"/>
    <col min="5" max="16384" width="9.140625" style="171"/>
  </cols>
  <sheetData>
    <row r="1" spans="1:4" x14ac:dyDescent="0.25">
      <c r="A1" s="594" t="s">
        <v>1946</v>
      </c>
    </row>
    <row r="2" spans="1:4" ht="15.75" customHeight="1" x14ac:dyDescent="0.25">
      <c r="A2" s="338" t="s">
        <v>3013</v>
      </c>
    </row>
    <row r="4" spans="1:4" ht="42.75" customHeight="1" x14ac:dyDescent="0.25">
      <c r="A4" s="320" t="s">
        <v>1285</v>
      </c>
      <c r="B4" s="320" t="s">
        <v>436</v>
      </c>
      <c r="C4" s="173" t="s">
        <v>1286</v>
      </c>
      <c r="D4" s="334" t="s">
        <v>1287</v>
      </c>
    </row>
    <row r="5" spans="1:4" ht="269.25" customHeight="1" x14ac:dyDescent="0.25">
      <c r="A5" s="184" t="s">
        <v>1288</v>
      </c>
      <c r="B5" s="165" t="s">
        <v>1289</v>
      </c>
      <c r="C5" s="165" t="s">
        <v>1290</v>
      </c>
      <c r="D5" s="2641" t="s">
        <v>1291</v>
      </c>
    </row>
    <row r="6" spans="1:4" ht="231" customHeight="1" x14ac:dyDescent="0.25">
      <c r="A6" s="185" t="s">
        <v>1292</v>
      </c>
      <c r="B6" s="166" t="s">
        <v>1293</v>
      </c>
      <c r="C6" s="165" t="s">
        <v>1294</v>
      </c>
      <c r="D6" s="2642"/>
    </row>
    <row r="7" spans="1:4" ht="30" customHeight="1" x14ac:dyDescent="0.25">
      <c r="A7" s="2541" t="s">
        <v>688</v>
      </c>
      <c r="B7" s="2541"/>
      <c r="C7" s="2541"/>
      <c r="D7" s="2541"/>
    </row>
  </sheetData>
  <mergeCells count="2">
    <mergeCell ref="D5:D6"/>
    <mergeCell ref="A7:D7"/>
  </mergeCells>
  <hyperlinks>
    <hyperlink ref="D5" r:id="rId1" location="List of undertakings requiring an Environmental Impact Assessment"/>
    <hyperlink ref="A1" location="'Table of content'!A1" display="Back to Table of Content"/>
  </hyperlinks>
  <printOptions horizontalCentered="1"/>
  <pageMargins left="0.51" right="0.96" top="0.75" bottom="0.75" header="0.3" footer="0.3"/>
  <pageSetup paperSize="9" scale="80" orientation="landscape"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F11"/>
  <sheetViews>
    <sheetView zoomScaleNormal="100" workbookViewId="0"/>
  </sheetViews>
  <sheetFormatPr defaultColWidth="9.140625" defaultRowHeight="23.25" x14ac:dyDescent="0.35"/>
  <cols>
    <col min="1" max="1" width="28.28515625" style="186" customWidth="1"/>
    <col min="2" max="2" width="14.5703125" style="186" customWidth="1"/>
    <col min="3" max="3" width="73.42578125" style="186" customWidth="1"/>
    <col min="4" max="4" width="22.28515625" style="187" customWidth="1"/>
    <col min="5" max="16384" width="9.140625" style="186"/>
  </cols>
  <sheetData>
    <row r="1" spans="1:6" x14ac:dyDescent="0.35">
      <c r="A1" s="594" t="s">
        <v>1946</v>
      </c>
      <c r="B1" s="171"/>
      <c r="C1" s="171"/>
      <c r="D1" s="207"/>
    </row>
    <row r="2" spans="1:6" ht="23.25" customHeight="1" x14ac:dyDescent="0.35">
      <c r="A2" s="338" t="s">
        <v>3085</v>
      </c>
      <c r="B2" s="171"/>
      <c r="C2" s="171"/>
      <c r="D2" s="207"/>
    </row>
    <row r="3" spans="1:6" ht="31.5" customHeight="1" x14ac:dyDescent="0.35">
      <c r="A3" s="171"/>
      <c r="B3" s="171"/>
      <c r="C3" s="171"/>
      <c r="D3" s="2643" t="s">
        <v>1297</v>
      </c>
      <c r="E3" s="2643"/>
      <c r="F3" s="2643"/>
    </row>
    <row r="4" spans="1:6" ht="31.5" x14ac:dyDescent="0.35">
      <c r="A4" s="173" t="s">
        <v>1295</v>
      </c>
      <c r="B4" s="173" t="s">
        <v>1296</v>
      </c>
      <c r="C4" s="320" t="s">
        <v>436</v>
      </c>
      <c r="D4" s="1537"/>
      <c r="E4" s="628">
        <v>2023</v>
      </c>
      <c r="F4" s="628">
        <v>2024</v>
      </c>
    </row>
    <row r="5" spans="1:6" s="187" customFormat="1" ht="64.5" customHeight="1" x14ac:dyDescent="0.25">
      <c r="A5" s="1463" t="s">
        <v>1298</v>
      </c>
      <c r="B5" s="1462">
        <v>2008</v>
      </c>
      <c r="C5" s="1461" t="s">
        <v>1299</v>
      </c>
      <c r="D5" s="627">
        <v>613.70000000000005</v>
      </c>
      <c r="E5" s="1215">
        <v>244</v>
      </c>
      <c r="F5" s="1721">
        <v>369.7</v>
      </c>
    </row>
    <row r="6" spans="1:6" s="187" customFormat="1" ht="194.25" customHeight="1" x14ac:dyDescent="0.25">
      <c r="A6" s="629" t="s">
        <v>1300</v>
      </c>
      <c r="B6" s="630">
        <v>2008</v>
      </c>
      <c r="C6" s="1461" t="s">
        <v>1301</v>
      </c>
      <c r="D6" s="627">
        <v>1217.0999999999999</v>
      </c>
      <c r="E6" s="627">
        <v>578.70000000000005</v>
      </c>
      <c r="F6" s="1721">
        <v>638.4</v>
      </c>
    </row>
    <row r="7" spans="1:6" ht="124.5" customHeight="1" x14ac:dyDescent="0.35">
      <c r="A7" s="1463" t="s">
        <v>1302</v>
      </c>
      <c r="B7" s="630">
        <v>2013</v>
      </c>
      <c r="C7" s="1461" t="s">
        <v>1303</v>
      </c>
      <c r="D7" s="627">
        <v>59.8</v>
      </c>
      <c r="E7" s="627">
        <v>26.6</v>
      </c>
      <c r="F7" s="1720">
        <v>33.200000000000003</v>
      </c>
    </row>
    <row r="8" spans="1:6" s="187" customFormat="1" ht="66" customHeight="1" x14ac:dyDescent="0.25">
      <c r="A8" s="165" t="s">
        <v>2666</v>
      </c>
      <c r="B8" s="1464">
        <v>2016</v>
      </c>
      <c r="C8" s="1461" t="s">
        <v>1304</v>
      </c>
      <c r="D8" s="1214">
        <v>33.1</v>
      </c>
      <c r="E8" s="627">
        <v>15.7</v>
      </c>
      <c r="F8" s="1721">
        <v>17.399999999999999</v>
      </c>
    </row>
    <row r="9" spans="1:6" ht="66.75" customHeight="1" x14ac:dyDescent="0.35">
      <c r="A9" s="2527" t="s">
        <v>2667</v>
      </c>
      <c r="B9" s="2525">
        <v>2014</v>
      </c>
      <c r="C9" s="1461" t="s">
        <v>2668</v>
      </c>
      <c r="D9" s="1214">
        <v>552.20000000000005</v>
      </c>
      <c r="E9" s="627">
        <v>258.60000000000002</v>
      </c>
      <c r="F9" s="1721">
        <v>293.60000000000002</v>
      </c>
    </row>
    <row r="10" spans="1:6" ht="114" customHeight="1" x14ac:dyDescent="0.35">
      <c r="A10" s="2527"/>
      <c r="B10" s="2525"/>
      <c r="C10" s="1461" t="s">
        <v>2669</v>
      </c>
      <c r="D10" s="627">
        <v>41</v>
      </c>
      <c r="E10" s="627">
        <v>20.8</v>
      </c>
      <c r="F10" s="1721">
        <v>20.2</v>
      </c>
    </row>
    <row r="11" spans="1:6" x14ac:dyDescent="0.35">
      <c r="A11" s="207" t="s">
        <v>2929</v>
      </c>
    </row>
  </sheetData>
  <mergeCells count="3">
    <mergeCell ref="A9:A10"/>
    <mergeCell ref="B9:B10"/>
    <mergeCell ref="D3:F3"/>
  </mergeCells>
  <hyperlinks>
    <hyperlink ref="A1" location="'Table of content'!A1" display="Back to Table of Content"/>
  </hyperlinks>
  <printOptions horizontalCentered="1"/>
  <pageMargins left="0.54" right="0.28000000000000003" top="0.45" bottom="0" header="0.21" footer="0"/>
  <pageSetup paperSize="9" scale="70"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O18"/>
  <sheetViews>
    <sheetView topLeftCell="A10" workbookViewId="0">
      <selection activeCell="A10" sqref="A10"/>
    </sheetView>
  </sheetViews>
  <sheetFormatPr defaultColWidth="9.140625" defaultRowHeight="15.75" x14ac:dyDescent="0.25"/>
  <cols>
    <col min="1" max="1" width="30" style="171" customWidth="1"/>
    <col min="2" max="2" width="12.85546875" style="171" customWidth="1"/>
    <col min="3" max="4" width="11.5703125" style="171" customWidth="1"/>
    <col min="5" max="11" width="10.7109375" style="171" customWidth="1"/>
    <col min="12" max="13" width="13.28515625" style="171" customWidth="1"/>
    <col min="14" max="14" width="15.28515625" style="171" bestFit="1" customWidth="1"/>
    <col min="15" max="15" width="4.28515625" style="171" customWidth="1"/>
    <col min="16" max="16384" width="9.140625" style="171"/>
  </cols>
  <sheetData>
    <row r="1" spans="1:14" ht="21" customHeight="1" x14ac:dyDescent="0.25">
      <c r="A1" s="594" t="s">
        <v>1946</v>
      </c>
    </row>
    <row r="2" spans="1:14" x14ac:dyDescent="0.25">
      <c r="A2" s="1844" t="s">
        <v>3015</v>
      </c>
    </row>
    <row r="3" spans="1:14" x14ac:dyDescent="0.25">
      <c r="N3" s="188" t="s">
        <v>734</v>
      </c>
    </row>
    <row r="4" spans="1:14" ht="37.5" customHeight="1" x14ac:dyDescent="0.25">
      <c r="A4" s="2645" t="s">
        <v>432</v>
      </c>
      <c r="B4" s="2586">
        <v>2024</v>
      </c>
      <c r="C4" s="2587"/>
      <c r="D4" s="2587"/>
      <c r="E4" s="2587"/>
      <c r="F4" s="2587"/>
      <c r="G4" s="2587"/>
      <c r="H4" s="2587"/>
      <c r="I4" s="2587"/>
      <c r="J4" s="2587"/>
      <c r="K4" s="2587"/>
      <c r="L4" s="2587"/>
      <c r="M4" s="2587"/>
      <c r="N4" s="2588"/>
    </row>
    <row r="5" spans="1:14" ht="37.5" customHeight="1" x14ac:dyDescent="0.25">
      <c r="A5" s="2646"/>
      <c r="B5" s="320" t="s">
        <v>1305</v>
      </c>
      <c r="C5" s="320" t="s">
        <v>48</v>
      </c>
      <c r="D5" s="320" t="s">
        <v>49</v>
      </c>
      <c r="E5" s="320" t="s">
        <v>50</v>
      </c>
      <c r="F5" s="320" t="s">
        <v>51</v>
      </c>
      <c r="G5" s="320" t="s">
        <v>52</v>
      </c>
      <c r="H5" s="320" t="s">
        <v>53</v>
      </c>
      <c r="I5" s="320" t="s">
        <v>54</v>
      </c>
      <c r="J5" s="320" t="s">
        <v>55</v>
      </c>
      <c r="K5" s="320" t="s">
        <v>56</v>
      </c>
      <c r="L5" s="320" t="s">
        <v>57</v>
      </c>
      <c r="M5" s="320" t="s">
        <v>58</v>
      </c>
      <c r="N5" s="320" t="s">
        <v>7</v>
      </c>
    </row>
    <row r="6" spans="1:14" ht="37.5" customHeight="1" x14ac:dyDescent="0.25">
      <c r="A6" s="229" t="s">
        <v>1306</v>
      </c>
      <c r="B6" s="756">
        <v>66.17</v>
      </c>
      <c r="C6" s="756">
        <v>58.82</v>
      </c>
      <c r="D6" s="756">
        <v>106.58</v>
      </c>
      <c r="E6" s="756">
        <v>101.47</v>
      </c>
      <c r="F6" s="756">
        <v>83.68</v>
      </c>
      <c r="G6" s="756">
        <v>63.3</v>
      </c>
      <c r="H6" s="756">
        <v>84.52</v>
      </c>
      <c r="I6" s="756">
        <v>121.04</v>
      </c>
      <c r="J6" s="756">
        <v>62.1</v>
      </c>
      <c r="K6" s="756">
        <v>79.430000000000007</v>
      </c>
      <c r="L6" s="756">
        <v>84.22</v>
      </c>
      <c r="M6" s="756">
        <v>101.82</v>
      </c>
      <c r="N6" s="756">
        <v>1013.15</v>
      </c>
    </row>
    <row r="7" spans="1:14" ht="37.5" customHeight="1" x14ac:dyDescent="0.25">
      <c r="A7" s="284" t="s">
        <v>1307</v>
      </c>
      <c r="B7" s="756">
        <v>44.72</v>
      </c>
      <c r="C7" s="756">
        <v>44.03</v>
      </c>
      <c r="D7" s="756">
        <v>74.072000000000003</v>
      </c>
      <c r="E7" s="756">
        <v>77.959999999999994</v>
      </c>
      <c r="F7" s="756">
        <v>37.619999999999997</v>
      </c>
      <c r="G7" s="756">
        <v>29.788</v>
      </c>
      <c r="H7" s="756">
        <v>7</v>
      </c>
      <c r="I7" s="756">
        <v>38.840000000000003</v>
      </c>
      <c r="J7" s="756">
        <v>171.45500000000001</v>
      </c>
      <c r="K7" s="756">
        <v>49.71</v>
      </c>
      <c r="L7" s="756">
        <v>10.86</v>
      </c>
      <c r="M7" s="756">
        <v>81.231999999999999</v>
      </c>
      <c r="N7" s="756">
        <v>667.3</v>
      </c>
    </row>
    <row r="8" spans="1:14" ht="35.25" customHeight="1" x14ac:dyDescent="0.25">
      <c r="A8" s="320" t="s">
        <v>7</v>
      </c>
      <c r="B8" s="1516">
        <v>110.9</v>
      </c>
      <c r="C8" s="1516">
        <v>102.9</v>
      </c>
      <c r="D8" s="1516">
        <v>180.7</v>
      </c>
      <c r="E8" s="1516">
        <v>179.4</v>
      </c>
      <c r="F8" s="1516">
        <v>121.3</v>
      </c>
      <c r="G8" s="1516">
        <v>93.1</v>
      </c>
      <c r="H8" s="1516">
        <v>91.5</v>
      </c>
      <c r="I8" s="1516">
        <v>159.9</v>
      </c>
      <c r="J8" s="1516">
        <v>233.6</v>
      </c>
      <c r="K8" s="1516">
        <v>129.1</v>
      </c>
      <c r="L8" s="1516">
        <v>95.1</v>
      </c>
      <c r="M8" s="1516">
        <v>183.1</v>
      </c>
      <c r="N8" s="1516">
        <v>1680.5</v>
      </c>
    </row>
    <row r="9" spans="1:14" ht="38.25" customHeight="1" x14ac:dyDescent="0.25">
      <c r="A9" s="2541" t="s">
        <v>688</v>
      </c>
      <c r="B9" s="2541"/>
      <c r="C9" s="2541"/>
      <c r="D9" s="2541"/>
      <c r="E9" s="2541"/>
      <c r="F9" s="2541"/>
      <c r="G9" s="2541"/>
      <c r="H9" s="2541"/>
      <c r="I9" s="2541"/>
      <c r="J9" s="2541"/>
      <c r="K9" s="2541"/>
      <c r="L9" s="2541"/>
      <c r="M9" s="2541"/>
      <c r="N9" s="2541"/>
    </row>
    <row r="10" spans="1:14" ht="21" customHeight="1" x14ac:dyDescent="0.25">
      <c r="A10" s="594" t="s">
        <v>1946</v>
      </c>
    </row>
    <row r="11" spans="1:14" ht="27.75" customHeight="1" x14ac:dyDescent="0.25">
      <c r="A11" s="338" t="s">
        <v>3016</v>
      </c>
    </row>
    <row r="12" spans="1:14" ht="15.75" customHeight="1" x14ac:dyDescent="0.25">
      <c r="N12" s="188" t="s">
        <v>734</v>
      </c>
    </row>
    <row r="13" spans="1:14" ht="27" customHeight="1" x14ac:dyDescent="0.25">
      <c r="A13" s="2304" t="s">
        <v>1308</v>
      </c>
      <c r="B13" s="2589">
        <v>2024</v>
      </c>
      <c r="C13" s="2589"/>
      <c r="D13" s="2589"/>
      <c r="E13" s="2589"/>
      <c r="F13" s="2589"/>
      <c r="G13" s="2589"/>
      <c r="H13" s="2589"/>
      <c r="I13" s="2589"/>
      <c r="J13" s="2589"/>
      <c r="K13" s="2589"/>
      <c r="L13" s="2589"/>
      <c r="M13" s="2589"/>
      <c r="N13" s="2589"/>
    </row>
    <row r="14" spans="1:14" ht="30.75" customHeight="1" x14ac:dyDescent="0.25">
      <c r="A14" s="2304"/>
      <c r="B14" s="320" t="s">
        <v>1305</v>
      </c>
      <c r="C14" s="320" t="s">
        <v>48</v>
      </c>
      <c r="D14" s="320" t="s">
        <v>49</v>
      </c>
      <c r="E14" s="320" t="s">
        <v>50</v>
      </c>
      <c r="F14" s="320" t="s">
        <v>51</v>
      </c>
      <c r="G14" s="320" t="s">
        <v>52</v>
      </c>
      <c r="H14" s="320" t="s">
        <v>53</v>
      </c>
      <c r="I14" s="320" t="s">
        <v>54</v>
      </c>
      <c r="J14" s="320" t="s">
        <v>55</v>
      </c>
      <c r="K14" s="320" t="s">
        <v>56</v>
      </c>
      <c r="L14" s="320" t="s">
        <v>57</v>
      </c>
      <c r="M14" s="320" t="s">
        <v>58</v>
      </c>
      <c r="N14" s="320" t="s">
        <v>7</v>
      </c>
    </row>
    <row r="15" spans="1:14" ht="36" customHeight="1" x14ac:dyDescent="0.25">
      <c r="A15" s="285" t="s">
        <v>1309</v>
      </c>
      <c r="B15" s="2002">
        <v>6088.8159999999998</v>
      </c>
      <c r="C15" s="2002">
        <v>5832.0969999999998</v>
      </c>
      <c r="D15" s="2002">
        <v>6040.9260000000004</v>
      </c>
      <c r="E15" s="2002">
        <v>11957.312</v>
      </c>
      <c r="F15" s="2002">
        <v>5124.759</v>
      </c>
      <c r="G15" s="2002">
        <v>9122.6589999999997</v>
      </c>
      <c r="H15" s="2002">
        <v>308.27999999999997</v>
      </c>
      <c r="I15" s="2002">
        <v>4953.7730000000001</v>
      </c>
      <c r="J15" s="2002">
        <v>4478.4089999999997</v>
      </c>
      <c r="K15" s="2002">
        <v>4497.0919999999996</v>
      </c>
      <c r="L15" s="2002">
        <v>5397.0249999999996</v>
      </c>
      <c r="M15" s="2002">
        <v>6916.9960000000001</v>
      </c>
      <c r="N15" s="2002">
        <v>70718.144</v>
      </c>
    </row>
    <row r="16" spans="1:14" ht="36" customHeight="1" x14ac:dyDescent="0.25">
      <c r="A16" s="285" t="s">
        <v>1310</v>
      </c>
      <c r="B16" s="2002">
        <v>9989.8989999999994</v>
      </c>
      <c r="C16" s="2002">
        <v>5353.7039999999997</v>
      </c>
      <c r="D16" s="2002">
        <v>6593.73</v>
      </c>
      <c r="E16" s="2002">
        <v>13827.144</v>
      </c>
      <c r="F16" s="2002">
        <v>6329.5529999999999</v>
      </c>
      <c r="G16" s="2002">
        <v>11290.487999999999</v>
      </c>
      <c r="H16" s="2002">
        <v>0</v>
      </c>
      <c r="I16" s="2002">
        <v>6273.8980000000001</v>
      </c>
      <c r="J16" s="2002">
        <v>6330.33</v>
      </c>
      <c r="K16" s="2002">
        <v>5813.058</v>
      </c>
      <c r="L16" s="2002">
        <v>6813.7830000000004</v>
      </c>
      <c r="M16" s="2002">
        <v>8211.7980000000007</v>
      </c>
      <c r="N16" s="2002">
        <v>86827.384999999995</v>
      </c>
    </row>
    <row r="17" spans="1:15" ht="33.75" customHeight="1" x14ac:dyDescent="0.25">
      <c r="A17" s="286" t="s">
        <v>7</v>
      </c>
      <c r="B17" s="2003">
        <v>16078.715</v>
      </c>
      <c r="C17" s="2003">
        <v>11185.800999999999</v>
      </c>
      <c r="D17" s="2003">
        <v>12634.656000000001</v>
      </c>
      <c r="E17" s="2003">
        <v>25784.455999999998</v>
      </c>
      <c r="F17" s="2003">
        <v>11454.312</v>
      </c>
      <c r="G17" s="2003">
        <v>20413.147000000001</v>
      </c>
      <c r="H17" s="2003">
        <v>308.27999999999997</v>
      </c>
      <c r="I17" s="2003">
        <v>11227.671</v>
      </c>
      <c r="J17" s="2003">
        <v>10808.739</v>
      </c>
      <c r="K17" s="2003">
        <v>10310.15</v>
      </c>
      <c r="L17" s="2003">
        <v>12210.808000000001</v>
      </c>
      <c r="M17" s="2003">
        <v>15128.794</v>
      </c>
      <c r="N17" s="2004">
        <v>157545.52900000001</v>
      </c>
      <c r="O17" s="872"/>
    </row>
    <row r="18" spans="1:15" ht="20.25" customHeight="1" x14ac:dyDescent="0.25">
      <c r="A18" s="2644" t="s">
        <v>688</v>
      </c>
      <c r="B18" s="2644"/>
      <c r="C18" s="2644"/>
      <c r="D18" s="2644"/>
      <c r="E18" s="2644"/>
      <c r="F18" s="2644"/>
      <c r="G18" s="2644"/>
      <c r="H18" s="2644"/>
      <c r="I18" s="2644"/>
      <c r="J18" s="2644"/>
      <c r="K18" s="2644"/>
      <c r="L18" s="2644"/>
      <c r="M18" s="2644"/>
      <c r="N18" s="2644"/>
    </row>
  </sheetData>
  <mergeCells count="6">
    <mergeCell ref="A18:N18"/>
    <mergeCell ref="A4:A5"/>
    <mergeCell ref="B4:N4"/>
    <mergeCell ref="A9:N9"/>
    <mergeCell ref="A13:A14"/>
    <mergeCell ref="B13:N13"/>
  </mergeCells>
  <hyperlinks>
    <hyperlink ref="A1" location="'Table of content'!A1" display="Back to Table of Content"/>
    <hyperlink ref="A10" location="'Table of content'!A1" display="Back to Table of Content"/>
  </hyperlinks>
  <printOptions horizontalCentered="1"/>
  <pageMargins left="0.38" right="0.17" top="0.5" bottom="0.49" header="0.3" footer="0.3"/>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D815C48-D809-433E-8E86-D81F1E858CA1}">
  <ds:schemaRefs>
    <ds:schemaRef ds:uri="http://schemas.microsoft.com/sharepoint/v3/contenttype/forms"/>
  </ds:schemaRefs>
</ds:datastoreItem>
</file>

<file path=customXml/itemProps2.xml><?xml version="1.0" encoding="utf-8"?>
<ds:datastoreItem xmlns:ds="http://schemas.openxmlformats.org/officeDocument/2006/customXml" ds:itemID="{4651CB77-96E2-4DBC-A7C3-3951E982C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2D3AD0-52D4-49A2-B19D-2069BC928DB4}">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129</vt:i4>
      </vt:variant>
      <vt:variant>
        <vt:lpstr>Named Ranges</vt:lpstr>
      </vt:variant>
      <vt:variant>
        <vt:i4>18</vt:i4>
      </vt:variant>
    </vt:vector>
  </HeadingPairs>
  <TitlesOfParts>
    <vt:vector size="147" baseType="lpstr">
      <vt:lpstr>Introduction</vt:lpstr>
      <vt:lpstr>Table of content</vt:lpstr>
      <vt:lpstr>Symbols and abbreviations</vt:lpstr>
      <vt:lpstr>Concepts and definition</vt:lpstr>
      <vt:lpstr>Figure 1</vt:lpstr>
      <vt:lpstr>Figure 2</vt:lpstr>
      <vt:lpstr>Figure 3</vt:lpstr>
      <vt:lpstr>Figure 4</vt:lpstr>
      <vt:lpstr>Figure 5</vt:lpstr>
      <vt:lpstr>Figure 6</vt:lpstr>
      <vt:lpstr>Figure 7</vt:lpstr>
      <vt:lpstr>Figure 8</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Tables 14,15,16,17</vt:lpstr>
      <vt:lpstr>Table 18</vt:lpstr>
      <vt:lpstr>Table 19</vt:lpstr>
      <vt:lpstr>Table 20</vt:lpstr>
      <vt:lpstr>Table 21</vt:lpstr>
      <vt:lpstr>Table 22</vt:lpstr>
      <vt:lpstr>Table 23,Table 24</vt:lpstr>
      <vt:lpstr>Table 25</vt:lpstr>
      <vt:lpstr>Table 26a</vt:lpstr>
      <vt:lpstr>Table26b</vt:lpstr>
      <vt:lpstr>Table 26c</vt:lpstr>
      <vt:lpstr>Table 26d</vt:lpstr>
      <vt:lpstr>Table 26e</vt:lpstr>
      <vt:lpstr>Table 27</vt:lpstr>
      <vt:lpstr>Table 28</vt:lpstr>
      <vt:lpstr>Table 29</vt:lpstr>
      <vt:lpstr>Table 30</vt:lpstr>
      <vt:lpstr>Table 31 </vt:lpstr>
      <vt:lpstr>Table 32</vt:lpstr>
      <vt:lpstr>Table 33</vt:lpstr>
      <vt:lpstr>Table 34</vt:lpstr>
      <vt:lpstr>Table 35</vt:lpstr>
      <vt:lpstr>Table 36</vt:lpstr>
      <vt:lpstr>Table 37,Table 38</vt:lpstr>
      <vt:lpstr>Table 39</vt:lpstr>
      <vt:lpstr>Table 40,Table 41</vt:lpstr>
      <vt:lpstr>Table 42</vt:lpstr>
      <vt:lpstr>Table 43,Table 44</vt:lpstr>
      <vt:lpstr>Tables 45, 46, 47</vt:lpstr>
      <vt:lpstr>Table 48</vt:lpstr>
      <vt:lpstr>Table 49</vt:lpstr>
      <vt:lpstr>Table 50</vt:lpstr>
      <vt:lpstr>Table 51</vt:lpstr>
      <vt:lpstr>Table 52</vt:lpstr>
      <vt:lpstr>Table 53</vt:lpstr>
      <vt:lpstr>Table 54</vt:lpstr>
      <vt:lpstr>Table 55, Table 56</vt:lpstr>
      <vt:lpstr>Table 57</vt:lpstr>
      <vt:lpstr>Table 58</vt:lpstr>
      <vt:lpstr>Table 59</vt:lpstr>
      <vt:lpstr>Table 60 </vt:lpstr>
      <vt:lpstr>Table 61</vt:lpstr>
      <vt:lpstr>Table 62, Table 63</vt:lpstr>
      <vt:lpstr>Table 64</vt:lpstr>
      <vt:lpstr>Table 65</vt:lpstr>
      <vt:lpstr>Table 66, Table 67</vt:lpstr>
      <vt:lpstr>Table 68</vt:lpstr>
      <vt:lpstr>Table 69</vt:lpstr>
      <vt:lpstr>Table 70</vt:lpstr>
      <vt:lpstr>Table 71, 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 Table  86</vt:lpstr>
      <vt:lpstr>Table 87</vt:lpstr>
      <vt:lpstr>Table 88</vt:lpstr>
      <vt:lpstr>Table 89</vt:lpstr>
      <vt:lpstr>Tables 90, 91, 92</vt:lpstr>
      <vt:lpstr>Table 93 Table 94</vt:lpstr>
      <vt:lpstr>Table 95</vt:lpstr>
      <vt:lpstr>Table 96</vt:lpstr>
      <vt:lpstr>Table  97</vt:lpstr>
      <vt:lpstr>Table  98</vt:lpstr>
      <vt:lpstr>Table  99</vt:lpstr>
      <vt:lpstr>Table 100, Table 101</vt:lpstr>
      <vt:lpstr>Table  102</vt:lpstr>
      <vt:lpstr>Table  103</vt:lpstr>
      <vt:lpstr>Table  104</vt:lpstr>
      <vt:lpstr>Table 105 , Table 106</vt:lpstr>
      <vt:lpstr>Table 107</vt:lpstr>
      <vt:lpstr>Table  108</vt:lpstr>
      <vt:lpstr>Table  109</vt:lpstr>
      <vt:lpstr>Table  110</vt:lpstr>
      <vt:lpstr>Table  111, Table  112</vt:lpstr>
      <vt:lpstr>Table  113</vt:lpstr>
      <vt:lpstr>Table  114</vt:lpstr>
      <vt:lpstr>Table  115</vt:lpstr>
      <vt:lpstr>Table 116, Table 117</vt:lpstr>
      <vt:lpstr>Table 118, Table 119</vt:lpstr>
      <vt:lpstr>Table 120, Table 121</vt:lpstr>
      <vt:lpstr>Table 122, Table  123</vt:lpstr>
      <vt:lpstr>Table  124, Table  125</vt:lpstr>
      <vt:lpstr>Table  126</vt:lpstr>
      <vt:lpstr>Table 127, Table 128</vt:lpstr>
      <vt:lpstr>Table 129</vt:lpstr>
      <vt:lpstr>Table 130</vt:lpstr>
      <vt:lpstr>Table 131, Table 132</vt:lpstr>
      <vt:lpstr>Tables 133, 134, 135</vt:lpstr>
      <vt:lpstr>Tables 136, 137, 138</vt:lpstr>
      <vt:lpstr>Tables 139, 140, 141</vt:lpstr>
      <vt:lpstr>Table 142, Table 143</vt:lpstr>
      <vt:lpstr>Table 144, Table 145</vt:lpstr>
      <vt:lpstr>Table 146</vt:lpstr>
      <vt:lpstr>Table 147</vt:lpstr>
      <vt:lpstr>Table 148</vt:lpstr>
      <vt:lpstr>'Table 116, Table 117'!_Toc278964752</vt:lpstr>
      <vt:lpstr>'Table 118, Table 119'!_Toc278964797</vt:lpstr>
      <vt:lpstr>'Table 120, Table 121'!_Toc278964798</vt:lpstr>
      <vt:lpstr>'Table  126'!_Toc278964825</vt:lpstr>
      <vt:lpstr>'Table  126'!_Toc278964826</vt:lpstr>
      <vt:lpstr>'Table 120, Table 121'!_Toc309848674</vt:lpstr>
      <vt:lpstr>'Table  78'!Print_Area</vt:lpstr>
      <vt:lpstr>'Table  80'!Print_Area</vt:lpstr>
      <vt:lpstr>'Table  81'!Print_Area</vt:lpstr>
      <vt:lpstr>'Table  82'!Print_Area</vt:lpstr>
      <vt:lpstr>'Table 79'!Print_Area</vt:lpstr>
      <vt:lpstr>'Table  102'!Print_Titles</vt:lpstr>
      <vt:lpstr>'Table  110'!Print_Titles</vt:lpstr>
      <vt:lpstr>'Table  78'!Print_Titles</vt:lpstr>
      <vt:lpstr>'Table  80'!Print_Titles</vt:lpstr>
      <vt:lpstr>'Table  81'!Print_Titles</vt:lpstr>
      <vt:lpstr>'Table  82'!Print_Titles</vt:lpstr>
      <vt:lpstr>'Table 79'!Print_Titles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2024-10-01T07:03:56Z</cp:lastPrinted>
  <dcterms:created xsi:type="dcterms:W3CDTF">2014-09-19T07:32:09Z</dcterms:created>
  <dcterms:modified xsi:type="dcterms:W3CDTF">2025-12-30T08:28:59Z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0x0101002493FC4C48176D4BA39FB2B3A58FDD54</vt:lpwstr>
  </property>
</Properties>
</file>