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2.1-2.3" sheetId="1" r:id="rId1"/>
  </sheets>
  <definedNames/>
  <calcPr fullCalcOnLoad="1"/>
</workbook>
</file>

<file path=xl/sharedStrings.xml><?xml version="1.0" encoding="utf-8"?>
<sst xmlns="http://schemas.openxmlformats.org/spreadsheetml/2006/main" count="107" uniqueCount="55">
  <si>
    <t>Annex 2</t>
  </si>
  <si>
    <t>Industry group</t>
  </si>
  <si>
    <t>Other enterprises</t>
  </si>
  <si>
    <t xml:space="preserve">Total </t>
  </si>
  <si>
    <t xml:space="preserve">Manufacturing 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</si>
  <si>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</si>
  <si>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</si>
  <si>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</si>
  <si>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 and motorcycles</t>
  </si>
  <si>
    <t xml:space="preserve">Transportation and storage 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</si>
  <si>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</si>
  <si>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</si>
  <si>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</si>
  <si>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</si>
  <si>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</si>
  <si>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</si>
  <si>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</si>
  <si>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</si>
  <si>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</si>
  <si>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Total</t>
  </si>
  <si>
    <t>of which : Household employees</t>
  </si>
  <si>
    <t>of which : Ownership of dwellings</t>
  </si>
  <si>
    <t xml:space="preserve">   …</t>
  </si>
  <si>
    <t xml:space="preserve">     …</t>
  </si>
  <si>
    <t xml:space="preserve">  …</t>
  </si>
  <si>
    <r>
      <rPr>
        <b/>
        <vertAlign val="superscript"/>
        <sz val="9"/>
        <color indexed="8"/>
        <rFont val="Calibri"/>
        <family val="2"/>
      </rPr>
      <t>1</t>
    </r>
    <r>
      <rPr>
        <b/>
        <sz val="9"/>
        <color indexed="8"/>
        <rFont val="Calibri"/>
        <family val="2"/>
      </rPr>
      <t xml:space="preserve"> Refer to Annex 1 for classification criteria</t>
    </r>
  </si>
  <si>
    <r>
      <rPr>
        <b/>
        <vertAlign val="superscript"/>
        <sz val="9"/>
        <color indexed="8"/>
        <rFont val="Calibri"/>
        <family val="2"/>
      </rPr>
      <t>3</t>
    </r>
    <r>
      <rPr>
        <b/>
        <sz val="9"/>
        <color indexed="8"/>
        <rFont val="Calibri"/>
        <family val="2"/>
      </rPr>
      <t xml:space="preserve"> Number of micro and small establishments not available</t>
    </r>
  </si>
  <si>
    <t>Other service activities</t>
  </si>
  <si>
    <t>Water supply, sewerage, waste management and remediation activities</t>
  </si>
  <si>
    <t xml:space="preserve">Pubic administration and defence; compulsory social security </t>
  </si>
  <si>
    <r>
      <rPr>
        <b/>
        <vertAlign val="superscript"/>
        <sz val="9"/>
        <color indexed="8"/>
        <rFont val="Calibri"/>
        <family val="2"/>
      </rPr>
      <t>2</t>
    </r>
    <r>
      <rPr>
        <b/>
        <sz val="9"/>
        <color indexed="8"/>
        <rFont val="Calibri"/>
        <family val="2"/>
      </rPr>
      <t xml:space="preserve"> Estimates are based on the results of the 2014 Census of Agriculture and additional data from administrative sources</t>
    </r>
  </si>
  <si>
    <t>Rs Million</t>
  </si>
  <si>
    <r>
      <t xml:space="preserve">Agriculture, forestry and fishing </t>
    </r>
    <r>
      <rPr>
        <vertAlign val="super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</t>
    </r>
  </si>
  <si>
    <r>
      <t xml:space="preserve">Mining and quarrying </t>
    </r>
    <r>
      <rPr>
        <vertAlign val="superscript"/>
        <sz val="11"/>
        <color indexed="8"/>
        <rFont val="Calibri"/>
        <family val="2"/>
      </rPr>
      <t>1</t>
    </r>
  </si>
  <si>
    <r>
      <t xml:space="preserve">Other service activities 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</t>
    </r>
  </si>
  <si>
    <r>
      <rPr>
        <b/>
        <vertAlign val="superscript"/>
        <sz val="9"/>
        <color indexed="8"/>
        <rFont val="Calibri"/>
        <family val="2"/>
      </rPr>
      <t>1</t>
    </r>
    <r>
      <rPr>
        <b/>
        <sz val="9"/>
        <color indexed="8"/>
        <rFont val="Calibri"/>
        <family val="2"/>
      </rPr>
      <t xml:space="preserve"> Employment in  micro enterprises for 'Agriculture, forestry and fishing' and 'Mining and quarrying' included in small enterprises (separate estimates are not available) </t>
    </r>
  </si>
  <si>
    <r>
      <t xml:space="preserve">Agriculture, forestry and fishing </t>
    </r>
    <r>
      <rPr>
        <vertAlign val="superscript"/>
        <sz val="11"/>
        <color indexed="8"/>
        <rFont val="Calibri"/>
        <family val="2"/>
      </rPr>
      <t>1</t>
    </r>
  </si>
  <si>
    <r>
      <t>Agriculture, forestry and fishing</t>
    </r>
    <r>
      <rPr>
        <vertAlign val="superscript"/>
        <sz val="11"/>
        <rFont val="Calibri"/>
        <family val="2"/>
      </rPr>
      <t xml:space="preserve"> 2</t>
    </r>
  </si>
  <si>
    <r>
      <t xml:space="preserve">Mining and quarrying </t>
    </r>
    <r>
      <rPr>
        <vertAlign val="superscript"/>
        <sz val="11"/>
        <color indexed="8"/>
        <rFont val="Calibri"/>
        <family val="2"/>
      </rPr>
      <t>3</t>
    </r>
  </si>
  <si>
    <r>
      <rPr>
        <b/>
        <vertAlign val="superscript"/>
        <sz val="9"/>
        <color indexed="8"/>
        <rFont val="Calibri"/>
        <family val="2"/>
      </rPr>
      <t>2</t>
    </r>
    <r>
      <rPr>
        <b/>
        <sz val="9"/>
        <color indexed="8"/>
        <rFont val="Calibri"/>
        <family val="2"/>
      </rPr>
      <t xml:space="preserve"> Persons employed by households have been included in other enterprises under 'other service activities' </t>
    </r>
  </si>
  <si>
    <t>Source: Census of Economic Activities (CEA) and Continuous Multi-Purpose Household Survey (CMPHS) conducted by Statistics Mauritius</t>
  </si>
  <si>
    <r>
      <t xml:space="preserve">Other service activities 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</t>
    </r>
  </si>
  <si>
    <r>
      <t xml:space="preserve">Real estate activities </t>
    </r>
    <r>
      <rPr>
        <vertAlign val="superscript"/>
        <sz val="11"/>
        <color indexed="8"/>
        <rFont val="Calibri"/>
        <family val="2"/>
      </rPr>
      <t>2</t>
    </r>
  </si>
  <si>
    <t xml:space="preserve">Source: Census of Economic Activities (CEA) carried out every five years by Statistics Mauritius </t>
  </si>
  <si>
    <r>
      <t>Table 2.1 - Estimated number of establishments by size</t>
    </r>
    <r>
      <rPr>
        <b/>
        <vertAlign val="superscript"/>
        <sz val="12"/>
        <color indexed="8"/>
        <rFont val="Calibri"/>
        <family val="2"/>
      </rPr>
      <t xml:space="preserve"> 1</t>
    </r>
    <r>
      <rPr>
        <b/>
        <sz val="12"/>
        <color indexed="8"/>
        <rFont val="Calibri"/>
        <family val="2"/>
      </rPr>
      <t xml:space="preserve"> and industry group</t>
    </r>
    <r>
      <rPr>
        <b/>
        <vertAlign val="superscript"/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 xml:space="preserve">- 2013 </t>
    </r>
  </si>
  <si>
    <t xml:space="preserve">Micro </t>
  </si>
  <si>
    <t xml:space="preserve">Small </t>
  </si>
  <si>
    <t>Medium</t>
  </si>
  <si>
    <t>SMEs</t>
  </si>
  <si>
    <t>Total SMEs</t>
  </si>
  <si>
    <t>Table 2.2 - Employment by size of enterprises and industry group, 2013</t>
  </si>
  <si>
    <t>Table 2.3 -  Value added by  size of enterprises and industry group, 2013</t>
  </si>
  <si>
    <r>
      <rPr>
        <b/>
        <vertAlign val="superscript"/>
        <sz val="8"/>
        <color indexed="8"/>
        <rFont val="Calibri"/>
        <family val="2"/>
      </rPr>
      <t>1</t>
    </r>
    <r>
      <rPr>
        <b/>
        <sz val="8"/>
        <color indexed="8"/>
        <rFont val="Calibri"/>
        <family val="2"/>
      </rPr>
      <t xml:space="preserve"> Value added of micro enterprises for 'Agriculture, forestry and fishing' and 'Mining and quarrying' included in small enterprises (separate estimates are not available) </t>
    </r>
  </si>
  <si>
    <r>
      <rPr>
        <b/>
        <vertAlign val="superscript"/>
        <sz val="8"/>
        <color indexed="8"/>
        <rFont val="Calibri"/>
        <family val="2"/>
      </rPr>
      <t>2</t>
    </r>
    <r>
      <rPr>
        <b/>
        <sz val="8"/>
        <color indexed="8"/>
        <rFont val="Calibri"/>
        <family val="2"/>
      </rPr>
      <t xml:space="preserve">  Value added of the subsector 'Owner occupied dwellings' in 'Real estate activities' has been included in other enterprises </t>
    </r>
  </si>
  <si>
    <r>
      <rPr>
        <b/>
        <vertAlign val="superscript"/>
        <sz val="8"/>
        <color indexed="8"/>
        <rFont val="Calibri"/>
        <family val="2"/>
      </rPr>
      <t>3</t>
    </r>
    <r>
      <rPr>
        <b/>
        <sz val="8"/>
        <color indexed="8"/>
        <rFont val="Calibri"/>
        <family val="2"/>
      </rPr>
      <t xml:space="preserve"> Value added generated by households as employers of domestic personnel has been included in other enterprises under 'Other service activities' </t>
    </r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</si>
</sst>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0"/>
      <name val="Times New Roman"/>
      <family val="1"/>
    </font>
    <font>
      <i/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vertAlign val="superscript"/>
      <sz val="9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11"/>
      <name val="Calibri"/>
      <family val="2"/>
    </font>
    <font>
      <i/>
      <sz val="11"/>
      <name val="Calibri"/>
      <family val="2"/>
    </font>
    <font>
      <b/>
      <sz val="8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Fill="1" applyAlignment="1">
      <alignment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3" fontId="3" fillId="0" borderId="11" xfId="0" applyNumberFormat="1" applyFont="1" applyFill="1" applyBorder="1" applyAlignment="1">
      <alignment/>
    </xf>
    <xf numFmtId="0" fontId="3" fillId="0" borderId="11" xfId="55" applyFont="1" applyBorder="1" applyAlignment="1" applyProtection="1">
      <alignment wrapText="1"/>
      <protection locked="0"/>
    </xf>
    <xf numFmtId="164" fontId="3" fillId="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3" fontId="0" fillId="0" borderId="11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 wrapText="1"/>
    </xf>
    <xf numFmtId="0" fontId="0" fillId="0" borderId="11" xfId="0" applyFill="1" applyBorder="1" applyAlignment="1">
      <alignment horizontal="left" vertical="top" wrapText="1"/>
    </xf>
    <xf numFmtId="0" fontId="52" fillId="0" borderId="12" xfId="0" applyFont="1" applyFill="1" applyBorder="1" applyAlignment="1">
      <alignment wrapText="1"/>
    </xf>
    <xf numFmtId="3" fontId="51" fillId="0" borderId="1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wrapText="1"/>
    </xf>
    <xf numFmtId="0" fontId="52" fillId="0" borderId="11" xfId="0" applyFont="1" applyFill="1" applyBorder="1" applyAlignment="1">
      <alignment wrapText="1"/>
    </xf>
    <xf numFmtId="0" fontId="0" fillId="0" borderId="0" xfId="0" applyFill="1" applyAlignment="1">
      <alignment vertical="center"/>
    </xf>
    <xf numFmtId="0" fontId="51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vertical="center"/>
    </xf>
    <xf numFmtId="3" fontId="51" fillId="0" borderId="0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horizontal="center"/>
    </xf>
    <xf numFmtId="0" fontId="51" fillId="0" borderId="13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53" fillId="0" borderId="0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top" wrapText="1"/>
    </xf>
    <xf numFmtId="3" fontId="49" fillId="0" borderId="10" xfId="0" applyNumberFormat="1" applyFont="1" applyFill="1" applyBorder="1" applyAlignment="1">
      <alignment vertical="center"/>
    </xf>
    <xf numFmtId="0" fontId="3" fillId="0" borderId="11" xfId="57" applyFont="1" applyFill="1" applyBorder="1" applyAlignment="1">
      <alignment horizontal="left" wrapText="1"/>
      <protection/>
    </xf>
    <xf numFmtId="0" fontId="0" fillId="0" borderId="13" xfId="0" applyFont="1" applyFill="1" applyBorder="1" applyAlignment="1">
      <alignment horizontal="left" wrapText="1"/>
    </xf>
    <xf numFmtId="3" fontId="0" fillId="0" borderId="11" xfId="0" applyNumberFormat="1" applyFont="1" applyFill="1" applyBorder="1" applyAlignment="1">
      <alignment wrapText="1"/>
    </xf>
    <xf numFmtId="0" fontId="49" fillId="0" borderId="13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3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3" fontId="12" fillId="0" borderId="12" xfId="0" applyNumberFormat="1" applyFont="1" applyFill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3" fontId="54" fillId="0" borderId="0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wrapText="1"/>
    </xf>
    <xf numFmtId="164" fontId="3" fillId="0" borderId="13" xfId="0" applyNumberFormat="1" applyFont="1" applyFill="1" applyBorder="1" applyAlignment="1">
      <alignment/>
    </xf>
    <xf numFmtId="3" fontId="49" fillId="0" borderId="14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3" fontId="52" fillId="0" borderId="11" xfId="0" applyNumberFormat="1" applyFont="1" applyFill="1" applyBorder="1" applyAlignment="1">
      <alignment horizontal="right"/>
    </xf>
    <xf numFmtId="164" fontId="16" fillId="0" borderId="11" xfId="0" applyNumberFormat="1" applyFont="1" applyFill="1" applyBorder="1" applyAlignment="1">
      <alignment/>
    </xf>
    <xf numFmtId="3" fontId="52" fillId="0" borderId="11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0" fontId="56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vertical="center" wrapText="1"/>
    </xf>
    <xf numFmtId="0" fontId="54" fillId="0" borderId="17" xfId="0" applyFont="1" applyFill="1" applyBorder="1" applyAlignment="1">
      <alignment horizontal="justify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1" fillId="0" borderId="16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justify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/>
    </xf>
    <xf numFmtId="0" fontId="51" fillId="0" borderId="0" xfId="0" applyFont="1" applyFill="1" applyBorder="1" applyAlignment="1">
      <alignment vertical="center" wrapText="1"/>
    </xf>
    <xf numFmtId="0" fontId="54" fillId="0" borderId="17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4 2" xfId="56"/>
    <cellStyle name="Normal_Employ 2009 by industry 08 May 200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1">
      <selection activeCell="F1" sqref="F1:G1"/>
    </sheetView>
  </sheetViews>
  <sheetFormatPr defaultColWidth="9.140625" defaultRowHeight="15"/>
  <cols>
    <col min="1" max="1" width="36.00390625" style="1" customWidth="1"/>
    <col min="2" max="2" width="8.57421875" style="2" customWidth="1"/>
    <col min="3" max="5" width="8.57421875" style="3" customWidth="1"/>
    <col min="6" max="6" width="11.421875" style="3" customWidth="1"/>
    <col min="7" max="7" width="8.57421875" style="3" customWidth="1"/>
    <col min="8" max="8" width="9.140625" style="3" customWidth="1"/>
    <col min="9" max="9" width="19.28125" style="3" customWidth="1"/>
    <col min="10" max="16384" width="9.140625" style="3" customWidth="1"/>
  </cols>
  <sheetData>
    <row r="1" spans="6:7" ht="15.75">
      <c r="F1" s="72" t="s">
        <v>0</v>
      </c>
      <c r="G1" s="72"/>
    </row>
    <row r="3" spans="1:7" s="22" customFormat="1" ht="27.75" customHeight="1">
      <c r="A3" s="73" t="s">
        <v>44</v>
      </c>
      <c r="B3" s="73"/>
      <c r="C3" s="73"/>
      <c r="D3" s="73"/>
      <c r="E3" s="73"/>
      <c r="F3" s="73"/>
      <c r="G3" s="73"/>
    </row>
    <row r="4" spans="1:7" s="22" customFormat="1" ht="15.75">
      <c r="A4" s="71" t="s">
        <v>1</v>
      </c>
      <c r="B4" s="70" t="s">
        <v>48</v>
      </c>
      <c r="C4" s="70"/>
      <c r="D4" s="70"/>
      <c r="E4" s="70"/>
      <c r="F4" s="71" t="s">
        <v>2</v>
      </c>
      <c r="G4" s="71" t="s">
        <v>3</v>
      </c>
    </row>
    <row r="5" spans="1:7" s="1" customFormat="1" ht="31.5" customHeight="1">
      <c r="A5" s="71"/>
      <c r="B5" s="29" t="s">
        <v>45</v>
      </c>
      <c r="C5" s="28" t="s">
        <v>46</v>
      </c>
      <c r="D5" s="28" t="s">
        <v>47</v>
      </c>
      <c r="E5" s="28" t="s">
        <v>49</v>
      </c>
      <c r="F5" s="71"/>
      <c r="G5" s="71"/>
    </row>
    <row r="6" spans="1:7" s="1" customFormat="1" ht="21" customHeight="1">
      <c r="A6" s="38" t="s">
        <v>37</v>
      </c>
      <c r="B6" s="7">
        <v>32000</v>
      </c>
      <c r="C6" s="7">
        <v>14000</v>
      </c>
      <c r="D6" s="31">
        <v>70</v>
      </c>
      <c r="E6" s="54">
        <f>B6+C6+D6</f>
        <v>46070</v>
      </c>
      <c r="F6" s="32">
        <v>70</v>
      </c>
      <c r="G6" s="40">
        <f>B6+C6+D6+F6</f>
        <v>46140</v>
      </c>
    </row>
    <row r="7" spans="1:7" s="1" customFormat="1" ht="21" customHeight="1">
      <c r="A7" s="39" t="s">
        <v>38</v>
      </c>
      <c r="B7" s="41" t="s">
        <v>22</v>
      </c>
      <c r="C7" s="41" t="s">
        <v>23</v>
      </c>
      <c r="D7" s="51">
        <v>15</v>
      </c>
      <c r="E7" s="42">
        <f>D7</f>
        <v>15</v>
      </c>
      <c r="F7" s="42">
        <v>10</v>
      </c>
      <c r="G7" s="42">
        <f>D7+F7</f>
        <v>25</v>
      </c>
    </row>
    <row r="8" spans="1:7" ht="21" customHeight="1">
      <c r="A8" s="42" t="s">
        <v>4</v>
      </c>
      <c r="B8" s="7">
        <v>12630</v>
      </c>
      <c r="C8" s="43">
        <v>2610</v>
      </c>
      <c r="D8" s="44">
        <v>280</v>
      </c>
      <c r="E8" s="55">
        <f aca="true" t="shared" si="0" ref="E8:E23">B8+C8+D8</f>
        <v>15520</v>
      </c>
      <c r="F8" s="45">
        <v>335</v>
      </c>
      <c r="G8" s="43">
        <f>B8+C8++D8+F8</f>
        <v>15855</v>
      </c>
    </row>
    <row r="9" spans="1:7" ht="30" customHeight="1">
      <c r="A9" s="8" t="s">
        <v>5</v>
      </c>
      <c r="B9" s="9">
        <v>0</v>
      </c>
      <c r="C9" s="9">
        <v>0</v>
      </c>
      <c r="D9" s="52">
        <v>0</v>
      </c>
      <c r="E9" s="52">
        <f t="shared" si="0"/>
        <v>0</v>
      </c>
      <c r="F9" s="45">
        <v>10</v>
      </c>
      <c r="G9" s="43">
        <f aca="true" t="shared" si="1" ref="G9:G23">B9+C9++D9+F9</f>
        <v>10</v>
      </c>
    </row>
    <row r="10" spans="1:7" ht="30" customHeight="1">
      <c r="A10" s="8" t="s">
        <v>6</v>
      </c>
      <c r="B10" s="9">
        <v>0</v>
      </c>
      <c r="C10" s="9">
        <v>0</v>
      </c>
      <c r="D10" s="52">
        <v>0</v>
      </c>
      <c r="E10" s="52">
        <f t="shared" si="0"/>
        <v>0</v>
      </c>
      <c r="F10" s="45">
        <v>15</v>
      </c>
      <c r="G10" s="43">
        <f t="shared" si="1"/>
        <v>15</v>
      </c>
    </row>
    <row r="11" spans="1:7" ht="15">
      <c r="A11" s="42" t="s">
        <v>7</v>
      </c>
      <c r="B11" s="7">
        <v>7900</v>
      </c>
      <c r="C11" s="43">
        <v>5040</v>
      </c>
      <c r="D11" s="44">
        <v>60</v>
      </c>
      <c r="E11" s="55">
        <f t="shared" si="0"/>
        <v>13000</v>
      </c>
      <c r="F11" s="45">
        <v>50</v>
      </c>
      <c r="G11" s="43">
        <f t="shared" si="1"/>
        <v>13050</v>
      </c>
    </row>
    <row r="12" spans="1:7" ht="30">
      <c r="A12" s="42" t="s">
        <v>8</v>
      </c>
      <c r="B12" s="7">
        <v>42960</v>
      </c>
      <c r="C12" s="43">
        <v>3820</v>
      </c>
      <c r="D12" s="44">
        <v>200</v>
      </c>
      <c r="E12" s="55">
        <f t="shared" si="0"/>
        <v>46980</v>
      </c>
      <c r="F12" s="45">
        <v>230</v>
      </c>
      <c r="G12" s="43">
        <f t="shared" si="1"/>
        <v>47210</v>
      </c>
    </row>
    <row r="13" spans="1:7" ht="18" customHeight="1">
      <c r="A13" s="42" t="s">
        <v>9</v>
      </c>
      <c r="B13" s="7">
        <v>19550</v>
      </c>
      <c r="C13" s="43">
        <v>1370</v>
      </c>
      <c r="D13" s="44">
        <v>40</v>
      </c>
      <c r="E13" s="55">
        <f t="shared" si="0"/>
        <v>20960</v>
      </c>
      <c r="F13" s="45">
        <v>50</v>
      </c>
      <c r="G13" s="43">
        <f t="shared" si="1"/>
        <v>21010</v>
      </c>
    </row>
    <row r="14" spans="1:7" ht="30">
      <c r="A14" s="42" t="s">
        <v>10</v>
      </c>
      <c r="B14" s="7">
        <v>9040</v>
      </c>
      <c r="C14" s="43">
        <v>1670</v>
      </c>
      <c r="D14" s="44">
        <v>90</v>
      </c>
      <c r="E14" s="55">
        <f t="shared" si="0"/>
        <v>10800</v>
      </c>
      <c r="F14" s="45">
        <v>90</v>
      </c>
      <c r="G14" s="43">
        <f t="shared" si="1"/>
        <v>10890</v>
      </c>
    </row>
    <row r="15" spans="1:7" ht="20.25" customHeight="1">
      <c r="A15" s="42" t="s">
        <v>11</v>
      </c>
      <c r="B15" s="7">
        <v>380</v>
      </c>
      <c r="C15" s="43">
        <v>180</v>
      </c>
      <c r="D15" s="44">
        <v>30</v>
      </c>
      <c r="E15" s="55">
        <f t="shared" si="0"/>
        <v>590</v>
      </c>
      <c r="F15" s="45">
        <v>60</v>
      </c>
      <c r="G15" s="43">
        <f t="shared" si="1"/>
        <v>650</v>
      </c>
    </row>
    <row r="16" spans="1:7" ht="20.25" customHeight="1">
      <c r="A16" s="42" t="s">
        <v>12</v>
      </c>
      <c r="B16" s="7">
        <v>90</v>
      </c>
      <c r="C16" s="43">
        <v>90</v>
      </c>
      <c r="D16" s="44">
        <v>50</v>
      </c>
      <c r="E16" s="55">
        <f t="shared" si="0"/>
        <v>230</v>
      </c>
      <c r="F16" s="45">
        <v>40</v>
      </c>
      <c r="G16" s="43">
        <f t="shared" si="1"/>
        <v>270</v>
      </c>
    </row>
    <row r="17" spans="1:7" ht="20.25" customHeight="1">
      <c r="A17" s="42" t="s">
        <v>13</v>
      </c>
      <c r="B17" s="7">
        <v>525</v>
      </c>
      <c r="C17" s="43">
        <v>75</v>
      </c>
      <c r="D17" s="44">
        <v>10</v>
      </c>
      <c r="E17" s="55">
        <f t="shared" si="0"/>
        <v>610</v>
      </c>
      <c r="F17" s="45">
        <v>15</v>
      </c>
      <c r="G17" s="43">
        <f t="shared" si="1"/>
        <v>625</v>
      </c>
    </row>
    <row r="18" spans="1:7" ht="30">
      <c r="A18" s="42" t="s">
        <v>14</v>
      </c>
      <c r="B18" s="7">
        <v>1555</v>
      </c>
      <c r="C18" s="43">
        <v>705</v>
      </c>
      <c r="D18" s="44">
        <v>115</v>
      </c>
      <c r="E18" s="55">
        <f t="shared" si="0"/>
        <v>2375</v>
      </c>
      <c r="F18" s="45">
        <v>45</v>
      </c>
      <c r="G18" s="43">
        <f t="shared" si="1"/>
        <v>2420</v>
      </c>
    </row>
    <row r="19" spans="1:7" ht="30">
      <c r="A19" s="42" t="s">
        <v>15</v>
      </c>
      <c r="B19" s="7">
        <v>1200</v>
      </c>
      <c r="C19" s="43">
        <v>520</v>
      </c>
      <c r="D19" s="44">
        <v>50</v>
      </c>
      <c r="E19" s="55">
        <f t="shared" si="0"/>
        <v>1770</v>
      </c>
      <c r="F19" s="45">
        <v>60</v>
      </c>
      <c r="G19" s="43">
        <f t="shared" si="1"/>
        <v>1830</v>
      </c>
    </row>
    <row r="20" spans="1:7" ht="19.5" customHeight="1">
      <c r="A20" s="42" t="s">
        <v>16</v>
      </c>
      <c r="B20" s="7">
        <v>1555</v>
      </c>
      <c r="C20" s="43">
        <v>295</v>
      </c>
      <c r="D20" s="44">
        <v>115</v>
      </c>
      <c r="E20" s="55">
        <f t="shared" si="0"/>
        <v>1965</v>
      </c>
      <c r="F20" s="45">
        <v>65</v>
      </c>
      <c r="G20" s="43">
        <f t="shared" si="1"/>
        <v>2030</v>
      </c>
    </row>
    <row r="21" spans="1:7" ht="18.75" customHeight="1">
      <c r="A21" s="42" t="s">
        <v>17</v>
      </c>
      <c r="B21" s="7">
        <v>1445</v>
      </c>
      <c r="C21" s="43">
        <v>265</v>
      </c>
      <c r="D21" s="44">
        <v>10</v>
      </c>
      <c r="E21" s="55">
        <f t="shared" si="0"/>
        <v>1720</v>
      </c>
      <c r="F21" s="45">
        <v>40</v>
      </c>
      <c r="G21" s="43">
        <f t="shared" si="1"/>
        <v>1760</v>
      </c>
    </row>
    <row r="22" spans="1:7" ht="21" customHeight="1">
      <c r="A22" s="42" t="s">
        <v>18</v>
      </c>
      <c r="B22" s="7">
        <v>2475</v>
      </c>
      <c r="C22" s="43">
        <v>935</v>
      </c>
      <c r="D22" s="44">
        <v>40</v>
      </c>
      <c r="E22" s="55">
        <f t="shared" si="0"/>
        <v>3450</v>
      </c>
      <c r="F22" s="45">
        <v>30</v>
      </c>
      <c r="G22" s="43">
        <f t="shared" si="1"/>
        <v>3480</v>
      </c>
    </row>
    <row r="23" spans="1:7" ht="18.75" customHeight="1">
      <c r="A23" s="46" t="s">
        <v>27</v>
      </c>
      <c r="B23" s="10">
        <v>5725</v>
      </c>
      <c r="C23" s="43">
        <v>395</v>
      </c>
      <c r="D23" s="44">
        <v>15</v>
      </c>
      <c r="E23" s="55">
        <f t="shared" si="0"/>
        <v>6135</v>
      </c>
      <c r="F23" s="47">
        <v>15</v>
      </c>
      <c r="G23" s="43">
        <f t="shared" si="1"/>
        <v>6150</v>
      </c>
    </row>
    <row r="24" spans="1:7" ht="26.25" customHeight="1">
      <c r="A24" s="30" t="s">
        <v>19</v>
      </c>
      <c r="B24" s="48">
        <f>SUM(B6:B23)</f>
        <v>139030</v>
      </c>
      <c r="C24" s="49">
        <f>SUM(C6:C23)</f>
        <v>31970</v>
      </c>
      <c r="D24" s="53">
        <f>SUM(D6:D23)</f>
        <v>1190</v>
      </c>
      <c r="E24" s="37">
        <f>SUM(E6:E23)</f>
        <v>172190</v>
      </c>
      <c r="F24" s="37">
        <f>SUM(F6:F23)</f>
        <v>1230</v>
      </c>
      <c r="G24" s="37">
        <f>SUM(G6:G23)</f>
        <v>173420</v>
      </c>
    </row>
    <row r="25" spans="1:7" ht="20.25" customHeight="1">
      <c r="A25" s="74" t="s">
        <v>25</v>
      </c>
      <c r="B25" s="74"/>
      <c r="C25" s="74"/>
      <c r="D25" s="74"/>
      <c r="E25" s="74"/>
      <c r="F25" s="74"/>
      <c r="G25" s="74"/>
    </row>
    <row r="26" spans="1:7" ht="25.5" customHeight="1">
      <c r="A26" s="68" t="s">
        <v>30</v>
      </c>
      <c r="B26" s="68"/>
      <c r="C26" s="68"/>
      <c r="D26" s="68"/>
      <c r="E26" s="68"/>
      <c r="F26" s="68"/>
      <c r="G26" s="68"/>
    </row>
    <row r="27" spans="1:7" ht="17.25" customHeight="1">
      <c r="A27" s="68" t="s">
        <v>26</v>
      </c>
      <c r="B27" s="68"/>
      <c r="C27" s="68"/>
      <c r="D27" s="68"/>
      <c r="E27" s="68"/>
      <c r="F27" s="68"/>
      <c r="G27" s="68"/>
    </row>
    <row r="28" spans="1:7" ht="26.25" customHeight="1">
      <c r="A28" s="23"/>
      <c r="B28" s="24"/>
      <c r="C28" s="25"/>
      <c r="D28" s="25"/>
      <c r="E28" s="25"/>
      <c r="F28" s="25"/>
      <c r="G28" s="25"/>
    </row>
    <row r="29" spans="1:7" ht="26.25" customHeight="1">
      <c r="A29" s="23"/>
      <c r="B29" s="24"/>
      <c r="C29" s="25"/>
      <c r="D29" s="25"/>
      <c r="E29" s="25"/>
      <c r="F29" s="25"/>
      <c r="G29" s="25"/>
    </row>
    <row r="30" spans="1:7" ht="26.25" customHeight="1">
      <c r="A30" s="62">
        <v>7</v>
      </c>
      <c r="B30" s="62"/>
      <c r="C30" s="62"/>
      <c r="D30" s="62"/>
      <c r="E30" s="62"/>
      <c r="F30" s="62"/>
      <c r="G30" s="62"/>
    </row>
    <row r="31" spans="1:7" s="12" customFormat="1" ht="32.25" customHeight="1">
      <c r="A31" s="63" t="s">
        <v>50</v>
      </c>
      <c r="B31" s="63"/>
      <c r="C31" s="63"/>
      <c r="D31" s="63"/>
      <c r="E31" s="63"/>
      <c r="F31" s="63"/>
      <c r="G31" s="63"/>
    </row>
    <row r="32" spans="1:7" s="22" customFormat="1" ht="15.75">
      <c r="A32" s="71" t="s">
        <v>1</v>
      </c>
      <c r="B32" s="70" t="s">
        <v>48</v>
      </c>
      <c r="C32" s="70"/>
      <c r="D32" s="70"/>
      <c r="E32" s="70"/>
      <c r="F32" s="71" t="s">
        <v>2</v>
      </c>
      <c r="G32" s="71" t="s">
        <v>3</v>
      </c>
    </row>
    <row r="33" spans="1:7" s="1" customFormat="1" ht="31.5" customHeight="1">
      <c r="A33" s="71"/>
      <c r="B33" s="29" t="s">
        <v>45</v>
      </c>
      <c r="C33" s="28" t="s">
        <v>46</v>
      </c>
      <c r="D33" s="28" t="s">
        <v>47</v>
      </c>
      <c r="E33" s="28" t="s">
        <v>49</v>
      </c>
      <c r="F33" s="71"/>
      <c r="G33" s="71"/>
    </row>
    <row r="34" spans="1:7" ht="20.25" customHeight="1">
      <c r="A34" s="6" t="s">
        <v>32</v>
      </c>
      <c r="B34" s="27" t="s">
        <v>22</v>
      </c>
      <c r="C34" s="13">
        <v>26200</v>
      </c>
      <c r="D34" s="13">
        <v>5400</v>
      </c>
      <c r="E34" s="13">
        <f>C34+D34</f>
        <v>31600</v>
      </c>
      <c r="F34" s="13">
        <v>8700</v>
      </c>
      <c r="G34" s="14">
        <f>C34+D34+F34</f>
        <v>40300</v>
      </c>
    </row>
    <row r="35" spans="1:7" ht="20.25" customHeight="1">
      <c r="A35" s="6" t="s">
        <v>33</v>
      </c>
      <c r="B35" s="27" t="s">
        <v>22</v>
      </c>
      <c r="C35" s="14">
        <v>1000</v>
      </c>
      <c r="D35" s="13">
        <v>240</v>
      </c>
      <c r="E35" s="13">
        <f>C35+D35</f>
        <v>1240</v>
      </c>
      <c r="F35" s="13">
        <v>860</v>
      </c>
      <c r="G35" s="14">
        <f>C35+D35+F35</f>
        <v>2100</v>
      </c>
    </row>
    <row r="36" spans="1:7" ht="20.25" customHeight="1">
      <c r="A36" s="6" t="s">
        <v>4</v>
      </c>
      <c r="B36" s="13">
        <v>13200</v>
      </c>
      <c r="C36" s="13">
        <v>10400</v>
      </c>
      <c r="D36" s="13">
        <v>10655</v>
      </c>
      <c r="E36" s="13">
        <f>D36+B36+C36</f>
        <v>34255</v>
      </c>
      <c r="F36" s="13">
        <v>67345</v>
      </c>
      <c r="G36" s="14">
        <f aca="true" t="shared" si="2" ref="G36:G53">B36+C36+D36+F36</f>
        <v>101600</v>
      </c>
    </row>
    <row r="37" spans="1:7" ht="30" customHeight="1">
      <c r="A37" s="8" t="s">
        <v>5</v>
      </c>
      <c r="B37" s="9">
        <v>0</v>
      </c>
      <c r="C37" s="9">
        <v>0</v>
      </c>
      <c r="D37" s="9">
        <v>0</v>
      </c>
      <c r="E37" s="9">
        <f aca="true" t="shared" si="3" ref="E37:E52">D37+B37+C37</f>
        <v>0</v>
      </c>
      <c r="F37" s="13">
        <v>2300</v>
      </c>
      <c r="G37" s="14">
        <f t="shared" si="2"/>
        <v>2300</v>
      </c>
    </row>
    <row r="38" spans="1:7" ht="30" customHeight="1">
      <c r="A38" s="15" t="s">
        <v>28</v>
      </c>
      <c r="B38" s="9">
        <v>0</v>
      </c>
      <c r="C38" s="9">
        <v>0</v>
      </c>
      <c r="D38" s="9">
        <v>0</v>
      </c>
      <c r="E38" s="9">
        <f t="shared" si="3"/>
        <v>0</v>
      </c>
      <c r="F38" s="13">
        <v>3200</v>
      </c>
      <c r="G38" s="14">
        <f t="shared" si="2"/>
        <v>3200</v>
      </c>
    </row>
    <row r="39" spans="1:7" ht="20.25" customHeight="1">
      <c r="A39" s="6" t="s">
        <v>7</v>
      </c>
      <c r="B39" s="13">
        <v>12310</v>
      </c>
      <c r="C39" s="13">
        <v>15790</v>
      </c>
      <c r="D39" s="13">
        <v>2940</v>
      </c>
      <c r="E39" s="13">
        <f t="shared" si="3"/>
        <v>31040</v>
      </c>
      <c r="F39" s="13">
        <v>11660</v>
      </c>
      <c r="G39" s="14">
        <f t="shared" si="2"/>
        <v>42700</v>
      </c>
    </row>
    <row r="40" spans="1:7" ht="30">
      <c r="A40" s="6" t="s">
        <v>8</v>
      </c>
      <c r="B40" s="13">
        <v>51400</v>
      </c>
      <c r="C40" s="13">
        <v>10300</v>
      </c>
      <c r="D40" s="13">
        <v>10440</v>
      </c>
      <c r="E40" s="13">
        <f t="shared" si="3"/>
        <v>72140</v>
      </c>
      <c r="F40" s="13">
        <v>16160</v>
      </c>
      <c r="G40" s="14">
        <f t="shared" si="2"/>
        <v>88300</v>
      </c>
    </row>
    <row r="41" spans="1:7" ht="20.25" customHeight="1">
      <c r="A41" s="6" t="s">
        <v>9</v>
      </c>
      <c r="B41" s="13">
        <v>16090</v>
      </c>
      <c r="C41" s="13">
        <v>2910</v>
      </c>
      <c r="D41" s="13">
        <v>860</v>
      </c>
      <c r="E41" s="13">
        <f t="shared" si="3"/>
        <v>19860</v>
      </c>
      <c r="F41" s="13">
        <v>15940</v>
      </c>
      <c r="G41" s="14">
        <f t="shared" si="2"/>
        <v>35800</v>
      </c>
    </row>
    <row r="42" spans="1:7" ht="30">
      <c r="A42" s="6" t="s">
        <v>10</v>
      </c>
      <c r="B42" s="13">
        <v>8900</v>
      </c>
      <c r="C42" s="13">
        <v>3900</v>
      </c>
      <c r="D42" s="13">
        <v>2975</v>
      </c>
      <c r="E42" s="13">
        <f t="shared" si="3"/>
        <v>15775</v>
      </c>
      <c r="F42" s="13">
        <v>22425</v>
      </c>
      <c r="G42" s="14">
        <f t="shared" si="2"/>
        <v>38200</v>
      </c>
    </row>
    <row r="43" spans="1:7" ht="20.25" customHeight="1">
      <c r="A43" s="6" t="s">
        <v>11</v>
      </c>
      <c r="B43" s="13">
        <v>2570</v>
      </c>
      <c r="C43" s="13">
        <v>3330</v>
      </c>
      <c r="D43" s="13">
        <v>1030</v>
      </c>
      <c r="E43" s="13">
        <f t="shared" si="3"/>
        <v>6930</v>
      </c>
      <c r="F43" s="13">
        <v>9470</v>
      </c>
      <c r="G43" s="14">
        <f t="shared" si="2"/>
        <v>16400</v>
      </c>
    </row>
    <row r="44" spans="1:7" ht="20.25" customHeight="1">
      <c r="A44" s="6" t="s">
        <v>12</v>
      </c>
      <c r="B44" s="13">
        <v>160</v>
      </c>
      <c r="C44" s="13">
        <v>340</v>
      </c>
      <c r="D44" s="13">
        <v>525</v>
      </c>
      <c r="E44" s="13">
        <f t="shared" si="3"/>
        <v>1025</v>
      </c>
      <c r="F44" s="13">
        <v>12075</v>
      </c>
      <c r="G44" s="14">
        <f t="shared" si="2"/>
        <v>13100</v>
      </c>
    </row>
    <row r="45" spans="1:7" ht="20.25" customHeight="1">
      <c r="A45" s="6" t="s">
        <v>13</v>
      </c>
      <c r="B45" s="13">
        <v>340</v>
      </c>
      <c r="C45" s="13">
        <v>260</v>
      </c>
      <c r="D45" s="13">
        <v>220</v>
      </c>
      <c r="E45" s="13">
        <f t="shared" si="3"/>
        <v>820</v>
      </c>
      <c r="F45" s="13">
        <v>480</v>
      </c>
      <c r="G45" s="14">
        <f t="shared" si="2"/>
        <v>1300</v>
      </c>
    </row>
    <row r="46" spans="1:7" ht="30">
      <c r="A46" s="6" t="s">
        <v>14</v>
      </c>
      <c r="B46" s="13">
        <v>2200</v>
      </c>
      <c r="C46" s="13">
        <v>2300</v>
      </c>
      <c r="D46" s="13">
        <v>2295</v>
      </c>
      <c r="E46" s="13">
        <f t="shared" si="3"/>
        <v>6795</v>
      </c>
      <c r="F46" s="13">
        <v>3805</v>
      </c>
      <c r="G46" s="14">
        <f t="shared" si="2"/>
        <v>10600</v>
      </c>
    </row>
    <row r="47" spans="1:7" ht="30">
      <c r="A47" s="6" t="s">
        <v>15</v>
      </c>
      <c r="B47" s="13">
        <v>4740</v>
      </c>
      <c r="C47" s="13">
        <v>4560</v>
      </c>
      <c r="D47" s="13">
        <v>3030</v>
      </c>
      <c r="E47" s="13">
        <f t="shared" si="3"/>
        <v>12330</v>
      </c>
      <c r="F47" s="13">
        <v>12170</v>
      </c>
      <c r="G47" s="14">
        <f t="shared" si="2"/>
        <v>24500</v>
      </c>
    </row>
    <row r="48" spans="1:7" ht="30">
      <c r="A48" s="6" t="s">
        <v>29</v>
      </c>
      <c r="B48" s="9">
        <v>0</v>
      </c>
      <c r="C48" s="9">
        <v>0</v>
      </c>
      <c r="D48" s="9">
        <v>0</v>
      </c>
      <c r="E48" s="9">
        <f t="shared" si="3"/>
        <v>0</v>
      </c>
      <c r="F48" s="13">
        <v>40600</v>
      </c>
      <c r="G48" s="14">
        <f t="shared" si="2"/>
        <v>40600</v>
      </c>
    </row>
    <row r="49" spans="1:7" ht="20.25" customHeight="1">
      <c r="A49" s="6" t="s">
        <v>16</v>
      </c>
      <c r="B49" s="13">
        <v>2800</v>
      </c>
      <c r="C49" s="13">
        <v>1300</v>
      </c>
      <c r="D49" s="13">
        <v>6160</v>
      </c>
      <c r="E49" s="13">
        <f t="shared" si="3"/>
        <v>10260</v>
      </c>
      <c r="F49" s="13">
        <v>21040</v>
      </c>
      <c r="G49" s="14">
        <f t="shared" si="2"/>
        <v>31300</v>
      </c>
    </row>
    <row r="50" spans="1:7" ht="20.25" customHeight="1">
      <c r="A50" s="6" t="s">
        <v>17</v>
      </c>
      <c r="B50" s="13">
        <v>1070</v>
      </c>
      <c r="C50" s="13">
        <v>1430</v>
      </c>
      <c r="D50" s="13">
        <v>1050</v>
      </c>
      <c r="E50" s="13">
        <f t="shared" si="3"/>
        <v>3550</v>
      </c>
      <c r="F50" s="13">
        <v>15150</v>
      </c>
      <c r="G50" s="14">
        <f t="shared" si="2"/>
        <v>18700</v>
      </c>
    </row>
    <row r="51" spans="1:7" ht="20.25" customHeight="1">
      <c r="A51" s="6" t="s">
        <v>18</v>
      </c>
      <c r="B51" s="13">
        <v>5680</v>
      </c>
      <c r="C51" s="13">
        <v>1020</v>
      </c>
      <c r="D51" s="13">
        <v>750</v>
      </c>
      <c r="E51" s="13">
        <f t="shared" si="3"/>
        <v>7450</v>
      </c>
      <c r="F51" s="13">
        <v>2350</v>
      </c>
      <c r="G51" s="14">
        <f t="shared" si="2"/>
        <v>9800</v>
      </c>
    </row>
    <row r="52" spans="1:7" ht="20.25" customHeight="1">
      <c r="A52" s="6" t="s">
        <v>34</v>
      </c>
      <c r="B52" s="13">
        <f>27970-20000</f>
        <v>7970</v>
      </c>
      <c r="C52" s="13">
        <v>1430</v>
      </c>
      <c r="D52" s="13">
        <v>450</v>
      </c>
      <c r="E52" s="13">
        <f t="shared" si="3"/>
        <v>9850</v>
      </c>
      <c r="F52" s="13">
        <f>1350+20000</f>
        <v>21350</v>
      </c>
      <c r="G52" s="14">
        <f t="shared" si="2"/>
        <v>31200</v>
      </c>
    </row>
    <row r="53" spans="1:7" ht="20.25" customHeight="1">
      <c r="A53" s="16" t="s">
        <v>20</v>
      </c>
      <c r="B53" s="9">
        <v>0</v>
      </c>
      <c r="C53" s="9">
        <v>0</v>
      </c>
      <c r="D53" s="9">
        <v>0</v>
      </c>
      <c r="E53" s="9">
        <f>D53+B53+C53</f>
        <v>0</v>
      </c>
      <c r="F53" s="56">
        <v>20000</v>
      </c>
      <c r="G53" s="14">
        <f t="shared" si="2"/>
        <v>20000</v>
      </c>
    </row>
    <row r="54" spans="1:7" ht="21.75" customHeight="1">
      <c r="A54" s="4" t="s">
        <v>19</v>
      </c>
      <c r="B54" s="17">
        <f aca="true" t="shared" si="4" ref="B54:G54">SUM(B34:B52)</f>
        <v>129430</v>
      </c>
      <c r="C54" s="17">
        <f t="shared" si="4"/>
        <v>86470</v>
      </c>
      <c r="D54" s="17">
        <f t="shared" si="4"/>
        <v>49020</v>
      </c>
      <c r="E54" s="17">
        <f t="shared" si="4"/>
        <v>264920</v>
      </c>
      <c r="F54" s="17">
        <f t="shared" si="4"/>
        <v>287080</v>
      </c>
      <c r="G54" s="17">
        <f t="shared" si="4"/>
        <v>552000</v>
      </c>
    </row>
    <row r="55" spans="1:7" ht="42" customHeight="1">
      <c r="A55" s="64" t="s">
        <v>35</v>
      </c>
      <c r="B55" s="64"/>
      <c r="C55" s="64"/>
      <c r="D55" s="64"/>
      <c r="E55" s="64"/>
      <c r="F55" s="64"/>
      <c r="G55" s="64"/>
    </row>
    <row r="56" spans="1:7" ht="22.5" customHeight="1">
      <c r="A56" s="34" t="s">
        <v>39</v>
      </c>
      <c r="B56" s="50"/>
      <c r="C56" s="50"/>
      <c r="D56" s="50"/>
      <c r="E56" s="50"/>
      <c r="F56" s="50"/>
      <c r="G56" s="50"/>
    </row>
    <row r="57" spans="1:7" ht="33.75" customHeight="1">
      <c r="A57" s="68" t="s">
        <v>40</v>
      </c>
      <c r="B57" s="68"/>
      <c r="C57" s="68"/>
      <c r="D57" s="68"/>
      <c r="E57" s="68"/>
      <c r="F57" s="68"/>
      <c r="G57" s="68"/>
    </row>
    <row r="58" spans="1:7" ht="22.5" customHeight="1">
      <c r="A58" s="62">
        <v>8</v>
      </c>
      <c r="B58" s="62"/>
      <c r="C58" s="62"/>
      <c r="D58" s="62"/>
      <c r="E58" s="62"/>
      <c r="F58" s="62"/>
      <c r="G58" s="62"/>
    </row>
    <row r="59" spans="1:7" s="22" customFormat="1" ht="15.75" customHeight="1">
      <c r="A59" s="65" t="s">
        <v>51</v>
      </c>
      <c r="B59" s="65"/>
      <c r="C59" s="65"/>
      <c r="D59" s="65"/>
      <c r="E59" s="65"/>
      <c r="F59" s="65"/>
      <c r="G59" s="65"/>
    </row>
    <row r="60" spans="1:7" s="22" customFormat="1" ht="15.75" customHeight="1">
      <c r="A60" s="33"/>
      <c r="B60" s="33"/>
      <c r="C60" s="33"/>
      <c r="D60" s="33"/>
      <c r="E60" s="33"/>
      <c r="F60" s="66" t="s">
        <v>31</v>
      </c>
      <c r="G60" s="66"/>
    </row>
    <row r="61" spans="1:7" s="22" customFormat="1" ht="15.75" customHeight="1">
      <c r="A61" s="71" t="s">
        <v>1</v>
      </c>
      <c r="B61" s="70" t="s">
        <v>48</v>
      </c>
      <c r="C61" s="70"/>
      <c r="D61" s="70"/>
      <c r="E61" s="70"/>
      <c r="F61" s="71" t="s">
        <v>2</v>
      </c>
      <c r="G61" s="71" t="s">
        <v>3</v>
      </c>
    </row>
    <row r="62" spans="1:7" ht="36.75" customHeight="1">
      <c r="A62" s="71"/>
      <c r="B62" s="29" t="s">
        <v>45</v>
      </c>
      <c r="C62" s="28" t="s">
        <v>46</v>
      </c>
      <c r="D62" s="28" t="s">
        <v>47</v>
      </c>
      <c r="E62" s="28" t="s">
        <v>49</v>
      </c>
      <c r="F62" s="71"/>
      <c r="G62" s="71"/>
    </row>
    <row r="63" spans="1:7" ht="20.25" customHeight="1">
      <c r="A63" s="35" t="s">
        <v>36</v>
      </c>
      <c r="B63" s="26" t="s">
        <v>24</v>
      </c>
      <c r="C63" s="18">
        <v>4903</v>
      </c>
      <c r="D63" s="18">
        <v>3823</v>
      </c>
      <c r="E63" s="18">
        <f>C63+D63</f>
        <v>8726</v>
      </c>
      <c r="F63" s="18">
        <v>3844</v>
      </c>
      <c r="G63" s="19">
        <f>C63+D63+F63</f>
        <v>12570</v>
      </c>
    </row>
    <row r="64" spans="1:7" ht="20.25" customHeight="1">
      <c r="A64" s="35" t="s">
        <v>33</v>
      </c>
      <c r="B64" s="26" t="s">
        <v>24</v>
      </c>
      <c r="C64" s="20">
        <v>55</v>
      </c>
      <c r="D64" s="18">
        <v>202.18842597707862</v>
      </c>
      <c r="E64" s="18">
        <f>C64+D64</f>
        <v>257.1884259770786</v>
      </c>
      <c r="F64" s="18">
        <v>732.77206612075</v>
      </c>
      <c r="G64" s="18">
        <f>C64+D64+F64</f>
        <v>989.9604920978286</v>
      </c>
    </row>
    <row r="65" spans="1:7" ht="20.25" customHeight="1">
      <c r="A65" s="5" t="s">
        <v>4</v>
      </c>
      <c r="B65" s="18">
        <v>5666.204197735432</v>
      </c>
      <c r="C65" s="18">
        <v>3636.5958022645677</v>
      </c>
      <c r="D65" s="18">
        <v>5267.237797783933</v>
      </c>
      <c r="E65" s="18">
        <f>B65+C65+D65</f>
        <v>14570.037797783933</v>
      </c>
      <c r="F65" s="18">
        <v>37217</v>
      </c>
      <c r="G65" s="18">
        <f aca="true" t="shared" si="5" ref="G65:G81">B65+C65+D65+F65</f>
        <v>51787.03779778393</v>
      </c>
    </row>
    <row r="66" spans="1:10" ht="30" customHeight="1">
      <c r="A66" s="8" t="s">
        <v>5</v>
      </c>
      <c r="B66" s="9">
        <v>0</v>
      </c>
      <c r="C66" s="9">
        <v>0</v>
      </c>
      <c r="D66" s="9">
        <v>0</v>
      </c>
      <c r="E66" s="9">
        <f aca="true" t="shared" si="6" ref="E66:E82">B66+C66+D66</f>
        <v>0</v>
      </c>
      <c r="F66" s="18">
        <v>4721.600000000001</v>
      </c>
      <c r="G66" s="18">
        <f t="shared" si="5"/>
        <v>4721.600000000001</v>
      </c>
      <c r="J66" s="11"/>
    </row>
    <row r="67" spans="1:7" ht="30" customHeight="1">
      <c r="A67" s="36" t="s">
        <v>28</v>
      </c>
      <c r="B67" s="9">
        <v>0</v>
      </c>
      <c r="C67" s="9">
        <v>0</v>
      </c>
      <c r="D67" s="9">
        <v>0</v>
      </c>
      <c r="E67" s="9">
        <f t="shared" si="6"/>
        <v>0</v>
      </c>
      <c r="F67" s="18">
        <v>1294.3000000000002</v>
      </c>
      <c r="G67" s="18">
        <f t="shared" si="5"/>
        <v>1294.3000000000002</v>
      </c>
    </row>
    <row r="68" spans="1:7" ht="20.25" customHeight="1">
      <c r="A68" s="5" t="s">
        <v>7</v>
      </c>
      <c r="B68" s="18">
        <v>3061.811984606927</v>
      </c>
      <c r="C68" s="18">
        <v>3926.1880153930733</v>
      </c>
      <c r="D68" s="18">
        <v>742.4524731872873</v>
      </c>
      <c r="E68" s="18">
        <f t="shared" si="6"/>
        <v>7730.452473187287</v>
      </c>
      <c r="F68" s="18">
        <v>10192</v>
      </c>
      <c r="G68" s="18">
        <f t="shared" si="5"/>
        <v>17922.452473187288</v>
      </c>
    </row>
    <row r="69" spans="1:7" ht="30">
      <c r="A69" s="5" t="s">
        <v>8</v>
      </c>
      <c r="B69" s="18">
        <v>20684.767408906882</v>
      </c>
      <c r="C69" s="18">
        <v>5253.232591093118</v>
      </c>
      <c r="D69" s="18">
        <v>4119.671891913563</v>
      </c>
      <c r="E69" s="18">
        <f t="shared" si="6"/>
        <v>30057.671891913564</v>
      </c>
      <c r="F69" s="18">
        <v>8907.328108086438</v>
      </c>
      <c r="G69" s="18">
        <f t="shared" si="5"/>
        <v>38965</v>
      </c>
    </row>
    <row r="70" spans="1:7" ht="21" customHeight="1">
      <c r="A70" s="5" t="s">
        <v>9</v>
      </c>
      <c r="B70" s="18">
        <v>7304.796399272427</v>
      </c>
      <c r="C70" s="18">
        <v>1319.3788731461143</v>
      </c>
      <c r="D70" s="18">
        <v>592.1603733297169</v>
      </c>
      <c r="E70" s="18">
        <f t="shared" si="6"/>
        <v>9216.335645748257</v>
      </c>
      <c r="F70" s="18">
        <v>10563</v>
      </c>
      <c r="G70" s="18">
        <f t="shared" si="5"/>
        <v>19779.33564574826</v>
      </c>
    </row>
    <row r="71" spans="1:7" ht="30">
      <c r="A71" s="5" t="s">
        <v>10</v>
      </c>
      <c r="B71" s="18">
        <v>2466.086956521739</v>
      </c>
      <c r="C71" s="18">
        <v>1078.913043478261</v>
      </c>
      <c r="D71" s="18">
        <v>1922.9165403477487</v>
      </c>
      <c r="E71" s="18">
        <f t="shared" si="6"/>
        <v>5467.916540347749</v>
      </c>
      <c r="F71" s="18">
        <v>14359.08345965225</v>
      </c>
      <c r="G71" s="18">
        <f t="shared" si="5"/>
        <v>19827</v>
      </c>
    </row>
    <row r="72" spans="1:7" ht="20.25" customHeight="1">
      <c r="A72" s="5" t="s">
        <v>11</v>
      </c>
      <c r="B72" s="18">
        <v>306.2044692737425</v>
      </c>
      <c r="C72" s="18">
        <v>396.4955307262564</v>
      </c>
      <c r="D72" s="18">
        <v>1359.2248580846</v>
      </c>
      <c r="E72" s="18">
        <f t="shared" si="6"/>
        <v>2061.924858084599</v>
      </c>
      <c r="F72" s="18">
        <v>12336</v>
      </c>
      <c r="G72" s="18">
        <f t="shared" si="5"/>
        <v>14397.9248580846</v>
      </c>
    </row>
    <row r="73" spans="1:7" ht="20.25" customHeight="1">
      <c r="A73" s="5" t="s">
        <v>12</v>
      </c>
      <c r="B73" s="18">
        <v>152.4076774647065</v>
      </c>
      <c r="C73" s="18">
        <v>318.6705983352954</v>
      </c>
      <c r="D73" s="18">
        <v>1577.327633913135</v>
      </c>
      <c r="E73" s="18">
        <f t="shared" si="6"/>
        <v>2048.4059097131367</v>
      </c>
      <c r="F73" s="18">
        <v>36287.583348456676</v>
      </c>
      <c r="G73" s="18">
        <f t="shared" si="5"/>
        <v>38335.989258169815</v>
      </c>
    </row>
    <row r="74" spans="1:7" ht="20.25" customHeight="1">
      <c r="A74" s="5" t="s">
        <v>42</v>
      </c>
      <c r="B74" s="18">
        <f>17058-16796</f>
        <v>262</v>
      </c>
      <c r="C74" s="18">
        <v>1348</v>
      </c>
      <c r="D74" s="18">
        <v>515.5374841168996</v>
      </c>
      <c r="E74" s="18">
        <f t="shared" si="6"/>
        <v>2125.5374841168996</v>
      </c>
      <c r="F74" s="18">
        <f>1120.4625158831+16796</f>
        <v>17916.4625158831</v>
      </c>
      <c r="G74" s="18">
        <f t="shared" si="5"/>
        <v>20042</v>
      </c>
    </row>
    <row r="75" spans="1:7" ht="20.25" customHeight="1">
      <c r="A75" s="21" t="s">
        <v>21</v>
      </c>
      <c r="B75" s="57">
        <v>0</v>
      </c>
      <c r="C75" s="57">
        <v>0</v>
      </c>
      <c r="D75" s="57">
        <v>0</v>
      </c>
      <c r="E75" s="57">
        <f>D75+B75+C75</f>
        <v>0</v>
      </c>
      <c r="F75" s="58">
        <v>16796</v>
      </c>
      <c r="G75" s="58">
        <f t="shared" si="5"/>
        <v>16796</v>
      </c>
    </row>
    <row r="76" spans="1:7" ht="30">
      <c r="A76" s="5" t="s">
        <v>14</v>
      </c>
      <c r="B76" s="18">
        <v>2392.9567164179102</v>
      </c>
      <c r="C76" s="18">
        <v>2510.0432835820898</v>
      </c>
      <c r="D76" s="18">
        <v>4056.828021390374</v>
      </c>
      <c r="E76" s="18">
        <f t="shared" si="6"/>
        <v>8959.828021390374</v>
      </c>
      <c r="F76" s="18">
        <v>5664.1719786096255</v>
      </c>
      <c r="G76" s="18">
        <f t="shared" si="5"/>
        <v>14624</v>
      </c>
    </row>
    <row r="77" spans="1:7" ht="30">
      <c r="A77" s="5" t="s">
        <v>15</v>
      </c>
      <c r="B77" s="18">
        <v>1227.9528523489932</v>
      </c>
      <c r="C77" s="18">
        <v>1183.4471476510066</v>
      </c>
      <c r="D77" s="18">
        <v>1264.1460624345793</v>
      </c>
      <c r="E77" s="18">
        <f t="shared" si="6"/>
        <v>3675.5460624345787</v>
      </c>
      <c r="F77" s="18">
        <v>5078.453937565421</v>
      </c>
      <c r="G77" s="18">
        <f t="shared" si="5"/>
        <v>8754</v>
      </c>
    </row>
    <row r="78" spans="1:10" ht="30">
      <c r="A78" s="5" t="s">
        <v>29</v>
      </c>
      <c r="B78" s="9">
        <v>0</v>
      </c>
      <c r="C78" s="9">
        <v>0</v>
      </c>
      <c r="D78" s="9">
        <v>0</v>
      </c>
      <c r="E78" s="9">
        <f t="shared" si="6"/>
        <v>0</v>
      </c>
      <c r="F78" s="18">
        <v>20196</v>
      </c>
      <c r="G78" s="18">
        <f t="shared" si="5"/>
        <v>20196</v>
      </c>
      <c r="J78" s="11"/>
    </row>
    <row r="79" spans="1:7" ht="20.25" customHeight="1">
      <c r="A79" s="5" t="s">
        <v>16</v>
      </c>
      <c r="B79" s="18">
        <v>1263.3688073394496</v>
      </c>
      <c r="C79" s="18">
        <v>832.6311926605505</v>
      </c>
      <c r="D79" s="18">
        <v>2709.761883624433</v>
      </c>
      <c r="E79" s="18">
        <f t="shared" si="6"/>
        <v>4805.761883624433</v>
      </c>
      <c r="F79" s="18">
        <v>10918</v>
      </c>
      <c r="G79" s="18">
        <f t="shared" si="5"/>
        <v>15723.761883624433</v>
      </c>
    </row>
    <row r="80" spans="1:7" ht="20.25" customHeight="1">
      <c r="A80" s="5" t="s">
        <v>17</v>
      </c>
      <c r="B80" s="18">
        <v>2774.078590785908</v>
      </c>
      <c r="C80" s="18">
        <v>1279.9214092140921</v>
      </c>
      <c r="D80" s="18">
        <v>463.07564069376133</v>
      </c>
      <c r="E80" s="18">
        <f t="shared" si="6"/>
        <v>4517.075640693762</v>
      </c>
      <c r="F80" s="18">
        <v>8606</v>
      </c>
      <c r="G80" s="18">
        <f t="shared" si="5"/>
        <v>13123.075640693762</v>
      </c>
    </row>
    <row r="81" spans="1:7" ht="20.25" customHeight="1">
      <c r="A81" s="5" t="s">
        <v>18</v>
      </c>
      <c r="B81" s="18">
        <v>2286.651686507936</v>
      </c>
      <c r="C81" s="18">
        <v>3061.248313492063</v>
      </c>
      <c r="D81" s="18">
        <v>1220.4280648119843</v>
      </c>
      <c r="E81" s="18">
        <f t="shared" si="6"/>
        <v>6568.3280648119835</v>
      </c>
      <c r="F81" s="18">
        <v>4198</v>
      </c>
      <c r="G81" s="18">
        <f t="shared" si="5"/>
        <v>10766.328064811983</v>
      </c>
    </row>
    <row r="82" spans="1:7" ht="20.25" customHeight="1">
      <c r="A82" s="5" t="s">
        <v>41</v>
      </c>
      <c r="B82" s="18">
        <f>3815.11397058824-1374</f>
        <v>2441.11397058824</v>
      </c>
      <c r="C82" s="18">
        <v>686.8860294117648</v>
      </c>
      <c r="D82" s="18">
        <v>177.545245398773</v>
      </c>
      <c r="E82" s="18">
        <f t="shared" si="6"/>
        <v>3305.545245398778</v>
      </c>
      <c r="F82" s="18">
        <f>509.454754601227+1374</f>
        <v>1883.454754601227</v>
      </c>
      <c r="G82" s="18">
        <f>B82+C82+D82+F82</f>
        <v>5189.0000000000055</v>
      </c>
    </row>
    <row r="83" spans="1:7" ht="20.25" customHeight="1">
      <c r="A83" s="16" t="s">
        <v>20</v>
      </c>
      <c r="B83" s="57">
        <v>0</v>
      </c>
      <c r="C83" s="57">
        <v>0</v>
      </c>
      <c r="D83" s="57">
        <v>0</v>
      </c>
      <c r="E83" s="57">
        <f>D83+B83+C83</f>
        <v>0</v>
      </c>
      <c r="F83" s="58">
        <v>1374</v>
      </c>
      <c r="G83" s="58">
        <f>B83+C83+D83+F83</f>
        <v>1374</v>
      </c>
    </row>
    <row r="84" spans="1:7" ht="21.75" customHeight="1">
      <c r="A84" s="28" t="s">
        <v>19</v>
      </c>
      <c r="B84" s="37">
        <f>SUM(B63:B82)</f>
        <v>52290.40171777029</v>
      </c>
      <c r="C84" s="37">
        <f>SUM(C63:C82)</f>
        <v>31789.651830448256</v>
      </c>
      <c r="D84" s="37">
        <f>SUM(D63:D82)</f>
        <v>30013.50239700787</v>
      </c>
      <c r="E84" s="37">
        <f>SUM(E63:E82)</f>
        <v>114093.55594522643</v>
      </c>
      <c r="F84" s="37">
        <f>SUM(F63:F83)-F75-F83</f>
        <v>214915.2101689755</v>
      </c>
      <c r="G84" s="37">
        <f>SUM(G63:G83)-G75-G83</f>
        <v>329008.7661142019</v>
      </c>
    </row>
    <row r="85" spans="1:7" s="59" customFormat="1" ht="27.75" customHeight="1">
      <c r="A85" s="67" t="s">
        <v>52</v>
      </c>
      <c r="B85" s="67"/>
      <c r="C85" s="67"/>
      <c r="D85" s="67"/>
      <c r="E85" s="67"/>
      <c r="F85" s="67"/>
      <c r="G85" s="67"/>
    </row>
    <row r="86" spans="1:7" s="59" customFormat="1" ht="15" customHeight="1">
      <c r="A86" s="69" t="s">
        <v>53</v>
      </c>
      <c r="B86" s="69"/>
      <c r="C86" s="69"/>
      <c r="D86" s="69"/>
      <c r="E86" s="69"/>
      <c r="F86" s="69"/>
      <c r="G86" s="69"/>
    </row>
    <row r="87" spans="1:7" s="59" customFormat="1" ht="25.5" customHeight="1">
      <c r="A87" s="69" t="s">
        <v>54</v>
      </c>
      <c r="B87" s="69"/>
      <c r="C87" s="69"/>
      <c r="D87" s="69"/>
      <c r="E87" s="69"/>
      <c r="F87" s="69"/>
      <c r="G87" s="69"/>
    </row>
    <row r="88" spans="1:7" s="59" customFormat="1" ht="17.25" customHeight="1">
      <c r="A88" s="60" t="s">
        <v>43</v>
      </c>
      <c r="B88" s="61"/>
      <c r="C88" s="61"/>
      <c r="D88" s="61"/>
      <c r="E88" s="61"/>
      <c r="F88" s="61"/>
      <c r="G88" s="61"/>
    </row>
    <row r="89" spans="1:7" ht="17.25" customHeight="1">
      <c r="A89" s="62">
        <v>9</v>
      </c>
      <c r="B89" s="62"/>
      <c r="C89" s="62"/>
      <c r="D89" s="62"/>
      <c r="E89" s="62"/>
      <c r="F89" s="62"/>
      <c r="G89" s="62"/>
    </row>
  </sheetData>
  <sheetProtection/>
  <mergeCells count="28">
    <mergeCell ref="G61:G62"/>
    <mergeCell ref="F1:G1"/>
    <mergeCell ref="A3:G3"/>
    <mergeCell ref="A25:G25"/>
    <mergeCell ref="A26:G26"/>
    <mergeCell ref="A27:G27"/>
    <mergeCell ref="B4:E4"/>
    <mergeCell ref="F4:F5"/>
    <mergeCell ref="G4:G5"/>
    <mergeCell ref="A4:A5"/>
    <mergeCell ref="A30:G30"/>
    <mergeCell ref="A58:G58"/>
    <mergeCell ref="A89:G89"/>
    <mergeCell ref="A31:G31"/>
    <mergeCell ref="A55:G55"/>
    <mergeCell ref="A59:G59"/>
    <mergeCell ref="F60:G60"/>
    <mergeCell ref="A85:G85"/>
    <mergeCell ref="A57:G57"/>
    <mergeCell ref="A87:G87"/>
    <mergeCell ref="A86:G86"/>
    <mergeCell ref="B32:E32"/>
    <mergeCell ref="F32:F33"/>
    <mergeCell ref="G32:G33"/>
    <mergeCell ref="A32:A33"/>
    <mergeCell ref="A61:A62"/>
    <mergeCell ref="B61:E61"/>
    <mergeCell ref="F61:F62"/>
  </mergeCells>
  <printOptions/>
  <pageMargins left="0.7" right="0.7" top="0.75" bottom="0.75" header="0.3" footer="0.3"/>
  <pageSetup horizontalDpi="600" verticalDpi="600" orientation="portrait" r:id="rId1"/>
  <ignoredErrors>
    <ignoredError sqref="E7 E75" formula="1"/>
    <ignoredError sqref="C54:D54 C84:D8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sita</dc:creator>
  <cp:keywords/>
  <dc:description/>
  <cp:lastModifiedBy>Methoo Jawahir</cp:lastModifiedBy>
  <cp:lastPrinted>2019-03-18T05:37:49Z</cp:lastPrinted>
  <dcterms:created xsi:type="dcterms:W3CDTF">2017-06-13T09:12:19Z</dcterms:created>
  <dcterms:modified xsi:type="dcterms:W3CDTF">2019-03-18T05:38:51Z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428000.000000000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