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095" tabRatio="628" activeTab="1"/>
  </bookViews>
  <sheets>
    <sheet name="Table 1  " sheetId="1" r:id="rId1"/>
    <sheet name="Table 2 " sheetId="2" r:id="rId2"/>
    <sheet name="Table 3 " sheetId="3" r:id="rId3"/>
    <sheet name="Table 3 cont'd  " sheetId="4" r:id="rId4"/>
    <sheet name="Table 4 " sheetId="5" r:id="rId5"/>
    <sheet name="Table 4 cont'd " sheetId="6" r:id="rId6"/>
    <sheet name="Table 5" sheetId="7" r:id="rId7"/>
    <sheet name="Table 5 cont'd" sheetId="8" r:id="rId8"/>
    <sheet name="Table 6 " sheetId="9" r:id="rId9"/>
    <sheet name="Table 7   " sheetId="10" r:id="rId10"/>
    <sheet name="Table 8  " sheetId="11" r:id="rId11"/>
    <sheet name="Table 9  " sheetId="12" r:id="rId12"/>
    <sheet name="Table 10 " sheetId="13" r:id="rId13"/>
    <sheet name="Table 10 cont'd " sheetId="14" r:id="rId14"/>
    <sheet name="Table 10 cont'd(sec 7-9)" sheetId="15" r:id="rId15"/>
    <sheet name="Table 11    " sheetId="16" r:id="rId16"/>
    <sheet name="Table 12" sheetId="17" r:id="rId17"/>
    <sheet name="Table 13  " sheetId="18" r:id="rId18"/>
    <sheet name="Table 13 cont'd  " sheetId="19" r:id="rId19"/>
    <sheet name="Table 14" sheetId="20" r:id="rId20"/>
    <sheet name="Table 14 cont'd " sheetId="21" r:id="rId21"/>
    <sheet name="Table 15" sheetId="22" r:id="rId22"/>
    <sheet name="Table 16  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a">'[2]Table 1'!#REF!</definedName>
    <definedName name="ccc">'[10]Table 1'!#REF!</definedName>
    <definedName name="DATABASE" localSheetId="0">'Table 1  '!#REF!</definedName>
    <definedName name="DATABASE" localSheetId="12">'[7]Table 1'!#REF!</definedName>
    <definedName name="DATABASE" localSheetId="13">'[8]Table 1'!#REF!</definedName>
    <definedName name="DATABASE" localSheetId="14">'[9]Table 1'!#REF!</definedName>
    <definedName name="DATABASE" localSheetId="15">'[8]Table 1'!#REF!</definedName>
    <definedName name="DATABASE" localSheetId="16">'[8]Table 1'!#REF!</definedName>
    <definedName name="DATABASE" localSheetId="17">'[7]Table 1'!#REF!</definedName>
    <definedName name="DATABASE" localSheetId="18">'[7]Table 1'!#REF!</definedName>
    <definedName name="DATABASE" localSheetId="19">'[3]Table 1'!#REF!</definedName>
    <definedName name="DATABASE" localSheetId="20">'[3]Table 1'!#REF!</definedName>
    <definedName name="DATABASE" localSheetId="21">'[3]Table 1'!#REF!</definedName>
    <definedName name="DATABASE" localSheetId="22">'[3]Table 1'!#REF!</definedName>
    <definedName name="DATABASE" localSheetId="9">'[3]Table 1'!#REF!</definedName>
    <definedName name="DATABASE" localSheetId="10">'[2]Table 1'!#REF!</definedName>
    <definedName name="DATABASE" localSheetId="11">'[3]Table 1'!#REF!</definedName>
    <definedName name="DATABASE">'[2]Table 1'!#REF!</definedName>
    <definedName name="ex">'[2]Table 1'!#REF!</definedName>
    <definedName name="Exp_S114">'[1]Table 1'!#REF!</definedName>
    <definedName name="gd" localSheetId="12">'[10]Table 1'!#REF!</definedName>
    <definedName name="gd" localSheetId="13">'[10]Table 1'!#REF!</definedName>
    <definedName name="gd" localSheetId="14">'[10]Table 1'!#REF!</definedName>
    <definedName name="gd" localSheetId="15">'[10]Table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'[1]Table 1'!#REF!</definedName>
    <definedName name="gd" localSheetId="20">'[1]Table 1'!#REF!</definedName>
    <definedName name="gd" localSheetId="21">'[1]Table 1'!#REF!</definedName>
    <definedName name="gd" localSheetId="22">'[1]Table 1'!#REF!</definedName>
    <definedName name="gd" localSheetId="9">'[1]Table 1'!#REF!</definedName>
    <definedName name="gd" localSheetId="10">'[1]Table 1'!#REF!</definedName>
    <definedName name="gd" localSheetId="11">'[1]Table 1'!#REF!</definedName>
    <definedName name="gd">'[1]Table 1'!#REF!</definedName>
    <definedName name="hd">'[1]Table 1'!#REF!</definedName>
    <definedName name="new">#REF!</definedName>
    <definedName name="re">'[6]Page77'!#REF!</definedName>
    <definedName name="ss">'[1]Table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<sst xmlns="http://schemas.openxmlformats.org/spreadsheetml/2006/main" count="977" uniqueCount="438">
  <si>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</si>
  <si>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</si>
  <si>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</si>
  <si>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</si>
  <si>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</si>
  <si>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</si>
  <si>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</si>
  <si>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</si>
  <si>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</si>
  <si>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</si>
  <si>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</si>
  <si>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</si>
  <si>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</si>
  <si>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</si>
  <si>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</si>
  <si>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</si>
  <si>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</si>
  <si>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</si>
  <si>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</si>
  <si>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</si>
  <si>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</si>
  <si>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</si>
  <si>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</si>
  <si>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</si>
  <si>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</si>
  <si>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</si>
  <si>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</si>
  <si>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</si>
  <si>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</si>
  <si>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</si>
  <si>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</si>
  <si>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</si>
  <si>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</si>
  <si>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</si>
  <si>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</si>
  <si>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</si>
  <si>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</si>
  <si>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</si>
  <si>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</si>
  <si>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</si>
  <si>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</si>
  <si>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</si>
  <si>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</si>
  <si>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</si>
  <si>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</si>
  <si>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</si>
  <si>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</si>
  <si>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</si>
  <si>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</si>
  <si>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</si>
  <si>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</si>
  <si>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</si>
  <si>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</si>
  <si>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</si>
  <si>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</si>
  <si>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</si>
  <si>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</si>
  <si>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</si>
  <si>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</si>
  <si>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</si>
  <si>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</si>
  <si>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</si>
  <si>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</si>
  <si>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</si>
  <si>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</si>
  <si>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</si>
  <si>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</si>
  <si>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</si>
  <si>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</si>
  <si>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</si>
  <si>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</si>
  <si>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</si>
  <si>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</si>
  <si>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</si>
  <si>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</si>
  <si>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</si>
  <si>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</si>
  <si>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</si>
  <si>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</si>
  <si>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</si>
  <si>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</si>
  <si>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</si>
  <si>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</si>
  <si>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</si>
  <si>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</si>
  <si>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</si>
  <si>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</si>
  <si>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</si>
  <si>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</si>
  <si>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</si>
  <si>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</si>
  <si>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</si>
  <si>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</si>
  <si>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</si>
  <si>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</si>
  <si>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</si>
  <si>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</si>
  <si>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</si>
  <si>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</si>
  <si>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</si>
  <si>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</si>
  <si>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</si>
  <si>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</si>
  <si>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</si>
  <si>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</si>
  <si>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</si>
  <si>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</si>
  <si>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</si>
  <si>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</si>
  <si>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</si>
  <si>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</si>
  <si>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</si>
  <si>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</si>
  <si>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</si>
  <si>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</si>
  <si>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</si>
  <si>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</si>
  <si>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</si>
  <si>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</si>
  <si>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</si>
  <si>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</si>
  <si>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</si>
  <si>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</si>
  <si>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</si>
  <si>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</si>
  <si>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</si>
  <si>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</si>
  <si>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</si>
  <si>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</si>
  <si>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</si>
  <si>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</si>
  <si>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</si>
  <si>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 xml:space="preserve">   B.  Total Imports  (c.i.f.)</t>
  </si>
  <si>
    <t xml:space="preserve">  9 - Commodities  not elsewhere classified</t>
  </si>
  <si>
    <t>Eritrea</t>
  </si>
  <si>
    <t>Imports: value(c.i.f.)</t>
  </si>
  <si>
    <t>China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</si>
  <si>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</si>
  <si>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</si>
  <si>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</si>
  <si>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</si>
  <si>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</si>
  <si>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</si>
  <si>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</si>
  <si>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</si>
  <si>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</si>
  <si>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</si>
  <si>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</si>
  <si>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</si>
  <si>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</si>
  <si>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</si>
  <si>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</si>
  <si>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</si>
  <si>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</si>
  <si>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</si>
  <si>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</si>
  <si>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</si>
  <si>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</si>
  <si>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</si>
  <si>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 xml:space="preserve">          Iran</t>
  </si>
  <si>
    <t>Madagascar</t>
  </si>
  <si>
    <t>Quantity: -.-</t>
  </si>
  <si>
    <t xml:space="preserve">Libyan Arab </t>
  </si>
  <si>
    <t xml:space="preserve">          Poland</t>
  </si>
  <si>
    <t xml:space="preserve">  9 - Commodities &amp; transactions not elsewhere classified</t>
  </si>
  <si>
    <r>
      <t>1</t>
    </r>
    <r>
      <rPr>
        <sz val="10"/>
        <rFont val="Times New Roman"/>
        <family val="1"/>
      </rPr>
      <t xml:space="preserve"> Revised            </t>
    </r>
  </si>
  <si>
    <t xml:space="preserve">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</si>
  <si>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</si>
  <si>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</si>
  <si>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Revised</t>
    </r>
  </si>
  <si>
    <t xml:space="preserve">    Wheat :   </t>
  </si>
  <si>
    <t xml:space="preserve">    Dairy products :     </t>
  </si>
  <si>
    <t xml:space="preserve">    Fixed vegetable edible oils and fats :    </t>
  </si>
  <si>
    <t>Total freeport imports</t>
  </si>
  <si>
    <t xml:space="preserve"> 9 - Commodities  not elsewhere classified</t>
  </si>
  <si>
    <t>Total freeport re-exports</t>
  </si>
  <si>
    <t>- 15 -</t>
  </si>
  <si>
    <t>Malaysia</t>
  </si>
  <si>
    <t>Thailand</t>
  </si>
  <si>
    <t xml:space="preserve">          Myanmar</t>
  </si>
  <si>
    <t>- 27 -</t>
  </si>
  <si>
    <t>- 24 -</t>
  </si>
  <si>
    <t>- 8 -</t>
  </si>
  <si>
    <t>Ivory Coast</t>
  </si>
  <si>
    <t>- 16 -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</si>
  <si>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</si>
  <si>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</si>
  <si>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</si>
  <si>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</si>
  <si>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</si>
  <si>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</si>
  <si>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Meat and meat preparations :     </t>
  </si>
  <si>
    <t>Quantity: (Thousand Number)</t>
  </si>
  <si>
    <t xml:space="preserve">                Value (c.i.f): Million Rupees</t>
  </si>
  <si>
    <t xml:space="preserve"> 9 - Commodities &amp; transactions, n.e.s.</t>
  </si>
  <si>
    <t xml:space="preserve"> 7 - Machinery &amp; transport equipment</t>
  </si>
  <si>
    <t>SITC section/description</t>
  </si>
  <si>
    <t>- 21 -</t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</si>
  <si>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</si>
  <si>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</si>
  <si>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</si>
  <si>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</si>
  <si>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</si>
  <si>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</si>
  <si>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</si>
  <si>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</si>
  <si>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</si>
  <si>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</si>
  <si>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</si>
  <si>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</si>
  <si>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</si>
  <si>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</si>
  <si>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</si>
  <si>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</si>
  <si>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</si>
  <si>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</si>
  <si>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</si>
  <si>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</si>
  <si>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</si>
  <si>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</si>
  <si>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</si>
  <si>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</si>
  <si>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</si>
  <si>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</si>
  <si>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</si>
  <si>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</si>
  <si>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</si>
  <si>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</si>
  <si>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</si>
  <si>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</si>
  <si>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</si>
  <si>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</si>
  <si>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</si>
  <si>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</si>
  <si>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</si>
  <si>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</si>
  <si>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</si>
  <si>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</si>
  <si>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</si>
  <si>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</si>
  <si>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</si>
  <si>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</si>
  <si>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Fish and fish preparations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</si>
  <si>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</si>
  <si>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</si>
  <si>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</si>
  <si>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</si>
  <si>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</si>
  <si>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</si>
  <si>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</si>
  <si>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</si>
  <si>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</si>
  <si>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</si>
  <si>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</si>
  <si>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</si>
  <si>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</si>
  <si>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</si>
  <si>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</si>
  <si>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</si>
  <si>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</si>
  <si>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</si>
  <si>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</si>
  <si>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</si>
  <si>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</si>
  <si>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</si>
  <si>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</si>
  <si>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</si>
  <si>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</si>
  <si>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</si>
  <si>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</si>
  <si>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</si>
  <si>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</si>
  <si>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</si>
  <si>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Fish and fish preparations   </t>
  </si>
  <si>
    <t xml:space="preserve">        Live primates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</si>
  <si>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</si>
  <si>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</si>
  <si>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</si>
  <si>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</si>
  <si>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</si>
  <si>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</si>
  <si>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</si>
  <si>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</si>
  <si>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</si>
  <si>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</si>
  <si>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</si>
  <si>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</si>
  <si>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</si>
  <si>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</si>
  <si>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</si>
  <si>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</si>
  <si>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</si>
  <si>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</si>
  <si>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</si>
  <si>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</si>
  <si>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</si>
  <si>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</si>
  <si>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</si>
  <si>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</si>
  <si>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 xml:space="preserve"> 6 - Manufactured goods classified chiefly </t>
  </si>
  <si>
    <t xml:space="preserve">      by material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</si>
  <si>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</si>
  <si>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 principally designed for the transport of persons:  </t>
  </si>
  <si>
    <t xml:space="preserve"> 5 - Chemicals &amp; related products,  n.e.s.</t>
  </si>
  <si>
    <t xml:space="preserve">        Textile yarns, fabrics, and made  up articles  </t>
  </si>
  <si>
    <t>- 7 -</t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</si>
  <si>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</si>
  <si>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t xml:space="preserve">    Rice :    </t>
  </si>
  <si>
    <t xml:space="preserve">Quantity: (Thousand tonnes) </t>
  </si>
  <si>
    <t xml:space="preserve">    Fish and fish preparations :    </t>
  </si>
  <si>
    <t xml:space="preserve">    Refined petroleum products :   </t>
  </si>
  <si>
    <t xml:space="preserve">    Medicinal and pharmaceutical products :  </t>
  </si>
  <si>
    <t xml:space="preserve">    Cotton fabrics :   </t>
  </si>
  <si>
    <t xml:space="preserve">    Iron and steel :    </t>
  </si>
  <si>
    <t xml:space="preserve">   Motor cars and other motor vehicles   </t>
  </si>
  <si>
    <t xml:space="preserve">    Cement : </t>
  </si>
  <si>
    <t xml:space="preserve">IMPORTS </t>
  </si>
  <si>
    <t>Value    (c.i.f)</t>
  </si>
  <si>
    <t>Value  (f.o.b)</t>
  </si>
  <si>
    <t>S.I.T.C. section/description</t>
  </si>
  <si>
    <t xml:space="preserve">    of which:</t>
  </si>
  <si>
    <t xml:space="preserve">       Cane sugar </t>
  </si>
  <si>
    <t xml:space="preserve">       Live Primates  </t>
  </si>
  <si>
    <t xml:space="preserve">       Fish and fish preparations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</si>
  <si>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</si>
  <si>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</si>
  <si>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</si>
  <si>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</si>
  <si>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</si>
  <si>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</si>
  <si>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</si>
  <si>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 xml:space="preserve"> 8 - Miscellaneous manufactured goods</t>
  </si>
  <si>
    <t xml:space="preserve">       Optical goods n.e.s. </t>
  </si>
  <si>
    <t xml:space="preserve"> 9 - Commodities, n.e.s</t>
  </si>
  <si>
    <t xml:space="preserve">            -.-</t>
  </si>
  <si>
    <t>- 29 -</t>
  </si>
  <si>
    <t>SADC States</t>
  </si>
  <si>
    <t>Angola</t>
  </si>
  <si>
    <t>D.R Congo</t>
  </si>
  <si>
    <t>- 9 -</t>
  </si>
  <si>
    <t>- 10 -</t>
  </si>
  <si>
    <t>FREEPORT STATISTICS</t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</si>
  <si>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</si>
  <si>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t>Value(c.i.f): R Million</t>
  </si>
  <si>
    <t xml:space="preserve">       of which :</t>
  </si>
  <si>
    <t xml:space="preserve"> 9 - Commodities &amp; transactions not elsewhere classified </t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</si>
  <si>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</si>
  <si>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t>- 11 -</t>
  </si>
  <si>
    <t xml:space="preserve">         </t>
  </si>
  <si>
    <t xml:space="preserve">                                 Value(f.o.b): R Million</t>
  </si>
  <si>
    <t xml:space="preserve"> Export Oriented Enterprises </t>
  </si>
  <si>
    <t xml:space="preserve">                                   Value (f.o.b): R Million</t>
  </si>
  <si>
    <t xml:space="preserve">                                        Value (f.o.b): R Million</t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</si>
  <si>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</si>
  <si>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t xml:space="preserve">     Value(c.i.f): R Million</t>
  </si>
  <si>
    <t xml:space="preserve">                         Value(f.o.b): R Million</t>
  </si>
  <si>
    <t>Value:  R Million</t>
  </si>
  <si>
    <t xml:space="preserve"> Exports of goods</t>
  </si>
  <si>
    <r>
      <t>2</t>
    </r>
    <r>
      <rPr>
        <sz val="10"/>
        <rFont val="Times New Roman"/>
        <family val="1"/>
      </rPr>
      <t xml:space="preserve"> Provisional 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</si>
  <si>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</si>
  <si>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 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</si>
  <si>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</t>
    </r>
  </si>
  <si>
    <r>
      <t>1</t>
    </r>
    <r>
      <rPr>
        <sz val="10"/>
        <rFont val="Times New Roman"/>
        <family val="1"/>
      </rPr>
      <t xml:space="preserve"> Revised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</si>
  <si>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</si>
  <si>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</si>
  <si>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</si>
  <si>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</si>
  <si>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r>
      <t>1</t>
    </r>
    <r>
      <rPr>
        <sz val="9"/>
        <rFont val="Times New Roman"/>
        <family val="1"/>
      </rPr>
      <t xml:space="preserve"> Revised 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                                 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Special Administrative Region of China</t>
    </r>
  </si>
  <si>
    <r>
      <t xml:space="preserve">2 </t>
    </r>
    <r>
      <rPr>
        <sz val="10"/>
        <rFont val="Times New Roman"/>
        <family val="1"/>
      </rPr>
      <t xml:space="preserve">Provisional </t>
    </r>
  </si>
  <si>
    <t xml:space="preserve"> 4th Qr</t>
  </si>
  <si>
    <t xml:space="preserve"> 4th Qr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</si>
  <si>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</si>
  <si>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 xml:space="preserve">4th Qr </t>
  </si>
  <si>
    <t xml:space="preserve">      Value :  R Thousands</t>
  </si>
  <si>
    <t xml:space="preserve">         Value :  R Thousands</t>
  </si>
  <si>
    <t xml:space="preserve">        Value :  R Thousands</t>
  </si>
  <si>
    <r>
      <t xml:space="preserve">2014 </t>
    </r>
    <r>
      <rPr>
        <b/>
        <vertAlign val="superscript"/>
        <sz val="10"/>
        <rFont val="Times New Roman"/>
        <family val="1"/>
      </rPr>
      <t>2</t>
    </r>
  </si>
  <si>
    <t xml:space="preserve">  Value (f.o.b): R Million</t>
  </si>
  <si>
    <r>
      <t xml:space="preserve">2014 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</si>
  <si>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</si>
  <si>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>-</t>
  </si>
  <si>
    <t xml:space="preserve">                                     Value (f.o.b): R Million</t>
  </si>
  <si>
    <t>- 28 -</t>
  </si>
  <si>
    <t xml:space="preserve">   - 26 -</t>
  </si>
  <si>
    <r>
      <t xml:space="preserve">2013 </t>
    </r>
    <r>
      <rPr>
        <b/>
        <vertAlign val="superscript"/>
        <sz val="10"/>
        <rFont val="Times New Roman"/>
        <family val="1"/>
      </rPr>
      <t>1</t>
    </r>
  </si>
  <si>
    <t xml:space="preserve">           -</t>
  </si>
  <si>
    <r>
      <t>2013</t>
    </r>
    <r>
      <rPr>
        <b/>
        <vertAlign val="superscript"/>
        <sz val="10"/>
        <rFont val="Times New Roman"/>
        <family val="1"/>
      </rPr>
      <t xml:space="preserve"> 1</t>
    </r>
  </si>
  <si>
    <t xml:space="preserve"> Value(f.o.b): R Million</t>
  </si>
  <si>
    <t xml:space="preserve">                                  Value (f.o.b): R Million</t>
  </si>
  <si>
    <t xml:space="preserve">                                         Value: R Million </t>
  </si>
  <si>
    <r>
      <t>2014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</si>
  <si>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Special Administrative Region of China</t>
    </r>
  </si>
  <si>
    <r>
      <t xml:space="preserve">2015 </t>
    </r>
    <r>
      <rPr>
        <b/>
        <vertAlign val="superscript"/>
        <sz val="10"/>
        <rFont val="Times New Roman"/>
        <family val="1"/>
      </rPr>
      <t>2</t>
    </r>
  </si>
  <si>
    <r>
      <t xml:space="preserve">2015 </t>
    </r>
    <r>
      <rPr>
        <b/>
        <vertAlign val="superscript"/>
        <sz val="10"/>
        <rFont val="Times New Roman"/>
        <family val="1"/>
      </rPr>
      <t>3</t>
    </r>
  </si>
  <si>
    <r>
      <t>2015</t>
    </r>
    <r>
      <rPr>
        <b/>
        <vertAlign val="superscript"/>
        <sz val="10"/>
        <rFont val="Times New Roman"/>
        <family val="1"/>
      </rPr>
      <t xml:space="preserve"> 2</t>
    </r>
  </si>
  <si>
    <t>1st Qtr</t>
  </si>
  <si>
    <r>
      <t>2015</t>
    </r>
    <r>
      <rPr>
        <b/>
        <vertAlign val="superscript"/>
        <sz val="10"/>
        <rFont val="Times New Roman"/>
        <family val="1"/>
      </rPr>
      <t xml:space="preserve"> 3</t>
    </r>
  </si>
  <si>
    <t xml:space="preserve"> 1st Qr</t>
  </si>
  <si>
    <t xml:space="preserve"> 1st Qr </t>
  </si>
  <si>
    <t xml:space="preserve">1st Qr </t>
  </si>
  <si>
    <t>Value (f.o.b.) :  R Million</t>
  </si>
  <si>
    <t xml:space="preserve">                                               Value (f.o.b.) :  R Million</t>
  </si>
  <si>
    <t>- 12 -</t>
  </si>
  <si>
    <t>- 13 -</t>
  </si>
  <si>
    <t>- 14 -</t>
  </si>
  <si>
    <r>
      <t>1</t>
    </r>
    <r>
      <rPr>
        <sz val="10"/>
        <rFont val="Times New Roman"/>
        <family val="1"/>
      </rPr>
      <t xml:space="preserve"> Revised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</si>
  <si>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Revised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</si>
  <si>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- 23 -</t>
  </si>
  <si>
    <r>
      <t>1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</si>
  <si>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Jan - Jun</t>
  </si>
  <si>
    <t>Table 1 -  Summary of External Merchandise Trade, 2013 - 1st Semester 2015</t>
  </si>
  <si>
    <t>Table 2 - Imports and exports of the Freeport Zone, 2013 -1st Semester 2015</t>
  </si>
  <si>
    <r>
      <t>Table 3 -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2013 - 1st Semester 2015</t>
    </r>
  </si>
  <si>
    <r>
      <t>Table 3 (cont'd)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2013 - 1st Semester 2015</t>
    </r>
  </si>
  <si>
    <t>Table 4 - Domestic  exports of main commodities by section, 2013 - 1st Semester 2015</t>
  </si>
  <si>
    <t>Table 4 (cont'd) - Domestic  exports of main commodities by section, 2013 - 1st Semester 2015</t>
  </si>
  <si>
    <t>Table 5 - Re-exports of main commodities by section, 2013 - 1st Semester 2015</t>
  </si>
  <si>
    <t>Table 5 (cont'd) - Re-exports of main commodities by section, 2013 - 1st Semester 2015</t>
  </si>
  <si>
    <t>Table 6 - Freeport re-exports of main commodities by section, 2013 - 1st Semester 2015</t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</si>
  <si>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2013-1st Semester 2015</t>
    </r>
  </si>
  <si>
    <t>Table 8 - Domestic exports by country of destination, 2013 - 1st Semester 2015</t>
  </si>
  <si>
    <t>Table 9 - Re-exports by country of destination, 2013 - 1st Semester 2015</t>
  </si>
  <si>
    <t>Table 10 - Total imports of main commodities by section, 2013 - 1st Semester 2015</t>
  </si>
  <si>
    <t>Table 10 (cont'd) - Total imports of main commodities by section, 2013 - 1st Semester 2015</t>
  </si>
  <si>
    <t>Table 11 - Imports of selected commodities, 2013 - 1st Semester 2015</t>
  </si>
  <si>
    <t>Table 13 - Imports by country of origin, 2013 - 1st Semester 2015</t>
  </si>
  <si>
    <t>Table 12 - Freeport imports of main commodities by section, 2013 - 1st Semester 2015</t>
  </si>
  <si>
    <t>Table 13 (cont'd) - Imports by country of origin, 2013 - 1st Semester 2015</t>
  </si>
  <si>
    <t>Table 14 - Trade with African, Caribbean and Pacific (ACP) States, 2014 - 1st Semester 2015</t>
  </si>
  <si>
    <t>Table 14 (cont'd) - Trade with African, Caribbean and Pacific (ACP) States, 2014 - 1st Semester 2015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</si>
  <si>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</si>
  <si>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Excluding Ship's stores and bunkers</t>
    </r>
  </si>
  <si>
    <r>
      <t>Exports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: value(f.o.b)</t>
    </r>
  </si>
  <si>
    <r>
      <t xml:space="preserve">2014 </t>
    </r>
    <r>
      <rPr>
        <b/>
        <vertAlign val="superscript"/>
        <sz val="10"/>
        <rFont val="Times New Roman"/>
        <family val="1"/>
      </rPr>
      <t>1</t>
    </r>
  </si>
  <si>
    <r>
      <t>2015</t>
    </r>
    <r>
      <rPr>
        <b/>
        <vertAlign val="superscript"/>
        <sz val="10"/>
        <rFont val="Times New Roman"/>
        <family val="1"/>
      </rPr>
      <t xml:space="preserve"> 1</t>
    </r>
  </si>
  <si>
    <t>Table 15 - Trade with COMESA States, 2014 - 1st Semester 2015</t>
  </si>
  <si>
    <t>Table 16 - Trade with SADC States, 2014 - 1st Semester 2015</t>
  </si>
  <si>
    <r>
      <t>1</t>
    </r>
    <r>
      <rPr>
        <sz val="10"/>
        <rFont val="Times New Roman"/>
        <family val="1"/>
      </rPr>
      <t xml:space="preserve">  Excluding Ship's  stores &amp; Bunkers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</t>
    </r>
  </si>
</sst>
</file>

<file path=xl/styles.xml><?xml version="1.0" encoding="utf-8"?>
<styleSheet xmlns="http://schemas.openxmlformats.org/spreadsheetml/2006/main">
  <numFmts count="48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\ \ "/>
    <numFmt numFmtId="179" formatCode="#,##0\ \ "/>
    <numFmt numFmtId="180" formatCode="#,##0\ "/>
    <numFmt numFmtId="181" formatCode="#,##0\ \ \ \ \ "/>
    <numFmt numFmtId="182" formatCode="#,##0\ \ \ \ "/>
    <numFmt numFmtId="183" formatCode="\ \ \ \ \ \ \ \ \ \ General"/>
    <numFmt numFmtId="184" formatCode="0.0"/>
    <numFmt numFmtId="185" formatCode="\ \ \ \ \ \ \ \-\ \ "/>
    <numFmt numFmtId="186" formatCode="\ \ \ \ \ \ \ \ \ \-\ \ "/>
    <numFmt numFmtId="187" formatCode="\ \ \ \ \ \ \-\ \ "/>
    <numFmt numFmtId="188" formatCode="\ \ \ \ \ \ \ \ \ \-\ \ \ \ "/>
    <numFmt numFmtId="189" formatCode="\ \ \ \ \ \ \-\ \ \ \ "/>
    <numFmt numFmtId="190" formatCode="#,##0\ \ \ \ \ \ \ "/>
    <numFmt numFmtId="191" formatCode="\ #,##0\ \ "/>
    <numFmt numFmtId="192" formatCode="\ \ \ \ \ \-\ \ \ \ "/>
    <numFmt numFmtId="193" formatCode="#,##0\ \ \ \ \ \ \ \ "/>
    <numFmt numFmtId="194" formatCode="General\ \ "/>
    <numFmt numFmtId="195" formatCode="\ \ \ \ \ \ \ \ \ \ \ \-\ \ "/>
    <numFmt numFmtId="196" formatCode="\ #,##0"/>
    <numFmt numFmtId="197" formatCode="#,##0.000"/>
    <numFmt numFmtId="198" formatCode="000"/>
    <numFmt numFmtId="199" formatCode="00"/>
    <numFmt numFmtId="200" formatCode="000.0"/>
    <numFmt numFmtId="201" formatCode="0.000"/>
    <numFmt numFmtId="202" formatCode="\ \ \ \ \ \ \ \ \-\ \ "/>
    <numFmt numFmtId="203" formatCode="[$-409]dddd\,\ mmmm\ dd\,\ yyyy"/>
  </numFmts>
  <fonts count="8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8"/>
      <name val="Helv"/>
      <family val="0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.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/>
    </xf>
    <xf numFmtId="0" fontId="75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9" fontId="4" fillId="0" borderId="0" xfId="0" applyNumberFormat="1" applyFont="1" applyBorder="1" applyAlignment="1" quotePrefix="1">
      <alignment/>
    </xf>
    <xf numFmtId="189" fontId="4" fillId="0" borderId="0" xfId="0" applyNumberFormat="1" applyFont="1" applyBorder="1" applyAlignment="1" quotePrefix="1">
      <alignment horizontal="center"/>
    </xf>
    <xf numFmtId="179" fontId="4" fillId="0" borderId="0" xfId="0" applyNumberFormat="1" applyFont="1" applyBorder="1" applyAlignment="1">
      <alignment/>
    </xf>
    <xf numFmtId="194" fontId="4" fillId="0" borderId="0" xfId="0" applyNumberFormat="1" applyFont="1" applyBorder="1" applyAlignment="1" quotePrefix="1">
      <alignment horizontal="right"/>
    </xf>
    <xf numFmtId="191" fontId="4" fillId="0" borderId="0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3" fontId="22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4" fillId="0" borderId="13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0" fontId="4" fillId="0" borderId="0" xfId="0" applyNumberFormat="1" applyFont="1" applyBorder="1" applyAlignment="1" quotePrefix="1">
      <alignment/>
    </xf>
    <xf numFmtId="180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2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79" fontId="5" fillId="0" borderId="0" xfId="0" applyNumberFormat="1" applyFont="1" applyFill="1" applyBorder="1" applyAlignment="1" quotePrefix="1">
      <alignment vertical="center"/>
    </xf>
    <xf numFmtId="179" fontId="14" fillId="0" borderId="0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178" fontId="7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77" fillId="0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vertical="center" wrapText="1"/>
    </xf>
    <xf numFmtId="0" fontId="7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92" fontId="20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Border="1" applyAlignment="1">
      <alignment horizontal="left" indent="2"/>
    </xf>
    <xf numFmtId="0" fontId="4" fillId="0" borderId="12" xfId="0" applyFont="1" applyFill="1" applyBorder="1" applyAlignment="1">
      <alignment horizontal="left" indent="2"/>
    </xf>
    <xf numFmtId="0" fontId="4" fillId="0" borderId="0" xfId="0" applyFont="1" applyAlignment="1" quotePrefix="1">
      <alignment vertical="center" textRotation="180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 quotePrefix="1">
      <alignment horizontal="left"/>
    </xf>
    <xf numFmtId="0" fontId="31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83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0" fillId="0" borderId="0" xfId="0" applyFont="1" applyFill="1" applyAlignment="1" quotePrefix="1">
      <alignment horizontal="center" vertical="center" textRotation="180"/>
    </xf>
    <xf numFmtId="0" fontId="30" fillId="0" borderId="0" xfId="0" applyFont="1" applyFill="1" applyAlignment="1" quotePrefix="1">
      <alignment vertical="center" textRotation="180"/>
    </xf>
    <xf numFmtId="3" fontId="5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185" fontId="9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/>
    </xf>
    <xf numFmtId="191" fontId="5" fillId="0" borderId="12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Fill="1" applyAlignment="1">
      <alignment/>
    </xf>
    <xf numFmtId="191" fontId="4" fillId="0" borderId="12" xfId="0" applyNumberFormat="1" applyFont="1" applyBorder="1" applyAlignment="1">
      <alignment horizontal="right" indent="2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91" fontId="5" fillId="0" borderId="12" xfId="0" applyNumberFormat="1" applyFont="1" applyFill="1" applyBorder="1" applyAlignment="1">
      <alignment horizontal="right" vertical="center" indent="2"/>
    </xf>
    <xf numFmtId="191" fontId="5" fillId="0" borderId="12" xfId="0" applyNumberFormat="1" applyFont="1" applyFill="1" applyBorder="1" applyAlignment="1">
      <alignment horizontal="right" vertical="center" indent="1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0" fontId="5" fillId="0" borderId="12" xfId="0" applyFont="1" applyFill="1" applyBorder="1" applyAlignment="1">
      <alignment horizontal="right" indent="2"/>
    </xf>
    <xf numFmtId="191" fontId="4" fillId="0" borderId="11" xfId="0" applyNumberFormat="1" applyFont="1" applyFill="1" applyBorder="1" applyAlignment="1">
      <alignment horizontal="right" indent="2"/>
    </xf>
    <xf numFmtId="191" fontId="4" fillId="0" borderId="12" xfId="0" applyNumberFormat="1" applyFont="1" applyFill="1" applyBorder="1" applyAlignment="1">
      <alignment horizontal="right" indent="2"/>
    </xf>
    <xf numFmtId="191" fontId="5" fillId="0" borderId="12" xfId="0" applyNumberFormat="1" applyFont="1" applyBorder="1" applyAlignment="1">
      <alignment horizontal="right" indent="2"/>
    </xf>
    <xf numFmtId="3" fontId="22" fillId="0" borderId="13" xfId="0" applyNumberFormat="1" applyFont="1" applyFill="1" applyBorder="1" applyAlignment="1">
      <alignment horizontal="right" vertical="center" indent="1"/>
    </xf>
    <xf numFmtId="191" fontId="5" fillId="0" borderId="12" xfId="0" applyNumberFormat="1" applyFont="1" applyBorder="1" applyAlignment="1">
      <alignment horizontal="right" vertical="center" indent="1"/>
    </xf>
    <xf numFmtId="191" fontId="9" fillId="0" borderId="12" xfId="0" applyNumberFormat="1" applyFont="1" applyFill="1" applyBorder="1" applyAlignment="1">
      <alignment horizontal="right" indent="2"/>
    </xf>
    <xf numFmtId="191" fontId="9" fillId="0" borderId="12" xfId="0" applyNumberFormat="1" applyFont="1" applyBorder="1" applyAlignment="1">
      <alignment horizontal="right" indent="2"/>
    </xf>
    <xf numFmtId="180" fontId="9" fillId="0" borderId="18" xfId="0" applyNumberFormat="1" applyFont="1" applyBorder="1" applyAlignment="1">
      <alignment/>
    </xf>
    <xf numFmtId="185" fontId="9" fillId="0" borderId="11" xfId="0" applyNumberFormat="1" applyFont="1" applyFill="1" applyBorder="1" applyAlignment="1">
      <alignment horizontal="right"/>
    </xf>
    <xf numFmtId="191" fontId="9" fillId="0" borderId="10" xfId="0" applyNumberFormat="1" applyFont="1" applyFill="1" applyBorder="1" applyAlignment="1">
      <alignment horizontal="right" indent="2"/>
    </xf>
    <xf numFmtId="191" fontId="9" fillId="0" borderId="10" xfId="0" applyNumberFormat="1" applyFont="1" applyBorder="1" applyAlignment="1">
      <alignment horizontal="right" indent="2"/>
    </xf>
    <xf numFmtId="191" fontId="79" fillId="0" borderId="12" xfId="0" applyNumberFormat="1" applyFont="1" applyFill="1" applyBorder="1" applyAlignment="1">
      <alignment horizontal="right" indent="1"/>
    </xf>
    <xf numFmtId="191" fontId="79" fillId="0" borderId="12" xfId="0" applyNumberFormat="1" applyFont="1" applyBorder="1" applyAlignment="1">
      <alignment horizontal="right" indent="1"/>
    </xf>
    <xf numFmtId="191" fontId="79" fillId="0" borderId="14" xfId="0" applyNumberFormat="1" applyFont="1" applyFill="1" applyBorder="1" applyAlignment="1">
      <alignment horizontal="right" indent="1"/>
    </xf>
    <xf numFmtId="191" fontId="18" fillId="0" borderId="12" xfId="0" applyNumberFormat="1" applyFont="1" applyFill="1" applyBorder="1" applyAlignment="1">
      <alignment horizontal="right" vertical="center" indent="2"/>
    </xf>
    <xf numFmtId="191" fontId="19" fillId="0" borderId="12" xfId="0" applyNumberFormat="1" applyFont="1" applyFill="1" applyBorder="1" applyAlignment="1">
      <alignment horizontal="right" vertical="center" indent="2"/>
    </xf>
    <xf numFmtId="191" fontId="18" fillId="0" borderId="12" xfId="0" applyNumberFormat="1" applyFont="1" applyFill="1" applyBorder="1" applyAlignment="1">
      <alignment horizontal="right" indent="2"/>
    </xf>
    <xf numFmtId="195" fontId="20" fillId="0" borderId="10" xfId="0" applyNumberFormat="1" applyFont="1" applyFill="1" applyBorder="1" applyAlignment="1">
      <alignment horizontal="right" vertical="center" indent="2"/>
    </xf>
    <xf numFmtId="195" fontId="21" fillId="0" borderId="12" xfId="0" applyNumberFormat="1" applyFont="1" applyFill="1" applyBorder="1" applyAlignment="1">
      <alignment horizontal="right" indent="2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indent="2"/>
    </xf>
    <xf numFmtId="191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91" fontId="9" fillId="0" borderId="1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8" fontId="5" fillId="0" borderId="1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quotePrefix="1">
      <alignment/>
    </xf>
    <xf numFmtId="191" fontId="7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30" fillId="0" borderId="0" xfId="0" applyFont="1" applyFill="1" applyAlignment="1" quotePrefix="1">
      <alignment horizontal="right" vertical="center" textRotation="180"/>
    </xf>
    <xf numFmtId="0" fontId="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3" fontId="22" fillId="0" borderId="13" xfId="0" applyNumberFormat="1" applyFont="1" applyBorder="1" applyAlignment="1">
      <alignment horizontal="right" vertical="center" indent="1"/>
    </xf>
    <xf numFmtId="178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indent="2"/>
    </xf>
    <xf numFmtId="0" fontId="5" fillId="0" borderId="17" xfId="0" applyFont="1" applyBorder="1" applyAlignment="1">
      <alignment horizontal="right" indent="2"/>
    </xf>
    <xf numFmtId="0" fontId="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91" fontId="9" fillId="0" borderId="23" xfId="0" applyNumberFormat="1" applyFont="1" applyFill="1" applyBorder="1" applyAlignment="1">
      <alignment horizontal="right" indent="2"/>
    </xf>
    <xf numFmtId="0" fontId="14" fillId="0" borderId="12" xfId="0" applyFont="1" applyFill="1" applyBorder="1" applyAlignment="1">
      <alignment vertical="center" wrapText="1"/>
    </xf>
    <xf numFmtId="179" fontId="9" fillId="0" borderId="11" xfId="0" applyNumberFormat="1" applyFont="1" applyBorder="1" applyAlignment="1">
      <alignment/>
    </xf>
    <xf numFmtId="179" fontId="9" fillId="0" borderId="11" xfId="0" applyNumberFormat="1" applyFont="1" applyBorder="1" applyAlignment="1" quotePrefix="1">
      <alignment horizontal="right"/>
    </xf>
    <xf numFmtId="179" fontId="9" fillId="0" borderId="11" xfId="0" applyNumberFormat="1" applyFont="1" applyBorder="1" applyAlignment="1" quotePrefix="1">
      <alignment/>
    </xf>
    <xf numFmtId="179" fontId="9" fillId="0" borderId="15" xfId="0" applyNumberFormat="1" applyFont="1" applyBorder="1" applyAlignment="1">
      <alignment/>
    </xf>
    <xf numFmtId="179" fontId="9" fillId="0" borderId="12" xfId="0" applyNumberFormat="1" applyFont="1" applyBorder="1" applyAlignment="1" quotePrefix="1">
      <alignment/>
    </xf>
    <xf numFmtId="179" fontId="9" fillId="0" borderId="15" xfId="0" applyNumberFormat="1" applyFont="1" applyBorder="1" applyAlignment="1" quotePrefix="1">
      <alignment/>
    </xf>
    <xf numFmtId="179" fontId="9" fillId="0" borderId="14" xfId="0" applyNumberFormat="1" applyFont="1" applyBorder="1" applyAlignment="1" quotePrefix="1">
      <alignment/>
    </xf>
    <xf numFmtId="179" fontId="9" fillId="0" borderId="10" xfId="0" applyNumberFormat="1" applyFont="1" applyBorder="1" applyAlignment="1" quotePrefix="1">
      <alignment/>
    </xf>
    <xf numFmtId="0" fontId="33" fillId="0" borderId="11" xfId="0" applyFont="1" applyBorder="1" applyAlignment="1">
      <alignment/>
    </xf>
    <xf numFmtId="180" fontId="5" fillId="0" borderId="12" xfId="0" applyNumberFormat="1" applyFont="1" applyFill="1" applyBorder="1" applyAlignment="1">
      <alignment horizontal="right" vertical="center" indent="1"/>
    </xf>
    <xf numFmtId="180" fontId="5" fillId="0" borderId="14" xfId="0" applyNumberFormat="1" applyFont="1" applyFill="1" applyBorder="1" applyAlignment="1">
      <alignment horizontal="right" vertical="center" indent="1"/>
    </xf>
    <xf numFmtId="180" fontId="5" fillId="0" borderId="11" xfId="0" applyNumberFormat="1" applyFont="1" applyFill="1" applyBorder="1" applyAlignment="1">
      <alignment horizontal="right" vertical="center" indent="1"/>
    </xf>
    <xf numFmtId="191" fontId="5" fillId="0" borderId="14" xfId="0" applyNumberFormat="1" applyFont="1" applyFill="1" applyBorder="1" applyAlignment="1">
      <alignment horizontal="right" vertical="center" indent="1"/>
    </xf>
    <xf numFmtId="180" fontId="9" fillId="0" borderId="12" xfId="0" applyNumberFormat="1" applyFont="1" applyFill="1" applyBorder="1" applyAlignment="1">
      <alignment horizontal="right" indent="1"/>
    </xf>
    <xf numFmtId="180" fontId="9" fillId="0" borderId="14" xfId="0" applyNumberFormat="1" applyFont="1" applyFill="1" applyBorder="1" applyAlignment="1">
      <alignment horizontal="right" indent="1"/>
    </xf>
    <xf numFmtId="191" fontId="9" fillId="0" borderId="12" xfId="0" applyNumberFormat="1" applyFont="1" applyFill="1" applyBorder="1" applyAlignment="1">
      <alignment horizontal="right" vertical="center" indent="1"/>
    </xf>
    <xf numFmtId="197" fontId="9" fillId="0" borderId="12" xfId="0" applyNumberFormat="1" applyFont="1" applyFill="1" applyBorder="1" applyAlignment="1">
      <alignment horizontal="right" indent="1"/>
    </xf>
    <xf numFmtId="197" fontId="9" fillId="0" borderId="14" xfId="0" applyNumberFormat="1" applyFont="1" applyFill="1" applyBorder="1" applyAlignment="1">
      <alignment horizontal="right" indent="1"/>
    </xf>
    <xf numFmtId="191" fontId="14" fillId="0" borderId="12" xfId="0" applyNumberFormat="1" applyFont="1" applyFill="1" applyBorder="1" applyAlignment="1">
      <alignment horizontal="right" indent="1"/>
    </xf>
    <xf numFmtId="191" fontId="14" fillId="0" borderId="14" xfId="0" applyNumberFormat="1" applyFont="1" applyFill="1" applyBorder="1" applyAlignment="1">
      <alignment horizontal="right" indent="1"/>
    </xf>
    <xf numFmtId="179" fontId="9" fillId="0" borderId="12" xfId="0" applyNumberFormat="1" applyFont="1" applyFill="1" applyBorder="1" applyAlignment="1">
      <alignment horizontal="right" indent="1"/>
    </xf>
    <xf numFmtId="179" fontId="9" fillId="0" borderId="11" xfId="0" applyNumberFormat="1" applyFont="1" applyFill="1" applyBorder="1" applyAlignment="1">
      <alignment horizontal="right" indent="1"/>
    </xf>
    <xf numFmtId="179" fontId="9" fillId="0" borderId="14" xfId="0" applyNumberFormat="1" applyFont="1" applyFill="1" applyBorder="1" applyAlignment="1">
      <alignment horizontal="right" indent="1"/>
    </xf>
    <xf numFmtId="179" fontId="9" fillId="0" borderId="10" xfId="0" applyNumberFormat="1" applyFont="1" applyFill="1" applyBorder="1" applyAlignment="1">
      <alignment horizontal="right" indent="1"/>
    </xf>
    <xf numFmtId="179" fontId="9" fillId="0" borderId="15" xfId="0" applyNumberFormat="1" applyFont="1" applyFill="1" applyBorder="1" applyAlignment="1">
      <alignment horizontal="right" indent="1"/>
    </xf>
    <xf numFmtId="179" fontId="9" fillId="0" borderId="18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179" fontId="5" fillId="0" borderId="12" xfId="0" applyNumberFormat="1" applyFont="1" applyBorder="1" applyAlignment="1">
      <alignment horizontal="left" vertical="center" indent="1"/>
    </xf>
    <xf numFmtId="191" fontId="4" fillId="0" borderId="14" xfId="0" applyNumberFormat="1" applyFont="1" applyBorder="1" applyAlignment="1">
      <alignment horizontal="left" indent="1" shrinkToFit="1"/>
    </xf>
    <xf numFmtId="191" fontId="4" fillId="0" borderId="12" xfId="0" applyNumberFormat="1" applyFont="1" applyBorder="1" applyAlignment="1">
      <alignment horizontal="left" indent="1" shrinkToFit="1"/>
    </xf>
    <xf numFmtId="3" fontId="5" fillId="0" borderId="12" xfId="0" applyNumberFormat="1" applyFont="1" applyFill="1" applyBorder="1" applyAlignment="1">
      <alignment horizontal="left" vertical="center" indent="1"/>
    </xf>
    <xf numFmtId="3" fontId="4" fillId="0" borderId="12" xfId="0" applyNumberFormat="1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left" vertical="center" indent="1"/>
    </xf>
    <xf numFmtId="3" fontId="9" fillId="0" borderId="12" xfId="0" applyNumberFormat="1" applyFont="1" applyFill="1" applyBorder="1" applyAlignment="1">
      <alignment horizontal="left" indent="1"/>
    </xf>
    <xf numFmtId="180" fontId="5" fillId="0" borderId="10" xfId="0" applyNumberFormat="1" applyFont="1" applyFill="1" applyBorder="1" applyAlignment="1">
      <alignment horizontal="left" vertical="center" indent="1"/>
    </xf>
    <xf numFmtId="179" fontId="4" fillId="0" borderId="10" xfId="0" applyNumberFormat="1" applyFont="1" applyBorder="1" applyAlignment="1">
      <alignment horizontal="left" vertical="center" indent="1"/>
    </xf>
    <xf numFmtId="179" fontId="4" fillId="0" borderId="18" xfId="0" applyNumberFormat="1" applyFont="1" applyBorder="1" applyAlignment="1">
      <alignment horizontal="left" vertical="center" indent="1"/>
    </xf>
    <xf numFmtId="180" fontId="4" fillId="0" borderId="15" xfId="0" applyNumberFormat="1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left" indent="1"/>
    </xf>
    <xf numFmtId="181" fontId="5" fillId="0" borderId="10" xfId="0" applyNumberFormat="1" applyFont="1" applyFill="1" applyBorder="1" applyAlignment="1">
      <alignment horizontal="left" vertical="center" indent="1"/>
    </xf>
    <xf numFmtId="181" fontId="5" fillId="0" borderId="18" xfId="0" applyNumberFormat="1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91" fontId="5" fillId="0" borderId="13" xfId="0" applyNumberFormat="1" applyFont="1" applyFill="1" applyBorder="1" applyAlignment="1">
      <alignment/>
    </xf>
    <xf numFmtId="191" fontId="9" fillId="0" borderId="12" xfId="0" applyNumberFormat="1" applyFont="1" applyFill="1" applyBorder="1" applyAlignment="1">
      <alignment/>
    </xf>
    <xf numFmtId="191" fontId="5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91" fontId="5" fillId="0" borderId="12" xfId="0" applyNumberFormat="1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4" fillId="0" borderId="12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91" fontId="22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right" indent="2"/>
    </xf>
    <xf numFmtId="0" fontId="5" fillId="0" borderId="14" xfId="0" applyFont="1" applyFill="1" applyBorder="1" applyAlignment="1">
      <alignment horizontal="right" indent="2"/>
    </xf>
    <xf numFmtId="182" fontId="4" fillId="0" borderId="0" xfId="0" applyNumberFormat="1" applyFont="1" applyFill="1" applyBorder="1" applyAlignment="1">
      <alignment/>
    </xf>
    <xf numFmtId="179" fontId="9" fillId="0" borderId="12" xfId="0" applyNumberFormat="1" applyFont="1" applyBorder="1" applyAlignment="1">
      <alignment horizontal="right" indent="1"/>
    </xf>
    <xf numFmtId="179" fontId="5" fillId="0" borderId="10" xfId="0" applyNumberFormat="1" applyFont="1" applyBorder="1" applyAlignment="1">
      <alignment horizontal="right" vertical="center" indent="1"/>
    </xf>
    <xf numFmtId="191" fontId="5" fillId="0" borderId="10" xfId="0" applyNumberFormat="1" applyFont="1" applyFill="1" applyBorder="1" applyAlignment="1">
      <alignment horizontal="right" vertical="center" indent="1" shrinkToFit="1"/>
    </xf>
    <xf numFmtId="191" fontId="5" fillId="0" borderId="18" xfId="0" applyNumberFormat="1" applyFont="1" applyFill="1" applyBorder="1" applyAlignment="1">
      <alignment horizontal="right" vertical="center" indent="1" shrinkToFit="1"/>
    </xf>
    <xf numFmtId="179" fontId="5" fillId="0" borderId="13" xfId="0" applyNumberFormat="1" applyFont="1" applyBorder="1" applyAlignment="1">
      <alignment horizontal="right" vertical="center" indent="1"/>
    </xf>
    <xf numFmtId="179" fontId="5" fillId="0" borderId="13" xfId="0" applyNumberFormat="1" applyFont="1" applyFill="1" applyBorder="1" applyAlignment="1">
      <alignment horizontal="right" vertical="center" indent="1"/>
    </xf>
    <xf numFmtId="179" fontId="5" fillId="0" borderId="17" xfId="0" applyNumberFormat="1" applyFont="1" applyFill="1" applyBorder="1" applyAlignment="1">
      <alignment horizontal="right" vertical="center" indent="1"/>
    </xf>
    <xf numFmtId="179" fontId="5" fillId="0" borderId="12" xfId="0" applyNumberFormat="1" applyFont="1" applyBorder="1" applyAlignment="1">
      <alignment horizontal="right" vertical="center" indent="1"/>
    </xf>
    <xf numFmtId="179" fontId="5" fillId="0" borderId="12" xfId="0" applyNumberFormat="1" applyFont="1" applyFill="1" applyBorder="1" applyAlignment="1">
      <alignment horizontal="right" vertical="center" indent="1"/>
    </xf>
    <xf numFmtId="179" fontId="5" fillId="0" borderId="14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indent="1"/>
    </xf>
    <xf numFmtId="3" fontId="9" fillId="0" borderId="14" xfId="0" applyNumberFormat="1" applyFont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14" xfId="0" applyNumberFormat="1" applyFont="1" applyBorder="1" applyAlignment="1">
      <alignment horizontal="right" vertical="center" indent="1"/>
    </xf>
    <xf numFmtId="3" fontId="14" fillId="0" borderId="12" xfId="0" applyNumberFormat="1" applyFont="1" applyBorder="1" applyAlignment="1">
      <alignment horizontal="right" indent="1"/>
    </xf>
    <xf numFmtId="3" fontId="14" fillId="0" borderId="14" xfId="0" applyNumberFormat="1" applyFont="1" applyBorder="1" applyAlignment="1">
      <alignment horizontal="right" indent="1"/>
    </xf>
    <xf numFmtId="187" fontId="5" fillId="0" borderId="12" xfId="0" applyNumberFormat="1" applyFont="1" applyFill="1" applyBorder="1" applyAlignment="1">
      <alignment horizontal="right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3" xfId="0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indent="1"/>
    </xf>
    <xf numFmtId="3" fontId="9" fillId="0" borderId="11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4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vertical="center" indent="1"/>
    </xf>
    <xf numFmtId="43" fontId="5" fillId="0" borderId="14" xfId="0" applyNumberFormat="1" applyFont="1" applyBorder="1" applyAlignment="1">
      <alignment horizontal="right" vertical="center" indent="1"/>
    </xf>
    <xf numFmtId="3" fontId="22" fillId="0" borderId="17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5" fillId="0" borderId="17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3" fontId="5" fillId="0" borderId="18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22" fillId="0" borderId="12" xfId="0" applyNumberFormat="1" applyFont="1" applyBorder="1" applyAlignment="1">
      <alignment horizontal="right" vertical="center" indent="1"/>
    </xf>
    <xf numFmtId="3" fontId="80" fillId="0" borderId="12" xfId="0" applyNumberFormat="1" applyFont="1" applyBorder="1" applyAlignment="1">
      <alignment horizontal="right" wrapText="1" indent="1"/>
    </xf>
    <xf numFmtId="3" fontId="32" fillId="0" borderId="11" xfId="0" applyNumberFormat="1" applyFont="1" applyFill="1" applyBorder="1" applyAlignment="1">
      <alignment horizontal="right" indent="1"/>
    </xf>
    <xf numFmtId="3" fontId="81" fillId="0" borderId="12" xfId="0" applyNumberFormat="1" applyFont="1" applyBorder="1" applyAlignment="1">
      <alignment horizontal="right" indent="1"/>
    </xf>
    <xf numFmtId="3" fontId="79" fillId="0" borderId="12" xfId="0" applyNumberFormat="1" applyFont="1" applyFill="1" applyBorder="1" applyAlignment="1">
      <alignment horizontal="right" wrapText="1" indent="1"/>
    </xf>
    <xf numFmtId="3" fontId="79" fillId="0" borderId="12" xfId="0" applyNumberFormat="1" applyFont="1" applyBorder="1" applyAlignment="1">
      <alignment horizontal="right" wrapText="1" indent="1"/>
    </xf>
    <xf numFmtId="3" fontId="80" fillId="0" borderId="10" xfId="0" applyNumberFormat="1" applyFont="1" applyBorder="1" applyAlignment="1">
      <alignment horizontal="right" wrapText="1" indent="1"/>
    </xf>
    <xf numFmtId="192" fontId="80" fillId="0" borderId="10" xfId="0" applyNumberFormat="1" applyFont="1" applyBorder="1" applyAlignment="1">
      <alignment horizontal="right" wrapText="1" indent="1"/>
    </xf>
    <xf numFmtId="3" fontId="22" fillId="0" borderId="13" xfId="0" applyNumberFormat="1" applyFont="1" applyFill="1" applyBorder="1" applyAlignment="1">
      <alignment horizontal="right" indent="1"/>
    </xf>
    <xf numFmtId="191" fontId="5" fillId="0" borderId="12" xfId="0" applyNumberFormat="1" applyFont="1" applyFill="1" applyBorder="1" applyAlignment="1">
      <alignment horizontal="right" indent="1"/>
    </xf>
    <xf numFmtId="191" fontId="9" fillId="0" borderId="12" xfId="0" applyNumberFormat="1" applyFont="1" applyFill="1" applyBorder="1" applyAlignment="1">
      <alignment horizontal="right" indent="1"/>
    </xf>
    <xf numFmtId="192" fontId="80" fillId="0" borderId="12" xfId="0" applyNumberFormat="1" applyFont="1" applyFill="1" applyBorder="1" applyAlignment="1">
      <alignment horizontal="right" indent="1"/>
    </xf>
    <xf numFmtId="191" fontId="9" fillId="0" borderId="10" xfId="0" applyNumberFormat="1" applyFont="1" applyFill="1" applyBorder="1" applyAlignment="1">
      <alignment horizontal="right" indent="1"/>
    </xf>
    <xf numFmtId="192" fontId="80" fillId="0" borderId="10" xfId="0" applyNumberFormat="1" applyFont="1" applyFill="1" applyBorder="1" applyAlignment="1">
      <alignment horizontal="right" indent="1"/>
    </xf>
    <xf numFmtId="191" fontId="5" fillId="0" borderId="11" xfId="0" applyNumberFormat="1" applyFont="1" applyFill="1" applyBorder="1" applyAlignment="1">
      <alignment horizontal="right" indent="1"/>
    </xf>
    <xf numFmtId="191" fontId="9" fillId="0" borderId="11" xfId="0" applyNumberFormat="1" applyFont="1" applyFill="1" applyBorder="1" applyAlignment="1">
      <alignment horizontal="right" indent="1"/>
    </xf>
    <xf numFmtId="188" fontId="9" fillId="0" borderId="12" xfId="0" applyNumberFormat="1" applyFont="1" applyFill="1" applyBorder="1" applyAlignment="1">
      <alignment horizontal="right" indent="1"/>
    </xf>
    <xf numFmtId="188" fontId="9" fillId="0" borderId="10" xfId="0" applyNumberFormat="1" applyFont="1" applyFill="1" applyBorder="1" applyAlignment="1">
      <alignment horizontal="right" indent="1"/>
    </xf>
    <xf numFmtId="202" fontId="9" fillId="0" borderId="11" xfId="0" applyNumberFormat="1" applyFont="1" applyFill="1" applyBorder="1" applyAlignment="1">
      <alignment horizontal="right" indent="1"/>
    </xf>
    <xf numFmtId="192" fontId="9" fillId="0" borderId="12" xfId="0" applyNumberFormat="1" applyFont="1" applyFill="1" applyBorder="1" applyAlignment="1">
      <alignment horizontal="right" indent="1"/>
    </xf>
    <xf numFmtId="192" fontId="9" fillId="0" borderId="14" xfId="0" applyNumberFormat="1" applyFont="1" applyFill="1" applyBorder="1" applyAlignment="1">
      <alignment horizontal="right" indent="1"/>
    </xf>
    <xf numFmtId="191" fontId="9" fillId="0" borderId="14" xfId="0" applyNumberFormat="1" applyFont="1" applyFill="1" applyBorder="1" applyAlignment="1">
      <alignment horizontal="right" indent="1"/>
    </xf>
    <xf numFmtId="202" fontId="9" fillId="0" borderId="15" xfId="0" applyNumberFormat="1" applyFont="1" applyFill="1" applyBorder="1" applyAlignment="1">
      <alignment horizontal="right" indent="1"/>
    </xf>
    <xf numFmtId="192" fontId="9" fillId="0" borderId="10" xfId="0" applyNumberFormat="1" applyFont="1" applyFill="1" applyBorder="1" applyAlignment="1">
      <alignment horizontal="right" indent="1"/>
    </xf>
    <xf numFmtId="180" fontId="5" fillId="0" borderId="13" xfId="0" applyNumberFormat="1" applyFont="1" applyBorder="1" applyAlignment="1">
      <alignment horizontal="right" indent="1"/>
    </xf>
    <xf numFmtId="186" fontId="9" fillId="0" borderId="12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3" fontId="9" fillId="0" borderId="18" xfId="0" applyNumberFormat="1" applyFont="1" applyFill="1" applyBorder="1" applyAlignment="1">
      <alignment horizontal="right" indent="1"/>
    </xf>
    <xf numFmtId="180" fontId="9" fillId="0" borderId="12" xfId="0" applyNumberFormat="1" applyFont="1" applyBorder="1" applyAlignment="1">
      <alignment horizontal="right" indent="1"/>
    </xf>
    <xf numFmtId="180" fontId="9" fillId="0" borderId="13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179" fontId="5" fillId="0" borderId="12" xfId="0" applyNumberFormat="1" applyFont="1" applyFill="1" applyBorder="1" applyAlignment="1">
      <alignment horizontal="right" indent="1"/>
    </xf>
    <xf numFmtId="179" fontId="5" fillId="0" borderId="14" xfId="0" applyNumberFormat="1" applyFont="1" applyFill="1" applyBorder="1" applyAlignment="1">
      <alignment horizontal="right" indent="1"/>
    </xf>
    <xf numFmtId="185" fontId="9" fillId="0" borderId="12" xfId="0" applyNumberFormat="1" applyFont="1" applyFill="1" applyBorder="1" applyAlignment="1">
      <alignment horizontal="right" indent="1"/>
    </xf>
    <xf numFmtId="185" fontId="9" fillId="0" borderId="14" xfId="0" applyNumberFormat="1" applyFont="1" applyFill="1" applyBorder="1" applyAlignment="1">
      <alignment horizontal="right" indent="1"/>
    </xf>
    <xf numFmtId="179" fontId="5" fillId="0" borderId="12" xfId="0" applyNumberFormat="1" applyFont="1" applyBorder="1" applyAlignment="1">
      <alignment horizontal="right" indent="1"/>
    </xf>
    <xf numFmtId="179" fontId="5" fillId="0" borderId="14" xfId="0" applyNumberFormat="1" applyFont="1" applyBorder="1" applyAlignment="1">
      <alignment horizontal="right" indent="1"/>
    </xf>
    <xf numFmtId="3" fontId="9" fillId="0" borderId="18" xfId="0" applyNumberFormat="1" applyFont="1" applyBorder="1" applyAlignment="1">
      <alignment horizontal="right" indent="1"/>
    </xf>
    <xf numFmtId="180" fontId="5" fillId="0" borderId="13" xfId="0" applyNumberFormat="1" applyFont="1" applyBorder="1" applyAlignment="1">
      <alignment horizontal="right" vertical="center" indent="1"/>
    </xf>
    <xf numFmtId="180" fontId="5" fillId="0" borderId="17" xfId="0" applyNumberFormat="1" applyFont="1" applyBorder="1" applyAlignment="1">
      <alignment horizontal="right" vertical="center" indent="1"/>
    </xf>
    <xf numFmtId="180" fontId="9" fillId="0" borderId="12" xfId="0" applyNumberFormat="1" applyFont="1" applyBorder="1" applyAlignment="1">
      <alignment horizontal="right" vertical="center" indent="1"/>
    </xf>
    <xf numFmtId="180" fontId="9" fillId="0" borderId="14" xfId="0" applyNumberFormat="1" applyFont="1" applyBorder="1" applyAlignment="1">
      <alignment horizontal="right" vertical="center" indent="1"/>
    </xf>
    <xf numFmtId="180" fontId="5" fillId="0" borderId="10" xfId="0" applyNumberFormat="1" applyFont="1" applyBorder="1" applyAlignment="1">
      <alignment horizontal="right" vertical="center" indent="1"/>
    </xf>
    <xf numFmtId="180" fontId="5" fillId="0" borderId="12" xfId="0" applyNumberFormat="1" applyFont="1" applyBorder="1" applyAlignment="1">
      <alignment horizontal="right" vertical="center" indent="1"/>
    </xf>
    <xf numFmtId="180" fontId="5" fillId="0" borderId="18" xfId="0" applyNumberFormat="1" applyFont="1" applyFill="1" applyBorder="1" applyAlignment="1">
      <alignment horizontal="right" vertical="center" indent="1"/>
    </xf>
    <xf numFmtId="180" fontId="5" fillId="0" borderId="19" xfId="0" applyNumberFormat="1" applyFont="1" applyBorder="1" applyAlignment="1">
      <alignment horizontal="right" vertical="center" indent="1"/>
    </xf>
    <xf numFmtId="179" fontId="4" fillId="0" borderId="14" xfId="0" applyNumberFormat="1" applyFont="1" applyBorder="1" applyAlignment="1">
      <alignment horizontal="right" indent="1"/>
    </xf>
    <xf numFmtId="179" fontId="4" fillId="0" borderId="14" xfId="0" applyNumberFormat="1" applyFont="1" applyFill="1" applyBorder="1" applyAlignment="1">
      <alignment horizontal="right" indent="1"/>
    </xf>
    <xf numFmtId="179" fontId="4" fillId="0" borderId="12" xfId="0" applyNumberFormat="1" applyFont="1" applyBorder="1" applyAlignment="1">
      <alignment horizontal="right" indent="1"/>
    </xf>
    <xf numFmtId="0" fontId="4" fillId="0" borderId="12" xfId="0" applyFont="1" applyFill="1" applyBorder="1" applyAlignment="1">
      <alignment horizontal="right" indent="1"/>
    </xf>
    <xf numFmtId="181" fontId="4" fillId="0" borderId="12" xfId="0" applyNumberFormat="1" applyFont="1" applyBorder="1" applyAlignment="1">
      <alignment horizontal="right" indent="1"/>
    </xf>
    <xf numFmtId="181" fontId="4" fillId="0" borderId="14" xfId="0" applyNumberFormat="1" applyFont="1" applyFill="1" applyBorder="1" applyAlignment="1">
      <alignment horizontal="right" indent="1"/>
    </xf>
    <xf numFmtId="181" fontId="4" fillId="0" borderId="14" xfId="0" applyNumberFormat="1" applyFont="1" applyBorder="1" applyAlignment="1">
      <alignment horizontal="right" indent="1"/>
    </xf>
    <xf numFmtId="179" fontId="4" fillId="0" borderId="12" xfId="0" applyNumberFormat="1" applyFont="1" applyFill="1" applyBorder="1" applyAlignment="1">
      <alignment horizontal="right" indent="1"/>
    </xf>
    <xf numFmtId="191" fontId="5" fillId="0" borderId="14" xfId="0" applyNumberFormat="1" applyFont="1" applyFill="1" applyBorder="1" applyAlignment="1">
      <alignment horizontal="right" indent="1"/>
    </xf>
    <xf numFmtId="4" fontId="5" fillId="0" borderId="12" xfId="0" applyNumberFormat="1" applyFont="1" applyBorder="1" applyAlignment="1">
      <alignment horizontal="right" indent="1"/>
    </xf>
    <xf numFmtId="4" fontId="5" fillId="0" borderId="14" xfId="0" applyNumberFormat="1" applyFont="1" applyFill="1" applyBorder="1" applyAlignment="1">
      <alignment horizontal="right" indent="1"/>
    </xf>
    <xf numFmtId="4" fontId="5" fillId="0" borderId="14" xfId="0" applyNumberFormat="1" applyFont="1" applyBorder="1" applyAlignment="1">
      <alignment horizontal="right" indent="1"/>
    </xf>
    <xf numFmtId="191" fontId="5" fillId="0" borderId="10" xfId="0" applyNumberFormat="1" applyFont="1" applyFill="1" applyBorder="1" applyAlignment="1">
      <alignment horizontal="right" indent="1"/>
    </xf>
    <xf numFmtId="191" fontId="5" fillId="0" borderId="10" xfId="0" applyNumberFormat="1" applyFont="1" applyBorder="1" applyAlignment="1">
      <alignment horizontal="right" indent="1"/>
    </xf>
    <xf numFmtId="191" fontId="5" fillId="0" borderId="18" xfId="0" applyNumberFormat="1" applyFont="1" applyFill="1" applyBorder="1" applyAlignment="1">
      <alignment horizontal="right" indent="1"/>
    </xf>
    <xf numFmtId="191" fontId="5" fillId="0" borderId="18" xfId="0" applyNumberFormat="1" applyFont="1" applyBorder="1" applyAlignment="1">
      <alignment horizontal="right" indent="1"/>
    </xf>
    <xf numFmtId="191" fontId="5" fillId="0" borderId="12" xfId="0" applyNumberFormat="1" applyFont="1" applyBorder="1" applyAlignment="1">
      <alignment horizontal="right" indent="1"/>
    </xf>
    <xf numFmtId="191" fontId="5" fillId="0" borderId="13" xfId="0" applyNumberFormat="1" applyFont="1" applyBorder="1" applyAlignment="1">
      <alignment horizontal="right" indent="1"/>
    </xf>
    <xf numFmtId="191" fontId="5" fillId="0" borderId="14" xfId="0" applyNumberFormat="1" applyFont="1" applyBorder="1" applyAlignment="1">
      <alignment horizontal="right" indent="1"/>
    </xf>
    <xf numFmtId="0" fontId="5" fillId="0" borderId="10" xfId="0" applyFont="1" applyFill="1" applyBorder="1" applyAlignment="1">
      <alignment horizontal="right" indent="1"/>
    </xf>
    <xf numFmtId="182" fontId="5" fillId="0" borderId="10" xfId="0" applyNumberFormat="1" applyFont="1" applyBorder="1" applyAlignment="1">
      <alignment horizontal="right" indent="1"/>
    </xf>
    <xf numFmtId="182" fontId="5" fillId="0" borderId="18" xfId="0" applyNumberFormat="1" applyFont="1" applyFill="1" applyBorder="1" applyAlignment="1">
      <alignment horizontal="right" indent="1"/>
    </xf>
    <xf numFmtId="182" fontId="5" fillId="0" borderId="18" xfId="0" applyNumberFormat="1" applyFont="1" applyBorder="1" applyAlignment="1">
      <alignment horizontal="right" indent="1"/>
    </xf>
    <xf numFmtId="179" fontId="4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indent="1"/>
    </xf>
    <xf numFmtId="191" fontId="5" fillId="0" borderId="10" xfId="0" applyNumberFormat="1" applyFont="1" applyFill="1" applyBorder="1" applyAlignment="1">
      <alignment/>
    </xf>
    <xf numFmtId="191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79" fontId="5" fillId="0" borderId="14" xfId="0" applyNumberFormat="1" applyFont="1" applyBorder="1" applyAlignment="1">
      <alignment horizontal="left" vertical="center" indent="1"/>
    </xf>
    <xf numFmtId="3" fontId="75" fillId="0" borderId="0" xfId="0" applyNumberFormat="1" applyFont="1" applyAlignment="1">
      <alignment/>
    </xf>
    <xf numFmtId="191" fontId="22" fillId="0" borderId="12" xfId="0" applyNumberFormat="1" applyFont="1" applyBorder="1" applyAlignment="1">
      <alignment horizontal="right" vertical="center" indent="1"/>
    </xf>
    <xf numFmtId="184" fontId="4" fillId="0" borderId="0" xfId="0" applyNumberFormat="1" applyFont="1" applyAlignment="1">
      <alignment/>
    </xf>
    <xf numFmtId="195" fontId="21" fillId="0" borderId="10" xfId="0" applyNumberFormat="1" applyFont="1" applyFill="1" applyBorder="1" applyAlignment="1">
      <alignment horizontal="right" indent="2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22" fillId="0" borderId="1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horizontal="center"/>
    </xf>
    <xf numFmtId="0" fontId="30" fillId="0" borderId="0" xfId="0" applyFont="1" applyBorder="1" applyAlignment="1" quotePrefix="1">
      <alignment horizontal="center" vertical="center" textRotation="180"/>
    </xf>
    <xf numFmtId="0" fontId="4" fillId="0" borderId="21" xfId="0" applyFont="1" applyBorder="1" applyAlignment="1">
      <alignment horizontal="right"/>
    </xf>
    <xf numFmtId="186" fontId="9" fillId="0" borderId="23" xfId="0" applyNumberFormat="1" applyFont="1" applyBorder="1" applyAlignment="1">
      <alignment horizontal="right" indent="1"/>
    </xf>
    <xf numFmtId="3" fontId="9" fillId="0" borderId="23" xfId="0" applyNumberFormat="1" applyFont="1" applyFill="1" applyBorder="1" applyAlignment="1">
      <alignment horizontal="right" indent="1"/>
    </xf>
    <xf numFmtId="186" fontId="9" fillId="0" borderId="0" xfId="0" applyNumberFormat="1" applyFont="1" applyBorder="1" applyAlignment="1">
      <alignment horizontal="right" inden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92" fontId="9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 quotePrefix="1">
      <alignment horizontal="right"/>
    </xf>
    <xf numFmtId="41" fontId="80" fillId="0" borderId="12" xfId="0" applyNumberFormat="1" applyFont="1" applyBorder="1" applyAlignment="1">
      <alignment horizontal="right" wrapText="1" indent="1"/>
    </xf>
    <xf numFmtId="41" fontId="80" fillId="0" borderId="10" xfId="0" applyNumberFormat="1" applyFont="1" applyBorder="1" applyAlignment="1">
      <alignment horizontal="right" wrapText="1" indent="1"/>
    </xf>
    <xf numFmtId="185" fontId="9" fillId="0" borderId="11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Alignment="1">
      <alignment/>
    </xf>
    <xf numFmtId="195" fontId="20" fillId="0" borderId="12" xfId="0" applyNumberFormat="1" applyFont="1" applyFill="1" applyBorder="1" applyAlignment="1">
      <alignment horizontal="right" vertical="center" indent="2"/>
    </xf>
    <xf numFmtId="191" fontId="9" fillId="0" borderId="0" xfId="0" applyNumberFormat="1" applyFont="1" applyBorder="1" applyAlignment="1">
      <alignment horizontal="right" indent="2"/>
    </xf>
    <xf numFmtId="180" fontId="9" fillId="0" borderId="12" xfId="0" applyNumberFormat="1" applyFont="1" applyFill="1" applyBorder="1" applyAlignment="1">
      <alignment horizontal="right" vertical="center" indent="1"/>
    </xf>
    <xf numFmtId="0" fontId="30" fillId="0" borderId="0" xfId="0" applyFont="1" applyFill="1" applyAlignment="1" quotePrefix="1">
      <alignment horizontal="center" vertical="center" textRotation="18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0" fillId="0" borderId="0" xfId="0" applyFont="1" applyBorder="1" applyAlignment="1" quotePrefix="1">
      <alignment horizontal="center" vertical="center" textRotation="180"/>
    </xf>
    <xf numFmtId="0" fontId="5" fillId="0" borderId="19" xfId="0" applyFont="1" applyFill="1" applyBorder="1" applyAlignment="1">
      <alignment horizontal="center" vertical="center"/>
    </xf>
    <xf numFmtId="0" fontId="30" fillId="0" borderId="0" xfId="0" applyFont="1" applyFill="1" applyAlignment="1" quotePrefix="1">
      <alignment horizontal="right" vertical="center" textRotation="180"/>
    </xf>
    <xf numFmtId="0" fontId="30" fillId="0" borderId="0" xfId="0" applyFont="1" applyFill="1" applyAlignment="1">
      <alignment horizontal="right" vertical="center" textRotation="180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orbee\My%20Documents\Downloads\External%20Trade%20Indicator%20Qr2_2015%20(impor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2007\digest2007(EXP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Documents%20and%20Settings\nasreen\Deskto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DOCUME~1\user\LOCALS~1\Tem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2010Qtr3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 "/>
      <sheetName val="Table 2 "/>
      <sheetName val="Table 3 "/>
      <sheetName val="Table 3 cont'd  "/>
      <sheetName val="Table 4 "/>
      <sheetName val="Table 4 cont'd "/>
      <sheetName val="Table 5"/>
      <sheetName val="Table 5 cont'd"/>
      <sheetName val="Table 6 "/>
      <sheetName val="Table 7   "/>
      <sheetName val="Table 8  "/>
      <sheetName val="Table 9  "/>
      <sheetName val="Table 10 "/>
      <sheetName val="Table 10 cont'd  "/>
      <sheetName val="Table 10 cont'd(sec 7-9)  "/>
      <sheetName val="Table 11   "/>
      <sheetName val="Table 12  "/>
      <sheetName val="Table 13   "/>
      <sheetName val="Table 13 cont'd   "/>
      <sheetName val="Table 14"/>
      <sheetName val="Table 14 cont'd "/>
      <sheetName val="Table 15"/>
      <sheetName val="Table 16  "/>
    </sheetNames>
    <sheetDataSet>
      <sheetData sheetId="13">
        <row r="6">
          <cell r="J6">
            <v>6329</v>
          </cell>
          <cell r="K6">
            <v>6988</v>
          </cell>
        </row>
        <row r="10">
          <cell r="J10">
            <v>335</v>
          </cell>
          <cell r="K10">
            <v>245</v>
          </cell>
        </row>
        <row r="13">
          <cell r="J13">
            <v>3005</v>
          </cell>
          <cell r="K13">
            <v>3556</v>
          </cell>
        </row>
        <row r="20">
          <cell r="J20">
            <v>6850</v>
          </cell>
          <cell r="K20">
            <v>7945</v>
          </cell>
        </row>
      </sheetData>
      <sheetData sheetId="14">
        <row r="6">
          <cell r="J6">
            <v>10710</v>
          </cell>
          <cell r="K6">
            <v>10901</v>
          </cell>
        </row>
        <row r="16">
          <cell r="J16">
            <v>2836</v>
          </cell>
          <cell r="K16">
            <v>3517</v>
          </cell>
        </row>
        <row r="26">
          <cell r="J26">
            <v>195</v>
          </cell>
          <cell r="K26">
            <v>234</v>
          </cell>
        </row>
      </sheetData>
      <sheetData sheetId="17">
        <row r="29">
          <cell r="I29">
            <v>22327</v>
          </cell>
          <cell r="J29">
            <v>25122</v>
          </cell>
        </row>
        <row r="30">
          <cell r="I30">
            <v>7272</v>
          </cell>
          <cell r="J30">
            <v>7623</v>
          </cell>
        </row>
        <row r="31">
          <cell r="I31">
            <v>133</v>
          </cell>
          <cell r="J31">
            <v>189</v>
          </cell>
        </row>
        <row r="32">
          <cell r="I32">
            <v>6948</v>
          </cell>
          <cell r="J32">
            <v>8551</v>
          </cell>
        </row>
        <row r="33">
          <cell r="I33">
            <v>530</v>
          </cell>
          <cell r="J33">
            <v>638</v>
          </cell>
        </row>
        <row r="34">
          <cell r="I34">
            <v>5</v>
          </cell>
          <cell r="J34">
            <v>6</v>
          </cell>
        </row>
        <row r="35">
          <cell r="I35">
            <v>786</v>
          </cell>
          <cell r="J35">
            <v>1078</v>
          </cell>
        </row>
        <row r="36">
          <cell r="I36">
            <v>480</v>
          </cell>
          <cell r="J36">
            <v>564</v>
          </cell>
        </row>
        <row r="37">
          <cell r="I37">
            <v>639</v>
          </cell>
          <cell r="J37">
            <v>777</v>
          </cell>
        </row>
        <row r="38">
          <cell r="I38">
            <v>4</v>
          </cell>
          <cell r="J38">
            <v>30</v>
          </cell>
        </row>
        <row r="39">
          <cell r="I39">
            <v>174</v>
          </cell>
          <cell r="J39">
            <v>257</v>
          </cell>
        </row>
        <row r="40">
          <cell r="I40">
            <v>23</v>
          </cell>
          <cell r="J40">
            <v>29</v>
          </cell>
        </row>
        <row r="41">
          <cell r="I41">
            <v>29</v>
          </cell>
          <cell r="J41">
            <v>29</v>
          </cell>
        </row>
      </sheetData>
      <sheetData sheetId="18">
        <row r="12">
          <cell r="I12">
            <v>4640</v>
          </cell>
          <cell r="J12">
            <v>4726</v>
          </cell>
        </row>
        <row r="29">
          <cell r="I29">
            <v>1867</v>
          </cell>
          <cell r="J29">
            <v>2099</v>
          </cell>
        </row>
        <row r="37">
          <cell r="I37">
            <v>1613</v>
          </cell>
          <cell r="J37">
            <v>1417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rontpage"/>
      <sheetName val="contentsadj"/>
      <sheetName val="Page10f"/>
      <sheetName val="Page11p"/>
      <sheetName val="Page12f"/>
      <sheetName val="Page13p "/>
      <sheetName val="Page14p "/>
      <sheetName val="Page15"/>
      <sheetName val="Page16f"/>
      <sheetName val="Page17f"/>
      <sheetName val="Page18"/>
      <sheetName val="Page19f"/>
      <sheetName val="Page20f"/>
      <sheetName val="Page21f"/>
      <sheetName val="Page22f"/>
      <sheetName val="Page23f"/>
      <sheetName val="Page24f"/>
      <sheetName val="Page25f"/>
      <sheetName val="Page26f"/>
      <sheetName val="Page27f"/>
      <sheetName val="Page28f"/>
      <sheetName val="Page29f "/>
      <sheetName val="Page30f "/>
      <sheetName val="Page31f"/>
      <sheetName val="Page32f"/>
      <sheetName val="Page33f"/>
      <sheetName val="Page34f"/>
      <sheetName val="Page35f"/>
      <sheetName val="Page36f"/>
      <sheetName val="Page37f"/>
      <sheetName val="Page38f"/>
      <sheetName val="Page39f"/>
      <sheetName val="Page40f"/>
      <sheetName val="Page41f"/>
      <sheetName val="Page42f"/>
      <sheetName val="Page43f"/>
      <sheetName val="Page44f"/>
      <sheetName val="Page45f"/>
      <sheetName val="Page46f"/>
      <sheetName val="Page47f"/>
      <sheetName val="Page48f"/>
      <sheetName val="Page49f"/>
      <sheetName val="Page50f"/>
      <sheetName val="Page51f"/>
      <sheetName val="Page52f"/>
      <sheetName val="Page53f"/>
      <sheetName val="Page54f"/>
      <sheetName val="Page55f"/>
      <sheetName val="Page56f"/>
      <sheetName val="Page57f"/>
      <sheetName val="Page58f"/>
      <sheetName val="Page59f"/>
      <sheetName val="Page60f"/>
      <sheetName val="Page61f"/>
      <sheetName val="Page62f"/>
      <sheetName val="Page63f"/>
      <sheetName val="Page64f"/>
      <sheetName val="Page65f"/>
      <sheetName val="Page66f"/>
      <sheetName val="Page67f"/>
      <sheetName val="Page68f"/>
      <sheetName val="Page69f"/>
      <sheetName val="Page70f"/>
      <sheetName val="Page71"/>
      <sheetName val="Page72f"/>
      <sheetName val="Page73f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f"/>
      <sheetName val="Page84f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p"/>
      <sheetName val="Page97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9"/>
  <sheetViews>
    <sheetView workbookViewId="0" topLeftCell="A1">
      <selection activeCell="I15" sqref="I15"/>
    </sheetView>
  </sheetViews>
  <sheetFormatPr defaultColWidth="9.140625" defaultRowHeight="12.75"/>
  <cols>
    <col min="1" max="1" width="29.7109375" style="61" customWidth="1"/>
    <col min="2" max="3" width="10.57421875" style="61" customWidth="1"/>
    <col min="4" max="11" width="10.57421875" style="71" customWidth="1"/>
    <col min="12" max="12" width="6.00390625" style="61" customWidth="1"/>
    <col min="13" max="16384" width="9.140625" style="61" customWidth="1"/>
  </cols>
  <sheetData>
    <row r="1" spans="1:12" ht="18" customHeight="1">
      <c r="A1" s="83" t="s">
        <v>410</v>
      </c>
      <c r="L1" s="471" t="s">
        <v>305</v>
      </c>
    </row>
    <row r="2" spans="2:12" ht="20.25" customHeight="1">
      <c r="B2" s="156"/>
      <c r="E2" s="72"/>
      <c r="F2" s="72"/>
      <c r="J2" s="72"/>
      <c r="K2" s="72" t="s">
        <v>389</v>
      </c>
      <c r="L2" s="471"/>
    </row>
    <row r="3" spans="1:12" ht="24" customHeight="1">
      <c r="A3" s="84"/>
      <c r="B3" s="472" t="s">
        <v>384</v>
      </c>
      <c r="C3" s="472" t="s">
        <v>376</v>
      </c>
      <c r="D3" s="474" t="s">
        <v>376</v>
      </c>
      <c r="E3" s="475"/>
      <c r="F3" s="475"/>
      <c r="G3" s="475"/>
      <c r="H3" s="476"/>
      <c r="I3" s="474" t="s">
        <v>392</v>
      </c>
      <c r="J3" s="475"/>
      <c r="K3" s="476"/>
      <c r="L3" s="471"/>
    </row>
    <row r="4" spans="1:12" ht="24.75" customHeight="1">
      <c r="A4" s="64" t="s">
        <v>9</v>
      </c>
      <c r="B4" s="473"/>
      <c r="C4" s="473"/>
      <c r="D4" s="69" t="s">
        <v>0</v>
      </c>
      <c r="E4" s="69" t="s">
        <v>1</v>
      </c>
      <c r="F4" s="458" t="s">
        <v>409</v>
      </c>
      <c r="G4" s="69" t="s">
        <v>2</v>
      </c>
      <c r="H4" s="69" t="s">
        <v>3</v>
      </c>
      <c r="I4" s="69" t="s">
        <v>0</v>
      </c>
      <c r="J4" s="69" t="s">
        <v>1</v>
      </c>
      <c r="K4" s="458" t="s">
        <v>409</v>
      </c>
      <c r="L4" s="471"/>
    </row>
    <row r="5" spans="1:12" ht="36" customHeight="1">
      <c r="A5" s="85" t="s">
        <v>4</v>
      </c>
      <c r="B5" s="397">
        <v>71867</v>
      </c>
      <c r="C5" s="397">
        <v>81591</v>
      </c>
      <c r="D5" s="398">
        <v>17217</v>
      </c>
      <c r="E5" s="398">
        <v>21027</v>
      </c>
      <c r="F5" s="398">
        <f>D5+E5</f>
        <v>38244</v>
      </c>
      <c r="G5" s="398">
        <v>22092</v>
      </c>
      <c r="H5" s="398">
        <v>21255</v>
      </c>
      <c r="I5" s="398">
        <v>20584</v>
      </c>
      <c r="J5" s="398">
        <v>23363</v>
      </c>
      <c r="K5" s="398">
        <f>I5+J5</f>
        <v>43947</v>
      </c>
      <c r="L5" s="471"/>
    </row>
    <row r="6" spans="1:12" ht="36" customHeight="1">
      <c r="A6" s="75" t="s">
        <v>5</v>
      </c>
      <c r="B6" s="399">
        <v>58136</v>
      </c>
      <c r="C6" s="399">
        <v>58249</v>
      </c>
      <c r="D6" s="400">
        <v>13620</v>
      </c>
      <c r="E6" s="400">
        <v>15572</v>
      </c>
      <c r="F6" s="400">
        <f>D6+E6</f>
        <v>29192</v>
      </c>
      <c r="G6" s="400">
        <v>14966</v>
      </c>
      <c r="H6" s="400">
        <v>14091</v>
      </c>
      <c r="I6" s="400">
        <v>12956</v>
      </c>
      <c r="J6" s="400">
        <v>15708</v>
      </c>
      <c r="K6" s="400">
        <f aca="true" t="shared" si="0" ref="K6:K14">I6+J6</f>
        <v>28664</v>
      </c>
      <c r="L6" s="471"/>
    </row>
    <row r="7" spans="1:12" ht="36" customHeight="1">
      <c r="A7" s="75" t="s">
        <v>116</v>
      </c>
      <c r="B7" s="399">
        <v>13731</v>
      </c>
      <c r="C7" s="399">
        <v>23342</v>
      </c>
      <c r="D7" s="400">
        <v>3597</v>
      </c>
      <c r="E7" s="400">
        <v>5455</v>
      </c>
      <c r="F7" s="400">
        <f>D7+E7</f>
        <v>9052</v>
      </c>
      <c r="G7" s="400">
        <v>7126</v>
      </c>
      <c r="H7" s="400">
        <v>7164</v>
      </c>
      <c r="I7" s="400">
        <f>I5-I6</f>
        <v>7628</v>
      </c>
      <c r="J7" s="400">
        <f>J5-J6</f>
        <v>7655</v>
      </c>
      <c r="K7" s="400">
        <f t="shared" si="0"/>
        <v>15283</v>
      </c>
      <c r="L7" s="471"/>
    </row>
    <row r="8" spans="1:12" ht="36" customHeight="1">
      <c r="A8" s="85" t="s">
        <v>103</v>
      </c>
      <c r="B8" s="402">
        <v>16181</v>
      </c>
      <c r="C8" s="402">
        <v>13600</v>
      </c>
      <c r="D8" s="403">
        <v>3250</v>
      </c>
      <c r="E8" s="403">
        <v>3525</v>
      </c>
      <c r="F8" s="401">
        <f>D8+E8</f>
        <v>6775</v>
      </c>
      <c r="G8" s="403">
        <v>3330</v>
      </c>
      <c r="H8" s="403">
        <v>3495</v>
      </c>
      <c r="I8" s="403">
        <v>2400</v>
      </c>
      <c r="J8" s="403">
        <v>2500</v>
      </c>
      <c r="K8" s="401">
        <f t="shared" si="0"/>
        <v>4900</v>
      </c>
      <c r="L8" s="471"/>
    </row>
    <row r="9" spans="1:12" s="71" customFormat="1" ht="36" customHeight="1">
      <c r="A9" s="86" t="s">
        <v>6</v>
      </c>
      <c r="B9" s="397">
        <v>88048</v>
      </c>
      <c r="C9" s="397">
        <v>95191</v>
      </c>
      <c r="D9" s="397">
        <v>20467</v>
      </c>
      <c r="E9" s="397">
        <v>24552</v>
      </c>
      <c r="F9" s="397">
        <f>D9+E9</f>
        <v>45019</v>
      </c>
      <c r="G9" s="397">
        <v>25422</v>
      </c>
      <c r="H9" s="397">
        <v>24750</v>
      </c>
      <c r="I9" s="397">
        <f>I5+I8</f>
        <v>22984</v>
      </c>
      <c r="J9" s="397">
        <f>J5+J8</f>
        <v>25863</v>
      </c>
      <c r="K9" s="397">
        <f t="shared" si="0"/>
        <v>48847</v>
      </c>
      <c r="L9" s="471"/>
    </row>
    <row r="10" spans="1:12" s="71" customFormat="1" ht="15" customHeight="1">
      <c r="A10" s="75" t="s">
        <v>104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471"/>
    </row>
    <row r="11" spans="1:12" s="71" customFormat="1" ht="25.5" customHeight="1">
      <c r="A11" s="75" t="s">
        <v>350</v>
      </c>
      <c r="B11" s="470">
        <v>46778</v>
      </c>
      <c r="C11" s="470">
        <v>49296</v>
      </c>
      <c r="D11" s="470">
        <v>11362</v>
      </c>
      <c r="E11" s="470">
        <v>13092</v>
      </c>
      <c r="F11" s="470">
        <f>D11+E11</f>
        <v>24454</v>
      </c>
      <c r="G11" s="470">
        <v>12693</v>
      </c>
      <c r="H11" s="470">
        <v>12149</v>
      </c>
      <c r="I11" s="470">
        <v>11054</v>
      </c>
      <c r="J11" s="470">
        <v>13553</v>
      </c>
      <c r="K11" s="470">
        <f t="shared" si="0"/>
        <v>24607</v>
      </c>
      <c r="L11" s="471"/>
    </row>
    <row r="12" spans="1:12" s="71" customFormat="1" ht="36" customHeight="1">
      <c r="A12" s="85" t="s">
        <v>132</v>
      </c>
      <c r="B12" s="264">
        <v>165594</v>
      </c>
      <c r="C12" s="264">
        <v>172023</v>
      </c>
      <c r="D12" s="264">
        <v>35620</v>
      </c>
      <c r="E12" s="264">
        <v>41912</v>
      </c>
      <c r="F12" s="264">
        <f>D12+E12</f>
        <v>77532</v>
      </c>
      <c r="G12" s="264">
        <v>45598</v>
      </c>
      <c r="H12" s="264">
        <v>48893</v>
      </c>
      <c r="I12" s="264">
        <v>38899</v>
      </c>
      <c r="J12" s="264">
        <v>42853</v>
      </c>
      <c r="K12" s="264">
        <f t="shared" si="0"/>
        <v>81752</v>
      </c>
      <c r="L12" s="471"/>
    </row>
    <row r="13" spans="1:12" s="71" customFormat="1" ht="15.75" customHeight="1">
      <c r="A13" s="75" t="s">
        <v>104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471"/>
    </row>
    <row r="14" spans="1:12" s="71" customFormat="1" ht="26.25" customHeight="1">
      <c r="A14" s="75" t="s">
        <v>350</v>
      </c>
      <c r="B14" s="470">
        <v>29340</v>
      </c>
      <c r="C14" s="470">
        <v>28590</v>
      </c>
      <c r="D14" s="470">
        <v>6652</v>
      </c>
      <c r="E14" s="470">
        <v>6948</v>
      </c>
      <c r="F14" s="470">
        <f>D14+E14</f>
        <v>13600</v>
      </c>
      <c r="G14" s="470">
        <v>7717</v>
      </c>
      <c r="H14" s="470">
        <v>7273</v>
      </c>
      <c r="I14" s="470">
        <v>6329</v>
      </c>
      <c r="J14" s="470">
        <v>7185</v>
      </c>
      <c r="K14" s="470">
        <f t="shared" si="0"/>
        <v>13514</v>
      </c>
      <c r="L14" s="471"/>
    </row>
    <row r="15" spans="1:12" s="71" customFormat="1" ht="36" customHeight="1">
      <c r="A15" s="87" t="s">
        <v>7</v>
      </c>
      <c r="B15" s="404">
        <v>253642</v>
      </c>
      <c r="C15" s="404">
        <v>267214</v>
      </c>
      <c r="D15" s="404">
        <v>56087</v>
      </c>
      <c r="E15" s="404">
        <v>66464</v>
      </c>
      <c r="F15" s="404">
        <f>D15+E15</f>
        <v>122551</v>
      </c>
      <c r="G15" s="404">
        <v>71020</v>
      </c>
      <c r="H15" s="404">
        <v>73643</v>
      </c>
      <c r="I15" s="404">
        <f>I9+I12</f>
        <v>61883</v>
      </c>
      <c r="J15" s="404">
        <f>J9+J12</f>
        <v>68716</v>
      </c>
      <c r="K15" s="404">
        <f>K9+K12</f>
        <v>130599</v>
      </c>
      <c r="L15" s="471"/>
    </row>
    <row r="16" spans="1:12" s="71" customFormat="1" ht="36" customHeight="1">
      <c r="A16" s="88" t="s">
        <v>8</v>
      </c>
      <c r="B16" s="401">
        <v>-77546</v>
      </c>
      <c r="C16" s="401">
        <v>-76832</v>
      </c>
      <c r="D16" s="401">
        <v>-15153</v>
      </c>
      <c r="E16" s="401">
        <v>-17360</v>
      </c>
      <c r="F16" s="401">
        <f>D16+E16</f>
        <v>-32513</v>
      </c>
      <c r="G16" s="401">
        <v>-20176</v>
      </c>
      <c r="H16" s="401">
        <v>-24143</v>
      </c>
      <c r="I16" s="401">
        <f>I9-I12</f>
        <v>-15915</v>
      </c>
      <c r="J16" s="401">
        <f>J9-J12</f>
        <v>-16990</v>
      </c>
      <c r="K16" s="401">
        <f>K9-K12</f>
        <v>-32905</v>
      </c>
      <c r="L16" s="471"/>
    </row>
    <row r="17" spans="1:12" ht="18.75" customHeight="1">
      <c r="A17" s="77" t="s">
        <v>165</v>
      </c>
      <c r="L17" s="471"/>
    </row>
    <row r="18" spans="1:12" ht="15.75">
      <c r="A18" s="77" t="s">
        <v>358</v>
      </c>
      <c r="L18" s="471"/>
    </row>
    <row r="19" ht="12.75">
      <c r="A19" s="71"/>
    </row>
  </sheetData>
  <sheetProtection/>
  <mergeCells count="5">
    <mergeCell ref="L1:L18"/>
    <mergeCell ref="B3:B4"/>
    <mergeCell ref="C3:C4"/>
    <mergeCell ref="D3:H3"/>
    <mergeCell ref="I3:K3"/>
  </mergeCells>
  <printOptions horizontalCentered="1"/>
  <pageMargins left="0.25" right="0.25" top="0.75" bottom="0.75" header="0" footer="0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8.7109375" style="61" customWidth="1"/>
    <col min="2" max="2" width="18.140625" style="61" customWidth="1"/>
    <col min="3" max="12" width="11.28125" style="61" customWidth="1"/>
    <col min="13" max="13" width="4.421875" style="244" customWidth="1"/>
    <col min="14" max="16384" width="9.140625" style="61" customWidth="1"/>
  </cols>
  <sheetData>
    <row r="1" spans="1:13" s="78" customFormat="1" ht="22.5" customHeight="1">
      <c r="A1" s="46" t="s">
        <v>419</v>
      </c>
      <c r="M1" s="480" t="s">
        <v>184</v>
      </c>
    </row>
    <row r="2" spans="1:13" ht="13.5" customHeight="1">
      <c r="A2" s="73"/>
      <c r="D2" s="197"/>
      <c r="K2" s="72"/>
      <c r="L2" s="72" t="s">
        <v>381</v>
      </c>
      <c r="M2" s="480"/>
    </row>
    <row r="3" spans="1:13" s="153" customFormat="1" ht="15" customHeight="1">
      <c r="A3" s="484" t="s">
        <v>10</v>
      </c>
      <c r="B3" s="485"/>
      <c r="C3" s="472" t="s">
        <v>353</v>
      </c>
      <c r="D3" s="472" t="s">
        <v>378</v>
      </c>
      <c r="E3" s="474" t="s">
        <v>378</v>
      </c>
      <c r="F3" s="475"/>
      <c r="G3" s="475"/>
      <c r="H3" s="475"/>
      <c r="I3" s="476"/>
      <c r="J3" s="474" t="s">
        <v>396</v>
      </c>
      <c r="K3" s="475"/>
      <c r="L3" s="476"/>
      <c r="M3" s="480"/>
    </row>
    <row r="4" spans="1:13" s="153" customFormat="1" ht="16.5" customHeight="1">
      <c r="A4" s="486"/>
      <c r="B4" s="487"/>
      <c r="C4" s="473"/>
      <c r="D4" s="473"/>
      <c r="E4" s="69" t="s">
        <v>0</v>
      </c>
      <c r="F4" s="69" t="s">
        <v>1</v>
      </c>
      <c r="G4" s="459" t="s">
        <v>409</v>
      </c>
      <c r="H4" s="69" t="s">
        <v>2</v>
      </c>
      <c r="I4" s="79" t="s">
        <v>3</v>
      </c>
      <c r="J4" s="79" t="s">
        <v>0</v>
      </c>
      <c r="K4" s="1" t="s">
        <v>1</v>
      </c>
      <c r="L4" s="459" t="s">
        <v>409</v>
      </c>
      <c r="M4" s="480"/>
    </row>
    <row r="5" spans="1:13" s="154" customFormat="1" ht="13.5" customHeight="1">
      <c r="A5" s="89"/>
      <c r="B5" s="137" t="s">
        <v>139</v>
      </c>
      <c r="C5" s="367">
        <v>71867</v>
      </c>
      <c r="D5" s="367">
        <v>81591</v>
      </c>
      <c r="E5" s="367">
        <v>17217</v>
      </c>
      <c r="F5" s="367">
        <v>21027</v>
      </c>
      <c r="G5" s="367">
        <f>E5+F5</f>
        <v>38244</v>
      </c>
      <c r="H5" s="367">
        <v>22092</v>
      </c>
      <c r="I5" s="367">
        <v>21255</v>
      </c>
      <c r="J5" s="367">
        <f>J6+J19+J30+J42+J47</f>
        <v>20584</v>
      </c>
      <c r="K5" s="367">
        <f>K6+K19+K30+K42+K47</f>
        <v>23363</v>
      </c>
      <c r="L5" s="367">
        <f>J5+K5</f>
        <v>43947</v>
      </c>
      <c r="M5" s="480"/>
    </row>
    <row r="6" spans="1:13" s="154" customFormat="1" ht="19.5" customHeight="1">
      <c r="A6" s="89" t="s">
        <v>117</v>
      </c>
      <c r="B6" s="138"/>
      <c r="C6" s="368">
        <v>40300</v>
      </c>
      <c r="D6" s="368">
        <v>38665</v>
      </c>
      <c r="E6" s="368">
        <v>9569</v>
      </c>
      <c r="F6" s="368">
        <v>10458</v>
      </c>
      <c r="G6" s="368">
        <f aca="true" t="shared" si="0" ref="G6:G50">E6+F6</f>
        <v>20027</v>
      </c>
      <c r="H6" s="368">
        <v>9678</v>
      </c>
      <c r="I6" s="368">
        <v>8960</v>
      </c>
      <c r="J6" s="368">
        <v>8611</v>
      </c>
      <c r="K6" s="368">
        <v>10110</v>
      </c>
      <c r="L6" s="368">
        <f aca="true" t="shared" si="1" ref="L6:L50">J6+K6</f>
        <v>18721</v>
      </c>
      <c r="M6" s="480"/>
    </row>
    <row r="7" spans="1:13" s="154" customFormat="1" ht="12" customHeight="1">
      <c r="A7" s="89"/>
      <c r="B7" s="138" t="s">
        <v>37</v>
      </c>
      <c r="C7" s="369">
        <v>325</v>
      </c>
      <c r="D7" s="369">
        <v>365</v>
      </c>
      <c r="E7" s="369">
        <v>83</v>
      </c>
      <c r="F7" s="369">
        <v>107</v>
      </c>
      <c r="G7" s="369">
        <f t="shared" si="0"/>
        <v>190</v>
      </c>
      <c r="H7" s="369">
        <v>94</v>
      </c>
      <c r="I7" s="369">
        <v>81</v>
      </c>
      <c r="J7" s="369">
        <v>43</v>
      </c>
      <c r="K7" s="369">
        <v>39</v>
      </c>
      <c r="L7" s="369">
        <f t="shared" si="1"/>
        <v>82</v>
      </c>
      <c r="M7" s="480"/>
    </row>
    <row r="8" spans="1:13" s="154" customFormat="1" ht="12" customHeight="1">
      <c r="A8" s="65"/>
      <c r="B8" s="138" t="s">
        <v>11</v>
      </c>
      <c r="C8" s="369">
        <v>2193</v>
      </c>
      <c r="D8" s="369">
        <v>2244</v>
      </c>
      <c r="E8" s="369">
        <v>674</v>
      </c>
      <c r="F8" s="369">
        <v>676</v>
      </c>
      <c r="G8" s="369">
        <f t="shared" si="0"/>
        <v>1350</v>
      </c>
      <c r="H8" s="369">
        <v>445</v>
      </c>
      <c r="I8" s="369">
        <v>449</v>
      </c>
      <c r="J8" s="369">
        <v>372</v>
      </c>
      <c r="K8" s="369">
        <v>478</v>
      </c>
      <c r="L8" s="369">
        <f t="shared" si="1"/>
        <v>850</v>
      </c>
      <c r="M8" s="480"/>
    </row>
    <row r="9" spans="1:13" s="154" customFormat="1" ht="12" customHeight="1">
      <c r="A9" s="65"/>
      <c r="B9" s="138" t="s">
        <v>186</v>
      </c>
      <c r="C9" s="369">
        <v>244</v>
      </c>
      <c r="D9" s="369">
        <v>174</v>
      </c>
      <c r="E9" s="369">
        <v>71</v>
      </c>
      <c r="F9" s="369">
        <v>49</v>
      </c>
      <c r="G9" s="369">
        <f t="shared" si="0"/>
        <v>120</v>
      </c>
      <c r="H9" s="369">
        <v>34</v>
      </c>
      <c r="I9" s="369">
        <v>20</v>
      </c>
      <c r="J9" s="369">
        <v>51</v>
      </c>
      <c r="K9" s="369">
        <v>44</v>
      </c>
      <c r="L9" s="369">
        <f t="shared" si="1"/>
        <v>95</v>
      </c>
      <c r="M9" s="480"/>
    </row>
    <row r="10" spans="1:13" s="154" customFormat="1" ht="12" customHeight="1">
      <c r="A10" s="65"/>
      <c r="B10" s="138" t="s">
        <v>12</v>
      </c>
      <c r="C10" s="369">
        <v>8553</v>
      </c>
      <c r="D10" s="369">
        <v>9240</v>
      </c>
      <c r="E10" s="369">
        <v>2341</v>
      </c>
      <c r="F10" s="369">
        <v>2632</v>
      </c>
      <c r="G10" s="369">
        <f t="shared" si="0"/>
        <v>4973</v>
      </c>
      <c r="H10" s="369">
        <v>2169</v>
      </c>
      <c r="I10" s="369">
        <v>2098</v>
      </c>
      <c r="J10" s="369">
        <v>1754</v>
      </c>
      <c r="K10" s="369">
        <v>2252</v>
      </c>
      <c r="L10" s="369">
        <f t="shared" si="1"/>
        <v>4006</v>
      </c>
      <c r="M10" s="480"/>
    </row>
    <row r="11" spans="1:13" s="154" customFormat="1" ht="12" customHeight="1">
      <c r="A11" s="65"/>
      <c r="B11" s="138" t="s">
        <v>13</v>
      </c>
      <c r="C11" s="369">
        <v>1091</v>
      </c>
      <c r="D11" s="369">
        <v>729</v>
      </c>
      <c r="E11" s="369">
        <v>169</v>
      </c>
      <c r="F11" s="369">
        <v>213</v>
      </c>
      <c r="G11" s="369">
        <f t="shared" si="0"/>
        <v>382</v>
      </c>
      <c r="H11" s="369">
        <v>171</v>
      </c>
      <c r="I11" s="369">
        <v>176</v>
      </c>
      <c r="J11" s="369">
        <v>267</v>
      </c>
      <c r="K11" s="369">
        <v>249</v>
      </c>
      <c r="L11" s="369">
        <f t="shared" si="1"/>
        <v>516</v>
      </c>
      <c r="M11" s="480"/>
    </row>
    <row r="12" spans="1:13" s="154" customFormat="1" ht="12" customHeight="1">
      <c r="A12" s="65"/>
      <c r="B12" s="138" t="s">
        <v>14</v>
      </c>
      <c r="C12" s="369">
        <v>6663</v>
      </c>
      <c r="D12" s="369">
        <v>5327</v>
      </c>
      <c r="E12" s="369">
        <v>1710</v>
      </c>
      <c r="F12" s="369">
        <v>1540</v>
      </c>
      <c r="G12" s="369">
        <f t="shared" si="0"/>
        <v>3250</v>
      </c>
      <c r="H12" s="369">
        <v>1367</v>
      </c>
      <c r="I12" s="369">
        <v>710</v>
      </c>
      <c r="J12" s="369">
        <v>1089</v>
      </c>
      <c r="K12" s="369">
        <v>1092</v>
      </c>
      <c r="L12" s="369">
        <f t="shared" si="1"/>
        <v>2181</v>
      </c>
      <c r="M12" s="480"/>
    </row>
    <row r="13" spans="1:13" s="154" customFormat="1" ht="12" customHeight="1">
      <c r="A13" s="65"/>
      <c r="B13" s="138" t="s">
        <v>15</v>
      </c>
      <c r="C13" s="369">
        <v>1827</v>
      </c>
      <c r="D13" s="369">
        <v>2060</v>
      </c>
      <c r="E13" s="369">
        <v>361</v>
      </c>
      <c r="F13" s="369">
        <v>472</v>
      </c>
      <c r="G13" s="369">
        <f t="shared" si="0"/>
        <v>833</v>
      </c>
      <c r="H13" s="369">
        <v>639</v>
      </c>
      <c r="I13" s="369">
        <v>588</v>
      </c>
      <c r="J13" s="369">
        <v>506</v>
      </c>
      <c r="K13" s="369">
        <v>697</v>
      </c>
      <c r="L13" s="369">
        <f t="shared" si="1"/>
        <v>1203</v>
      </c>
      <c r="M13" s="480"/>
    </row>
    <row r="14" spans="1:13" s="154" customFormat="1" ht="12" customHeight="1">
      <c r="A14" s="65"/>
      <c r="B14" s="138" t="s">
        <v>16</v>
      </c>
      <c r="C14" s="369">
        <v>424</v>
      </c>
      <c r="D14" s="369">
        <v>293</v>
      </c>
      <c r="E14" s="369">
        <v>50</v>
      </c>
      <c r="F14" s="369">
        <v>91</v>
      </c>
      <c r="G14" s="369">
        <f t="shared" si="0"/>
        <v>141</v>
      </c>
      <c r="H14" s="369">
        <v>106</v>
      </c>
      <c r="I14" s="369">
        <v>46</v>
      </c>
      <c r="J14" s="369">
        <v>77</v>
      </c>
      <c r="K14" s="369">
        <v>116</v>
      </c>
      <c r="L14" s="369">
        <f t="shared" si="1"/>
        <v>193</v>
      </c>
      <c r="M14" s="480"/>
    </row>
    <row r="15" spans="1:13" s="154" customFormat="1" ht="12" customHeight="1">
      <c r="A15" s="65"/>
      <c r="B15" s="138" t="s">
        <v>19</v>
      </c>
      <c r="C15" s="369">
        <v>4090</v>
      </c>
      <c r="D15" s="369">
        <v>4242</v>
      </c>
      <c r="E15" s="369">
        <v>881</v>
      </c>
      <c r="F15" s="369">
        <v>1234</v>
      </c>
      <c r="G15" s="369">
        <f t="shared" si="0"/>
        <v>2115</v>
      </c>
      <c r="H15" s="369">
        <v>1093</v>
      </c>
      <c r="I15" s="369">
        <v>1034</v>
      </c>
      <c r="J15" s="369">
        <v>1133</v>
      </c>
      <c r="K15" s="369">
        <v>989</v>
      </c>
      <c r="L15" s="369">
        <f t="shared" si="1"/>
        <v>2122</v>
      </c>
      <c r="M15" s="480"/>
    </row>
    <row r="16" spans="1:13" s="154" customFormat="1" ht="12" customHeight="1">
      <c r="A16" s="65"/>
      <c r="B16" s="138" t="s">
        <v>31</v>
      </c>
      <c r="C16" s="369">
        <v>789</v>
      </c>
      <c r="D16" s="369">
        <v>843</v>
      </c>
      <c r="E16" s="369">
        <v>194</v>
      </c>
      <c r="F16" s="369">
        <v>209</v>
      </c>
      <c r="G16" s="369">
        <f t="shared" si="0"/>
        <v>403</v>
      </c>
      <c r="H16" s="369">
        <v>182</v>
      </c>
      <c r="I16" s="369">
        <v>258</v>
      </c>
      <c r="J16" s="369">
        <v>237</v>
      </c>
      <c r="K16" s="369">
        <v>280</v>
      </c>
      <c r="L16" s="369">
        <f t="shared" si="1"/>
        <v>517</v>
      </c>
      <c r="M16" s="480"/>
    </row>
    <row r="17" spans="1:13" s="154" customFormat="1" ht="12" customHeight="1">
      <c r="A17" s="65"/>
      <c r="B17" s="138" t="s">
        <v>18</v>
      </c>
      <c r="C17" s="369">
        <v>11935</v>
      </c>
      <c r="D17" s="369">
        <v>11085</v>
      </c>
      <c r="E17" s="369">
        <v>2659</v>
      </c>
      <c r="F17" s="369">
        <v>2703</v>
      </c>
      <c r="G17" s="369">
        <f t="shared" si="0"/>
        <v>5362</v>
      </c>
      <c r="H17" s="369">
        <v>2783</v>
      </c>
      <c r="I17" s="369">
        <v>2940</v>
      </c>
      <c r="J17" s="369">
        <v>2522</v>
      </c>
      <c r="K17" s="369">
        <v>3362</v>
      </c>
      <c r="L17" s="369">
        <f t="shared" si="1"/>
        <v>5884</v>
      </c>
      <c r="M17" s="480"/>
    </row>
    <row r="18" spans="1:13" s="154" customFormat="1" ht="12" customHeight="1">
      <c r="A18" s="65"/>
      <c r="B18" s="63" t="s">
        <v>20</v>
      </c>
      <c r="C18" s="369">
        <v>2166</v>
      </c>
      <c r="D18" s="369">
        <v>2063</v>
      </c>
      <c r="E18" s="369">
        <v>376</v>
      </c>
      <c r="F18" s="369">
        <v>532</v>
      </c>
      <c r="G18" s="369">
        <f t="shared" si="0"/>
        <v>908</v>
      </c>
      <c r="H18" s="369">
        <v>595</v>
      </c>
      <c r="I18" s="369">
        <v>560</v>
      </c>
      <c r="J18" s="369">
        <f>J6-SUM(J7:J17)</f>
        <v>560</v>
      </c>
      <c r="K18" s="369">
        <f>K6-SUM(K7:K17)</f>
        <v>512</v>
      </c>
      <c r="L18" s="369">
        <f t="shared" si="1"/>
        <v>1072</v>
      </c>
      <c r="M18" s="480"/>
    </row>
    <row r="19" spans="1:13" s="154" customFormat="1" ht="12" customHeight="1">
      <c r="A19" s="89" t="s">
        <v>118</v>
      </c>
      <c r="B19" s="63"/>
      <c r="C19" s="368">
        <v>8454</v>
      </c>
      <c r="D19" s="368">
        <v>17630</v>
      </c>
      <c r="E19" s="368">
        <v>2329</v>
      </c>
      <c r="F19" s="368">
        <v>4059</v>
      </c>
      <c r="G19" s="368">
        <f t="shared" si="0"/>
        <v>6388</v>
      </c>
      <c r="H19" s="368">
        <v>5814</v>
      </c>
      <c r="I19" s="368">
        <v>5428</v>
      </c>
      <c r="J19" s="368">
        <v>6075</v>
      </c>
      <c r="K19" s="368">
        <v>5880</v>
      </c>
      <c r="L19" s="368">
        <f t="shared" si="1"/>
        <v>11955</v>
      </c>
      <c r="M19" s="480"/>
    </row>
    <row r="20" spans="1:13" s="154" customFormat="1" ht="12" customHeight="1">
      <c r="A20" s="89"/>
      <c r="B20" s="63" t="s">
        <v>136</v>
      </c>
      <c r="C20" s="369">
        <v>415</v>
      </c>
      <c r="D20" s="369">
        <v>464</v>
      </c>
      <c r="E20" s="369">
        <v>80</v>
      </c>
      <c r="F20" s="369">
        <v>135</v>
      </c>
      <c r="G20" s="369">
        <f t="shared" si="0"/>
        <v>215</v>
      </c>
      <c r="H20" s="369">
        <v>151</v>
      </c>
      <c r="I20" s="369">
        <v>98</v>
      </c>
      <c r="J20" s="369">
        <v>131</v>
      </c>
      <c r="K20" s="369">
        <v>156</v>
      </c>
      <c r="L20" s="369">
        <f t="shared" si="1"/>
        <v>287</v>
      </c>
      <c r="M20" s="480"/>
    </row>
    <row r="21" spans="1:13" s="154" customFormat="1" ht="16.5" customHeight="1">
      <c r="A21" s="65"/>
      <c r="B21" s="63" t="s">
        <v>342</v>
      </c>
      <c r="C21" s="369">
        <v>1075</v>
      </c>
      <c r="D21" s="369">
        <v>1018</v>
      </c>
      <c r="E21" s="369">
        <v>296</v>
      </c>
      <c r="F21" s="369">
        <v>263</v>
      </c>
      <c r="G21" s="369">
        <f t="shared" si="0"/>
        <v>559</v>
      </c>
      <c r="H21" s="369">
        <v>403</v>
      </c>
      <c r="I21" s="369">
        <v>56</v>
      </c>
      <c r="J21" s="369">
        <v>43</v>
      </c>
      <c r="K21" s="369">
        <v>63</v>
      </c>
      <c r="L21" s="369">
        <f t="shared" si="1"/>
        <v>106</v>
      </c>
      <c r="M21" s="480"/>
    </row>
    <row r="22" spans="1:13" s="154" customFormat="1" ht="12" customHeight="1">
      <c r="A22" s="65"/>
      <c r="B22" s="63" t="s">
        <v>23</v>
      </c>
      <c r="C22" s="369">
        <v>541</v>
      </c>
      <c r="D22" s="369">
        <v>509</v>
      </c>
      <c r="E22" s="369">
        <v>113</v>
      </c>
      <c r="F22" s="369">
        <v>138</v>
      </c>
      <c r="G22" s="369">
        <f t="shared" si="0"/>
        <v>251</v>
      </c>
      <c r="H22" s="369">
        <v>139</v>
      </c>
      <c r="I22" s="369">
        <v>119</v>
      </c>
      <c r="J22" s="369">
        <v>123</v>
      </c>
      <c r="K22" s="369">
        <v>203</v>
      </c>
      <c r="L22" s="369">
        <f t="shared" si="1"/>
        <v>326</v>
      </c>
      <c r="M22" s="480"/>
    </row>
    <row r="23" spans="1:13" s="154" customFormat="1" ht="12" customHeight="1">
      <c r="A23" s="65"/>
      <c r="B23" s="63" t="s">
        <v>30</v>
      </c>
      <c r="C23" s="369">
        <v>787</v>
      </c>
      <c r="D23" s="369">
        <v>1167</v>
      </c>
      <c r="E23" s="369">
        <v>172</v>
      </c>
      <c r="F23" s="369">
        <v>327</v>
      </c>
      <c r="G23" s="369">
        <f t="shared" si="0"/>
        <v>499</v>
      </c>
      <c r="H23" s="369">
        <v>407</v>
      </c>
      <c r="I23" s="369">
        <v>261</v>
      </c>
      <c r="J23" s="369">
        <v>212</v>
      </c>
      <c r="K23" s="369">
        <v>271</v>
      </c>
      <c r="L23" s="369">
        <f t="shared" si="1"/>
        <v>483</v>
      </c>
      <c r="M23" s="480"/>
    </row>
    <row r="24" spans="1:13" s="154" customFormat="1" ht="12" customHeight="1">
      <c r="A24" s="65"/>
      <c r="B24" s="63" t="s">
        <v>177</v>
      </c>
      <c r="C24" s="369">
        <v>158</v>
      </c>
      <c r="D24" s="369">
        <v>167</v>
      </c>
      <c r="E24" s="369">
        <v>49</v>
      </c>
      <c r="F24" s="369">
        <v>30</v>
      </c>
      <c r="G24" s="369">
        <f t="shared" si="0"/>
        <v>79</v>
      </c>
      <c r="H24" s="369">
        <v>28</v>
      </c>
      <c r="I24" s="369">
        <v>60</v>
      </c>
      <c r="J24" s="369">
        <v>20</v>
      </c>
      <c r="K24" s="369">
        <v>43</v>
      </c>
      <c r="L24" s="369">
        <f t="shared" si="1"/>
        <v>63</v>
      </c>
      <c r="M24" s="480"/>
    </row>
    <row r="25" spans="1:13" s="154" customFormat="1" ht="12" customHeight="1">
      <c r="A25" s="65"/>
      <c r="B25" s="63" t="s">
        <v>189</v>
      </c>
      <c r="C25" s="369">
        <v>18</v>
      </c>
      <c r="D25" s="369">
        <v>34</v>
      </c>
      <c r="E25" s="369">
        <v>7</v>
      </c>
      <c r="F25" s="369">
        <v>11</v>
      </c>
      <c r="G25" s="369">
        <f t="shared" si="0"/>
        <v>18</v>
      </c>
      <c r="H25" s="369">
        <v>10</v>
      </c>
      <c r="I25" s="369">
        <v>6</v>
      </c>
      <c r="J25" s="369">
        <v>5</v>
      </c>
      <c r="K25" s="369">
        <v>6</v>
      </c>
      <c r="L25" s="369">
        <f t="shared" si="1"/>
        <v>11</v>
      </c>
      <c r="M25" s="480"/>
    </row>
    <row r="26" spans="1:13" s="154" customFormat="1" ht="12" customHeight="1">
      <c r="A26" s="65"/>
      <c r="B26" s="63" t="s">
        <v>26</v>
      </c>
      <c r="C26" s="369">
        <v>662</v>
      </c>
      <c r="D26" s="369">
        <v>789</v>
      </c>
      <c r="E26" s="369">
        <v>175</v>
      </c>
      <c r="F26" s="369">
        <v>123</v>
      </c>
      <c r="G26" s="369">
        <f t="shared" si="0"/>
        <v>298</v>
      </c>
      <c r="H26" s="369">
        <v>254</v>
      </c>
      <c r="I26" s="369">
        <v>237</v>
      </c>
      <c r="J26" s="369">
        <v>161</v>
      </c>
      <c r="K26" s="369">
        <v>215</v>
      </c>
      <c r="L26" s="369">
        <f t="shared" si="1"/>
        <v>376</v>
      </c>
      <c r="M26" s="480"/>
    </row>
    <row r="27" spans="1:13" s="154" customFormat="1" ht="12" customHeight="1">
      <c r="A27" s="65"/>
      <c r="B27" s="63" t="s">
        <v>178</v>
      </c>
      <c r="C27" s="369">
        <v>354</v>
      </c>
      <c r="D27" s="369">
        <v>383</v>
      </c>
      <c r="E27" s="369">
        <v>96</v>
      </c>
      <c r="F27" s="369">
        <v>37</v>
      </c>
      <c r="G27" s="369">
        <f t="shared" si="0"/>
        <v>133</v>
      </c>
      <c r="H27" s="369">
        <v>161</v>
      </c>
      <c r="I27" s="369">
        <v>89</v>
      </c>
      <c r="J27" s="369">
        <v>119</v>
      </c>
      <c r="K27" s="369">
        <v>54</v>
      </c>
      <c r="L27" s="369">
        <f t="shared" si="1"/>
        <v>173</v>
      </c>
      <c r="M27" s="480"/>
    </row>
    <row r="28" spans="1:13" s="154" customFormat="1" ht="12" customHeight="1">
      <c r="A28" s="65"/>
      <c r="B28" s="63" t="s">
        <v>64</v>
      </c>
      <c r="C28" s="369">
        <v>1025</v>
      </c>
      <c r="D28" s="369">
        <v>8760</v>
      </c>
      <c r="E28" s="369">
        <v>401</v>
      </c>
      <c r="F28" s="369">
        <v>1905</v>
      </c>
      <c r="G28" s="369">
        <f t="shared" si="0"/>
        <v>2306</v>
      </c>
      <c r="H28" s="369">
        <v>3163</v>
      </c>
      <c r="I28" s="369">
        <v>3291</v>
      </c>
      <c r="J28" s="369">
        <v>4079</v>
      </c>
      <c r="K28" s="369">
        <v>3594</v>
      </c>
      <c r="L28" s="369">
        <f t="shared" si="1"/>
        <v>7673</v>
      </c>
      <c r="M28" s="480"/>
    </row>
    <row r="29" spans="1:13" s="154" customFormat="1" ht="12" customHeight="1">
      <c r="A29" s="65"/>
      <c r="B29" s="63" t="s">
        <v>20</v>
      </c>
      <c r="C29" s="369">
        <v>3419</v>
      </c>
      <c r="D29" s="369">
        <v>4339</v>
      </c>
      <c r="E29" s="369">
        <v>940</v>
      </c>
      <c r="F29" s="369">
        <v>1090</v>
      </c>
      <c r="G29" s="369">
        <f t="shared" si="0"/>
        <v>2030</v>
      </c>
      <c r="H29" s="369">
        <v>1098</v>
      </c>
      <c r="I29" s="369">
        <v>1211</v>
      </c>
      <c r="J29" s="369">
        <f>J19-SUM(J20:J28)</f>
        <v>1182</v>
      </c>
      <c r="K29" s="369">
        <f>K19-SUM(K20:K28)</f>
        <v>1275</v>
      </c>
      <c r="L29" s="369">
        <f t="shared" si="1"/>
        <v>2457</v>
      </c>
      <c r="M29" s="480"/>
    </row>
    <row r="30" spans="1:13" s="154" customFormat="1" ht="12" customHeight="1">
      <c r="A30" s="89" t="s">
        <v>119</v>
      </c>
      <c r="B30" s="63"/>
      <c r="C30" s="368">
        <v>15040</v>
      </c>
      <c r="D30" s="368">
        <v>15687</v>
      </c>
      <c r="E30" s="368">
        <v>3216</v>
      </c>
      <c r="F30" s="368">
        <v>4129</v>
      </c>
      <c r="G30" s="368">
        <f t="shared" si="0"/>
        <v>7345</v>
      </c>
      <c r="H30" s="368">
        <v>3952</v>
      </c>
      <c r="I30" s="368">
        <v>4390</v>
      </c>
      <c r="J30" s="368">
        <v>3740</v>
      </c>
      <c r="K30" s="368">
        <v>4367</v>
      </c>
      <c r="L30" s="368">
        <f t="shared" si="1"/>
        <v>8107</v>
      </c>
      <c r="M30" s="480"/>
    </row>
    <row r="31" spans="1:13" s="154" customFormat="1" ht="12" customHeight="1">
      <c r="A31" s="65"/>
      <c r="B31" s="63" t="s">
        <v>71</v>
      </c>
      <c r="C31" s="369">
        <v>141</v>
      </c>
      <c r="D31" s="369">
        <v>161</v>
      </c>
      <c r="E31" s="369">
        <v>33</v>
      </c>
      <c r="F31" s="369">
        <v>37</v>
      </c>
      <c r="G31" s="369">
        <f t="shared" si="0"/>
        <v>70</v>
      </c>
      <c r="H31" s="369">
        <v>47</v>
      </c>
      <c r="I31" s="369">
        <v>44</v>
      </c>
      <c r="J31" s="369">
        <v>51</v>
      </c>
      <c r="K31" s="369">
        <v>54</v>
      </c>
      <c r="L31" s="369">
        <f t="shared" si="1"/>
        <v>105</v>
      </c>
      <c r="M31" s="480"/>
    </row>
    <row r="32" spans="1:13" s="154" customFormat="1" ht="12" customHeight="1">
      <c r="A32" s="65"/>
      <c r="B32" s="63" t="s">
        <v>90</v>
      </c>
      <c r="C32" s="369">
        <v>13</v>
      </c>
      <c r="D32" s="369">
        <v>16</v>
      </c>
      <c r="E32" s="369">
        <v>1</v>
      </c>
      <c r="F32" s="369">
        <v>10</v>
      </c>
      <c r="G32" s="369">
        <f t="shared" si="0"/>
        <v>11</v>
      </c>
      <c r="H32" s="370">
        <v>0</v>
      </c>
      <c r="I32" s="369">
        <v>5</v>
      </c>
      <c r="J32" s="369">
        <v>4</v>
      </c>
      <c r="K32" s="369">
        <v>10</v>
      </c>
      <c r="L32" s="369">
        <f t="shared" si="1"/>
        <v>14</v>
      </c>
      <c r="M32" s="480"/>
    </row>
    <row r="33" spans="1:13" s="154" customFormat="1" ht="12" customHeight="1">
      <c r="A33" s="65"/>
      <c r="B33" s="63" t="s">
        <v>24</v>
      </c>
      <c r="C33" s="369">
        <v>306</v>
      </c>
      <c r="D33" s="369">
        <v>163</v>
      </c>
      <c r="E33" s="369">
        <v>22</v>
      </c>
      <c r="F33" s="369">
        <v>36</v>
      </c>
      <c r="G33" s="369">
        <f t="shared" si="0"/>
        <v>58</v>
      </c>
      <c r="H33" s="369">
        <v>31</v>
      </c>
      <c r="I33" s="369">
        <v>74</v>
      </c>
      <c r="J33" s="369">
        <v>129</v>
      </c>
      <c r="K33" s="369">
        <v>190</v>
      </c>
      <c r="L33" s="369">
        <f t="shared" si="1"/>
        <v>319</v>
      </c>
      <c r="M33" s="480"/>
    </row>
    <row r="34" spans="1:13" s="154" customFormat="1" ht="12" customHeight="1">
      <c r="A34" s="65"/>
      <c r="B34" s="63" t="s">
        <v>160</v>
      </c>
      <c r="C34" s="369">
        <v>4503</v>
      </c>
      <c r="D34" s="369">
        <v>5318</v>
      </c>
      <c r="E34" s="369">
        <v>1186</v>
      </c>
      <c r="F34" s="369">
        <v>1444</v>
      </c>
      <c r="G34" s="369">
        <f t="shared" si="0"/>
        <v>2630</v>
      </c>
      <c r="H34" s="369">
        <v>1186</v>
      </c>
      <c r="I34" s="369">
        <v>1502</v>
      </c>
      <c r="J34" s="369">
        <v>1336</v>
      </c>
      <c r="K34" s="369">
        <v>1400</v>
      </c>
      <c r="L34" s="369">
        <f t="shared" si="1"/>
        <v>2736</v>
      </c>
      <c r="M34" s="480"/>
    </row>
    <row r="35" spans="1:13" s="154" customFormat="1" ht="12" customHeight="1">
      <c r="A35" s="65"/>
      <c r="B35" s="63" t="s">
        <v>187</v>
      </c>
      <c r="C35" s="369">
        <v>266</v>
      </c>
      <c r="D35" s="369">
        <v>565</v>
      </c>
      <c r="E35" s="369">
        <v>82</v>
      </c>
      <c r="F35" s="369">
        <v>323</v>
      </c>
      <c r="G35" s="369">
        <f t="shared" si="0"/>
        <v>405</v>
      </c>
      <c r="H35" s="369">
        <v>94</v>
      </c>
      <c r="I35" s="369">
        <v>66</v>
      </c>
      <c r="J35" s="369">
        <v>68</v>
      </c>
      <c r="K35" s="369">
        <v>104</v>
      </c>
      <c r="L35" s="369">
        <f t="shared" si="1"/>
        <v>172</v>
      </c>
      <c r="M35" s="480"/>
    </row>
    <row r="36" spans="1:13" s="154" customFormat="1" ht="12" customHeight="1">
      <c r="A36" s="65"/>
      <c r="B36" s="63" t="s">
        <v>74</v>
      </c>
      <c r="C36" s="369">
        <v>74</v>
      </c>
      <c r="D36" s="369">
        <v>37</v>
      </c>
      <c r="E36" s="369">
        <v>9</v>
      </c>
      <c r="F36" s="369">
        <v>7</v>
      </c>
      <c r="G36" s="369">
        <f t="shared" si="0"/>
        <v>16</v>
      </c>
      <c r="H36" s="369">
        <v>6</v>
      </c>
      <c r="I36" s="369">
        <v>15</v>
      </c>
      <c r="J36" s="369">
        <v>13</v>
      </c>
      <c r="K36" s="369">
        <v>7</v>
      </c>
      <c r="L36" s="369">
        <f t="shared" si="1"/>
        <v>20</v>
      </c>
      <c r="M36" s="480"/>
    </row>
    <row r="37" spans="1:13" s="154" customFormat="1" ht="12" customHeight="1">
      <c r="A37" s="65"/>
      <c r="B37" s="63" t="s">
        <v>17</v>
      </c>
      <c r="C37" s="369">
        <v>1922</v>
      </c>
      <c r="D37" s="369">
        <v>2042</v>
      </c>
      <c r="E37" s="369">
        <v>391</v>
      </c>
      <c r="F37" s="369">
        <v>572</v>
      </c>
      <c r="G37" s="369">
        <f t="shared" si="0"/>
        <v>963</v>
      </c>
      <c r="H37" s="369">
        <v>496</v>
      </c>
      <c r="I37" s="369">
        <v>583</v>
      </c>
      <c r="J37" s="369">
        <v>324</v>
      </c>
      <c r="K37" s="369">
        <v>398</v>
      </c>
      <c r="L37" s="369">
        <f t="shared" si="1"/>
        <v>722</v>
      </c>
      <c r="M37" s="480"/>
    </row>
    <row r="38" spans="1:13" s="154" customFormat="1" ht="12" customHeight="1">
      <c r="A38" s="65"/>
      <c r="B38" s="63" t="s">
        <v>25</v>
      </c>
      <c r="C38" s="369">
        <v>939</v>
      </c>
      <c r="D38" s="369">
        <v>866</v>
      </c>
      <c r="E38" s="369">
        <v>185</v>
      </c>
      <c r="F38" s="369">
        <v>223</v>
      </c>
      <c r="G38" s="369">
        <f t="shared" si="0"/>
        <v>408</v>
      </c>
      <c r="H38" s="369">
        <v>208</v>
      </c>
      <c r="I38" s="369">
        <v>250</v>
      </c>
      <c r="J38" s="369">
        <v>214</v>
      </c>
      <c r="K38" s="369">
        <v>237</v>
      </c>
      <c r="L38" s="369">
        <f t="shared" si="1"/>
        <v>451</v>
      </c>
      <c r="M38" s="480"/>
    </row>
    <row r="39" spans="1:13" s="154" customFormat="1" ht="12" customHeight="1">
      <c r="A39" s="65"/>
      <c r="B39" s="63" t="s">
        <v>151</v>
      </c>
      <c r="C39" s="369">
        <v>6039</v>
      </c>
      <c r="D39" s="369">
        <v>5773</v>
      </c>
      <c r="E39" s="369">
        <v>1172</v>
      </c>
      <c r="F39" s="369">
        <v>1343</v>
      </c>
      <c r="G39" s="369">
        <f t="shared" si="0"/>
        <v>2515</v>
      </c>
      <c r="H39" s="369">
        <v>1675</v>
      </c>
      <c r="I39" s="369">
        <v>1583</v>
      </c>
      <c r="J39" s="369">
        <v>1412</v>
      </c>
      <c r="K39" s="369">
        <v>1557</v>
      </c>
      <c r="L39" s="369">
        <f t="shared" si="1"/>
        <v>2969</v>
      </c>
      <c r="M39" s="480"/>
    </row>
    <row r="40" spans="1:13" s="154" customFormat="1" ht="12" customHeight="1">
      <c r="A40" s="65"/>
      <c r="B40" s="63" t="s">
        <v>79</v>
      </c>
      <c r="C40" s="369">
        <v>29</v>
      </c>
      <c r="D40" s="369">
        <v>112</v>
      </c>
      <c r="E40" s="369">
        <v>11</v>
      </c>
      <c r="F40" s="369">
        <v>7</v>
      </c>
      <c r="G40" s="369">
        <f t="shared" si="0"/>
        <v>18</v>
      </c>
      <c r="H40" s="369">
        <v>24</v>
      </c>
      <c r="I40" s="369">
        <v>70</v>
      </c>
      <c r="J40" s="369">
        <v>11</v>
      </c>
      <c r="K40" s="369">
        <v>23</v>
      </c>
      <c r="L40" s="369">
        <f t="shared" si="1"/>
        <v>34</v>
      </c>
      <c r="M40" s="480"/>
    </row>
    <row r="41" spans="1:13" s="154" customFormat="1" ht="12" customHeight="1">
      <c r="A41" s="65"/>
      <c r="B41" s="63" t="s">
        <v>20</v>
      </c>
      <c r="C41" s="369">
        <v>808</v>
      </c>
      <c r="D41" s="369">
        <v>634</v>
      </c>
      <c r="E41" s="369">
        <v>124</v>
      </c>
      <c r="F41" s="369">
        <v>127</v>
      </c>
      <c r="G41" s="369">
        <f t="shared" si="0"/>
        <v>251</v>
      </c>
      <c r="H41" s="369">
        <v>185</v>
      </c>
      <c r="I41" s="369">
        <v>198</v>
      </c>
      <c r="J41" s="369">
        <f>J30-SUM(J31:J40)</f>
        <v>178</v>
      </c>
      <c r="K41" s="369">
        <f>K30-SUM(K31:K40)</f>
        <v>387</v>
      </c>
      <c r="L41" s="369">
        <f t="shared" si="1"/>
        <v>565</v>
      </c>
      <c r="M41" s="480"/>
    </row>
    <row r="42" spans="1:13" s="154" customFormat="1" ht="12" customHeight="1">
      <c r="A42" s="89" t="s">
        <v>120</v>
      </c>
      <c r="B42" s="63"/>
      <c r="C42" s="368">
        <v>7757</v>
      </c>
      <c r="D42" s="368">
        <v>9235</v>
      </c>
      <c r="E42" s="368">
        <v>2011</v>
      </c>
      <c r="F42" s="368">
        <v>2305</v>
      </c>
      <c r="G42" s="368">
        <f t="shared" si="0"/>
        <v>4316</v>
      </c>
      <c r="H42" s="368">
        <v>2546</v>
      </c>
      <c r="I42" s="368">
        <v>2373</v>
      </c>
      <c r="J42" s="368">
        <v>2040</v>
      </c>
      <c r="K42" s="368">
        <v>2705</v>
      </c>
      <c r="L42" s="368">
        <f t="shared" si="1"/>
        <v>4745</v>
      </c>
      <c r="M42" s="480"/>
    </row>
    <row r="43" spans="1:13" s="154" customFormat="1" ht="12" customHeight="1">
      <c r="A43" s="65"/>
      <c r="B43" s="63" t="s">
        <v>22</v>
      </c>
      <c r="C43" s="369">
        <v>224</v>
      </c>
      <c r="D43" s="369">
        <v>260</v>
      </c>
      <c r="E43" s="369">
        <v>50</v>
      </c>
      <c r="F43" s="369">
        <v>70</v>
      </c>
      <c r="G43" s="369">
        <f t="shared" si="0"/>
        <v>120</v>
      </c>
      <c r="H43" s="369">
        <v>70</v>
      </c>
      <c r="I43" s="369">
        <v>70</v>
      </c>
      <c r="J43" s="369">
        <v>57</v>
      </c>
      <c r="K43" s="369">
        <v>120</v>
      </c>
      <c r="L43" s="369">
        <f t="shared" si="1"/>
        <v>177</v>
      </c>
      <c r="M43" s="480"/>
    </row>
    <row r="44" spans="1:13" s="154" customFormat="1" ht="12" customHeight="1">
      <c r="A44" s="65"/>
      <c r="B44" s="63" t="s">
        <v>28</v>
      </c>
      <c r="C44" s="369">
        <v>7242</v>
      </c>
      <c r="D44" s="369">
        <v>8536</v>
      </c>
      <c r="E44" s="369">
        <v>1851</v>
      </c>
      <c r="F44" s="369">
        <v>2155</v>
      </c>
      <c r="G44" s="369">
        <f t="shared" si="0"/>
        <v>4006</v>
      </c>
      <c r="H44" s="369">
        <v>2375</v>
      </c>
      <c r="I44" s="369">
        <v>2155</v>
      </c>
      <c r="J44" s="369">
        <v>1877</v>
      </c>
      <c r="K44" s="369">
        <v>2470</v>
      </c>
      <c r="L44" s="369">
        <f t="shared" si="1"/>
        <v>4347</v>
      </c>
      <c r="M44" s="480"/>
    </row>
    <row r="45" spans="1:13" s="154" customFormat="1" ht="12" customHeight="1">
      <c r="A45" s="65"/>
      <c r="B45" s="63" t="s">
        <v>190</v>
      </c>
      <c r="C45" s="369">
        <v>95</v>
      </c>
      <c r="D45" s="369">
        <v>103</v>
      </c>
      <c r="E45" s="369">
        <v>27</v>
      </c>
      <c r="F45" s="369">
        <v>19</v>
      </c>
      <c r="G45" s="369">
        <f t="shared" si="0"/>
        <v>46</v>
      </c>
      <c r="H45" s="369">
        <v>39</v>
      </c>
      <c r="I45" s="369">
        <v>18</v>
      </c>
      <c r="J45" s="369">
        <v>50</v>
      </c>
      <c r="K45" s="369">
        <v>41</v>
      </c>
      <c r="L45" s="369">
        <f t="shared" si="1"/>
        <v>91</v>
      </c>
      <c r="M45" s="480"/>
    </row>
    <row r="46" spans="1:13" s="154" customFormat="1" ht="12" customHeight="1">
      <c r="A46" s="65"/>
      <c r="B46" s="63" t="s">
        <v>20</v>
      </c>
      <c r="C46" s="369">
        <v>196</v>
      </c>
      <c r="D46" s="369">
        <v>336</v>
      </c>
      <c r="E46" s="369">
        <v>83</v>
      </c>
      <c r="F46" s="369">
        <v>61</v>
      </c>
      <c r="G46" s="369">
        <f t="shared" si="0"/>
        <v>144</v>
      </c>
      <c r="H46" s="369">
        <v>62</v>
      </c>
      <c r="I46" s="369">
        <v>130</v>
      </c>
      <c r="J46" s="369">
        <f>J42-SUM(J43:J45)</f>
        <v>56</v>
      </c>
      <c r="K46" s="369">
        <f>K42-SUM(K43:K45)</f>
        <v>74</v>
      </c>
      <c r="L46" s="369">
        <f t="shared" si="1"/>
        <v>130</v>
      </c>
      <c r="M46" s="480"/>
    </row>
    <row r="47" spans="1:13" s="154" customFormat="1" ht="12" customHeight="1">
      <c r="A47" s="89" t="s">
        <v>121</v>
      </c>
      <c r="B47" s="63"/>
      <c r="C47" s="368">
        <v>316</v>
      </c>
      <c r="D47" s="368">
        <v>374</v>
      </c>
      <c r="E47" s="368">
        <v>92</v>
      </c>
      <c r="F47" s="368">
        <v>76</v>
      </c>
      <c r="G47" s="368">
        <f t="shared" si="0"/>
        <v>168</v>
      </c>
      <c r="H47" s="368">
        <v>102</v>
      </c>
      <c r="I47" s="368">
        <v>104</v>
      </c>
      <c r="J47" s="368">
        <v>118</v>
      </c>
      <c r="K47" s="368">
        <v>301</v>
      </c>
      <c r="L47" s="368">
        <f t="shared" si="1"/>
        <v>419</v>
      </c>
      <c r="M47" s="480"/>
    </row>
    <row r="48" spans="1:13" s="154" customFormat="1" ht="12" customHeight="1">
      <c r="A48" s="65"/>
      <c r="B48" s="63" t="s">
        <v>21</v>
      </c>
      <c r="C48" s="369">
        <v>277</v>
      </c>
      <c r="D48" s="369">
        <v>315</v>
      </c>
      <c r="E48" s="369">
        <v>84</v>
      </c>
      <c r="F48" s="369">
        <v>62</v>
      </c>
      <c r="G48" s="369">
        <f t="shared" si="0"/>
        <v>146</v>
      </c>
      <c r="H48" s="369">
        <v>83</v>
      </c>
      <c r="I48" s="369">
        <v>86</v>
      </c>
      <c r="J48" s="369">
        <v>106</v>
      </c>
      <c r="K48" s="369">
        <v>140</v>
      </c>
      <c r="L48" s="369">
        <f t="shared" si="1"/>
        <v>246</v>
      </c>
      <c r="M48" s="480"/>
    </row>
    <row r="49" spans="1:13" s="154" customFormat="1" ht="12" customHeight="1">
      <c r="A49" s="65"/>
      <c r="B49" s="138" t="s">
        <v>188</v>
      </c>
      <c r="C49" s="369">
        <v>38</v>
      </c>
      <c r="D49" s="369">
        <v>51</v>
      </c>
      <c r="E49" s="369">
        <v>8</v>
      </c>
      <c r="F49" s="369">
        <v>14</v>
      </c>
      <c r="G49" s="369">
        <f t="shared" si="0"/>
        <v>22</v>
      </c>
      <c r="H49" s="369">
        <v>19</v>
      </c>
      <c r="I49" s="369">
        <v>10</v>
      </c>
      <c r="J49" s="369">
        <v>10</v>
      </c>
      <c r="K49" s="369">
        <v>12</v>
      </c>
      <c r="L49" s="369">
        <f t="shared" si="1"/>
        <v>22</v>
      </c>
      <c r="M49" s="480"/>
    </row>
    <row r="50" spans="1:13" s="154" customFormat="1" ht="12" customHeight="1">
      <c r="A50" s="139"/>
      <c r="B50" s="140" t="s">
        <v>20</v>
      </c>
      <c r="C50" s="371">
        <v>1</v>
      </c>
      <c r="D50" s="371">
        <v>8</v>
      </c>
      <c r="E50" s="372">
        <v>0</v>
      </c>
      <c r="F50" s="372">
        <v>0</v>
      </c>
      <c r="G50" s="372">
        <f t="shared" si="0"/>
        <v>0</v>
      </c>
      <c r="H50" s="372">
        <v>0</v>
      </c>
      <c r="I50" s="371">
        <v>8</v>
      </c>
      <c r="J50" s="371">
        <f>J47-J48-J49</f>
        <v>2</v>
      </c>
      <c r="K50" s="371">
        <f>K47-K48-K49</f>
        <v>149</v>
      </c>
      <c r="L50" s="371">
        <f t="shared" si="1"/>
        <v>151</v>
      </c>
      <c r="M50" s="480"/>
    </row>
    <row r="51" spans="1:13" ht="16.5" customHeight="1">
      <c r="A51" s="232" t="s">
        <v>437</v>
      </c>
      <c r="B51" s="232"/>
      <c r="E51" s="61" t="s">
        <v>379</v>
      </c>
      <c r="H51" s="253"/>
      <c r="I51" s="228"/>
      <c r="J51" s="228"/>
      <c r="K51" s="228"/>
      <c r="L51" s="228"/>
      <c r="M51" s="480"/>
    </row>
    <row r="52" ht="12" customHeight="1"/>
    <row r="53" spans="2:4" ht="12.75">
      <c r="B53" s="155"/>
      <c r="C53" s="156"/>
      <c r="D53" s="156"/>
    </row>
  </sheetData>
  <sheetProtection/>
  <mergeCells count="6">
    <mergeCell ref="M1:M51"/>
    <mergeCell ref="A3:B4"/>
    <mergeCell ref="C3:C4"/>
    <mergeCell ref="D3:D4"/>
    <mergeCell ref="E3:I3"/>
    <mergeCell ref="J3:L3"/>
  </mergeCells>
  <printOptions horizontalCentered="1"/>
  <pageMargins left="0.25" right="0.25" top="0.43" bottom="0" header="0" footer="0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5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7109375" style="51" customWidth="1"/>
    <col min="2" max="2" width="18.421875" style="51" customWidth="1"/>
    <col min="3" max="12" width="12.57421875" style="51" customWidth="1"/>
    <col min="13" max="13" width="4.7109375" style="245" customWidth="1"/>
    <col min="14" max="16384" width="9.140625" style="51" customWidth="1"/>
  </cols>
  <sheetData>
    <row r="1" spans="1:13" s="47" customFormat="1" ht="18" customHeight="1">
      <c r="A1" s="46" t="s">
        <v>420</v>
      </c>
      <c r="M1" s="480" t="s">
        <v>156</v>
      </c>
    </row>
    <row r="2" spans="1:13" ht="15.75" customHeight="1">
      <c r="A2" s="50"/>
      <c r="D2" s="431"/>
      <c r="K2" s="300"/>
      <c r="L2" s="300" t="s">
        <v>349</v>
      </c>
      <c r="M2" s="480"/>
    </row>
    <row r="3" spans="1:13" ht="18" customHeight="1">
      <c r="A3" s="484" t="s">
        <v>10</v>
      </c>
      <c r="B3" s="485"/>
      <c r="C3" s="472" t="s">
        <v>386</v>
      </c>
      <c r="D3" s="472" t="s">
        <v>390</v>
      </c>
      <c r="E3" s="474" t="s">
        <v>376</v>
      </c>
      <c r="F3" s="475"/>
      <c r="G3" s="475"/>
      <c r="H3" s="475"/>
      <c r="I3" s="476"/>
      <c r="J3" s="474" t="s">
        <v>392</v>
      </c>
      <c r="K3" s="475"/>
      <c r="L3" s="476"/>
      <c r="M3" s="480"/>
    </row>
    <row r="4" spans="1:13" ht="12.75" customHeight="1">
      <c r="A4" s="488"/>
      <c r="B4" s="489"/>
      <c r="C4" s="473"/>
      <c r="D4" s="473"/>
      <c r="E4" s="447" t="s">
        <v>0</v>
      </c>
      <c r="F4" s="447" t="s">
        <v>1</v>
      </c>
      <c r="G4" s="459" t="s">
        <v>409</v>
      </c>
      <c r="H4" s="447" t="s">
        <v>2</v>
      </c>
      <c r="I4" s="447" t="s">
        <v>3</v>
      </c>
      <c r="J4" s="447" t="s">
        <v>0</v>
      </c>
      <c r="K4" s="1" t="s">
        <v>1</v>
      </c>
      <c r="L4" s="459" t="s">
        <v>409</v>
      </c>
      <c r="M4" s="480"/>
    </row>
    <row r="5" spans="1:15" ht="18" customHeight="1">
      <c r="A5" s="89"/>
      <c r="B5" s="141" t="s">
        <v>139</v>
      </c>
      <c r="C5" s="367">
        <v>58136</v>
      </c>
      <c r="D5" s="367">
        <v>58249</v>
      </c>
      <c r="E5" s="367">
        <v>13620</v>
      </c>
      <c r="F5" s="367">
        <v>15572</v>
      </c>
      <c r="G5" s="367">
        <f>E5+F5</f>
        <v>29192</v>
      </c>
      <c r="H5" s="367">
        <v>14966</v>
      </c>
      <c r="I5" s="367">
        <v>14091</v>
      </c>
      <c r="J5" s="367">
        <f>J6+J19+J30+J42+J47</f>
        <v>12956</v>
      </c>
      <c r="K5" s="367">
        <f>K6+K19+K30+K42+K47</f>
        <v>15708</v>
      </c>
      <c r="L5" s="367">
        <f>J5+K5</f>
        <v>28664</v>
      </c>
      <c r="M5" s="480"/>
      <c r="O5" s="432"/>
    </row>
    <row r="6" spans="1:13" ht="14.25" customHeight="1">
      <c r="A6" s="89" t="s">
        <v>117</v>
      </c>
      <c r="B6" s="138"/>
      <c r="C6" s="373">
        <v>37366</v>
      </c>
      <c r="D6" s="373">
        <v>35338</v>
      </c>
      <c r="E6" s="368">
        <v>8779</v>
      </c>
      <c r="F6" s="368">
        <v>9614</v>
      </c>
      <c r="G6" s="368">
        <f aca="true" t="shared" si="0" ref="G6:G50">E6+F6</f>
        <v>18393</v>
      </c>
      <c r="H6" s="368">
        <v>8780</v>
      </c>
      <c r="I6" s="368">
        <v>8165</v>
      </c>
      <c r="J6" s="368">
        <v>7531</v>
      </c>
      <c r="K6" s="368">
        <v>9174</v>
      </c>
      <c r="L6" s="368">
        <f aca="true" t="shared" si="1" ref="L6:L50">J6+K6</f>
        <v>16705</v>
      </c>
      <c r="M6" s="480"/>
    </row>
    <row r="7" spans="1:13" ht="12" customHeight="1">
      <c r="A7" s="89"/>
      <c r="B7" s="138" t="s">
        <v>37</v>
      </c>
      <c r="C7" s="374">
        <v>324</v>
      </c>
      <c r="D7" s="374">
        <v>363</v>
      </c>
      <c r="E7" s="369">
        <v>83</v>
      </c>
      <c r="F7" s="369">
        <v>107</v>
      </c>
      <c r="G7" s="369">
        <f t="shared" si="0"/>
        <v>190</v>
      </c>
      <c r="H7" s="369">
        <v>94</v>
      </c>
      <c r="I7" s="369">
        <v>79</v>
      </c>
      <c r="J7" s="369">
        <v>43</v>
      </c>
      <c r="K7" s="369">
        <v>38</v>
      </c>
      <c r="L7" s="369">
        <f t="shared" si="1"/>
        <v>81</v>
      </c>
      <c r="M7" s="480"/>
    </row>
    <row r="8" spans="1:13" ht="12" customHeight="1">
      <c r="A8" s="65"/>
      <c r="B8" s="138" t="s">
        <v>11</v>
      </c>
      <c r="C8" s="374">
        <v>2141</v>
      </c>
      <c r="D8" s="374">
        <v>2158</v>
      </c>
      <c r="E8" s="369">
        <v>645</v>
      </c>
      <c r="F8" s="369">
        <v>655</v>
      </c>
      <c r="G8" s="369">
        <f t="shared" si="0"/>
        <v>1300</v>
      </c>
      <c r="H8" s="369">
        <v>422</v>
      </c>
      <c r="I8" s="369">
        <v>436</v>
      </c>
      <c r="J8" s="369">
        <v>345</v>
      </c>
      <c r="K8" s="369">
        <v>475</v>
      </c>
      <c r="L8" s="369">
        <f t="shared" si="1"/>
        <v>820</v>
      </c>
      <c r="M8" s="480"/>
    </row>
    <row r="9" spans="1:13" ht="12" customHeight="1">
      <c r="A9" s="65"/>
      <c r="B9" s="138" t="s">
        <v>186</v>
      </c>
      <c r="C9" s="374">
        <v>243</v>
      </c>
      <c r="D9" s="374">
        <v>170</v>
      </c>
      <c r="E9" s="369">
        <v>71</v>
      </c>
      <c r="F9" s="369">
        <v>49</v>
      </c>
      <c r="G9" s="369">
        <f t="shared" si="0"/>
        <v>120</v>
      </c>
      <c r="H9" s="369">
        <v>34</v>
      </c>
      <c r="I9" s="369">
        <v>16</v>
      </c>
      <c r="J9" s="369">
        <v>39</v>
      </c>
      <c r="K9" s="369">
        <v>38</v>
      </c>
      <c r="L9" s="369">
        <f t="shared" si="1"/>
        <v>77</v>
      </c>
      <c r="M9" s="480"/>
    </row>
    <row r="10" spans="1:13" ht="12" customHeight="1">
      <c r="A10" s="65"/>
      <c r="B10" s="138" t="s">
        <v>12</v>
      </c>
      <c r="C10" s="374">
        <v>7316</v>
      </c>
      <c r="D10" s="374">
        <v>7721</v>
      </c>
      <c r="E10" s="369">
        <v>1962</v>
      </c>
      <c r="F10" s="369">
        <v>2204</v>
      </c>
      <c r="G10" s="369">
        <f t="shared" si="0"/>
        <v>4166</v>
      </c>
      <c r="H10" s="369">
        <v>1747</v>
      </c>
      <c r="I10" s="369">
        <v>1808</v>
      </c>
      <c r="J10" s="369">
        <v>1446</v>
      </c>
      <c r="K10" s="369">
        <v>1845</v>
      </c>
      <c r="L10" s="369">
        <f t="shared" si="1"/>
        <v>3291</v>
      </c>
      <c r="M10" s="480"/>
    </row>
    <row r="11" spans="1:13" ht="12" customHeight="1">
      <c r="A11" s="65"/>
      <c r="B11" s="138" t="s">
        <v>13</v>
      </c>
      <c r="C11" s="374">
        <v>841</v>
      </c>
      <c r="D11" s="374">
        <v>583</v>
      </c>
      <c r="E11" s="369">
        <v>145</v>
      </c>
      <c r="F11" s="369">
        <v>162</v>
      </c>
      <c r="G11" s="369">
        <f t="shared" si="0"/>
        <v>307</v>
      </c>
      <c r="H11" s="369">
        <v>133</v>
      </c>
      <c r="I11" s="369">
        <v>143</v>
      </c>
      <c r="J11" s="369">
        <v>150</v>
      </c>
      <c r="K11" s="369">
        <v>115</v>
      </c>
      <c r="L11" s="369">
        <f t="shared" si="1"/>
        <v>265</v>
      </c>
      <c r="M11" s="480"/>
    </row>
    <row r="12" spans="1:13" ht="12" customHeight="1">
      <c r="A12" s="65"/>
      <c r="B12" s="138" t="s">
        <v>14</v>
      </c>
      <c r="C12" s="374">
        <v>6563</v>
      </c>
      <c r="D12" s="374">
        <v>5078</v>
      </c>
      <c r="E12" s="369">
        <v>1632</v>
      </c>
      <c r="F12" s="369">
        <v>1532</v>
      </c>
      <c r="G12" s="369">
        <f t="shared" si="0"/>
        <v>3164</v>
      </c>
      <c r="H12" s="369">
        <v>1294</v>
      </c>
      <c r="I12" s="369">
        <v>620</v>
      </c>
      <c r="J12" s="369">
        <v>1051</v>
      </c>
      <c r="K12" s="369">
        <v>1082</v>
      </c>
      <c r="L12" s="369">
        <f t="shared" si="1"/>
        <v>2133</v>
      </c>
      <c r="M12" s="480"/>
    </row>
    <row r="13" spans="1:13" ht="12" customHeight="1">
      <c r="A13" s="65"/>
      <c r="B13" s="138" t="s">
        <v>15</v>
      </c>
      <c r="C13" s="374">
        <v>1772</v>
      </c>
      <c r="D13" s="374">
        <v>2002</v>
      </c>
      <c r="E13" s="369">
        <v>352</v>
      </c>
      <c r="F13" s="369">
        <v>455</v>
      </c>
      <c r="G13" s="369">
        <f t="shared" si="0"/>
        <v>807</v>
      </c>
      <c r="H13" s="369">
        <v>624</v>
      </c>
      <c r="I13" s="369">
        <v>571</v>
      </c>
      <c r="J13" s="369">
        <v>476</v>
      </c>
      <c r="K13" s="369">
        <v>666</v>
      </c>
      <c r="L13" s="369">
        <f t="shared" si="1"/>
        <v>1142</v>
      </c>
      <c r="M13" s="480"/>
    </row>
    <row r="14" spans="1:13" ht="12" customHeight="1">
      <c r="A14" s="65"/>
      <c r="B14" s="138" t="s">
        <v>16</v>
      </c>
      <c r="C14" s="374">
        <v>182</v>
      </c>
      <c r="D14" s="374">
        <v>128</v>
      </c>
      <c r="E14" s="369">
        <v>31</v>
      </c>
      <c r="F14" s="369">
        <v>30</v>
      </c>
      <c r="G14" s="369">
        <f t="shared" si="0"/>
        <v>61</v>
      </c>
      <c r="H14" s="369">
        <v>37</v>
      </c>
      <c r="I14" s="369">
        <v>30</v>
      </c>
      <c r="J14" s="369">
        <v>34</v>
      </c>
      <c r="K14" s="369">
        <v>37</v>
      </c>
      <c r="L14" s="369">
        <f t="shared" si="1"/>
        <v>71</v>
      </c>
      <c r="M14" s="480"/>
    </row>
    <row r="15" spans="1:13" ht="12" customHeight="1">
      <c r="A15" s="65"/>
      <c r="B15" s="138" t="s">
        <v>19</v>
      </c>
      <c r="C15" s="374">
        <v>3435</v>
      </c>
      <c r="D15" s="374">
        <v>3440</v>
      </c>
      <c r="E15" s="369">
        <v>689</v>
      </c>
      <c r="F15" s="369">
        <v>1043</v>
      </c>
      <c r="G15" s="369">
        <f t="shared" si="0"/>
        <v>1732</v>
      </c>
      <c r="H15" s="369">
        <v>923</v>
      </c>
      <c r="I15" s="369">
        <v>785</v>
      </c>
      <c r="J15" s="369">
        <v>758</v>
      </c>
      <c r="K15" s="369">
        <v>789</v>
      </c>
      <c r="L15" s="369">
        <f t="shared" si="1"/>
        <v>1547</v>
      </c>
      <c r="M15" s="480"/>
    </row>
    <row r="16" spans="1:13" ht="12" customHeight="1">
      <c r="A16" s="65"/>
      <c r="B16" s="138" t="s">
        <v>31</v>
      </c>
      <c r="C16" s="374">
        <v>721</v>
      </c>
      <c r="D16" s="374">
        <v>781</v>
      </c>
      <c r="E16" s="369">
        <v>180</v>
      </c>
      <c r="F16" s="369">
        <v>201</v>
      </c>
      <c r="G16" s="369">
        <f t="shared" si="0"/>
        <v>381</v>
      </c>
      <c r="H16" s="369">
        <v>158</v>
      </c>
      <c r="I16" s="369">
        <v>242</v>
      </c>
      <c r="J16" s="369">
        <v>227</v>
      </c>
      <c r="K16" s="369">
        <v>262</v>
      </c>
      <c r="L16" s="369">
        <f t="shared" si="1"/>
        <v>489</v>
      </c>
      <c r="M16" s="480"/>
    </row>
    <row r="17" spans="1:13" ht="12" customHeight="1">
      <c r="A17" s="65"/>
      <c r="B17" s="138" t="s">
        <v>18</v>
      </c>
      <c r="C17" s="374">
        <v>11801</v>
      </c>
      <c r="D17" s="374">
        <v>10953</v>
      </c>
      <c r="E17" s="369">
        <v>2626</v>
      </c>
      <c r="F17" s="369">
        <v>2667</v>
      </c>
      <c r="G17" s="369">
        <f t="shared" si="0"/>
        <v>5293</v>
      </c>
      <c r="H17" s="369">
        <v>2752</v>
      </c>
      <c r="I17" s="369">
        <v>2908</v>
      </c>
      <c r="J17" s="369">
        <v>2497</v>
      </c>
      <c r="K17" s="369">
        <v>3334</v>
      </c>
      <c r="L17" s="369">
        <f t="shared" si="1"/>
        <v>5831</v>
      </c>
      <c r="M17" s="480"/>
    </row>
    <row r="18" spans="1:13" ht="12" customHeight="1">
      <c r="A18" s="65"/>
      <c r="B18" s="63" t="s">
        <v>20</v>
      </c>
      <c r="C18" s="374">
        <v>2027</v>
      </c>
      <c r="D18" s="374">
        <v>1961</v>
      </c>
      <c r="E18" s="369">
        <v>363</v>
      </c>
      <c r="F18" s="369">
        <v>509</v>
      </c>
      <c r="G18" s="369">
        <f t="shared" si="0"/>
        <v>872</v>
      </c>
      <c r="H18" s="369">
        <v>562</v>
      </c>
      <c r="I18" s="369">
        <v>527</v>
      </c>
      <c r="J18" s="369">
        <f>J6-SUM(J7:J17)</f>
        <v>465</v>
      </c>
      <c r="K18" s="369">
        <f>K6-SUM(K7:K17)</f>
        <v>493</v>
      </c>
      <c r="L18" s="369">
        <f t="shared" si="1"/>
        <v>958</v>
      </c>
      <c r="M18" s="480"/>
    </row>
    <row r="19" spans="1:13" ht="12" customHeight="1">
      <c r="A19" s="89" t="s">
        <v>118</v>
      </c>
      <c r="B19" s="63"/>
      <c r="C19" s="373">
        <v>3339</v>
      </c>
      <c r="D19" s="373">
        <v>4619</v>
      </c>
      <c r="E19" s="368">
        <v>901</v>
      </c>
      <c r="F19" s="368">
        <v>1389</v>
      </c>
      <c r="G19" s="368">
        <f t="shared" si="0"/>
        <v>2290</v>
      </c>
      <c r="H19" s="368">
        <v>1171</v>
      </c>
      <c r="I19" s="368">
        <v>1158</v>
      </c>
      <c r="J19" s="368">
        <v>1198</v>
      </c>
      <c r="K19" s="368">
        <v>1446</v>
      </c>
      <c r="L19" s="368">
        <f t="shared" si="1"/>
        <v>2644</v>
      </c>
      <c r="M19" s="480"/>
    </row>
    <row r="20" spans="1:13" ht="12" customHeight="1">
      <c r="A20" s="89"/>
      <c r="B20" s="63" t="s">
        <v>136</v>
      </c>
      <c r="C20" s="374">
        <v>193</v>
      </c>
      <c r="D20" s="374">
        <v>212</v>
      </c>
      <c r="E20" s="369">
        <v>44</v>
      </c>
      <c r="F20" s="369">
        <v>80</v>
      </c>
      <c r="G20" s="369">
        <f t="shared" si="0"/>
        <v>124</v>
      </c>
      <c r="H20" s="369">
        <v>28</v>
      </c>
      <c r="I20" s="369">
        <v>60</v>
      </c>
      <c r="J20" s="369">
        <v>49</v>
      </c>
      <c r="K20" s="369">
        <v>84</v>
      </c>
      <c r="L20" s="369">
        <f t="shared" si="1"/>
        <v>133</v>
      </c>
      <c r="M20" s="480"/>
    </row>
    <row r="21" spans="1:13" ht="17.25" customHeight="1">
      <c r="A21" s="65"/>
      <c r="B21" s="63" t="s">
        <v>306</v>
      </c>
      <c r="C21" s="374">
        <v>142</v>
      </c>
      <c r="D21" s="374">
        <v>147</v>
      </c>
      <c r="E21" s="369">
        <v>42</v>
      </c>
      <c r="F21" s="369">
        <v>28</v>
      </c>
      <c r="G21" s="369">
        <f t="shared" si="0"/>
        <v>70</v>
      </c>
      <c r="H21" s="369">
        <v>38</v>
      </c>
      <c r="I21" s="369">
        <v>39</v>
      </c>
      <c r="J21" s="369">
        <v>32</v>
      </c>
      <c r="K21" s="369">
        <v>43</v>
      </c>
      <c r="L21" s="369">
        <f t="shared" si="1"/>
        <v>75</v>
      </c>
      <c r="M21" s="480"/>
    </row>
    <row r="22" spans="1:13" ht="12" customHeight="1">
      <c r="A22" s="65"/>
      <c r="B22" s="63" t="s">
        <v>23</v>
      </c>
      <c r="C22" s="374">
        <v>337</v>
      </c>
      <c r="D22" s="374">
        <v>301</v>
      </c>
      <c r="E22" s="369">
        <v>69</v>
      </c>
      <c r="F22" s="369">
        <v>92</v>
      </c>
      <c r="G22" s="369">
        <f t="shared" si="0"/>
        <v>161</v>
      </c>
      <c r="H22" s="369">
        <v>67</v>
      </c>
      <c r="I22" s="369">
        <v>73</v>
      </c>
      <c r="J22" s="369">
        <v>58</v>
      </c>
      <c r="K22" s="369">
        <v>78</v>
      </c>
      <c r="L22" s="369">
        <f t="shared" si="1"/>
        <v>136</v>
      </c>
      <c r="M22" s="480"/>
    </row>
    <row r="23" spans="1:13" ht="12" customHeight="1">
      <c r="A23" s="65"/>
      <c r="B23" s="63" t="s">
        <v>30</v>
      </c>
      <c r="C23" s="374">
        <v>76</v>
      </c>
      <c r="D23" s="374">
        <v>789</v>
      </c>
      <c r="E23" s="369">
        <v>93</v>
      </c>
      <c r="F23" s="369">
        <v>269</v>
      </c>
      <c r="G23" s="369">
        <f t="shared" si="0"/>
        <v>362</v>
      </c>
      <c r="H23" s="369">
        <v>300</v>
      </c>
      <c r="I23" s="369">
        <v>127</v>
      </c>
      <c r="J23" s="369">
        <v>101</v>
      </c>
      <c r="K23" s="369">
        <v>155</v>
      </c>
      <c r="L23" s="369">
        <f t="shared" si="1"/>
        <v>256</v>
      </c>
      <c r="M23" s="480"/>
    </row>
    <row r="24" spans="1:13" ht="12" customHeight="1">
      <c r="A24" s="65"/>
      <c r="B24" s="63" t="s">
        <v>177</v>
      </c>
      <c r="C24" s="374">
        <v>8</v>
      </c>
      <c r="D24" s="374">
        <v>19</v>
      </c>
      <c r="E24" s="369">
        <v>1</v>
      </c>
      <c r="F24" s="369">
        <v>4</v>
      </c>
      <c r="G24" s="369">
        <f t="shared" si="0"/>
        <v>5</v>
      </c>
      <c r="H24" s="369">
        <v>7</v>
      </c>
      <c r="I24" s="369">
        <v>7</v>
      </c>
      <c r="J24" s="369">
        <v>5</v>
      </c>
      <c r="K24" s="369">
        <v>6</v>
      </c>
      <c r="L24" s="369">
        <f t="shared" si="1"/>
        <v>11</v>
      </c>
      <c r="M24" s="480"/>
    </row>
    <row r="25" spans="1:13" ht="12" customHeight="1">
      <c r="A25" s="65"/>
      <c r="B25" s="63" t="s">
        <v>189</v>
      </c>
      <c r="C25" s="374">
        <v>16</v>
      </c>
      <c r="D25" s="374">
        <v>31</v>
      </c>
      <c r="E25" s="369">
        <v>5</v>
      </c>
      <c r="F25" s="369">
        <v>11</v>
      </c>
      <c r="G25" s="369">
        <f t="shared" si="0"/>
        <v>16</v>
      </c>
      <c r="H25" s="369">
        <v>10</v>
      </c>
      <c r="I25" s="369">
        <v>5</v>
      </c>
      <c r="J25" s="369">
        <v>5</v>
      </c>
      <c r="K25" s="369">
        <v>1</v>
      </c>
      <c r="L25" s="369">
        <f t="shared" si="1"/>
        <v>6</v>
      </c>
      <c r="M25" s="480"/>
    </row>
    <row r="26" spans="1:13" ht="12" customHeight="1">
      <c r="A26" s="65"/>
      <c r="B26" s="63" t="s">
        <v>26</v>
      </c>
      <c r="C26" s="374">
        <v>90</v>
      </c>
      <c r="D26" s="374">
        <v>102</v>
      </c>
      <c r="E26" s="369">
        <v>27</v>
      </c>
      <c r="F26" s="369">
        <v>21</v>
      </c>
      <c r="G26" s="369">
        <f t="shared" si="0"/>
        <v>48</v>
      </c>
      <c r="H26" s="369">
        <v>30</v>
      </c>
      <c r="I26" s="369">
        <v>24</v>
      </c>
      <c r="J26" s="369">
        <v>16</v>
      </c>
      <c r="K26" s="369">
        <v>16</v>
      </c>
      <c r="L26" s="369">
        <f t="shared" si="1"/>
        <v>32</v>
      </c>
      <c r="M26" s="480"/>
    </row>
    <row r="27" spans="1:13" ht="12" customHeight="1">
      <c r="A27" s="65"/>
      <c r="B27" s="63" t="s">
        <v>178</v>
      </c>
      <c r="C27" s="374">
        <v>65</v>
      </c>
      <c r="D27" s="374">
        <v>36</v>
      </c>
      <c r="E27" s="369">
        <v>10</v>
      </c>
      <c r="F27" s="369">
        <v>5</v>
      </c>
      <c r="G27" s="369">
        <f t="shared" si="0"/>
        <v>15</v>
      </c>
      <c r="H27" s="369">
        <v>9</v>
      </c>
      <c r="I27" s="369">
        <v>12</v>
      </c>
      <c r="J27" s="369">
        <v>4</v>
      </c>
      <c r="K27" s="369">
        <v>11</v>
      </c>
      <c r="L27" s="369">
        <f t="shared" si="1"/>
        <v>15</v>
      </c>
      <c r="M27" s="480"/>
    </row>
    <row r="28" spans="1:13" ht="12" customHeight="1">
      <c r="A28" s="65"/>
      <c r="B28" s="63" t="s">
        <v>64</v>
      </c>
      <c r="C28" s="374">
        <v>172</v>
      </c>
      <c r="D28" s="374">
        <v>122</v>
      </c>
      <c r="E28" s="369">
        <v>23</v>
      </c>
      <c r="F28" s="369">
        <v>40</v>
      </c>
      <c r="G28" s="369">
        <f t="shared" si="0"/>
        <v>63</v>
      </c>
      <c r="H28" s="369">
        <v>31</v>
      </c>
      <c r="I28" s="369">
        <v>28</v>
      </c>
      <c r="J28" s="369">
        <v>20</v>
      </c>
      <c r="K28" s="369">
        <v>32</v>
      </c>
      <c r="L28" s="369">
        <f t="shared" si="1"/>
        <v>52</v>
      </c>
      <c r="M28" s="480"/>
    </row>
    <row r="29" spans="1:13" ht="12" customHeight="1">
      <c r="A29" s="65"/>
      <c r="B29" s="63" t="s">
        <v>20</v>
      </c>
      <c r="C29" s="374">
        <v>2240</v>
      </c>
      <c r="D29" s="374">
        <v>2860</v>
      </c>
      <c r="E29" s="369">
        <v>587</v>
      </c>
      <c r="F29" s="369">
        <v>839</v>
      </c>
      <c r="G29" s="369">
        <f t="shared" si="0"/>
        <v>1426</v>
      </c>
      <c r="H29" s="369">
        <v>651</v>
      </c>
      <c r="I29" s="369">
        <v>783</v>
      </c>
      <c r="J29" s="369">
        <f>J19-SUM(J20:J28)</f>
        <v>908</v>
      </c>
      <c r="K29" s="369">
        <f>K19-SUM(K20:K28)</f>
        <v>1020</v>
      </c>
      <c r="L29" s="369">
        <f t="shared" si="1"/>
        <v>1928</v>
      </c>
      <c r="M29" s="480"/>
    </row>
    <row r="30" spans="1:13" ht="12" customHeight="1">
      <c r="A30" s="89" t="s">
        <v>119</v>
      </c>
      <c r="B30" s="63"/>
      <c r="C30" s="373">
        <v>9846</v>
      </c>
      <c r="D30" s="373">
        <v>9255</v>
      </c>
      <c r="E30" s="368">
        <v>2004</v>
      </c>
      <c r="F30" s="368">
        <v>2240</v>
      </c>
      <c r="G30" s="368">
        <f t="shared" si="0"/>
        <v>4244</v>
      </c>
      <c r="H30" s="368">
        <v>2519</v>
      </c>
      <c r="I30" s="368">
        <v>2492</v>
      </c>
      <c r="J30" s="368">
        <v>2236</v>
      </c>
      <c r="K30" s="368">
        <v>2463</v>
      </c>
      <c r="L30" s="368">
        <f t="shared" si="1"/>
        <v>4699</v>
      </c>
      <c r="M30" s="480"/>
    </row>
    <row r="31" spans="1:13" ht="12" customHeight="1">
      <c r="A31" s="65"/>
      <c r="B31" s="63" t="s">
        <v>71</v>
      </c>
      <c r="C31" s="374">
        <v>64</v>
      </c>
      <c r="D31" s="374">
        <v>48</v>
      </c>
      <c r="E31" s="369">
        <v>10</v>
      </c>
      <c r="F31" s="369">
        <v>11</v>
      </c>
      <c r="G31" s="369">
        <f t="shared" si="0"/>
        <v>21</v>
      </c>
      <c r="H31" s="369">
        <v>17</v>
      </c>
      <c r="I31" s="369">
        <v>10</v>
      </c>
      <c r="J31" s="369">
        <v>19</v>
      </c>
      <c r="K31" s="369">
        <v>13</v>
      </c>
      <c r="L31" s="369">
        <f t="shared" si="1"/>
        <v>32</v>
      </c>
      <c r="M31" s="480"/>
    </row>
    <row r="32" spans="1:13" ht="12" customHeight="1">
      <c r="A32" s="65"/>
      <c r="B32" s="63" t="s">
        <v>90</v>
      </c>
      <c r="C32" s="374">
        <v>6</v>
      </c>
      <c r="D32" s="374">
        <v>4</v>
      </c>
      <c r="E32" s="369">
        <v>1</v>
      </c>
      <c r="F32" s="369">
        <v>1</v>
      </c>
      <c r="G32" s="369">
        <f t="shared" si="0"/>
        <v>2</v>
      </c>
      <c r="H32" s="375">
        <v>0</v>
      </c>
      <c r="I32" s="369">
        <v>2</v>
      </c>
      <c r="J32" s="369">
        <v>1</v>
      </c>
      <c r="K32" s="369">
        <v>3</v>
      </c>
      <c r="L32" s="369">
        <f t="shared" si="1"/>
        <v>4</v>
      </c>
      <c r="M32" s="480"/>
    </row>
    <row r="33" spans="1:13" ht="12" customHeight="1">
      <c r="A33" s="65"/>
      <c r="B33" s="63" t="s">
        <v>24</v>
      </c>
      <c r="C33" s="374">
        <v>222</v>
      </c>
      <c r="D33" s="374">
        <v>95</v>
      </c>
      <c r="E33" s="369">
        <v>17</v>
      </c>
      <c r="F33" s="369">
        <v>29</v>
      </c>
      <c r="G33" s="369">
        <f t="shared" si="0"/>
        <v>46</v>
      </c>
      <c r="H33" s="369">
        <v>24</v>
      </c>
      <c r="I33" s="369">
        <v>25</v>
      </c>
      <c r="J33" s="369">
        <v>126</v>
      </c>
      <c r="K33" s="369">
        <v>185</v>
      </c>
      <c r="L33" s="369">
        <f t="shared" si="1"/>
        <v>311</v>
      </c>
      <c r="M33" s="480"/>
    </row>
    <row r="34" spans="1:13" ht="12" customHeight="1">
      <c r="A34" s="65"/>
      <c r="B34" s="63" t="s">
        <v>160</v>
      </c>
      <c r="C34" s="374">
        <v>2253</v>
      </c>
      <c r="D34" s="374">
        <v>2366</v>
      </c>
      <c r="E34" s="369">
        <v>568</v>
      </c>
      <c r="F34" s="369">
        <v>630</v>
      </c>
      <c r="G34" s="369">
        <f t="shared" si="0"/>
        <v>1198</v>
      </c>
      <c r="H34" s="369">
        <v>580</v>
      </c>
      <c r="I34" s="369">
        <v>588</v>
      </c>
      <c r="J34" s="369">
        <v>544</v>
      </c>
      <c r="K34" s="369">
        <v>654</v>
      </c>
      <c r="L34" s="369">
        <f t="shared" si="1"/>
        <v>1198</v>
      </c>
      <c r="M34" s="480"/>
    </row>
    <row r="35" spans="1:13" ht="12" customHeight="1">
      <c r="A35" s="65"/>
      <c r="B35" s="63" t="s">
        <v>187</v>
      </c>
      <c r="C35" s="374">
        <v>94</v>
      </c>
      <c r="D35" s="374">
        <v>99</v>
      </c>
      <c r="E35" s="369">
        <v>22</v>
      </c>
      <c r="F35" s="369">
        <v>29</v>
      </c>
      <c r="G35" s="369">
        <f t="shared" si="0"/>
        <v>51</v>
      </c>
      <c r="H35" s="369">
        <v>33</v>
      </c>
      <c r="I35" s="369">
        <v>15</v>
      </c>
      <c r="J35" s="369">
        <v>27</v>
      </c>
      <c r="K35" s="369">
        <v>34</v>
      </c>
      <c r="L35" s="369">
        <f t="shared" si="1"/>
        <v>61</v>
      </c>
      <c r="M35" s="480"/>
    </row>
    <row r="36" spans="1:13" ht="12" customHeight="1">
      <c r="A36" s="65"/>
      <c r="B36" s="63" t="s">
        <v>74</v>
      </c>
      <c r="C36" s="374">
        <v>47</v>
      </c>
      <c r="D36" s="374">
        <v>12</v>
      </c>
      <c r="E36" s="369">
        <v>3</v>
      </c>
      <c r="F36" s="369">
        <v>3</v>
      </c>
      <c r="G36" s="369">
        <f t="shared" si="0"/>
        <v>6</v>
      </c>
      <c r="H36" s="375">
        <v>0</v>
      </c>
      <c r="I36" s="369">
        <v>6</v>
      </c>
      <c r="J36" s="369">
        <v>1</v>
      </c>
      <c r="K36" s="375">
        <v>0</v>
      </c>
      <c r="L36" s="369">
        <f t="shared" si="1"/>
        <v>1</v>
      </c>
      <c r="M36" s="480"/>
    </row>
    <row r="37" spans="1:13" ht="12" customHeight="1">
      <c r="A37" s="65"/>
      <c r="B37" s="63" t="s">
        <v>17</v>
      </c>
      <c r="C37" s="374">
        <v>694</v>
      </c>
      <c r="D37" s="374">
        <v>738</v>
      </c>
      <c r="E37" s="369">
        <v>131</v>
      </c>
      <c r="F37" s="369">
        <v>188</v>
      </c>
      <c r="G37" s="369">
        <f t="shared" si="0"/>
        <v>319</v>
      </c>
      <c r="H37" s="369">
        <v>200</v>
      </c>
      <c r="I37" s="369">
        <v>219</v>
      </c>
      <c r="J37" s="369">
        <v>117</v>
      </c>
      <c r="K37" s="369">
        <v>144</v>
      </c>
      <c r="L37" s="369">
        <f t="shared" si="1"/>
        <v>261</v>
      </c>
      <c r="M37" s="480"/>
    </row>
    <row r="38" spans="1:13" ht="12" customHeight="1">
      <c r="A38" s="65"/>
      <c r="B38" s="63" t="s">
        <v>25</v>
      </c>
      <c r="C38" s="374">
        <v>454</v>
      </c>
      <c r="D38" s="374">
        <v>396</v>
      </c>
      <c r="E38" s="369">
        <v>100</v>
      </c>
      <c r="F38" s="369">
        <v>96</v>
      </c>
      <c r="G38" s="369">
        <f t="shared" si="0"/>
        <v>196</v>
      </c>
      <c r="H38" s="369">
        <v>94</v>
      </c>
      <c r="I38" s="369">
        <v>106</v>
      </c>
      <c r="J38" s="369">
        <v>97</v>
      </c>
      <c r="K38" s="369">
        <v>99</v>
      </c>
      <c r="L38" s="369">
        <f t="shared" si="1"/>
        <v>196</v>
      </c>
      <c r="M38" s="480"/>
    </row>
    <row r="39" spans="1:13" ht="12" customHeight="1">
      <c r="A39" s="65"/>
      <c r="B39" s="63" t="s">
        <v>151</v>
      </c>
      <c r="C39" s="374">
        <v>5635</v>
      </c>
      <c r="D39" s="374">
        <v>5111</v>
      </c>
      <c r="E39" s="369">
        <v>1063</v>
      </c>
      <c r="F39" s="369">
        <v>1187</v>
      </c>
      <c r="G39" s="369">
        <f t="shared" si="0"/>
        <v>2250</v>
      </c>
      <c r="H39" s="369">
        <v>1468</v>
      </c>
      <c r="I39" s="369">
        <v>1393</v>
      </c>
      <c r="J39" s="369">
        <v>1187</v>
      </c>
      <c r="K39" s="369">
        <v>1212</v>
      </c>
      <c r="L39" s="369">
        <f t="shared" si="1"/>
        <v>2399</v>
      </c>
      <c r="M39" s="480"/>
    </row>
    <row r="40" spans="1:13" ht="12" customHeight="1">
      <c r="A40" s="65"/>
      <c r="B40" s="63" t="s">
        <v>79</v>
      </c>
      <c r="C40" s="374">
        <v>7</v>
      </c>
      <c r="D40" s="374">
        <v>70</v>
      </c>
      <c r="E40" s="369">
        <v>2</v>
      </c>
      <c r="F40" s="369">
        <v>3</v>
      </c>
      <c r="G40" s="369">
        <f t="shared" si="0"/>
        <v>5</v>
      </c>
      <c r="H40" s="369">
        <v>19</v>
      </c>
      <c r="I40" s="369">
        <v>46</v>
      </c>
      <c r="J40" s="369">
        <v>4</v>
      </c>
      <c r="K40" s="369">
        <v>7</v>
      </c>
      <c r="L40" s="369">
        <f t="shared" si="1"/>
        <v>11</v>
      </c>
      <c r="M40" s="480"/>
    </row>
    <row r="41" spans="1:13" ht="12" customHeight="1">
      <c r="A41" s="65"/>
      <c r="B41" s="63" t="s">
        <v>20</v>
      </c>
      <c r="C41" s="374">
        <v>370</v>
      </c>
      <c r="D41" s="374">
        <v>316</v>
      </c>
      <c r="E41" s="369">
        <v>87</v>
      </c>
      <c r="F41" s="369">
        <v>63</v>
      </c>
      <c r="G41" s="369">
        <f t="shared" si="0"/>
        <v>150</v>
      </c>
      <c r="H41" s="369">
        <v>84</v>
      </c>
      <c r="I41" s="369">
        <v>82</v>
      </c>
      <c r="J41" s="369">
        <f>J30-SUM(J31:J40)</f>
        <v>113</v>
      </c>
      <c r="K41" s="369">
        <f>K30-SUM(K31:K40)</f>
        <v>112</v>
      </c>
      <c r="L41" s="369">
        <f t="shared" si="1"/>
        <v>225</v>
      </c>
      <c r="M41" s="480"/>
    </row>
    <row r="42" spans="1:13" ht="12" customHeight="1">
      <c r="A42" s="89" t="s">
        <v>120</v>
      </c>
      <c r="B42" s="63"/>
      <c r="C42" s="373">
        <v>7345</v>
      </c>
      <c r="D42" s="373">
        <v>8719</v>
      </c>
      <c r="E42" s="368">
        <v>1854</v>
      </c>
      <c r="F42" s="368">
        <v>2264</v>
      </c>
      <c r="G42" s="368">
        <f t="shared" si="0"/>
        <v>4118</v>
      </c>
      <c r="H42" s="368">
        <v>2408</v>
      </c>
      <c r="I42" s="368">
        <v>2193</v>
      </c>
      <c r="J42" s="368">
        <v>1884</v>
      </c>
      <c r="K42" s="368">
        <v>2551</v>
      </c>
      <c r="L42" s="368">
        <f t="shared" si="1"/>
        <v>4435</v>
      </c>
      <c r="M42" s="480"/>
    </row>
    <row r="43" spans="1:13" ht="12" customHeight="1">
      <c r="A43" s="65"/>
      <c r="B43" s="63" t="s">
        <v>22</v>
      </c>
      <c r="C43" s="374">
        <v>194</v>
      </c>
      <c r="D43" s="374">
        <v>245</v>
      </c>
      <c r="E43" s="369">
        <v>50</v>
      </c>
      <c r="F43" s="369">
        <v>69</v>
      </c>
      <c r="G43" s="369">
        <f t="shared" si="0"/>
        <v>119</v>
      </c>
      <c r="H43" s="369">
        <v>70</v>
      </c>
      <c r="I43" s="369">
        <v>56</v>
      </c>
      <c r="J43" s="369">
        <v>57</v>
      </c>
      <c r="K43" s="369">
        <v>120</v>
      </c>
      <c r="L43" s="369">
        <f t="shared" si="1"/>
        <v>177</v>
      </c>
      <c r="M43" s="480"/>
    </row>
    <row r="44" spans="1:13" ht="12" customHeight="1">
      <c r="A44" s="65"/>
      <c r="B44" s="63" t="s">
        <v>28</v>
      </c>
      <c r="C44" s="374">
        <v>6898</v>
      </c>
      <c r="D44" s="374">
        <v>8069</v>
      </c>
      <c r="E44" s="369">
        <v>1702</v>
      </c>
      <c r="F44" s="369">
        <v>2123</v>
      </c>
      <c r="G44" s="369">
        <f t="shared" si="0"/>
        <v>3825</v>
      </c>
      <c r="H44" s="369">
        <v>2241</v>
      </c>
      <c r="I44" s="369">
        <v>2003</v>
      </c>
      <c r="J44" s="369">
        <v>1724</v>
      </c>
      <c r="K44" s="369">
        <v>2323</v>
      </c>
      <c r="L44" s="369">
        <f t="shared" si="1"/>
        <v>4047</v>
      </c>
      <c r="M44" s="480"/>
    </row>
    <row r="45" spans="1:13" ht="13.5" customHeight="1">
      <c r="A45" s="65"/>
      <c r="B45" s="63" t="s">
        <v>190</v>
      </c>
      <c r="C45" s="374">
        <v>94</v>
      </c>
      <c r="D45" s="374">
        <v>103</v>
      </c>
      <c r="E45" s="369">
        <v>27</v>
      </c>
      <c r="F45" s="369">
        <v>19</v>
      </c>
      <c r="G45" s="369">
        <f t="shared" si="0"/>
        <v>46</v>
      </c>
      <c r="H45" s="369">
        <v>39</v>
      </c>
      <c r="I45" s="369">
        <v>18</v>
      </c>
      <c r="J45" s="369">
        <v>50</v>
      </c>
      <c r="K45" s="369">
        <v>41</v>
      </c>
      <c r="L45" s="369">
        <f t="shared" si="1"/>
        <v>91</v>
      </c>
      <c r="M45" s="480"/>
    </row>
    <row r="46" spans="1:13" ht="12" customHeight="1">
      <c r="A46" s="65"/>
      <c r="B46" s="63" t="s">
        <v>20</v>
      </c>
      <c r="C46" s="374">
        <v>159</v>
      </c>
      <c r="D46" s="374">
        <v>302</v>
      </c>
      <c r="E46" s="369">
        <v>75</v>
      </c>
      <c r="F46" s="369">
        <v>53</v>
      </c>
      <c r="G46" s="369">
        <f t="shared" si="0"/>
        <v>128</v>
      </c>
      <c r="H46" s="369">
        <v>58</v>
      </c>
      <c r="I46" s="369">
        <v>116</v>
      </c>
      <c r="J46" s="369">
        <f>J42-SUM(J43:J45)</f>
        <v>53</v>
      </c>
      <c r="K46" s="369">
        <f>K42-SUM(K43:K45)</f>
        <v>67</v>
      </c>
      <c r="L46" s="369">
        <f t="shared" si="1"/>
        <v>120</v>
      </c>
      <c r="M46" s="480"/>
    </row>
    <row r="47" spans="1:13" ht="12" customHeight="1">
      <c r="A47" s="89" t="s">
        <v>121</v>
      </c>
      <c r="B47" s="63"/>
      <c r="C47" s="373">
        <v>240</v>
      </c>
      <c r="D47" s="373">
        <v>318</v>
      </c>
      <c r="E47" s="368">
        <v>82</v>
      </c>
      <c r="F47" s="368">
        <v>65</v>
      </c>
      <c r="G47" s="368">
        <f t="shared" si="0"/>
        <v>147</v>
      </c>
      <c r="H47" s="368">
        <v>88</v>
      </c>
      <c r="I47" s="368">
        <v>83</v>
      </c>
      <c r="J47" s="368">
        <v>107</v>
      </c>
      <c r="K47" s="368">
        <v>74</v>
      </c>
      <c r="L47" s="368">
        <f t="shared" si="1"/>
        <v>181</v>
      </c>
      <c r="M47" s="480"/>
    </row>
    <row r="48" spans="1:13" ht="12" customHeight="1">
      <c r="A48" s="65"/>
      <c r="B48" s="63" t="s">
        <v>21</v>
      </c>
      <c r="C48" s="374">
        <v>237</v>
      </c>
      <c r="D48" s="374">
        <v>295</v>
      </c>
      <c r="E48" s="369">
        <v>77</v>
      </c>
      <c r="F48" s="369">
        <v>60</v>
      </c>
      <c r="G48" s="369">
        <f t="shared" si="0"/>
        <v>137</v>
      </c>
      <c r="H48" s="369">
        <v>77</v>
      </c>
      <c r="I48" s="369">
        <v>81</v>
      </c>
      <c r="J48" s="369">
        <v>102</v>
      </c>
      <c r="K48" s="369">
        <v>71</v>
      </c>
      <c r="L48" s="369">
        <f t="shared" si="1"/>
        <v>173</v>
      </c>
      <c r="M48" s="480"/>
    </row>
    <row r="49" spans="1:13" ht="12" customHeight="1">
      <c r="A49" s="65"/>
      <c r="B49" s="142" t="s">
        <v>188</v>
      </c>
      <c r="C49" s="374">
        <v>2</v>
      </c>
      <c r="D49" s="374">
        <v>23</v>
      </c>
      <c r="E49" s="369">
        <v>5</v>
      </c>
      <c r="F49" s="369">
        <v>5</v>
      </c>
      <c r="G49" s="369">
        <f t="shared" si="0"/>
        <v>10</v>
      </c>
      <c r="H49" s="369">
        <v>11</v>
      </c>
      <c r="I49" s="369">
        <v>2</v>
      </c>
      <c r="J49" s="369">
        <v>5</v>
      </c>
      <c r="K49" s="369">
        <v>3</v>
      </c>
      <c r="L49" s="369">
        <f t="shared" si="1"/>
        <v>8</v>
      </c>
      <c r="M49" s="480"/>
    </row>
    <row r="50" spans="1:13" ht="12" customHeight="1">
      <c r="A50" s="139"/>
      <c r="B50" s="143" t="s">
        <v>20</v>
      </c>
      <c r="C50" s="371">
        <v>1</v>
      </c>
      <c r="D50" s="376">
        <v>0</v>
      </c>
      <c r="E50" s="376">
        <v>0</v>
      </c>
      <c r="F50" s="376">
        <v>0</v>
      </c>
      <c r="G50" s="376">
        <f t="shared" si="0"/>
        <v>0</v>
      </c>
      <c r="H50" s="376">
        <v>0</v>
      </c>
      <c r="I50" s="376">
        <v>0</v>
      </c>
      <c r="J50" s="376">
        <f>J47-SUM(J48:J49)</f>
        <v>0</v>
      </c>
      <c r="K50" s="376">
        <f>K47-SUM(K48:K49)</f>
        <v>0</v>
      </c>
      <c r="L50" s="376">
        <f t="shared" si="1"/>
        <v>0</v>
      </c>
      <c r="M50" s="480"/>
    </row>
    <row r="51" spans="1:13" ht="18.75" customHeight="1">
      <c r="A51" s="77" t="s">
        <v>366</v>
      </c>
      <c r="B51" s="77"/>
      <c r="C51" s="61"/>
      <c r="D51" s="61"/>
      <c r="M51" s="480"/>
    </row>
    <row r="52" ht="16.5" customHeight="1">
      <c r="M52" s="480"/>
    </row>
    <row r="53" spans="3:4" ht="16.5" customHeight="1">
      <c r="C53" s="52"/>
      <c r="D53" s="52"/>
    </row>
  </sheetData>
  <sheetProtection/>
  <mergeCells count="6">
    <mergeCell ref="M1:M52"/>
    <mergeCell ref="A3:B4"/>
    <mergeCell ref="C3:C4"/>
    <mergeCell ref="E3:I3"/>
    <mergeCell ref="D3:D4"/>
    <mergeCell ref="J3:L3"/>
  </mergeCells>
  <printOptions horizontalCentered="1"/>
  <pageMargins left="0.25" right="0.25" top="0.25" bottom="0" header="0" footer="0"/>
  <pageSetup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8.28125" style="81" customWidth="1"/>
    <col min="2" max="2" width="18.7109375" style="81" customWidth="1"/>
    <col min="3" max="12" width="11.00390625" style="81" customWidth="1"/>
    <col min="13" max="13" width="4.28125" style="81" customWidth="1"/>
    <col min="14" max="16384" width="9.140625" style="81" customWidth="1"/>
  </cols>
  <sheetData>
    <row r="1" spans="1:13" s="301" customFormat="1" ht="26.25" customHeight="1">
      <c r="A1" s="46" t="s">
        <v>421</v>
      </c>
      <c r="M1" s="471" t="s">
        <v>100</v>
      </c>
    </row>
    <row r="2" spans="1:13" ht="15" customHeight="1">
      <c r="A2" s="73"/>
      <c r="B2" s="61"/>
      <c r="C2" s="61"/>
      <c r="D2" s="61"/>
      <c r="K2" s="72"/>
      <c r="L2" s="72" t="s">
        <v>355</v>
      </c>
      <c r="M2" s="471"/>
    </row>
    <row r="3" spans="1:13" ht="15" customHeight="1">
      <c r="A3" s="484" t="s">
        <v>10</v>
      </c>
      <c r="B3" s="490"/>
      <c r="C3" s="472" t="s">
        <v>384</v>
      </c>
      <c r="D3" s="472" t="s">
        <v>376</v>
      </c>
      <c r="E3" s="474" t="s">
        <v>376</v>
      </c>
      <c r="F3" s="475"/>
      <c r="G3" s="475"/>
      <c r="H3" s="475"/>
      <c r="I3" s="476"/>
      <c r="J3" s="474" t="s">
        <v>392</v>
      </c>
      <c r="K3" s="475"/>
      <c r="L3" s="476"/>
      <c r="M3" s="471"/>
    </row>
    <row r="4" spans="1:13" ht="13.5" customHeight="1">
      <c r="A4" s="488"/>
      <c r="B4" s="491"/>
      <c r="C4" s="473"/>
      <c r="D4" s="473"/>
      <c r="E4" s="69" t="s">
        <v>0</v>
      </c>
      <c r="F4" s="69" t="s">
        <v>1</v>
      </c>
      <c r="G4" s="459" t="s">
        <v>409</v>
      </c>
      <c r="H4" s="69" t="s">
        <v>2</v>
      </c>
      <c r="I4" s="69" t="s">
        <v>3</v>
      </c>
      <c r="J4" s="69" t="s">
        <v>0</v>
      </c>
      <c r="K4" s="1" t="s">
        <v>1</v>
      </c>
      <c r="L4" s="459" t="s">
        <v>409</v>
      </c>
      <c r="M4" s="471"/>
    </row>
    <row r="5" spans="1:13" ht="15" customHeight="1">
      <c r="A5" s="89"/>
      <c r="B5" s="141" t="s">
        <v>139</v>
      </c>
      <c r="C5" s="210">
        <v>13731</v>
      </c>
      <c r="D5" s="210">
        <v>23342</v>
      </c>
      <c r="E5" s="210">
        <v>3597</v>
      </c>
      <c r="F5" s="210">
        <v>5455</v>
      </c>
      <c r="G5" s="210">
        <f>E5+F5</f>
        <v>9052</v>
      </c>
      <c r="H5" s="210">
        <v>7126</v>
      </c>
      <c r="I5" s="210">
        <v>7164</v>
      </c>
      <c r="J5" s="210">
        <f>'Table 7   '!J5-'Table 8  '!J5</f>
        <v>7628</v>
      </c>
      <c r="K5" s="210">
        <f>'Table 7   '!K5-'Table 8  '!K5</f>
        <v>7655</v>
      </c>
      <c r="L5" s="210">
        <f>J5+K5</f>
        <v>15283</v>
      </c>
      <c r="M5" s="471"/>
    </row>
    <row r="6" spans="1:13" ht="12" customHeight="1">
      <c r="A6" s="89" t="s">
        <v>117</v>
      </c>
      <c r="B6" s="138"/>
      <c r="C6" s="368">
        <v>2934</v>
      </c>
      <c r="D6" s="368">
        <v>3327</v>
      </c>
      <c r="E6" s="368">
        <v>790</v>
      </c>
      <c r="F6" s="368">
        <v>844</v>
      </c>
      <c r="G6" s="368">
        <f aca="true" t="shared" si="0" ref="G6:G50">E6+F6</f>
        <v>1634</v>
      </c>
      <c r="H6" s="368">
        <v>898</v>
      </c>
      <c r="I6" s="368">
        <v>795</v>
      </c>
      <c r="J6" s="368">
        <f>'Table 7   '!J6-'Table 8  '!J6</f>
        <v>1080</v>
      </c>
      <c r="K6" s="368">
        <f>'Table 7   '!K6-'Table 8  '!K6</f>
        <v>936</v>
      </c>
      <c r="L6" s="368">
        <f aca="true" t="shared" si="1" ref="L6:L50">J6+K6</f>
        <v>2016</v>
      </c>
      <c r="M6" s="471"/>
    </row>
    <row r="7" spans="1:13" ht="12" customHeight="1">
      <c r="A7" s="89"/>
      <c r="B7" s="138" t="s">
        <v>37</v>
      </c>
      <c r="C7" s="369">
        <v>1</v>
      </c>
      <c r="D7" s="374">
        <v>2</v>
      </c>
      <c r="E7" s="378">
        <v>0</v>
      </c>
      <c r="F7" s="378">
        <v>0</v>
      </c>
      <c r="G7" s="378">
        <f t="shared" si="0"/>
        <v>0</v>
      </c>
      <c r="H7" s="378">
        <v>0</v>
      </c>
      <c r="I7" s="369">
        <v>2</v>
      </c>
      <c r="J7" s="378">
        <f>'Table 7   '!J7-'Table 8  '!J7</f>
        <v>0</v>
      </c>
      <c r="K7" s="369">
        <f>'Table 7   '!K7-'Table 8  '!K7</f>
        <v>1</v>
      </c>
      <c r="L7" s="369">
        <f t="shared" si="1"/>
        <v>1</v>
      </c>
      <c r="M7" s="471"/>
    </row>
    <row r="8" spans="1:13" ht="12" customHeight="1">
      <c r="A8" s="65"/>
      <c r="B8" s="138" t="s">
        <v>11</v>
      </c>
      <c r="C8" s="369">
        <v>52</v>
      </c>
      <c r="D8" s="369">
        <v>86</v>
      </c>
      <c r="E8" s="369">
        <v>29</v>
      </c>
      <c r="F8" s="369">
        <v>21</v>
      </c>
      <c r="G8" s="369">
        <f t="shared" si="0"/>
        <v>50</v>
      </c>
      <c r="H8" s="369">
        <v>23</v>
      </c>
      <c r="I8" s="369">
        <v>13</v>
      </c>
      <c r="J8" s="369">
        <f>'Table 7   '!J8-'Table 8  '!J8</f>
        <v>27</v>
      </c>
      <c r="K8" s="369">
        <f>'Table 7   '!K8-'Table 8  '!K8</f>
        <v>3</v>
      </c>
      <c r="L8" s="369">
        <f t="shared" si="1"/>
        <v>30</v>
      </c>
      <c r="M8" s="471"/>
    </row>
    <row r="9" spans="1:13" ht="12" customHeight="1">
      <c r="A9" s="65"/>
      <c r="B9" s="138" t="s">
        <v>186</v>
      </c>
      <c r="C9" s="369">
        <v>1</v>
      </c>
      <c r="D9" s="374">
        <v>4</v>
      </c>
      <c r="E9" s="378">
        <v>0</v>
      </c>
      <c r="F9" s="378">
        <v>0</v>
      </c>
      <c r="G9" s="378">
        <f t="shared" si="0"/>
        <v>0</v>
      </c>
      <c r="H9" s="378">
        <v>0</v>
      </c>
      <c r="I9" s="369">
        <v>4</v>
      </c>
      <c r="J9" s="369">
        <f>'Table 7   '!J9-'Table 8  '!J9</f>
        <v>12</v>
      </c>
      <c r="K9" s="369">
        <f>'Table 7   '!K9-'Table 8  '!K9</f>
        <v>6</v>
      </c>
      <c r="L9" s="369">
        <f t="shared" si="1"/>
        <v>18</v>
      </c>
      <c r="M9" s="471"/>
    </row>
    <row r="10" spans="1:13" ht="12" customHeight="1">
      <c r="A10" s="65"/>
      <c r="B10" s="138" t="s">
        <v>12</v>
      </c>
      <c r="C10" s="369">
        <v>1237</v>
      </c>
      <c r="D10" s="369">
        <v>1519</v>
      </c>
      <c r="E10" s="369">
        <v>379</v>
      </c>
      <c r="F10" s="369">
        <v>428</v>
      </c>
      <c r="G10" s="369">
        <f t="shared" si="0"/>
        <v>807</v>
      </c>
      <c r="H10" s="369">
        <v>422</v>
      </c>
      <c r="I10" s="369">
        <v>290</v>
      </c>
      <c r="J10" s="369">
        <f>'Table 7   '!J10-'Table 8  '!J10</f>
        <v>308</v>
      </c>
      <c r="K10" s="369">
        <f>'Table 7   '!K10-'Table 8  '!K10</f>
        <v>407</v>
      </c>
      <c r="L10" s="369">
        <f t="shared" si="1"/>
        <v>715</v>
      </c>
      <c r="M10" s="471"/>
    </row>
    <row r="11" spans="1:13" ht="12" customHeight="1">
      <c r="A11" s="65"/>
      <c r="B11" s="138" t="s">
        <v>13</v>
      </c>
      <c r="C11" s="369">
        <v>250</v>
      </c>
      <c r="D11" s="369">
        <v>146</v>
      </c>
      <c r="E11" s="369">
        <v>24</v>
      </c>
      <c r="F11" s="369">
        <v>51</v>
      </c>
      <c r="G11" s="369">
        <f t="shared" si="0"/>
        <v>75</v>
      </c>
      <c r="H11" s="369">
        <v>38</v>
      </c>
      <c r="I11" s="369">
        <v>33</v>
      </c>
      <c r="J11" s="369">
        <f>'Table 7   '!J11-'Table 8  '!J11</f>
        <v>117</v>
      </c>
      <c r="K11" s="369">
        <f>'Table 7   '!K11-'Table 8  '!K11</f>
        <v>134</v>
      </c>
      <c r="L11" s="369">
        <f t="shared" si="1"/>
        <v>251</v>
      </c>
      <c r="M11" s="471"/>
    </row>
    <row r="12" spans="1:13" ht="12" customHeight="1">
      <c r="A12" s="65"/>
      <c r="B12" s="138" t="s">
        <v>14</v>
      </c>
      <c r="C12" s="369">
        <v>100</v>
      </c>
      <c r="D12" s="369">
        <v>249</v>
      </c>
      <c r="E12" s="369">
        <v>78</v>
      </c>
      <c r="F12" s="369">
        <v>8</v>
      </c>
      <c r="G12" s="369">
        <f t="shared" si="0"/>
        <v>86</v>
      </c>
      <c r="H12" s="369">
        <v>73</v>
      </c>
      <c r="I12" s="369">
        <v>90</v>
      </c>
      <c r="J12" s="369">
        <f>'Table 7   '!J12-'Table 8  '!J12</f>
        <v>38</v>
      </c>
      <c r="K12" s="369">
        <f>'Table 7   '!K12-'Table 8  '!K12</f>
        <v>10</v>
      </c>
      <c r="L12" s="369">
        <f t="shared" si="1"/>
        <v>48</v>
      </c>
      <c r="M12" s="471"/>
    </row>
    <row r="13" spans="1:13" ht="12" customHeight="1">
      <c r="A13" s="65"/>
      <c r="B13" s="138" t="s">
        <v>15</v>
      </c>
      <c r="C13" s="369">
        <v>55</v>
      </c>
      <c r="D13" s="369">
        <v>58</v>
      </c>
      <c r="E13" s="369">
        <v>9</v>
      </c>
      <c r="F13" s="369">
        <v>17</v>
      </c>
      <c r="G13" s="369">
        <f t="shared" si="0"/>
        <v>26</v>
      </c>
      <c r="H13" s="369">
        <v>15</v>
      </c>
      <c r="I13" s="369">
        <v>17</v>
      </c>
      <c r="J13" s="369">
        <f>'Table 7   '!J13-'Table 8  '!J13</f>
        <v>30</v>
      </c>
      <c r="K13" s="369">
        <f>'Table 7   '!K13-'Table 8  '!K13</f>
        <v>31</v>
      </c>
      <c r="L13" s="369">
        <f t="shared" si="1"/>
        <v>61</v>
      </c>
      <c r="M13" s="471"/>
    </row>
    <row r="14" spans="1:13" ht="12" customHeight="1">
      <c r="A14" s="65"/>
      <c r="B14" s="138" t="s">
        <v>16</v>
      </c>
      <c r="C14" s="369">
        <v>242</v>
      </c>
      <c r="D14" s="369">
        <v>165</v>
      </c>
      <c r="E14" s="369">
        <v>19</v>
      </c>
      <c r="F14" s="369">
        <v>61</v>
      </c>
      <c r="G14" s="369">
        <f t="shared" si="0"/>
        <v>80</v>
      </c>
      <c r="H14" s="369">
        <v>69</v>
      </c>
      <c r="I14" s="369">
        <v>16</v>
      </c>
      <c r="J14" s="369">
        <f>'Table 7   '!J14-'Table 8  '!J14</f>
        <v>43</v>
      </c>
      <c r="K14" s="369">
        <f>'Table 7   '!K14-'Table 8  '!K14</f>
        <v>79</v>
      </c>
      <c r="L14" s="369">
        <f t="shared" si="1"/>
        <v>122</v>
      </c>
      <c r="M14" s="471"/>
    </row>
    <row r="15" spans="1:13" ht="12" customHeight="1">
      <c r="A15" s="65"/>
      <c r="B15" s="138" t="s">
        <v>19</v>
      </c>
      <c r="C15" s="369">
        <v>655</v>
      </c>
      <c r="D15" s="369">
        <v>802</v>
      </c>
      <c r="E15" s="369">
        <v>192</v>
      </c>
      <c r="F15" s="369">
        <v>191</v>
      </c>
      <c r="G15" s="369">
        <f t="shared" si="0"/>
        <v>383</v>
      </c>
      <c r="H15" s="369">
        <v>170</v>
      </c>
      <c r="I15" s="369">
        <v>249</v>
      </c>
      <c r="J15" s="369">
        <f>'Table 7   '!J15-'Table 8  '!J15</f>
        <v>375</v>
      </c>
      <c r="K15" s="369">
        <f>'Table 7   '!K15-'Table 8  '!K15</f>
        <v>200</v>
      </c>
      <c r="L15" s="369">
        <f t="shared" si="1"/>
        <v>575</v>
      </c>
      <c r="M15" s="471"/>
    </row>
    <row r="16" spans="1:13" ht="12" customHeight="1">
      <c r="A16" s="65"/>
      <c r="B16" s="138" t="s">
        <v>31</v>
      </c>
      <c r="C16" s="369">
        <v>68</v>
      </c>
      <c r="D16" s="369">
        <v>62</v>
      </c>
      <c r="E16" s="369">
        <v>14</v>
      </c>
      <c r="F16" s="369">
        <v>8</v>
      </c>
      <c r="G16" s="369">
        <f t="shared" si="0"/>
        <v>22</v>
      </c>
      <c r="H16" s="369">
        <v>24</v>
      </c>
      <c r="I16" s="369">
        <v>16</v>
      </c>
      <c r="J16" s="369">
        <f>'Table 7   '!J16-'Table 8  '!J16</f>
        <v>10</v>
      </c>
      <c r="K16" s="369">
        <f>'Table 7   '!K16-'Table 8  '!K16</f>
        <v>18</v>
      </c>
      <c r="L16" s="369">
        <f t="shared" si="1"/>
        <v>28</v>
      </c>
      <c r="M16" s="471"/>
    </row>
    <row r="17" spans="1:13" ht="12" customHeight="1">
      <c r="A17" s="65"/>
      <c r="B17" s="138" t="s">
        <v>18</v>
      </c>
      <c r="C17" s="369">
        <v>134</v>
      </c>
      <c r="D17" s="369">
        <v>132</v>
      </c>
      <c r="E17" s="369">
        <v>33</v>
      </c>
      <c r="F17" s="369">
        <v>36</v>
      </c>
      <c r="G17" s="369">
        <f t="shared" si="0"/>
        <v>69</v>
      </c>
      <c r="H17" s="369">
        <v>31</v>
      </c>
      <c r="I17" s="369">
        <v>32</v>
      </c>
      <c r="J17" s="369">
        <f>'Table 7   '!J17-'Table 8  '!J17</f>
        <v>25</v>
      </c>
      <c r="K17" s="369">
        <f>'Table 7   '!K17-'Table 8  '!K17</f>
        <v>28</v>
      </c>
      <c r="L17" s="369">
        <f t="shared" si="1"/>
        <v>53</v>
      </c>
      <c r="M17" s="471"/>
    </row>
    <row r="18" spans="1:13" ht="12" customHeight="1">
      <c r="A18" s="65"/>
      <c r="B18" s="138" t="s">
        <v>20</v>
      </c>
      <c r="C18" s="369">
        <v>139</v>
      </c>
      <c r="D18" s="369">
        <v>102</v>
      </c>
      <c r="E18" s="369">
        <v>13</v>
      </c>
      <c r="F18" s="369">
        <v>23</v>
      </c>
      <c r="G18" s="369">
        <f t="shared" si="0"/>
        <v>36</v>
      </c>
      <c r="H18" s="369">
        <v>33</v>
      </c>
      <c r="I18" s="369">
        <v>33</v>
      </c>
      <c r="J18" s="369">
        <f>'Table 7   '!J18-'Table 8  '!J18</f>
        <v>95</v>
      </c>
      <c r="K18" s="369">
        <f>'Table 7   '!K18-'Table 8  '!K18</f>
        <v>19</v>
      </c>
      <c r="L18" s="369">
        <f t="shared" si="1"/>
        <v>114</v>
      </c>
      <c r="M18" s="471"/>
    </row>
    <row r="19" spans="1:13" ht="12" customHeight="1">
      <c r="A19" s="89" t="s">
        <v>118</v>
      </c>
      <c r="B19" s="138"/>
      <c r="C19" s="368">
        <v>5115</v>
      </c>
      <c r="D19" s="368">
        <v>13011</v>
      </c>
      <c r="E19" s="368">
        <v>1428</v>
      </c>
      <c r="F19" s="368">
        <v>2670</v>
      </c>
      <c r="G19" s="368">
        <f t="shared" si="0"/>
        <v>4098</v>
      </c>
      <c r="H19" s="368">
        <v>4643</v>
      </c>
      <c r="I19" s="368">
        <v>4270</v>
      </c>
      <c r="J19" s="368">
        <f>'Table 7   '!J19-'Table 8  '!J19</f>
        <v>4877</v>
      </c>
      <c r="K19" s="368">
        <f>'Table 7   '!K19-'Table 8  '!K19</f>
        <v>4434</v>
      </c>
      <c r="L19" s="368">
        <f t="shared" si="1"/>
        <v>9311</v>
      </c>
      <c r="M19" s="471"/>
    </row>
    <row r="20" spans="1:13" ht="12" customHeight="1">
      <c r="A20" s="89"/>
      <c r="B20" s="138" t="s">
        <v>136</v>
      </c>
      <c r="C20" s="369">
        <v>222</v>
      </c>
      <c r="D20" s="369">
        <v>252</v>
      </c>
      <c r="E20" s="369">
        <v>36</v>
      </c>
      <c r="F20" s="369">
        <v>55</v>
      </c>
      <c r="G20" s="369">
        <f t="shared" si="0"/>
        <v>91</v>
      </c>
      <c r="H20" s="369">
        <v>123</v>
      </c>
      <c r="I20" s="369">
        <v>38</v>
      </c>
      <c r="J20" s="369">
        <f>'Table 7   '!J20-'Table 8  '!J20</f>
        <v>82</v>
      </c>
      <c r="K20" s="369">
        <f>'Table 7   '!K20-'Table 8  '!K20</f>
        <v>72</v>
      </c>
      <c r="L20" s="369">
        <f t="shared" si="1"/>
        <v>154</v>
      </c>
      <c r="M20" s="471"/>
    </row>
    <row r="21" spans="1:13" ht="14.25" customHeight="1">
      <c r="A21" s="65"/>
      <c r="B21" s="138" t="s">
        <v>306</v>
      </c>
      <c r="C21" s="369">
        <v>933</v>
      </c>
      <c r="D21" s="369">
        <v>871</v>
      </c>
      <c r="E21" s="369">
        <v>254</v>
      </c>
      <c r="F21" s="369">
        <v>235</v>
      </c>
      <c r="G21" s="369">
        <f t="shared" si="0"/>
        <v>489</v>
      </c>
      <c r="H21" s="369">
        <v>365</v>
      </c>
      <c r="I21" s="369">
        <v>17</v>
      </c>
      <c r="J21" s="369">
        <f>'Table 7   '!J21-'Table 8  '!J21</f>
        <v>11</v>
      </c>
      <c r="K21" s="369">
        <f>'Table 7   '!K21-'Table 8  '!K21</f>
        <v>20</v>
      </c>
      <c r="L21" s="369">
        <f t="shared" si="1"/>
        <v>31</v>
      </c>
      <c r="M21" s="471"/>
    </row>
    <row r="22" spans="1:13" ht="12" customHeight="1">
      <c r="A22" s="65"/>
      <c r="B22" s="138" t="s">
        <v>23</v>
      </c>
      <c r="C22" s="369">
        <v>204</v>
      </c>
      <c r="D22" s="369">
        <v>208</v>
      </c>
      <c r="E22" s="369">
        <v>44</v>
      </c>
      <c r="F22" s="369">
        <v>46</v>
      </c>
      <c r="G22" s="369">
        <f t="shared" si="0"/>
        <v>90</v>
      </c>
      <c r="H22" s="369">
        <v>72</v>
      </c>
      <c r="I22" s="369">
        <v>46</v>
      </c>
      <c r="J22" s="369">
        <f>'Table 7   '!J22-'Table 8  '!J22</f>
        <v>65</v>
      </c>
      <c r="K22" s="369">
        <f>'Table 7   '!K22-'Table 8  '!K22</f>
        <v>125</v>
      </c>
      <c r="L22" s="369">
        <f t="shared" si="1"/>
        <v>190</v>
      </c>
      <c r="M22" s="471"/>
    </row>
    <row r="23" spans="1:13" ht="12" customHeight="1">
      <c r="A23" s="65"/>
      <c r="B23" s="138" t="s">
        <v>30</v>
      </c>
      <c r="C23" s="369">
        <v>711</v>
      </c>
      <c r="D23" s="369">
        <v>378</v>
      </c>
      <c r="E23" s="369">
        <v>79</v>
      </c>
      <c r="F23" s="369">
        <v>58</v>
      </c>
      <c r="G23" s="369">
        <f t="shared" si="0"/>
        <v>137</v>
      </c>
      <c r="H23" s="369">
        <v>107</v>
      </c>
      <c r="I23" s="369">
        <v>134</v>
      </c>
      <c r="J23" s="369">
        <f>'Table 7   '!J23-'Table 8  '!J23</f>
        <v>111</v>
      </c>
      <c r="K23" s="369">
        <f>'Table 7   '!K23-'Table 8  '!K23</f>
        <v>116</v>
      </c>
      <c r="L23" s="369">
        <f t="shared" si="1"/>
        <v>227</v>
      </c>
      <c r="M23" s="471"/>
    </row>
    <row r="24" spans="1:13" ht="12" customHeight="1">
      <c r="A24" s="65"/>
      <c r="B24" s="138" t="s">
        <v>177</v>
      </c>
      <c r="C24" s="369">
        <v>150</v>
      </c>
      <c r="D24" s="369">
        <v>148</v>
      </c>
      <c r="E24" s="369">
        <v>48</v>
      </c>
      <c r="F24" s="369">
        <v>26</v>
      </c>
      <c r="G24" s="369">
        <f t="shared" si="0"/>
        <v>74</v>
      </c>
      <c r="H24" s="369">
        <v>21</v>
      </c>
      <c r="I24" s="369">
        <v>53</v>
      </c>
      <c r="J24" s="369">
        <f>'Table 7   '!J24-'Table 8  '!J24</f>
        <v>15</v>
      </c>
      <c r="K24" s="369">
        <f>'Table 7   '!K24-'Table 8  '!K24</f>
        <v>37</v>
      </c>
      <c r="L24" s="369">
        <f t="shared" si="1"/>
        <v>52</v>
      </c>
      <c r="M24" s="471"/>
    </row>
    <row r="25" spans="1:13" ht="12" customHeight="1">
      <c r="A25" s="65"/>
      <c r="B25" s="138" t="s">
        <v>189</v>
      </c>
      <c r="C25" s="369">
        <v>2</v>
      </c>
      <c r="D25" s="374">
        <v>3</v>
      </c>
      <c r="E25" s="369">
        <v>2</v>
      </c>
      <c r="F25" s="378">
        <v>0</v>
      </c>
      <c r="G25" s="369">
        <f t="shared" si="0"/>
        <v>2</v>
      </c>
      <c r="H25" s="378">
        <v>0</v>
      </c>
      <c r="I25" s="369">
        <v>1</v>
      </c>
      <c r="J25" s="378">
        <f>'Table 7   '!J25-'Table 8  '!J25</f>
        <v>0</v>
      </c>
      <c r="K25" s="369">
        <f>'Table 7   '!K25-'Table 8  '!K25</f>
        <v>5</v>
      </c>
      <c r="L25" s="369">
        <f t="shared" si="1"/>
        <v>5</v>
      </c>
      <c r="M25" s="471"/>
    </row>
    <row r="26" spans="1:13" ht="12" customHeight="1">
      <c r="A26" s="65"/>
      <c r="B26" s="138" t="s">
        <v>26</v>
      </c>
      <c r="C26" s="369">
        <v>572</v>
      </c>
      <c r="D26" s="369">
        <v>687</v>
      </c>
      <c r="E26" s="369">
        <v>148</v>
      </c>
      <c r="F26" s="369">
        <v>102</v>
      </c>
      <c r="G26" s="369">
        <f t="shared" si="0"/>
        <v>250</v>
      </c>
      <c r="H26" s="369">
        <v>224</v>
      </c>
      <c r="I26" s="369">
        <v>213</v>
      </c>
      <c r="J26" s="369">
        <f>'Table 7   '!J26-'Table 8  '!J26</f>
        <v>145</v>
      </c>
      <c r="K26" s="369">
        <f>'Table 7   '!K26-'Table 8  '!K26</f>
        <v>199</v>
      </c>
      <c r="L26" s="369">
        <f t="shared" si="1"/>
        <v>344</v>
      </c>
      <c r="M26" s="471"/>
    </row>
    <row r="27" spans="1:13" ht="12" customHeight="1">
      <c r="A27" s="65"/>
      <c r="B27" s="138" t="s">
        <v>178</v>
      </c>
      <c r="C27" s="369">
        <v>289</v>
      </c>
      <c r="D27" s="369">
        <v>347</v>
      </c>
      <c r="E27" s="369">
        <v>86</v>
      </c>
      <c r="F27" s="369">
        <v>32</v>
      </c>
      <c r="G27" s="369">
        <f t="shared" si="0"/>
        <v>118</v>
      </c>
      <c r="H27" s="369">
        <v>152</v>
      </c>
      <c r="I27" s="369">
        <v>77</v>
      </c>
      <c r="J27" s="369">
        <f>'Table 7   '!J27-'Table 8  '!J27</f>
        <v>115</v>
      </c>
      <c r="K27" s="369">
        <f>'Table 7   '!K27-'Table 8  '!K27</f>
        <v>43</v>
      </c>
      <c r="L27" s="369">
        <f t="shared" si="1"/>
        <v>158</v>
      </c>
      <c r="M27" s="471"/>
    </row>
    <row r="28" spans="1:13" ht="12" customHeight="1">
      <c r="A28" s="65"/>
      <c r="B28" s="138" t="s">
        <v>64</v>
      </c>
      <c r="C28" s="369">
        <v>853</v>
      </c>
      <c r="D28" s="369">
        <v>8638</v>
      </c>
      <c r="E28" s="369">
        <v>378</v>
      </c>
      <c r="F28" s="369">
        <v>1865</v>
      </c>
      <c r="G28" s="369">
        <f t="shared" si="0"/>
        <v>2243</v>
      </c>
      <c r="H28" s="369">
        <v>3132</v>
      </c>
      <c r="I28" s="369">
        <v>3263</v>
      </c>
      <c r="J28" s="369">
        <f>'Table 7   '!J28-'Table 8  '!J28</f>
        <v>4059</v>
      </c>
      <c r="K28" s="369">
        <f>'Table 7   '!K28-'Table 8  '!K28</f>
        <v>3562</v>
      </c>
      <c r="L28" s="369">
        <f t="shared" si="1"/>
        <v>7621</v>
      </c>
      <c r="M28" s="471"/>
    </row>
    <row r="29" spans="1:13" ht="12" customHeight="1">
      <c r="A29" s="65"/>
      <c r="B29" s="138" t="s">
        <v>20</v>
      </c>
      <c r="C29" s="369">
        <v>1179</v>
      </c>
      <c r="D29" s="369">
        <v>1479</v>
      </c>
      <c r="E29" s="369">
        <v>353</v>
      </c>
      <c r="F29" s="369">
        <v>251</v>
      </c>
      <c r="G29" s="369">
        <f t="shared" si="0"/>
        <v>604</v>
      </c>
      <c r="H29" s="369">
        <v>447</v>
      </c>
      <c r="I29" s="369">
        <v>428</v>
      </c>
      <c r="J29" s="369">
        <f>'Table 7   '!J29-'Table 8  '!J29</f>
        <v>274</v>
      </c>
      <c r="K29" s="369">
        <f>'Table 7   '!K29-'Table 8  '!K29</f>
        <v>255</v>
      </c>
      <c r="L29" s="369">
        <f t="shared" si="1"/>
        <v>529</v>
      </c>
      <c r="M29" s="471"/>
    </row>
    <row r="30" spans="1:13" ht="12" customHeight="1">
      <c r="A30" s="89" t="s">
        <v>119</v>
      </c>
      <c r="B30" s="138"/>
      <c r="C30" s="368">
        <v>5194</v>
      </c>
      <c r="D30" s="368">
        <v>6432</v>
      </c>
      <c r="E30" s="368">
        <v>1212</v>
      </c>
      <c r="F30" s="368">
        <v>1889</v>
      </c>
      <c r="G30" s="368">
        <f t="shared" si="0"/>
        <v>3101</v>
      </c>
      <c r="H30" s="368">
        <v>1433</v>
      </c>
      <c r="I30" s="368">
        <v>1898</v>
      </c>
      <c r="J30" s="368">
        <f>'Table 7   '!J30-'Table 8  '!J30</f>
        <v>1504</v>
      </c>
      <c r="K30" s="368">
        <f>'Table 7   '!K30-'Table 8  '!K30</f>
        <v>1904</v>
      </c>
      <c r="L30" s="368">
        <f t="shared" si="1"/>
        <v>3408</v>
      </c>
      <c r="M30" s="471"/>
    </row>
    <row r="31" spans="1:13" ht="12" customHeight="1">
      <c r="A31" s="65"/>
      <c r="B31" s="138" t="s">
        <v>71</v>
      </c>
      <c r="C31" s="369">
        <v>77</v>
      </c>
      <c r="D31" s="369">
        <v>113</v>
      </c>
      <c r="E31" s="369">
        <v>23</v>
      </c>
      <c r="F31" s="369">
        <v>26</v>
      </c>
      <c r="G31" s="369">
        <f t="shared" si="0"/>
        <v>49</v>
      </c>
      <c r="H31" s="369">
        <v>30</v>
      </c>
      <c r="I31" s="369">
        <v>34</v>
      </c>
      <c r="J31" s="369">
        <f>'Table 7   '!J31-'Table 8  '!J31</f>
        <v>32</v>
      </c>
      <c r="K31" s="369">
        <f>'Table 7   '!K31-'Table 8  '!K31</f>
        <v>41</v>
      </c>
      <c r="L31" s="369">
        <f t="shared" si="1"/>
        <v>73</v>
      </c>
      <c r="M31" s="471"/>
    </row>
    <row r="32" spans="1:13" ht="12" customHeight="1">
      <c r="A32" s="65"/>
      <c r="B32" s="138" t="s">
        <v>90</v>
      </c>
      <c r="C32" s="369">
        <v>7</v>
      </c>
      <c r="D32" s="374">
        <v>12</v>
      </c>
      <c r="E32" s="378">
        <v>0</v>
      </c>
      <c r="F32" s="369">
        <v>9</v>
      </c>
      <c r="G32" s="369">
        <f t="shared" si="0"/>
        <v>9</v>
      </c>
      <c r="H32" s="378">
        <v>0</v>
      </c>
      <c r="I32" s="369">
        <v>3</v>
      </c>
      <c r="J32" s="369">
        <f>'Table 7   '!J32-'Table 8  '!J32</f>
        <v>3</v>
      </c>
      <c r="K32" s="369">
        <f>'Table 7   '!K32-'Table 8  '!K32</f>
        <v>7</v>
      </c>
      <c r="L32" s="369">
        <f t="shared" si="1"/>
        <v>10</v>
      </c>
      <c r="M32" s="471"/>
    </row>
    <row r="33" spans="1:13" ht="12" customHeight="1">
      <c r="A33" s="65"/>
      <c r="B33" s="138" t="s">
        <v>24</v>
      </c>
      <c r="C33" s="369">
        <v>84</v>
      </c>
      <c r="D33" s="369">
        <v>68</v>
      </c>
      <c r="E33" s="369">
        <v>5</v>
      </c>
      <c r="F33" s="369">
        <v>7</v>
      </c>
      <c r="G33" s="369">
        <f t="shared" si="0"/>
        <v>12</v>
      </c>
      <c r="H33" s="369">
        <v>7</v>
      </c>
      <c r="I33" s="369">
        <v>49</v>
      </c>
      <c r="J33" s="369">
        <f>'Table 7   '!J33-'Table 8  '!J33</f>
        <v>3</v>
      </c>
      <c r="K33" s="369">
        <f>'Table 7   '!K33-'Table 8  '!K33</f>
        <v>5</v>
      </c>
      <c r="L33" s="369">
        <f t="shared" si="1"/>
        <v>8</v>
      </c>
      <c r="M33" s="471"/>
    </row>
    <row r="34" spans="1:13" ht="12" customHeight="1">
      <c r="A34" s="65"/>
      <c r="B34" s="138" t="s">
        <v>160</v>
      </c>
      <c r="C34" s="369">
        <v>2250</v>
      </c>
      <c r="D34" s="369">
        <v>2952</v>
      </c>
      <c r="E34" s="369">
        <v>618</v>
      </c>
      <c r="F34" s="369">
        <v>814</v>
      </c>
      <c r="G34" s="369">
        <f t="shared" si="0"/>
        <v>1432</v>
      </c>
      <c r="H34" s="369">
        <v>606</v>
      </c>
      <c r="I34" s="369">
        <v>914</v>
      </c>
      <c r="J34" s="369">
        <f>'Table 7   '!J34-'Table 8  '!J34</f>
        <v>792</v>
      </c>
      <c r="K34" s="369">
        <f>'Table 7   '!K34-'Table 8  '!K34</f>
        <v>746</v>
      </c>
      <c r="L34" s="369">
        <f t="shared" si="1"/>
        <v>1538</v>
      </c>
      <c r="M34" s="471"/>
    </row>
    <row r="35" spans="1:13" ht="12" customHeight="1">
      <c r="A35" s="65"/>
      <c r="B35" s="138" t="s">
        <v>187</v>
      </c>
      <c r="C35" s="369">
        <v>172</v>
      </c>
      <c r="D35" s="369">
        <v>466</v>
      </c>
      <c r="E35" s="369">
        <v>60</v>
      </c>
      <c r="F35" s="369">
        <v>294</v>
      </c>
      <c r="G35" s="369">
        <f t="shared" si="0"/>
        <v>354</v>
      </c>
      <c r="H35" s="369">
        <v>61</v>
      </c>
      <c r="I35" s="369">
        <v>51</v>
      </c>
      <c r="J35" s="369">
        <f>'Table 7   '!J35-'Table 8  '!J35</f>
        <v>41</v>
      </c>
      <c r="K35" s="369">
        <f>'Table 7   '!K35-'Table 8  '!K35</f>
        <v>70</v>
      </c>
      <c r="L35" s="369">
        <f t="shared" si="1"/>
        <v>111</v>
      </c>
      <c r="M35" s="471"/>
    </row>
    <row r="36" spans="1:13" ht="12" customHeight="1">
      <c r="A36" s="65"/>
      <c r="B36" s="138" t="s">
        <v>74</v>
      </c>
      <c r="C36" s="369">
        <v>27</v>
      </c>
      <c r="D36" s="380">
        <v>25</v>
      </c>
      <c r="E36" s="369">
        <v>6</v>
      </c>
      <c r="F36" s="369">
        <v>4</v>
      </c>
      <c r="G36" s="369">
        <f t="shared" si="0"/>
        <v>10</v>
      </c>
      <c r="H36" s="369">
        <v>6</v>
      </c>
      <c r="I36" s="369">
        <v>9</v>
      </c>
      <c r="J36" s="369">
        <f>'Table 7   '!J36-'Table 8  '!J36</f>
        <v>12</v>
      </c>
      <c r="K36" s="369">
        <f>'Table 7   '!K36-'Table 8  '!K36</f>
        <v>7</v>
      </c>
      <c r="L36" s="369">
        <f t="shared" si="1"/>
        <v>19</v>
      </c>
      <c r="M36" s="471"/>
    </row>
    <row r="37" spans="1:13" ht="12" customHeight="1">
      <c r="A37" s="65"/>
      <c r="B37" s="138" t="s">
        <v>17</v>
      </c>
      <c r="C37" s="369">
        <v>1228</v>
      </c>
      <c r="D37" s="369">
        <v>1304</v>
      </c>
      <c r="E37" s="369">
        <v>260</v>
      </c>
      <c r="F37" s="369">
        <v>384</v>
      </c>
      <c r="G37" s="369">
        <f t="shared" si="0"/>
        <v>644</v>
      </c>
      <c r="H37" s="369">
        <v>296</v>
      </c>
      <c r="I37" s="369">
        <v>364</v>
      </c>
      <c r="J37" s="369">
        <f>'Table 7   '!J37-'Table 8  '!J37</f>
        <v>207</v>
      </c>
      <c r="K37" s="369">
        <f>'Table 7   '!K37-'Table 8  '!K37</f>
        <v>254</v>
      </c>
      <c r="L37" s="369">
        <f t="shared" si="1"/>
        <v>461</v>
      </c>
      <c r="M37" s="471"/>
    </row>
    <row r="38" spans="1:13" ht="12" customHeight="1">
      <c r="A38" s="65"/>
      <c r="B38" s="138" t="s">
        <v>25</v>
      </c>
      <c r="C38" s="369">
        <v>485</v>
      </c>
      <c r="D38" s="369">
        <v>470</v>
      </c>
      <c r="E38" s="369">
        <v>85</v>
      </c>
      <c r="F38" s="369">
        <v>127</v>
      </c>
      <c r="G38" s="369">
        <f t="shared" si="0"/>
        <v>212</v>
      </c>
      <c r="H38" s="369">
        <v>114</v>
      </c>
      <c r="I38" s="369">
        <v>144</v>
      </c>
      <c r="J38" s="369">
        <f>'Table 7   '!J38-'Table 8  '!J38</f>
        <v>117</v>
      </c>
      <c r="K38" s="369">
        <f>'Table 7   '!K38-'Table 8  '!K38</f>
        <v>138</v>
      </c>
      <c r="L38" s="369">
        <f t="shared" si="1"/>
        <v>255</v>
      </c>
      <c r="M38" s="471"/>
    </row>
    <row r="39" spans="1:13" ht="12" customHeight="1">
      <c r="A39" s="65"/>
      <c r="B39" s="138" t="s">
        <v>151</v>
      </c>
      <c r="C39" s="369">
        <v>404</v>
      </c>
      <c r="D39" s="369">
        <v>662</v>
      </c>
      <c r="E39" s="369">
        <v>109</v>
      </c>
      <c r="F39" s="369">
        <v>156</v>
      </c>
      <c r="G39" s="369">
        <f t="shared" si="0"/>
        <v>265</v>
      </c>
      <c r="H39" s="369">
        <v>207</v>
      </c>
      <c r="I39" s="369">
        <v>190</v>
      </c>
      <c r="J39" s="369">
        <f>'Table 7   '!J39-'Table 8  '!J39</f>
        <v>225</v>
      </c>
      <c r="K39" s="369">
        <f>'Table 7   '!K39-'Table 8  '!K39</f>
        <v>345</v>
      </c>
      <c r="L39" s="369">
        <f t="shared" si="1"/>
        <v>570</v>
      </c>
      <c r="M39" s="471"/>
    </row>
    <row r="40" spans="1:13" ht="12" customHeight="1">
      <c r="A40" s="65"/>
      <c r="B40" s="138" t="s">
        <v>79</v>
      </c>
      <c r="C40" s="369">
        <v>22</v>
      </c>
      <c r="D40" s="369">
        <v>42</v>
      </c>
      <c r="E40" s="369">
        <v>9</v>
      </c>
      <c r="F40" s="369">
        <v>4</v>
      </c>
      <c r="G40" s="369">
        <f t="shared" si="0"/>
        <v>13</v>
      </c>
      <c r="H40" s="369">
        <v>5</v>
      </c>
      <c r="I40" s="369">
        <v>24</v>
      </c>
      <c r="J40" s="369">
        <f>'Table 7   '!J40-'Table 8  '!J40</f>
        <v>7</v>
      </c>
      <c r="K40" s="369">
        <f>'Table 7   '!K40-'Table 8  '!K40</f>
        <v>16</v>
      </c>
      <c r="L40" s="369">
        <f t="shared" si="1"/>
        <v>23</v>
      </c>
      <c r="M40" s="471"/>
    </row>
    <row r="41" spans="1:13" ht="12" customHeight="1">
      <c r="A41" s="65"/>
      <c r="B41" s="138" t="s">
        <v>20</v>
      </c>
      <c r="C41" s="369">
        <v>438</v>
      </c>
      <c r="D41" s="369">
        <v>318</v>
      </c>
      <c r="E41" s="369">
        <v>37</v>
      </c>
      <c r="F41" s="369">
        <v>64</v>
      </c>
      <c r="G41" s="369">
        <f t="shared" si="0"/>
        <v>101</v>
      </c>
      <c r="H41" s="369">
        <v>101</v>
      </c>
      <c r="I41" s="369">
        <v>116</v>
      </c>
      <c r="J41" s="369">
        <f>'Table 7   '!J41-'Table 8  '!J41</f>
        <v>65</v>
      </c>
      <c r="K41" s="369">
        <f>'Table 7   '!K41-'Table 8  '!K41</f>
        <v>275</v>
      </c>
      <c r="L41" s="369">
        <f t="shared" si="1"/>
        <v>340</v>
      </c>
      <c r="M41" s="471"/>
    </row>
    <row r="42" spans="1:13" ht="12" customHeight="1">
      <c r="A42" s="89" t="s">
        <v>120</v>
      </c>
      <c r="B42" s="138"/>
      <c r="C42" s="368">
        <v>412</v>
      </c>
      <c r="D42" s="368">
        <v>516</v>
      </c>
      <c r="E42" s="368">
        <v>157</v>
      </c>
      <c r="F42" s="368">
        <v>41</v>
      </c>
      <c r="G42" s="368">
        <f t="shared" si="0"/>
        <v>198</v>
      </c>
      <c r="H42" s="368">
        <v>138</v>
      </c>
      <c r="I42" s="368">
        <v>180</v>
      </c>
      <c r="J42" s="368">
        <f>'Table 7   '!J42-'Table 8  '!J42</f>
        <v>156</v>
      </c>
      <c r="K42" s="368">
        <f>'Table 7   '!K42-'Table 8  '!K42</f>
        <v>154</v>
      </c>
      <c r="L42" s="368">
        <f t="shared" si="1"/>
        <v>310</v>
      </c>
      <c r="M42" s="471"/>
    </row>
    <row r="43" spans="1:13" ht="12" customHeight="1">
      <c r="A43" s="65"/>
      <c r="B43" s="138" t="s">
        <v>22</v>
      </c>
      <c r="C43" s="369">
        <v>30</v>
      </c>
      <c r="D43" s="369">
        <v>15</v>
      </c>
      <c r="E43" s="379">
        <v>0</v>
      </c>
      <c r="F43" s="369">
        <v>1</v>
      </c>
      <c r="G43" s="369">
        <f t="shared" si="0"/>
        <v>1</v>
      </c>
      <c r="H43" s="379">
        <v>0</v>
      </c>
      <c r="I43" s="369">
        <v>14</v>
      </c>
      <c r="J43" s="379">
        <f>'Table 7   '!J43-'Table 8  '!J43</f>
        <v>0</v>
      </c>
      <c r="K43" s="379">
        <f>'Table 7   '!K43-'Table 8  '!K43</f>
        <v>0</v>
      </c>
      <c r="L43" s="379">
        <f t="shared" si="1"/>
        <v>0</v>
      </c>
      <c r="M43" s="471"/>
    </row>
    <row r="44" spans="1:13" ht="12" customHeight="1">
      <c r="A44" s="65"/>
      <c r="B44" s="138" t="s">
        <v>28</v>
      </c>
      <c r="C44" s="369">
        <v>344</v>
      </c>
      <c r="D44" s="369">
        <v>467</v>
      </c>
      <c r="E44" s="369">
        <v>149</v>
      </c>
      <c r="F44" s="369">
        <v>32</v>
      </c>
      <c r="G44" s="369">
        <f t="shared" si="0"/>
        <v>181</v>
      </c>
      <c r="H44" s="369">
        <v>134</v>
      </c>
      <c r="I44" s="369">
        <v>152</v>
      </c>
      <c r="J44" s="369">
        <f>'Table 7   '!J44-'Table 8  '!J44</f>
        <v>153</v>
      </c>
      <c r="K44" s="369">
        <f>'Table 7   '!K44-'Table 8  '!K44</f>
        <v>147</v>
      </c>
      <c r="L44" s="369">
        <f t="shared" si="1"/>
        <v>300</v>
      </c>
      <c r="M44" s="471"/>
    </row>
    <row r="45" spans="1:13" ht="12" customHeight="1">
      <c r="A45" s="65"/>
      <c r="B45" s="138" t="s">
        <v>190</v>
      </c>
      <c r="C45" s="369">
        <v>1</v>
      </c>
      <c r="D45" s="377">
        <v>0</v>
      </c>
      <c r="E45" s="378">
        <v>0</v>
      </c>
      <c r="F45" s="379">
        <v>0</v>
      </c>
      <c r="G45" s="379">
        <f t="shared" si="0"/>
        <v>0</v>
      </c>
      <c r="H45" s="379">
        <v>0</v>
      </c>
      <c r="I45" s="379">
        <v>0</v>
      </c>
      <c r="J45" s="379">
        <f>'Table 7   '!J45-'Table 8  '!J45</f>
        <v>0</v>
      </c>
      <c r="K45" s="379">
        <f>'Table 7   '!K45-'Table 8  '!K45</f>
        <v>0</v>
      </c>
      <c r="L45" s="379">
        <f t="shared" si="1"/>
        <v>0</v>
      </c>
      <c r="M45" s="471"/>
    </row>
    <row r="46" spans="1:13" ht="12" customHeight="1">
      <c r="A46" s="65"/>
      <c r="B46" s="138" t="s">
        <v>20</v>
      </c>
      <c r="C46" s="369">
        <v>37</v>
      </c>
      <c r="D46" s="369">
        <v>34</v>
      </c>
      <c r="E46" s="369">
        <v>8</v>
      </c>
      <c r="F46" s="369">
        <v>8</v>
      </c>
      <c r="G46" s="369">
        <f t="shared" si="0"/>
        <v>16</v>
      </c>
      <c r="H46" s="369">
        <v>4</v>
      </c>
      <c r="I46" s="369">
        <v>14</v>
      </c>
      <c r="J46" s="369">
        <f>'Table 7   '!J46-'Table 8  '!J46</f>
        <v>3</v>
      </c>
      <c r="K46" s="369">
        <f>'Table 7   '!K46-'Table 8  '!K46</f>
        <v>7</v>
      </c>
      <c r="L46" s="369">
        <f t="shared" si="1"/>
        <v>10</v>
      </c>
      <c r="M46" s="471"/>
    </row>
    <row r="47" spans="1:13" ht="12" customHeight="1">
      <c r="A47" s="89" t="s">
        <v>121</v>
      </c>
      <c r="B47" s="138"/>
      <c r="C47" s="368">
        <v>76</v>
      </c>
      <c r="D47" s="368">
        <v>56</v>
      </c>
      <c r="E47" s="368">
        <v>10</v>
      </c>
      <c r="F47" s="368">
        <v>11</v>
      </c>
      <c r="G47" s="368">
        <f t="shared" si="0"/>
        <v>21</v>
      </c>
      <c r="H47" s="368">
        <v>14</v>
      </c>
      <c r="I47" s="368">
        <v>21</v>
      </c>
      <c r="J47" s="368">
        <f>'Table 7   '!J47-'Table 8  '!J47</f>
        <v>11</v>
      </c>
      <c r="K47" s="368">
        <f>'Table 7   '!K47-'Table 8  '!K47</f>
        <v>227</v>
      </c>
      <c r="L47" s="368">
        <f t="shared" si="1"/>
        <v>238</v>
      </c>
      <c r="M47" s="471"/>
    </row>
    <row r="48" spans="1:13" ht="12" customHeight="1">
      <c r="A48" s="65"/>
      <c r="B48" s="138" t="s">
        <v>21</v>
      </c>
      <c r="C48" s="369">
        <v>40</v>
      </c>
      <c r="D48" s="369">
        <v>20</v>
      </c>
      <c r="E48" s="369">
        <v>7</v>
      </c>
      <c r="F48" s="369">
        <v>2</v>
      </c>
      <c r="G48" s="369">
        <f t="shared" si="0"/>
        <v>9</v>
      </c>
      <c r="H48" s="369">
        <v>6</v>
      </c>
      <c r="I48" s="369">
        <v>5</v>
      </c>
      <c r="J48" s="369">
        <f>'Table 7   '!J48-'Table 8  '!J48</f>
        <v>4</v>
      </c>
      <c r="K48" s="369">
        <f>'Table 7   '!K48-'Table 8  '!K48</f>
        <v>69</v>
      </c>
      <c r="L48" s="369">
        <f t="shared" si="1"/>
        <v>73</v>
      </c>
      <c r="M48" s="471"/>
    </row>
    <row r="49" spans="1:13" ht="12" customHeight="1">
      <c r="A49" s="65"/>
      <c r="B49" s="138" t="s">
        <v>188</v>
      </c>
      <c r="C49" s="369">
        <v>36</v>
      </c>
      <c r="D49" s="380">
        <v>28</v>
      </c>
      <c r="E49" s="369">
        <v>3</v>
      </c>
      <c r="F49" s="369">
        <v>9</v>
      </c>
      <c r="G49" s="369">
        <f t="shared" si="0"/>
        <v>12</v>
      </c>
      <c r="H49" s="369">
        <v>8</v>
      </c>
      <c r="I49" s="369">
        <v>8</v>
      </c>
      <c r="J49" s="369">
        <f>'Table 7   '!J49-'Table 8  '!J49</f>
        <v>5</v>
      </c>
      <c r="K49" s="369">
        <f>'Table 7   '!K49-'Table 8  '!K49</f>
        <v>9</v>
      </c>
      <c r="L49" s="369">
        <f t="shared" si="1"/>
        <v>14</v>
      </c>
      <c r="M49" s="471"/>
    </row>
    <row r="50" spans="1:13" ht="12" customHeight="1">
      <c r="A50" s="139"/>
      <c r="B50" s="140" t="s">
        <v>20</v>
      </c>
      <c r="C50" s="381">
        <v>0</v>
      </c>
      <c r="D50" s="371">
        <v>8</v>
      </c>
      <c r="E50" s="382">
        <v>0</v>
      </c>
      <c r="F50" s="382">
        <v>0</v>
      </c>
      <c r="G50" s="382">
        <f t="shared" si="0"/>
        <v>0</v>
      </c>
      <c r="H50" s="382">
        <v>0</v>
      </c>
      <c r="I50" s="371">
        <v>8</v>
      </c>
      <c r="J50" s="371">
        <f>'Table 7   '!J50-'Table 8  '!J50</f>
        <v>2</v>
      </c>
      <c r="K50" s="371">
        <f>'Table 7   '!K50-'Table 8  '!K50</f>
        <v>149</v>
      </c>
      <c r="L50" s="371">
        <f t="shared" si="1"/>
        <v>151</v>
      </c>
      <c r="M50" s="471"/>
    </row>
    <row r="51" spans="1:13" ht="15.75" customHeight="1">
      <c r="A51" s="302" t="s">
        <v>367</v>
      </c>
      <c r="B51" s="302"/>
      <c r="F51" s="253"/>
      <c r="G51" s="228"/>
      <c r="M51" s="471"/>
    </row>
  </sheetData>
  <sheetProtection/>
  <mergeCells count="6">
    <mergeCell ref="M1:M51"/>
    <mergeCell ref="A3:B4"/>
    <mergeCell ref="C3:C4"/>
    <mergeCell ref="E3:I3"/>
    <mergeCell ref="D3:D4"/>
    <mergeCell ref="J3:L3"/>
  </mergeCells>
  <printOptions horizontalCentered="1"/>
  <pageMargins left="0.25" right="0.25" top="0.25" bottom="0" header="0" footer="0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5.140625" style="2" customWidth="1"/>
    <col min="2" max="3" width="11.28125" style="61" customWidth="1"/>
    <col min="4" max="11" width="11.28125" style="2" customWidth="1"/>
    <col min="12" max="12" width="4.28125" style="194" customWidth="1"/>
    <col min="13" max="16384" width="9.140625" style="2" customWidth="1"/>
  </cols>
  <sheetData>
    <row r="1" spans="1:12" ht="22.5" customHeight="1">
      <c r="A1" s="6" t="s">
        <v>422</v>
      </c>
      <c r="L1" s="471" t="s">
        <v>102</v>
      </c>
    </row>
    <row r="2" spans="3:12" ht="15" customHeight="1">
      <c r="C2" s="197"/>
      <c r="E2" s="227"/>
      <c r="F2" s="227"/>
      <c r="J2" s="227"/>
      <c r="K2" s="227" t="s">
        <v>343</v>
      </c>
      <c r="L2" s="471"/>
    </row>
    <row r="3" ht="12" customHeight="1">
      <c r="L3" s="471"/>
    </row>
    <row r="4" spans="1:12" ht="21.75" customHeight="1">
      <c r="A4" s="492"/>
      <c r="B4" s="472" t="s">
        <v>384</v>
      </c>
      <c r="C4" s="472" t="s">
        <v>376</v>
      </c>
      <c r="D4" s="474" t="s">
        <v>376</v>
      </c>
      <c r="E4" s="475"/>
      <c r="F4" s="475"/>
      <c r="G4" s="475"/>
      <c r="H4" s="476"/>
      <c r="I4" s="474" t="s">
        <v>392</v>
      </c>
      <c r="J4" s="475"/>
      <c r="K4" s="476"/>
      <c r="L4" s="471"/>
    </row>
    <row r="5" spans="1:12" ht="24.75" customHeight="1">
      <c r="A5" s="493"/>
      <c r="B5" s="473"/>
      <c r="C5" s="473"/>
      <c r="D5" s="1" t="s">
        <v>0</v>
      </c>
      <c r="E5" s="1" t="s">
        <v>1</v>
      </c>
      <c r="F5" s="459" t="s">
        <v>409</v>
      </c>
      <c r="G5" s="1" t="s">
        <v>2</v>
      </c>
      <c r="H5" s="1" t="s">
        <v>3</v>
      </c>
      <c r="I5" s="1" t="s">
        <v>0</v>
      </c>
      <c r="J5" s="1" t="s">
        <v>1</v>
      </c>
      <c r="K5" s="459" t="s">
        <v>409</v>
      </c>
      <c r="L5" s="471"/>
    </row>
    <row r="6" spans="1:12" s="157" customFormat="1" ht="24" customHeight="1">
      <c r="A6" s="28" t="s">
        <v>138</v>
      </c>
      <c r="B6" s="210">
        <v>165594</v>
      </c>
      <c r="C6" s="210">
        <v>172023</v>
      </c>
      <c r="D6" s="246">
        <v>35620</v>
      </c>
      <c r="E6" s="246">
        <v>41912</v>
      </c>
      <c r="F6" s="246">
        <f>D6+E6</f>
        <v>77532</v>
      </c>
      <c r="G6" s="246">
        <v>45598</v>
      </c>
      <c r="H6" s="435">
        <v>48893</v>
      </c>
      <c r="I6" s="435">
        <f>I7+I17+I20+'[11]Table 10 cont''d  '!J6+'[11]Table 10 cont''d  '!J13+'[11]Table 10 cont''d  '!J10+'[11]Table 10 cont''d  '!J20+'[11]Table 10 cont''d(sec 7-9)  '!J6+'[11]Table 10 cont''d(sec 7-9)  '!J16+'[11]Table 10 cont''d(sec 7-9)  '!J26</f>
        <v>38899</v>
      </c>
      <c r="J6" s="435">
        <f>J7+J17+J20+'[11]Table 10 cont''d  '!K6+'[11]Table 10 cont''d  '!K10+'[11]Table 10 cont''d  '!K13+'[11]Table 10 cont''d  '!K20+'[11]Table 10 cont''d(sec 7-9)  '!K6+'[11]Table 10 cont''d(sec 7-9)  '!K16+'[11]Table 10 cont''d(sec 7-9)  '!K26</f>
        <v>42853</v>
      </c>
      <c r="K6" s="435">
        <f>I6+J6</f>
        <v>81752</v>
      </c>
      <c r="L6" s="471"/>
    </row>
    <row r="7" spans="1:12" s="157" customFormat="1" ht="22.5" customHeight="1">
      <c r="A7" s="13" t="s">
        <v>35</v>
      </c>
      <c r="B7" s="203">
        <v>31573</v>
      </c>
      <c r="C7" s="203">
        <v>31353</v>
      </c>
      <c r="D7" s="211">
        <v>6832</v>
      </c>
      <c r="E7" s="211">
        <v>7171</v>
      </c>
      <c r="F7" s="211">
        <f aca="true" t="shared" si="0" ref="F7:F23">D7+E7</f>
        <v>14003</v>
      </c>
      <c r="G7" s="211">
        <v>8571</v>
      </c>
      <c r="H7" s="211">
        <v>8779</v>
      </c>
      <c r="I7" s="211">
        <v>7029</v>
      </c>
      <c r="J7" s="211">
        <v>7628</v>
      </c>
      <c r="K7" s="211">
        <f aca="true" t="shared" si="1" ref="K7:K23">I7+J7</f>
        <v>14657</v>
      </c>
      <c r="L7" s="471"/>
    </row>
    <row r="8" spans="1:12" ht="22.5" customHeight="1">
      <c r="A8" s="144" t="s">
        <v>198</v>
      </c>
      <c r="B8" s="218">
        <v>2136</v>
      </c>
      <c r="C8" s="218">
        <v>2276</v>
      </c>
      <c r="D8" s="219">
        <v>466</v>
      </c>
      <c r="E8" s="219">
        <v>537</v>
      </c>
      <c r="F8" s="219">
        <f t="shared" si="0"/>
        <v>1003</v>
      </c>
      <c r="G8" s="219">
        <v>571</v>
      </c>
      <c r="H8" s="219">
        <v>702</v>
      </c>
      <c r="I8" s="219">
        <v>502</v>
      </c>
      <c r="J8" s="219">
        <v>631</v>
      </c>
      <c r="K8" s="219">
        <f t="shared" si="1"/>
        <v>1133</v>
      </c>
      <c r="L8" s="471"/>
    </row>
    <row r="9" spans="1:12" ht="22.5" customHeight="1">
      <c r="A9" s="144" t="s">
        <v>199</v>
      </c>
      <c r="B9" s="218">
        <v>3362</v>
      </c>
      <c r="C9" s="218">
        <v>3902</v>
      </c>
      <c r="D9" s="219">
        <v>873</v>
      </c>
      <c r="E9" s="219">
        <v>1007</v>
      </c>
      <c r="F9" s="219">
        <f t="shared" si="0"/>
        <v>1880</v>
      </c>
      <c r="G9" s="219">
        <v>952</v>
      </c>
      <c r="H9" s="219">
        <v>1070</v>
      </c>
      <c r="I9" s="219">
        <v>779</v>
      </c>
      <c r="J9" s="219">
        <v>817</v>
      </c>
      <c r="K9" s="219">
        <f t="shared" si="1"/>
        <v>1596</v>
      </c>
      <c r="L9" s="471"/>
    </row>
    <row r="10" spans="1:12" ht="22.5" customHeight="1">
      <c r="A10" s="144" t="s">
        <v>200</v>
      </c>
      <c r="B10" s="218">
        <v>11880</v>
      </c>
      <c r="C10" s="218">
        <v>10344</v>
      </c>
      <c r="D10" s="219">
        <v>1870</v>
      </c>
      <c r="E10" s="219">
        <v>2332</v>
      </c>
      <c r="F10" s="219">
        <f t="shared" si="0"/>
        <v>4202</v>
      </c>
      <c r="G10" s="219">
        <v>3373</v>
      </c>
      <c r="H10" s="219">
        <v>2769</v>
      </c>
      <c r="I10" s="219">
        <v>2009</v>
      </c>
      <c r="J10" s="219">
        <v>2203</v>
      </c>
      <c r="K10" s="219">
        <f t="shared" si="1"/>
        <v>4212</v>
      </c>
      <c r="L10" s="471"/>
    </row>
    <row r="11" spans="1:12" s="61" customFormat="1" ht="22.5" customHeight="1">
      <c r="A11" s="145" t="s">
        <v>201</v>
      </c>
      <c r="B11" s="218">
        <v>1979</v>
      </c>
      <c r="C11" s="218">
        <v>1483</v>
      </c>
      <c r="D11" s="218">
        <v>405</v>
      </c>
      <c r="E11" s="218">
        <v>193</v>
      </c>
      <c r="F11" s="218">
        <f t="shared" si="0"/>
        <v>598</v>
      </c>
      <c r="G11" s="218">
        <v>676</v>
      </c>
      <c r="H11" s="219">
        <v>209</v>
      </c>
      <c r="I11" s="219">
        <v>456</v>
      </c>
      <c r="J11" s="219">
        <v>220</v>
      </c>
      <c r="K11" s="219">
        <f t="shared" si="1"/>
        <v>676</v>
      </c>
      <c r="L11" s="471"/>
    </row>
    <row r="12" spans="1:12" s="61" customFormat="1" ht="22.5" customHeight="1">
      <c r="A12" s="145" t="s">
        <v>202</v>
      </c>
      <c r="B12" s="218">
        <v>1780</v>
      </c>
      <c r="C12" s="218">
        <v>1889</v>
      </c>
      <c r="D12" s="218">
        <v>387</v>
      </c>
      <c r="E12" s="218">
        <v>424</v>
      </c>
      <c r="F12" s="218">
        <f t="shared" si="0"/>
        <v>811</v>
      </c>
      <c r="G12" s="218">
        <v>457</v>
      </c>
      <c r="H12" s="219">
        <v>621</v>
      </c>
      <c r="I12" s="219">
        <v>394</v>
      </c>
      <c r="J12" s="219">
        <v>480</v>
      </c>
      <c r="K12" s="219">
        <f t="shared" si="1"/>
        <v>874</v>
      </c>
      <c r="L12" s="471"/>
    </row>
    <row r="13" spans="1:12" s="61" customFormat="1" ht="22.5" customHeight="1">
      <c r="A13" s="145" t="s">
        <v>203</v>
      </c>
      <c r="B13" s="220">
        <v>57</v>
      </c>
      <c r="C13" s="220">
        <v>37</v>
      </c>
      <c r="D13" s="218">
        <v>14</v>
      </c>
      <c r="E13" s="218">
        <v>1</v>
      </c>
      <c r="F13" s="218">
        <f t="shared" si="0"/>
        <v>15</v>
      </c>
      <c r="G13" s="218">
        <v>11</v>
      </c>
      <c r="H13" s="219">
        <v>11</v>
      </c>
      <c r="I13" s="219">
        <v>1</v>
      </c>
      <c r="J13" s="219">
        <v>2</v>
      </c>
      <c r="K13" s="219">
        <f t="shared" si="1"/>
        <v>3</v>
      </c>
      <c r="L13" s="471"/>
    </row>
    <row r="14" spans="1:12" s="61" customFormat="1" ht="22.5" customHeight="1">
      <c r="A14" s="145" t="s">
        <v>204</v>
      </c>
      <c r="B14" s="218">
        <v>1265</v>
      </c>
      <c r="C14" s="218">
        <v>1362</v>
      </c>
      <c r="D14" s="218">
        <v>245</v>
      </c>
      <c r="E14" s="218">
        <v>362</v>
      </c>
      <c r="F14" s="218">
        <f t="shared" si="0"/>
        <v>607</v>
      </c>
      <c r="G14" s="218">
        <v>341</v>
      </c>
      <c r="H14" s="219">
        <v>414</v>
      </c>
      <c r="I14" s="219">
        <v>288</v>
      </c>
      <c r="J14" s="219">
        <v>374</v>
      </c>
      <c r="K14" s="219">
        <f t="shared" si="1"/>
        <v>662</v>
      </c>
      <c r="L14" s="471"/>
    </row>
    <row r="15" spans="1:12" ht="22.5" customHeight="1">
      <c r="A15" s="144" t="s">
        <v>205</v>
      </c>
      <c r="B15" s="218">
        <v>2821</v>
      </c>
      <c r="C15" s="218">
        <v>3032</v>
      </c>
      <c r="D15" s="219">
        <v>714</v>
      </c>
      <c r="E15" s="219">
        <v>858</v>
      </c>
      <c r="F15" s="219">
        <f t="shared" si="0"/>
        <v>1572</v>
      </c>
      <c r="G15" s="219">
        <v>730</v>
      </c>
      <c r="H15" s="219">
        <v>730</v>
      </c>
      <c r="I15" s="219">
        <v>855</v>
      </c>
      <c r="J15" s="219">
        <v>1020</v>
      </c>
      <c r="K15" s="219">
        <f t="shared" si="1"/>
        <v>1875</v>
      </c>
      <c r="L15" s="471"/>
    </row>
    <row r="16" spans="1:12" ht="22.5" customHeight="1">
      <c r="A16" s="144" t="s">
        <v>20</v>
      </c>
      <c r="B16" s="218">
        <v>6293</v>
      </c>
      <c r="C16" s="218">
        <v>7028</v>
      </c>
      <c r="D16" s="219">
        <v>1858</v>
      </c>
      <c r="E16" s="219">
        <v>1457</v>
      </c>
      <c r="F16" s="219">
        <f t="shared" si="0"/>
        <v>3315</v>
      </c>
      <c r="G16" s="219">
        <v>1460</v>
      </c>
      <c r="H16" s="219">
        <v>2253</v>
      </c>
      <c r="I16" s="219">
        <f>I7-SUM(I8:I15)</f>
        <v>1745</v>
      </c>
      <c r="J16" s="219">
        <f>J7-SUM(J8:J15)</f>
        <v>1881</v>
      </c>
      <c r="K16" s="219">
        <f t="shared" si="1"/>
        <v>3626</v>
      </c>
      <c r="L16" s="471"/>
    </row>
    <row r="17" spans="1:12" s="157" customFormat="1" ht="22.5" customHeight="1">
      <c r="A17" s="13" t="s">
        <v>39</v>
      </c>
      <c r="B17" s="203">
        <v>3312</v>
      </c>
      <c r="C17" s="203">
        <v>3358</v>
      </c>
      <c r="D17" s="211">
        <v>750</v>
      </c>
      <c r="E17" s="211">
        <v>800</v>
      </c>
      <c r="F17" s="211">
        <f t="shared" si="0"/>
        <v>1550</v>
      </c>
      <c r="G17" s="211">
        <v>853</v>
      </c>
      <c r="H17" s="211">
        <v>955</v>
      </c>
      <c r="I17" s="211">
        <v>756</v>
      </c>
      <c r="J17" s="211">
        <v>693</v>
      </c>
      <c r="K17" s="211">
        <f t="shared" si="1"/>
        <v>1449</v>
      </c>
      <c r="L17" s="471"/>
    </row>
    <row r="18" spans="1:12" ht="22.5" customHeight="1">
      <c r="A18" s="144" t="s">
        <v>206</v>
      </c>
      <c r="B18" s="219">
        <v>1246</v>
      </c>
      <c r="C18" s="219">
        <v>1278</v>
      </c>
      <c r="D18" s="219">
        <v>237</v>
      </c>
      <c r="E18" s="219">
        <v>293</v>
      </c>
      <c r="F18" s="219">
        <f t="shared" si="0"/>
        <v>530</v>
      </c>
      <c r="G18" s="219">
        <v>275</v>
      </c>
      <c r="H18" s="219">
        <v>473</v>
      </c>
      <c r="I18" s="219">
        <v>266</v>
      </c>
      <c r="J18" s="219">
        <v>311</v>
      </c>
      <c r="K18" s="219">
        <f t="shared" si="1"/>
        <v>577</v>
      </c>
      <c r="L18" s="471"/>
    </row>
    <row r="19" spans="1:12" ht="22.5" customHeight="1">
      <c r="A19" s="144" t="s">
        <v>207</v>
      </c>
      <c r="B19" s="219">
        <v>2066</v>
      </c>
      <c r="C19" s="219">
        <v>2080</v>
      </c>
      <c r="D19" s="219">
        <v>513</v>
      </c>
      <c r="E19" s="219">
        <v>507</v>
      </c>
      <c r="F19" s="219">
        <f t="shared" si="0"/>
        <v>1020</v>
      </c>
      <c r="G19" s="219">
        <v>578</v>
      </c>
      <c r="H19" s="219">
        <v>482</v>
      </c>
      <c r="I19" s="219">
        <v>490</v>
      </c>
      <c r="J19" s="219">
        <v>382</v>
      </c>
      <c r="K19" s="219">
        <f t="shared" si="1"/>
        <v>872</v>
      </c>
      <c r="L19" s="471"/>
    </row>
    <row r="20" spans="1:12" s="157" customFormat="1" ht="24" customHeight="1">
      <c r="A20" s="18" t="s">
        <v>36</v>
      </c>
      <c r="B20" s="203">
        <v>4158</v>
      </c>
      <c r="C20" s="203">
        <v>4129</v>
      </c>
      <c r="D20" s="211">
        <v>1058</v>
      </c>
      <c r="E20" s="211">
        <v>1004</v>
      </c>
      <c r="F20" s="211">
        <f t="shared" si="0"/>
        <v>2062</v>
      </c>
      <c r="G20" s="211">
        <v>933</v>
      </c>
      <c r="H20" s="211">
        <v>1134</v>
      </c>
      <c r="I20" s="211">
        <v>854</v>
      </c>
      <c r="J20" s="211">
        <v>1146</v>
      </c>
      <c r="K20" s="211">
        <f t="shared" si="1"/>
        <v>2000</v>
      </c>
      <c r="L20" s="471"/>
    </row>
    <row r="21" spans="1:12" ht="22.5" customHeight="1">
      <c r="A21" s="144" t="s">
        <v>208</v>
      </c>
      <c r="B21" s="219">
        <v>660</v>
      </c>
      <c r="C21" s="219">
        <v>707</v>
      </c>
      <c r="D21" s="219">
        <v>125</v>
      </c>
      <c r="E21" s="219">
        <v>177</v>
      </c>
      <c r="F21" s="219">
        <f t="shared" si="0"/>
        <v>302</v>
      </c>
      <c r="G21" s="219">
        <v>180</v>
      </c>
      <c r="H21" s="219">
        <v>225</v>
      </c>
      <c r="I21" s="219">
        <v>121</v>
      </c>
      <c r="J21" s="219">
        <v>161</v>
      </c>
      <c r="K21" s="219">
        <f t="shared" si="1"/>
        <v>282</v>
      </c>
      <c r="L21" s="471"/>
    </row>
    <row r="22" spans="1:12" ht="22.5" customHeight="1">
      <c r="A22" s="144" t="s">
        <v>209</v>
      </c>
      <c r="B22" s="219">
        <v>2330</v>
      </c>
      <c r="C22" s="219">
        <v>2202</v>
      </c>
      <c r="D22" s="219">
        <v>654</v>
      </c>
      <c r="E22" s="219">
        <v>504</v>
      </c>
      <c r="F22" s="219">
        <f t="shared" si="0"/>
        <v>1158</v>
      </c>
      <c r="G22" s="219">
        <v>456</v>
      </c>
      <c r="H22" s="219">
        <v>588</v>
      </c>
      <c r="I22" s="219">
        <v>538</v>
      </c>
      <c r="J22" s="219">
        <v>471</v>
      </c>
      <c r="K22" s="219">
        <f t="shared" si="1"/>
        <v>1009</v>
      </c>
      <c r="L22" s="471"/>
    </row>
    <row r="23" spans="1:12" ht="22.5" customHeight="1">
      <c r="A23" s="144" t="s">
        <v>20</v>
      </c>
      <c r="B23" s="218">
        <v>1168</v>
      </c>
      <c r="C23" s="218">
        <v>1220</v>
      </c>
      <c r="D23" s="219">
        <v>279</v>
      </c>
      <c r="E23" s="219">
        <v>323</v>
      </c>
      <c r="F23" s="219">
        <f t="shared" si="0"/>
        <v>602</v>
      </c>
      <c r="G23" s="219">
        <v>297</v>
      </c>
      <c r="H23" s="219">
        <v>321</v>
      </c>
      <c r="I23" s="219">
        <f>I20-SUM(I21:I22)</f>
        <v>195</v>
      </c>
      <c r="J23" s="219">
        <f>J20-J21-J22</f>
        <v>514</v>
      </c>
      <c r="K23" s="219">
        <f t="shared" si="1"/>
        <v>709</v>
      </c>
      <c r="L23" s="471"/>
    </row>
    <row r="24" spans="1:12" ht="6.75" customHeight="1">
      <c r="A24" s="26"/>
      <c r="B24" s="92"/>
      <c r="C24" s="92"/>
      <c r="D24" s="26"/>
      <c r="E24" s="26"/>
      <c r="F24" s="26"/>
      <c r="G24" s="26"/>
      <c r="H24" s="26"/>
      <c r="I24" s="26"/>
      <c r="J24" s="26"/>
      <c r="K24" s="26"/>
      <c r="L24" s="471"/>
    </row>
    <row r="25" spans="1:12" ht="22.5" customHeight="1">
      <c r="A25" s="7" t="s">
        <v>169</v>
      </c>
      <c r="L25" s="471"/>
    </row>
    <row r="26" spans="1:12" ht="22.5" customHeight="1">
      <c r="A26" s="77" t="s">
        <v>358</v>
      </c>
      <c r="L26" s="471"/>
    </row>
    <row r="27" ht="12.75">
      <c r="L27" s="177"/>
    </row>
    <row r="28" ht="12.75">
      <c r="L28" s="177"/>
    </row>
    <row r="29" ht="12.75">
      <c r="L29" s="177"/>
    </row>
    <row r="30" ht="12.75">
      <c r="L30" s="177"/>
    </row>
    <row r="31" ht="12.75">
      <c r="L31" s="177"/>
    </row>
    <row r="32" ht="12.75">
      <c r="L32" s="177"/>
    </row>
    <row r="33" ht="12.75">
      <c r="L33" s="177"/>
    </row>
    <row r="34" ht="12.75">
      <c r="L34" s="177"/>
    </row>
    <row r="35" ht="12.75">
      <c r="L35" s="177"/>
    </row>
    <row r="36" ht="12.75">
      <c r="L36" s="177"/>
    </row>
    <row r="37" ht="12.75">
      <c r="L37" s="177"/>
    </row>
    <row r="38" ht="12.75">
      <c r="L38" s="177"/>
    </row>
    <row r="39" ht="12.75">
      <c r="L39" s="177"/>
    </row>
    <row r="40" ht="12.75">
      <c r="L40" s="177"/>
    </row>
    <row r="41" ht="12.75">
      <c r="L41" s="177"/>
    </row>
    <row r="42" ht="12.75">
      <c r="L42" s="177"/>
    </row>
    <row r="43" ht="12.75">
      <c r="L43" s="177"/>
    </row>
    <row r="44" ht="12.75">
      <c r="L44" s="177"/>
    </row>
    <row r="45" ht="12.75">
      <c r="L45" s="177"/>
    </row>
    <row r="46" ht="12.75">
      <c r="L46" s="177"/>
    </row>
    <row r="47" ht="12.75">
      <c r="L47" s="177"/>
    </row>
    <row r="48" ht="12.75">
      <c r="L48" s="177"/>
    </row>
    <row r="49" ht="12.75">
      <c r="L49" s="177"/>
    </row>
    <row r="50" ht="12.75">
      <c r="L50" s="177"/>
    </row>
    <row r="51" ht="12.75">
      <c r="L51" s="177"/>
    </row>
    <row r="52" ht="12.75">
      <c r="L52" s="177"/>
    </row>
    <row r="53" ht="12.75">
      <c r="L53" s="177"/>
    </row>
  </sheetData>
  <sheetProtection/>
  <mergeCells count="6">
    <mergeCell ref="L1:L26"/>
    <mergeCell ref="A4:A5"/>
    <mergeCell ref="B4:B5"/>
    <mergeCell ref="C4:C5"/>
    <mergeCell ref="D4:H4"/>
    <mergeCell ref="I4:K4"/>
  </mergeCells>
  <printOptions horizontalCentered="1"/>
  <pageMargins left="0.25" right="0.25" top="0.5" bottom="0.25" header="0.25" footer="0"/>
  <pageSetup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421875" style="2" customWidth="1"/>
    <col min="2" max="2" width="33.140625" style="2" customWidth="1"/>
    <col min="3" max="4" width="11.7109375" style="61" customWidth="1"/>
    <col min="5" max="12" width="11.7109375" style="2" customWidth="1"/>
    <col min="13" max="13" width="5.00390625" style="2" customWidth="1"/>
    <col min="14" max="14" width="9.140625" style="2" customWidth="1"/>
    <col min="15" max="15" width="11.7109375" style="2" bestFit="1" customWidth="1"/>
    <col min="16" max="16384" width="9.140625" style="2" customWidth="1"/>
  </cols>
  <sheetData>
    <row r="1" spans="1:13" ht="18" customHeight="1">
      <c r="A1" s="167" t="s">
        <v>423</v>
      </c>
      <c r="B1" s="167"/>
      <c r="C1" s="167"/>
      <c r="D1" s="167"/>
      <c r="M1" s="471" t="s">
        <v>101</v>
      </c>
    </row>
    <row r="2" spans="1:13" ht="17.25" customHeight="1">
      <c r="A2" s="24"/>
      <c r="B2" s="22"/>
      <c r="C2" s="93"/>
      <c r="D2" s="93"/>
      <c r="F2" s="227"/>
      <c r="G2" s="227"/>
      <c r="H2" s="227"/>
      <c r="K2" s="227"/>
      <c r="L2" s="227" t="s">
        <v>343</v>
      </c>
      <c r="M2" s="471"/>
    </row>
    <row r="3" spans="1:13" ht="6.75" customHeight="1">
      <c r="A3" s="24"/>
      <c r="B3" s="22"/>
      <c r="C3" s="93"/>
      <c r="D3" s="93"/>
      <c r="M3" s="471"/>
    </row>
    <row r="4" spans="1:13" ht="20.25" customHeight="1">
      <c r="A4" s="494" t="s">
        <v>98</v>
      </c>
      <c r="B4" s="495"/>
      <c r="C4" s="472" t="s">
        <v>384</v>
      </c>
      <c r="D4" s="472" t="s">
        <v>376</v>
      </c>
      <c r="E4" s="474" t="s">
        <v>376</v>
      </c>
      <c r="F4" s="475"/>
      <c r="G4" s="475"/>
      <c r="H4" s="475"/>
      <c r="I4" s="476"/>
      <c r="J4" s="474" t="s">
        <v>394</v>
      </c>
      <c r="K4" s="475"/>
      <c r="L4" s="476"/>
      <c r="M4" s="471"/>
    </row>
    <row r="5" spans="1:13" ht="27" customHeight="1">
      <c r="A5" s="496"/>
      <c r="B5" s="497"/>
      <c r="C5" s="473"/>
      <c r="D5" s="473"/>
      <c r="E5" s="1" t="s">
        <v>0</v>
      </c>
      <c r="F5" s="1" t="s">
        <v>1</v>
      </c>
      <c r="G5" s="459" t="s">
        <v>409</v>
      </c>
      <c r="H5" s="1" t="s">
        <v>2</v>
      </c>
      <c r="I5" s="34" t="s">
        <v>369</v>
      </c>
      <c r="J5" s="34" t="s">
        <v>397</v>
      </c>
      <c r="K5" s="1" t="s">
        <v>1</v>
      </c>
      <c r="L5" s="459" t="s">
        <v>409</v>
      </c>
      <c r="M5" s="471"/>
    </row>
    <row r="6" spans="1:13" s="157" customFormat="1" ht="19.5" customHeight="1">
      <c r="A6" s="39" t="s">
        <v>40</v>
      </c>
      <c r="B6" s="40"/>
      <c r="C6" s="303">
        <v>35897</v>
      </c>
      <c r="D6" s="303">
        <v>32942</v>
      </c>
      <c r="E6" s="303">
        <v>8244</v>
      </c>
      <c r="F6" s="303">
        <v>8361</v>
      </c>
      <c r="G6" s="303">
        <f>E6+F6</f>
        <v>16605</v>
      </c>
      <c r="H6" s="303">
        <v>8719</v>
      </c>
      <c r="I6" s="303">
        <v>7618</v>
      </c>
      <c r="J6" s="303">
        <v>6329</v>
      </c>
      <c r="K6" s="303">
        <v>6988</v>
      </c>
      <c r="L6" s="303">
        <f>J6+K6</f>
        <v>13317</v>
      </c>
      <c r="M6" s="471"/>
    </row>
    <row r="7" spans="1:13" s="61" customFormat="1" ht="19.5" customHeight="1">
      <c r="A7" s="64"/>
      <c r="B7" s="63" t="s">
        <v>210</v>
      </c>
      <c r="C7" s="304">
        <v>31263</v>
      </c>
      <c r="D7" s="304">
        <v>27305</v>
      </c>
      <c r="E7" s="304">
        <v>7022</v>
      </c>
      <c r="F7" s="304">
        <v>6844</v>
      </c>
      <c r="G7" s="304">
        <f aca="true" t="shared" si="0" ref="G7:G30">E7+F7</f>
        <v>13866</v>
      </c>
      <c r="H7" s="304">
        <v>7439</v>
      </c>
      <c r="I7" s="304">
        <v>6000</v>
      </c>
      <c r="J7" s="304">
        <v>4932</v>
      </c>
      <c r="K7" s="304">
        <v>5731</v>
      </c>
      <c r="L7" s="304">
        <f aca="true" t="shared" si="1" ref="L7:L30">J7+K7</f>
        <v>10663</v>
      </c>
      <c r="M7" s="471"/>
    </row>
    <row r="8" spans="1:13" s="61" customFormat="1" ht="19.5" customHeight="1">
      <c r="A8" s="64"/>
      <c r="B8" s="63" t="s">
        <v>211</v>
      </c>
      <c r="C8" s="304">
        <v>2089</v>
      </c>
      <c r="D8" s="304">
        <v>3231</v>
      </c>
      <c r="E8" s="304">
        <v>474</v>
      </c>
      <c r="F8" s="304">
        <v>877</v>
      </c>
      <c r="G8" s="304">
        <f t="shared" si="0"/>
        <v>1351</v>
      </c>
      <c r="H8" s="304">
        <v>842</v>
      </c>
      <c r="I8" s="304">
        <v>1038</v>
      </c>
      <c r="J8" s="304">
        <v>768</v>
      </c>
      <c r="K8" s="304">
        <v>617</v>
      </c>
      <c r="L8" s="304">
        <f t="shared" si="1"/>
        <v>1385</v>
      </c>
      <c r="M8" s="471"/>
    </row>
    <row r="9" spans="1:13" s="61" customFormat="1" ht="19.5" customHeight="1">
      <c r="A9" s="64"/>
      <c r="B9" s="63" t="s">
        <v>20</v>
      </c>
      <c r="C9" s="304">
        <v>2545</v>
      </c>
      <c r="D9" s="304">
        <v>2406</v>
      </c>
      <c r="E9" s="304">
        <v>748</v>
      </c>
      <c r="F9" s="304">
        <v>640</v>
      </c>
      <c r="G9" s="304">
        <f t="shared" si="0"/>
        <v>1388</v>
      </c>
      <c r="H9" s="304">
        <v>438</v>
      </c>
      <c r="I9" s="304">
        <v>580</v>
      </c>
      <c r="J9" s="304">
        <f>J6-SUM(J7:J8)</f>
        <v>629</v>
      </c>
      <c r="K9" s="304">
        <f>K6-K7-K8</f>
        <v>640</v>
      </c>
      <c r="L9" s="304">
        <f t="shared" si="1"/>
        <v>1269</v>
      </c>
      <c r="M9" s="471"/>
    </row>
    <row r="10" spans="1:13" s="173" customFormat="1" ht="19.5" customHeight="1">
      <c r="A10" s="85" t="s">
        <v>41</v>
      </c>
      <c r="B10" s="172"/>
      <c r="C10" s="305">
        <v>1534</v>
      </c>
      <c r="D10" s="305">
        <v>1690</v>
      </c>
      <c r="E10" s="305">
        <v>358</v>
      </c>
      <c r="F10" s="305">
        <v>445</v>
      </c>
      <c r="G10" s="305">
        <f t="shared" si="0"/>
        <v>803</v>
      </c>
      <c r="H10" s="305">
        <v>419</v>
      </c>
      <c r="I10" s="305">
        <v>468</v>
      </c>
      <c r="J10" s="305">
        <v>335</v>
      </c>
      <c r="K10" s="305">
        <v>245</v>
      </c>
      <c r="L10" s="305">
        <f t="shared" si="1"/>
        <v>580</v>
      </c>
      <c r="M10" s="471"/>
    </row>
    <row r="11" spans="1:13" s="61" customFormat="1" ht="19.5" customHeight="1">
      <c r="A11" s="64"/>
      <c r="B11" s="63" t="s">
        <v>212</v>
      </c>
      <c r="C11" s="304">
        <v>1331</v>
      </c>
      <c r="D11" s="304">
        <v>1501</v>
      </c>
      <c r="E11" s="304">
        <v>318</v>
      </c>
      <c r="F11" s="304">
        <v>400</v>
      </c>
      <c r="G11" s="304">
        <f t="shared" si="0"/>
        <v>718</v>
      </c>
      <c r="H11" s="304">
        <v>374</v>
      </c>
      <c r="I11" s="304">
        <v>409</v>
      </c>
      <c r="J11" s="304">
        <v>304</v>
      </c>
      <c r="K11" s="304">
        <v>206</v>
      </c>
      <c r="L11" s="304">
        <f t="shared" si="1"/>
        <v>510</v>
      </c>
      <c r="M11" s="471"/>
    </row>
    <row r="12" spans="1:13" s="61" customFormat="1" ht="19.5" customHeight="1">
      <c r="A12" s="64"/>
      <c r="B12" s="63" t="s">
        <v>20</v>
      </c>
      <c r="C12" s="304">
        <v>203</v>
      </c>
      <c r="D12" s="304">
        <v>189</v>
      </c>
      <c r="E12" s="304">
        <v>40</v>
      </c>
      <c r="F12" s="304">
        <v>45</v>
      </c>
      <c r="G12" s="304">
        <f t="shared" si="0"/>
        <v>85</v>
      </c>
      <c r="H12" s="304">
        <v>45</v>
      </c>
      <c r="I12" s="304">
        <v>59</v>
      </c>
      <c r="J12" s="304">
        <f>J10-J11</f>
        <v>31</v>
      </c>
      <c r="K12" s="304">
        <f>K10-K11</f>
        <v>39</v>
      </c>
      <c r="L12" s="304">
        <f t="shared" si="1"/>
        <v>70</v>
      </c>
      <c r="M12" s="471"/>
    </row>
    <row r="13" spans="1:13" s="173" customFormat="1" ht="19.5" customHeight="1">
      <c r="A13" s="85" t="s">
        <v>42</v>
      </c>
      <c r="B13" s="172"/>
      <c r="C13" s="305">
        <v>12892</v>
      </c>
      <c r="D13" s="305">
        <v>13471</v>
      </c>
      <c r="E13" s="305">
        <v>2729</v>
      </c>
      <c r="F13" s="305">
        <v>3425</v>
      </c>
      <c r="G13" s="305">
        <f t="shared" si="0"/>
        <v>6154</v>
      </c>
      <c r="H13" s="305">
        <v>3506</v>
      </c>
      <c r="I13" s="305">
        <v>3811</v>
      </c>
      <c r="J13" s="305">
        <v>3005</v>
      </c>
      <c r="K13" s="305">
        <v>3556</v>
      </c>
      <c r="L13" s="305">
        <f t="shared" si="1"/>
        <v>6561</v>
      </c>
      <c r="M13" s="471"/>
    </row>
    <row r="14" spans="1:13" s="61" customFormat="1" ht="19.5" customHeight="1">
      <c r="A14" s="64"/>
      <c r="B14" s="63" t="s">
        <v>213</v>
      </c>
      <c r="C14" s="304">
        <v>946</v>
      </c>
      <c r="D14" s="304">
        <v>980</v>
      </c>
      <c r="E14" s="304">
        <v>187</v>
      </c>
      <c r="F14" s="304">
        <v>277</v>
      </c>
      <c r="G14" s="304">
        <f t="shared" si="0"/>
        <v>464</v>
      </c>
      <c r="H14" s="304">
        <v>268</v>
      </c>
      <c r="I14" s="304">
        <v>248</v>
      </c>
      <c r="J14" s="304">
        <v>227</v>
      </c>
      <c r="K14" s="304">
        <v>292</v>
      </c>
      <c r="L14" s="304">
        <f t="shared" si="1"/>
        <v>519</v>
      </c>
      <c r="M14" s="471"/>
    </row>
    <row r="15" spans="1:13" s="61" customFormat="1" ht="19.5" customHeight="1">
      <c r="A15" s="64"/>
      <c r="B15" s="63" t="s">
        <v>214</v>
      </c>
      <c r="C15" s="304">
        <v>3178</v>
      </c>
      <c r="D15" s="304">
        <v>3573</v>
      </c>
      <c r="E15" s="304">
        <v>799</v>
      </c>
      <c r="F15" s="304">
        <v>879</v>
      </c>
      <c r="G15" s="304">
        <f t="shared" si="0"/>
        <v>1678</v>
      </c>
      <c r="H15" s="304">
        <v>986</v>
      </c>
      <c r="I15" s="304">
        <v>909</v>
      </c>
      <c r="J15" s="304">
        <v>971</v>
      </c>
      <c r="K15" s="304">
        <v>1100</v>
      </c>
      <c r="L15" s="304">
        <f t="shared" si="1"/>
        <v>2071</v>
      </c>
      <c r="M15" s="471"/>
    </row>
    <row r="16" spans="1:13" s="61" customFormat="1" ht="19.5" customHeight="1">
      <c r="A16" s="64"/>
      <c r="B16" s="63" t="s">
        <v>215</v>
      </c>
      <c r="C16" s="304">
        <v>596</v>
      </c>
      <c r="D16" s="304">
        <v>683</v>
      </c>
      <c r="E16" s="304">
        <v>30</v>
      </c>
      <c r="F16" s="304">
        <v>203</v>
      </c>
      <c r="G16" s="304">
        <f t="shared" si="0"/>
        <v>233</v>
      </c>
      <c r="H16" s="304">
        <v>151</v>
      </c>
      <c r="I16" s="304">
        <v>299</v>
      </c>
      <c r="J16" s="304">
        <v>50</v>
      </c>
      <c r="K16" s="304">
        <v>41</v>
      </c>
      <c r="L16" s="304">
        <f t="shared" si="1"/>
        <v>91</v>
      </c>
      <c r="M16" s="471"/>
    </row>
    <row r="17" spans="1:13" s="61" customFormat="1" ht="19.5" customHeight="1">
      <c r="A17" s="64"/>
      <c r="B17" s="63" t="s">
        <v>216</v>
      </c>
      <c r="C17" s="304">
        <v>1799</v>
      </c>
      <c r="D17" s="304">
        <v>1849</v>
      </c>
      <c r="E17" s="304">
        <v>391</v>
      </c>
      <c r="F17" s="304">
        <v>436</v>
      </c>
      <c r="G17" s="304">
        <f t="shared" si="0"/>
        <v>827</v>
      </c>
      <c r="H17" s="304">
        <v>486</v>
      </c>
      <c r="I17" s="304">
        <v>536</v>
      </c>
      <c r="J17" s="304">
        <v>374</v>
      </c>
      <c r="K17" s="304">
        <v>456</v>
      </c>
      <c r="L17" s="304">
        <f t="shared" si="1"/>
        <v>830</v>
      </c>
      <c r="M17" s="471"/>
    </row>
    <row r="18" spans="1:13" s="61" customFormat="1" ht="19.5" customHeight="1">
      <c r="A18" s="64"/>
      <c r="B18" s="63" t="s">
        <v>217</v>
      </c>
      <c r="C18" s="304">
        <v>984</v>
      </c>
      <c r="D18" s="304">
        <v>1019</v>
      </c>
      <c r="E18" s="304">
        <v>225</v>
      </c>
      <c r="F18" s="304">
        <v>243</v>
      </c>
      <c r="G18" s="304">
        <f t="shared" si="0"/>
        <v>468</v>
      </c>
      <c r="H18" s="304">
        <v>281</v>
      </c>
      <c r="I18" s="304">
        <v>270</v>
      </c>
      <c r="J18" s="304">
        <v>192</v>
      </c>
      <c r="K18" s="304">
        <v>313</v>
      </c>
      <c r="L18" s="304">
        <f t="shared" si="1"/>
        <v>505</v>
      </c>
      <c r="M18" s="471"/>
    </row>
    <row r="19" spans="1:13" s="61" customFormat="1" ht="19.5" customHeight="1">
      <c r="A19" s="64"/>
      <c r="B19" s="63" t="s">
        <v>20</v>
      </c>
      <c r="C19" s="304">
        <v>5389</v>
      </c>
      <c r="D19" s="304">
        <v>5367</v>
      </c>
      <c r="E19" s="304">
        <v>1097</v>
      </c>
      <c r="F19" s="304">
        <v>1387</v>
      </c>
      <c r="G19" s="304">
        <f t="shared" si="0"/>
        <v>2484</v>
      </c>
      <c r="H19" s="304">
        <v>1334</v>
      </c>
      <c r="I19" s="304">
        <v>1549</v>
      </c>
      <c r="J19" s="304">
        <f>J13-SUM(J14:J18)</f>
        <v>1191</v>
      </c>
      <c r="K19" s="304">
        <f>K13-SUM(K14:K18)</f>
        <v>1354</v>
      </c>
      <c r="L19" s="304">
        <f t="shared" si="1"/>
        <v>2545</v>
      </c>
      <c r="M19" s="471"/>
    </row>
    <row r="20" spans="1:13" s="61" customFormat="1" ht="19.5" customHeight="1">
      <c r="A20" s="85" t="s">
        <v>299</v>
      </c>
      <c r="B20" s="174"/>
      <c r="C20" s="305">
        <v>28616</v>
      </c>
      <c r="D20" s="305">
        <v>27598</v>
      </c>
      <c r="E20" s="305">
        <v>5900</v>
      </c>
      <c r="F20" s="305">
        <v>6931</v>
      </c>
      <c r="G20" s="305">
        <f t="shared" si="0"/>
        <v>12831</v>
      </c>
      <c r="H20" s="305">
        <v>7240</v>
      </c>
      <c r="I20" s="305">
        <v>7527</v>
      </c>
      <c r="J20" s="305">
        <v>6850</v>
      </c>
      <c r="K20" s="305">
        <v>7945</v>
      </c>
      <c r="L20" s="305">
        <f t="shared" si="1"/>
        <v>14795</v>
      </c>
      <c r="M20" s="471"/>
    </row>
    <row r="21" spans="1:13" s="61" customFormat="1" ht="19.5" customHeight="1">
      <c r="A21" s="498" t="s">
        <v>300</v>
      </c>
      <c r="B21" s="499"/>
      <c r="C21" s="306"/>
      <c r="D21" s="306"/>
      <c r="E21" s="202"/>
      <c r="F21" s="202"/>
      <c r="G21" s="202"/>
      <c r="H21" s="202"/>
      <c r="I21" s="202"/>
      <c r="J21" s="202"/>
      <c r="K21" s="202"/>
      <c r="L21" s="202"/>
      <c r="M21" s="471"/>
    </row>
    <row r="22" spans="1:13" s="61" customFormat="1" ht="19.5" customHeight="1">
      <c r="A22" s="65"/>
      <c r="B22" s="63" t="s">
        <v>218</v>
      </c>
      <c r="C22" s="304">
        <v>1900</v>
      </c>
      <c r="D22" s="304">
        <v>1925</v>
      </c>
      <c r="E22" s="304">
        <v>365</v>
      </c>
      <c r="F22" s="304">
        <v>513</v>
      </c>
      <c r="G22" s="304">
        <f t="shared" si="0"/>
        <v>878</v>
      </c>
      <c r="H22" s="304">
        <v>521</v>
      </c>
      <c r="I22" s="304">
        <v>526</v>
      </c>
      <c r="J22" s="304">
        <v>461</v>
      </c>
      <c r="K22" s="304">
        <v>521</v>
      </c>
      <c r="L22" s="304">
        <f t="shared" si="1"/>
        <v>982</v>
      </c>
      <c r="M22" s="471"/>
    </row>
    <row r="23" spans="1:13" s="61" customFormat="1" ht="19.5" customHeight="1">
      <c r="A23" s="65"/>
      <c r="B23" s="63" t="s">
        <v>219</v>
      </c>
      <c r="C23" s="304">
        <v>2400</v>
      </c>
      <c r="D23" s="304">
        <v>2374</v>
      </c>
      <c r="E23" s="304">
        <v>504</v>
      </c>
      <c r="F23" s="304">
        <v>672</v>
      </c>
      <c r="G23" s="304">
        <f t="shared" si="0"/>
        <v>1176</v>
      </c>
      <c r="H23" s="304">
        <v>640</v>
      </c>
      <c r="I23" s="304">
        <v>558</v>
      </c>
      <c r="J23" s="304">
        <v>485</v>
      </c>
      <c r="K23" s="304">
        <v>718</v>
      </c>
      <c r="L23" s="304">
        <f t="shared" si="1"/>
        <v>1203</v>
      </c>
      <c r="M23" s="471"/>
    </row>
    <row r="24" spans="1:15" s="61" customFormat="1" ht="19.5" customHeight="1">
      <c r="A24" s="65"/>
      <c r="B24" s="63" t="s">
        <v>220</v>
      </c>
      <c r="C24" s="304">
        <v>2825</v>
      </c>
      <c r="D24" s="304">
        <v>2792</v>
      </c>
      <c r="E24" s="304">
        <v>619</v>
      </c>
      <c r="F24" s="304">
        <v>759</v>
      </c>
      <c r="G24" s="304">
        <f t="shared" si="0"/>
        <v>1378</v>
      </c>
      <c r="H24" s="304">
        <v>616</v>
      </c>
      <c r="I24" s="304">
        <v>798</v>
      </c>
      <c r="J24" s="304">
        <v>636</v>
      </c>
      <c r="K24" s="304">
        <v>928</v>
      </c>
      <c r="L24" s="304">
        <f t="shared" si="1"/>
        <v>1564</v>
      </c>
      <c r="M24" s="471"/>
      <c r="O24" s="466"/>
    </row>
    <row r="25" spans="1:15" s="61" customFormat="1" ht="19.5" customHeight="1">
      <c r="A25" s="65"/>
      <c r="B25" s="63" t="s">
        <v>221</v>
      </c>
      <c r="C25" s="304">
        <v>3073</v>
      </c>
      <c r="D25" s="304">
        <v>3047</v>
      </c>
      <c r="E25" s="304">
        <v>605</v>
      </c>
      <c r="F25" s="304">
        <v>803</v>
      </c>
      <c r="G25" s="304">
        <f t="shared" si="0"/>
        <v>1408</v>
      </c>
      <c r="H25" s="304">
        <v>709</v>
      </c>
      <c r="I25" s="304">
        <v>930</v>
      </c>
      <c r="J25" s="304">
        <v>637</v>
      </c>
      <c r="K25" s="304">
        <v>812</v>
      </c>
      <c r="L25" s="304">
        <f t="shared" si="1"/>
        <v>1449</v>
      </c>
      <c r="M25" s="471"/>
      <c r="O25" s="466"/>
    </row>
    <row r="26" spans="1:13" s="61" customFormat="1" ht="19.5" customHeight="1">
      <c r="A26" s="66"/>
      <c r="B26" s="63" t="s">
        <v>222</v>
      </c>
      <c r="C26" s="304">
        <v>1757</v>
      </c>
      <c r="D26" s="304">
        <v>1457</v>
      </c>
      <c r="E26" s="304">
        <v>285</v>
      </c>
      <c r="F26" s="304">
        <v>392</v>
      </c>
      <c r="G26" s="304">
        <f t="shared" si="0"/>
        <v>677</v>
      </c>
      <c r="H26" s="304">
        <v>401</v>
      </c>
      <c r="I26" s="304">
        <v>379</v>
      </c>
      <c r="J26" s="304">
        <v>401</v>
      </c>
      <c r="K26" s="304">
        <v>393</v>
      </c>
      <c r="L26" s="304">
        <f t="shared" si="1"/>
        <v>794</v>
      </c>
      <c r="M26" s="471"/>
    </row>
    <row r="27" spans="1:13" s="61" customFormat="1" ht="19.5" customHeight="1">
      <c r="A27" s="65"/>
      <c r="B27" s="63" t="s">
        <v>223</v>
      </c>
      <c r="C27" s="304">
        <v>3054</v>
      </c>
      <c r="D27" s="304">
        <v>3719</v>
      </c>
      <c r="E27" s="304">
        <v>977</v>
      </c>
      <c r="F27" s="304">
        <v>706</v>
      </c>
      <c r="G27" s="304">
        <f t="shared" si="0"/>
        <v>1683</v>
      </c>
      <c r="H27" s="304">
        <v>1082</v>
      </c>
      <c r="I27" s="304">
        <v>954</v>
      </c>
      <c r="J27" s="304">
        <v>1082</v>
      </c>
      <c r="K27" s="304">
        <v>1084</v>
      </c>
      <c r="L27" s="304">
        <f t="shared" si="1"/>
        <v>2166</v>
      </c>
      <c r="M27" s="471"/>
    </row>
    <row r="28" spans="1:13" s="61" customFormat="1" ht="19.5" customHeight="1">
      <c r="A28" s="65"/>
      <c r="B28" s="63" t="s">
        <v>224</v>
      </c>
      <c r="C28" s="304">
        <v>3287</v>
      </c>
      <c r="D28" s="304">
        <v>2778</v>
      </c>
      <c r="E28" s="304">
        <v>612</v>
      </c>
      <c r="F28" s="304">
        <v>693</v>
      </c>
      <c r="G28" s="304">
        <f t="shared" si="0"/>
        <v>1305</v>
      </c>
      <c r="H28" s="304">
        <v>739</v>
      </c>
      <c r="I28" s="304">
        <v>734</v>
      </c>
      <c r="J28" s="304">
        <v>998</v>
      </c>
      <c r="K28" s="304">
        <v>1134</v>
      </c>
      <c r="L28" s="304">
        <f t="shared" si="1"/>
        <v>2132</v>
      </c>
      <c r="M28" s="471"/>
    </row>
    <row r="29" spans="1:13" s="61" customFormat="1" ht="19.5" customHeight="1">
      <c r="A29" s="65"/>
      <c r="B29" s="63" t="s">
        <v>225</v>
      </c>
      <c r="C29" s="304">
        <v>4303</v>
      </c>
      <c r="D29" s="304">
        <v>3583</v>
      </c>
      <c r="E29" s="304">
        <v>742</v>
      </c>
      <c r="F29" s="304">
        <v>862</v>
      </c>
      <c r="G29" s="304">
        <f t="shared" si="0"/>
        <v>1604</v>
      </c>
      <c r="H29" s="304">
        <v>946</v>
      </c>
      <c r="I29" s="304">
        <v>1033</v>
      </c>
      <c r="J29" s="304">
        <v>832</v>
      </c>
      <c r="K29" s="304">
        <v>871</v>
      </c>
      <c r="L29" s="304">
        <f t="shared" si="1"/>
        <v>1703</v>
      </c>
      <c r="M29" s="471"/>
    </row>
    <row r="30" spans="1:13" s="61" customFormat="1" ht="19.5" customHeight="1">
      <c r="A30" s="65"/>
      <c r="B30" s="63" t="s">
        <v>20</v>
      </c>
      <c r="C30" s="304">
        <v>6017</v>
      </c>
      <c r="D30" s="304">
        <v>5923</v>
      </c>
      <c r="E30" s="304">
        <v>1191</v>
      </c>
      <c r="F30" s="304">
        <v>1531</v>
      </c>
      <c r="G30" s="304">
        <f t="shared" si="0"/>
        <v>2722</v>
      </c>
      <c r="H30" s="304">
        <v>1586</v>
      </c>
      <c r="I30" s="304">
        <v>1615</v>
      </c>
      <c r="J30" s="304">
        <f>J20-SUM(J22:J29)</f>
        <v>1318</v>
      </c>
      <c r="K30" s="304">
        <f>K20-SUM(K22:K29)</f>
        <v>1484</v>
      </c>
      <c r="L30" s="304">
        <f t="shared" si="1"/>
        <v>2802</v>
      </c>
      <c r="M30" s="471"/>
    </row>
    <row r="31" spans="1:13" ht="8.25" customHeight="1">
      <c r="A31" s="41"/>
      <c r="B31" s="42"/>
      <c r="C31" s="192"/>
      <c r="D31" s="192"/>
      <c r="E31" s="191"/>
      <c r="F31" s="191"/>
      <c r="G31" s="191"/>
      <c r="H31" s="191"/>
      <c r="I31" s="191"/>
      <c r="J31" s="191"/>
      <c r="K31" s="191"/>
      <c r="L31" s="191"/>
      <c r="M31" s="471"/>
    </row>
    <row r="32" spans="1:13" ht="24.75" customHeight="1">
      <c r="A32" s="7" t="s">
        <v>405</v>
      </c>
      <c r="M32" s="471"/>
    </row>
  </sheetData>
  <sheetProtection/>
  <mergeCells count="7">
    <mergeCell ref="M1:M32"/>
    <mergeCell ref="A4:B5"/>
    <mergeCell ref="C4:C5"/>
    <mergeCell ref="D4:D5"/>
    <mergeCell ref="E4:I4"/>
    <mergeCell ref="J4:L4"/>
    <mergeCell ref="A21:B21"/>
  </mergeCells>
  <printOptions horizontalCentered="1"/>
  <pageMargins left="0.25" right="0.25" top="0.393700787401575" bottom="0.236220472440945" header="0.236220472440945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.57421875" style="2" customWidth="1"/>
    <col min="2" max="2" width="43.140625" style="2" customWidth="1"/>
    <col min="3" max="4" width="11.140625" style="61" customWidth="1"/>
    <col min="5" max="12" width="11.140625" style="2" customWidth="1"/>
    <col min="13" max="13" width="4.8515625" style="194" customWidth="1"/>
    <col min="14" max="14" width="9.140625" style="2" customWidth="1"/>
    <col min="15" max="15" width="11.7109375" style="2" bestFit="1" customWidth="1"/>
    <col min="16" max="16384" width="9.140625" style="2" customWidth="1"/>
  </cols>
  <sheetData>
    <row r="1" spans="1:13" ht="17.25" customHeight="1">
      <c r="A1" s="6" t="s">
        <v>423</v>
      </c>
      <c r="B1" s="67"/>
      <c r="M1" s="471" t="s">
        <v>197</v>
      </c>
    </row>
    <row r="2" spans="1:13" ht="12" customHeight="1">
      <c r="A2" s="158"/>
      <c r="B2" s="159"/>
      <c r="F2" s="227"/>
      <c r="G2" s="227"/>
      <c r="H2" s="227"/>
      <c r="K2" s="227"/>
      <c r="L2" s="227" t="s">
        <v>343</v>
      </c>
      <c r="M2" s="471"/>
    </row>
    <row r="3" ht="2.25" customHeight="1">
      <c r="M3" s="471"/>
    </row>
    <row r="4" spans="1:13" ht="16.5" customHeight="1">
      <c r="A4" s="494" t="s">
        <v>196</v>
      </c>
      <c r="B4" s="500"/>
      <c r="C4" s="472" t="s">
        <v>384</v>
      </c>
      <c r="D4" s="472" t="s">
        <v>376</v>
      </c>
      <c r="E4" s="474" t="s">
        <v>376</v>
      </c>
      <c r="F4" s="475"/>
      <c r="G4" s="475"/>
      <c r="H4" s="475"/>
      <c r="I4" s="476"/>
      <c r="J4" s="474" t="s">
        <v>392</v>
      </c>
      <c r="K4" s="475"/>
      <c r="L4" s="476"/>
      <c r="M4" s="471"/>
    </row>
    <row r="5" spans="1:13" ht="33" customHeight="1">
      <c r="A5" s="501"/>
      <c r="B5" s="502"/>
      <c r="C5" s="473"/>
      <c r="D5" s="473"/>
      <c r="E5" s="1" t="s">
        <v>0</v>
      </c>
      <c r="F5" s="1" t="s">
        <v>1</v>
      </c>
      <c r="G5" s="459" t="s">
        <v>409</v>
      </c>
      <c r="H5" s="1" t="s">
        <v>2</v>
      </c>
      <c r="I5" s="68" t="s">
        <v>370</v>
      </c>
      <c r="J5" s="68" t="s">
        <v>398</v>
      </c>
      <c r="K5" s="1" t="s">
        <v>1</v>
      </c>
      <c r="L5" s="459" t="s">
        <v>409</v>
      </c>
      <c r="M5" s="471"/>
    </row>
    <row r="6" spans="1:13" ht="18" customHeight="1">
      <c r="A6" s="4" t="s">
        <v>195</v>
      </c>
      <c r="B6" s="38"/>
      <c r="C6" s="307">
        <v>32553</v>
      </c>
      <c r="D6" s="307">
        <v>41991</v>
      </c>
      <c r="E6" s="307">
        <v>6955</v>
      </c>
      <c r="F6" s="307">
        <v>9809</v>
      </c>
      <c r="G6" s="307">
        <f>E6+F6</f>
        <v>16764</v>
      </c>
      <c r="H6" s="307">
        <v>11647</v>
      </c>
      <c r="I6" s="307">
        <v>13580</v>
      </c>
      <c r="J6" s="307">
        <v>10710</v>
      </c>
      <c r="K6" s="307">
        <v>10901</v>
      </c>
      <c r="L6" s="307">
        <f>J6+K6</f>
        <v>21611</v>
      </c>
      <c r="M6" s="471"/>
    </row>
    <row r="7" spans="1:13" ht="27.75" customHeight="1">
      <c r="A7" s="3"/>
      <c r="B7" s="160" t="s">
        <v>226</v>
      </c>
      <c r="C7" s="304">
        <v>1096</v>
      </c>
      <c r="D7" s="304">
        <v>1473</v>
      </c>
      <c r="E7" s="304">
        <v>191</v>
      </c>
      <c r="F7" s="304">
        <v>337</v>
      </c>
      <c r="G7" s="304">
        <f aca="true" t="shared" si="0" ref="G7:G26">E7+F7</f>
        <v>528</v>
      </c>
      <c r="H7" s="304">
        <v>623</v>
      </c>
      <c r="I7" s="304">
        <v>322</v>
      </c>
      <c r="J7" s="304">
        <v>194</v>
      </c>
      <c r="K7" s="304">
        <v>273</v>
      </c>
      <c r="L7" s="304">
        <f aca="true" t="shared" si="1" ref="L7:L26">J7+K7</f>
        <v>467</v>
      </c>
      <c r="M7" s="471"/>
    </row>
    <row r="8" spans="1:13" ht="27.75" customHeight="1">
      <c r="A8" s="3"/>
      <c r="B8" s="160" t="s">
        <v>227</v>
      </c>
      <c r="C8" s="304">
        <v>2830</v>
      </c>
      <c r="D8" s="304">
        <v>2828</v>
      </c>
      <c r="E8" s="304">
        <v>689</v>
      </c>
      <c r="F8" s="304">
        <v>706</v>
      </c>
      <c r="G8" s="304">
        <f t="shared" si="0"/>
        <v>1395</v>
      </c>
      <c r="H8" s="304">
        <v>684</v>
      </c>
      <c r="I8" s="304">
        <v>749</v>
      </c>
      <c r="J8" s="304">
        <v>532</v>
      </c>
      <c r="K8" s="304">
        <v>725</v>
      </c>
      <c r="L8" s="304">
        <f t="shared" si="1"/>
        <v>1257</v>
      </c>
      <c r="M8" s="471"/>
    </row>
    <row r="9" spans="1:13" ht="27.75" customHeight="1">
      <c r="A9" s="3"/>
      <c r="B9" s="161" t="s">
        <v>228</v>
      </c>
      <c r="C9" s="304">
        <v>4416</v>
      </c>
      <c r="D9" s="304">
        <v>4474</v>
      </c>
      <c r="E9" s="304">
        <v>867</v>
      </c>
      <c r="F9" s="304">
        <v>998</v>
      </c>
      <c r="G9" s="304">
        <f t="shared" si="0"/>
        <v>1865</v>
      </c>
      <c r="H9" s="304">
        <v>1183</v>
      </c>
      <c r="I9" s="304">
        <v>1426</v>
      </c>
      <c r="J9" s="304">
        <v>971</v>
      </c>
      <c r="K9" s="304">
        <v>948</v>
      </c>
      <c r="L9" s="304">
        <f t="shared" si="1"/>
        <v>1919</v>
      </c>
      <c r="M9" s="471"/>
    </row>
    <row r="10" spans="1:13" ht="27.75" customHeight="1">
      <c r="A10" s="3"/>
      <c r="B10" s="162" t="s">
        <v>229</v>
      </c>
      <c r="C10" s="304">
        <v>3209</v>
      </c>
      <c r="D10" s="304">
        <v>3137</v>
      </c>
      <c r="E10" s="304">
        <v>726</v>
      </c>
      <c r="F10" s="304">
        <v>693</v>
      </c>
      <c r="G10" s="304">
        <f t="shared" si="0"/>
        <v>1419</v>
      </c>
      <c r="H10" s="304">
        <v>729</v>
      </c>
      <c r="I10" s="304">
        <v>989</v>
      </c>
      <c r="J10" s="304">
        <v>698</v>
      </c>
      <c r="K10" s="304">
        <v>861</v>
      </c>
      <c r="L10" s="304">
        <f t="shared" si="1"/>
        <v>1559</v>
      </c>
      <c r="M10" s="471"/>
    </row>
    <row r="11" spans="1:13" ht="31.5" customHeight="1">
      <c r="A11" s="3"/>
      <c r="B11" s="161" t="s">
        <v>230</v>
      </c>
      <c r="C11" s="304">
        <v>5879</v>
      </c>
      <c r="D11" s="304">
        <v>13368</v>
      </c>
      <c r="E11" s="304">
        <v>1266</v>
      </c>
      <c r="F11" s="304">
        <v>3345</v>
      </c>
      <c r="G11" s="304">
        <f t="shared" si="0"/>
        <v>4611</v>
      </c>
      <c r="H11" s="304">
        <v>4579</v>
      </c>
      <c r="I11" s="304">
        <v>4178</v>
      </c>
      <c r="J11" s="304">
        <v>4889</v>
      </c>
      <c r="K11" s="304">
        <v>4312</v>
      </c>
      <c r="L11" s="304">
        <f t="shared" si="1"/>
        <v>9201</v>
      </c>
      <c r="M11" s="471"/>
    </row>
    <row r="12" spans="1:13" ht="36" customHeight="1">
      <c r="A12" s="3"/>
      <c r="B12" s="161" t="s">
        <v>231</v>
      </c>
      <c r="C12" s="304">
        <v>4724</v>
      </c>
      <c r="D12" s="304">
        <v>5210</v>
      </c>
      <c r="E12" s="304">
        <v>1264</v>
      </c>
      <c r="F12" s="304">
        <v>1267</v>
      </c>
      <c r="G12" s="304">
        <f t="shared" si="0"/>
        <v>2531</v>
      </c>
      <c r="H12" s="304">
        <v>1294</v>
      </c>
      <c r="I12" s="304">
        <v>1385</v>
      </c>
      <c r="J12" s="304">
        <v>1052</v>
      </c>
      <c r="K12" s="304">
        <v>1326</v>
      </c>
      <c r="L12" s="304">
        <f t="shared" si="1"/>
        <v>2378</v>
      </c>
      <c r="M12" s="471"/>
    </row>
    <row r="13" spans="1:15" ht="21" customHeight="1">
      <c r="A13" s="3"/>
      <c r="B13" s="36" t="s">
        <v>232</v>
      </c>
      <c r="C13" s="304">
        <v>7866</v>
      </c>
      <c r="D13" s="304">
        <v>8804</v>
      </c>
      <c r="E13" s="304">
        <v>1830</v>
      </c>
      <c r="F13" s="304">
        <v>2230</v>
      </c>
      <c r="G13" s="304">
        <f t="shared" si="0"/>
        <v>4060</v>
      </c>
      <c r="H13" s="304">
        <v>2368</v>
      </c>
      <c r="I13" s="304">
        <v>2376</v>
      </c>
      <c r="J13" s="304">
        <v>2146</v>
      </c>
      <c r="K13" s="304">
        <v>2317</v>
      </c>
      <c r="L13" s="304">
        <f t="shared" si="1"/>
        <v>4463</v>
      </c>
      <c r="M13" s="471"/>
      <c r="O13" s="467"/>
    </row>
    <row r="14" spans="1:13" s="61" customFormat="1" ht="21" customHeight="1">
      <c r="A14" s="64"/>
      <c r="B14" s="163" t="s">
        <v>233</v>
      </c>
      <c r="C14" s="304">
        <v>2339</v>
      </c>
      <c r="D14" s="304">
        <v>2551</v>
      </c>
      <c r="E14" s="304">
        <v>100</v>
      </c>
      <c r="F14" s="304">
        <v>182</v>
      </c>
      <c r="G14" s="304">
        <f t="shared" si="0"/>
        <v>282</v>
      </c>
      <c r="H14" s="304">
        <v>153</v>
      </c>
      <c r="I14" s="304">
        <v>2116</v>
      </c>
      <c r="J14" s="304">
        <v>194</v>
      </c>
      <c r="K14" s="304">
        <v>105</v>
      </c>
      <c r="L14" s="304">
        <f t="shared" si="1"/>
        <v>299</v>
      </c>
      <c r="M14" s="471"/>
    </row>
    <row r="15" spans="1:13" ht="21" customHeight="1">
      <c r="A15" s="3"/>
      <c r="B15" s="164" t="s">
        <v>20</v>
      </c>
      <c r="C15" s="304">
        <v>194</v>
      </c>
      <c r="D15" s="304">
        <v>146</v>
      </c>
      <c r="E15" s="304">
        <v>22</v>
      </c>
      <c r="F15" s="304">
        <v>51</v>
      </c>
      <c r="G15" s="304">
        <f t="shared" si="0"/>
        <v>73</v>
      </c>
      <c r="H15" s="304">
        <v>34</v>
      </c>
      <c r="I15" s="304">
        <v>39</v>
      </c>
      <c r="J15" s="304">
        <f>J6-SUM(J7:J14)</f>
        <v>34</v>
      </c>
      <c r="K15" s="304">
        <f>K6-SUM(K7:K14)</f>
        <v>34</v>
      </c>
      <c r="L15" s="304">
        <f t="shared" si="1"/>
        <v>68</v>
      </c>
      <c r="M15" s="471"/>
    </row>
    <row r="16" spans="1:13" ht="18" customHeight="1">
      <c r="A16" s="4" t="s">
        <v>34</v>
      </c>
      <c r="B16" s="38"/>
      <c r="C16" s="307">
        <v>14452</v>
      </c>
      <c r="D16" s="307">
        <v>14768</v>
      </c>
      <c r="E16" s="307">
        <v>2639</v>
      </c>
      <c r="F16" s="307">
        <v>3741</v>
      </c>
      <c r="G16" s="307">
        <f t="shared" si="0"/>
        <v>6380</v>
      </c>
      <c r="H16" s="307">
        <v>3521</v>
      </c>
      <c r="I16" s="307">
        <v>4867</v>
      </c>
      <c r="J16" s="307">
        <v>2836</v>
      </c>
      <c r="K16" s="307">
        <v>3517</v>
      </c>
      <c r="L16" s="307">
        <f t="shared" si="1"/>
        <v>6353</v>
      </c>
      <c r="M16" s="471"/>
    </row>
    <row r="17" spans="1:13" ht="24.75" customHeight="1">
      <c r="A17" s="35"/>
      <c r="B17" s="161" t="s">
        <v>234</v>
      </c>
      <c r="C17" s="304">
        <v>732</v>
      </c>
      <c r="D17" s="304">
        <v>747</v>
      </c>
      <c r="E17" s="304">
        <v>106</v>
      </c>
      <c r="F17" s="304">
        <v>179</v>
      </c>
      <c r="G17" s="304">
        <f t="shared" si="0"/>
        <v>285</v>
      </c>
      <c r="H17" s="304">
        <v>214</v>
      </c>
      <c r="I17" s="304">
        <v>248</v>
      </c>
      <c r="J17" s="304">
        <v>145</v>
      </c>
      <c r="K17" s="304">
        <v>167</v>
      </c>
      <c r="L17" s="304">
        <f t="shared" si="1"/>
        <v>312</v>
      </c>
      <c r="M17" s="471"/>
    </row>
    <row r="18" spans="1:13" ht="18" customHeight="1">
      <c r="A18" s="35"/>
      <c r="B18" s="36" t="s">
        <v>235</v>
      </c>
      <c r="C18" s="304">
        <v>2635</v>
      </c>
      <c r="D18" s="304">
        <v>2888</v>
      </c>
      <c r="E18" s="304">
        <v>480</v>
      </c>
      <c r="F18" s="304">
        <v>807</v>
      </c>
      <c r="G18" s="304">
        <f t="shared" si="0"/>
        <v>1287</v>
      </c>
      <c r="H18" s="304">
        <v>605</v>
      </c>
      <c r="I18" s="304">
        <v>996</v>
      </c>
      <c r="J18" s="304">
        <v>587</v>
      </c>
      <c r="K18" s="304">
        <v>683</v>
      </c>
      <c r="L18" s="304">
        <f t="shared" si="1"/>
        <v>1270</v>
      </c>
      <c r="M18" s="471"/>
    </row>
    <row r="19" spans="1:13" ht="19.5" customHeight="1">
      <c r="A19" s="35"/>
      <c r="B19" s="36" t="s">
        <v>236</v>
      </c>
      <c r="C19" s="304">
        <v>1044</v>
      </c>
      <c r="D19" s="304">
        <v>1210</v>
      </c>
      <c r="E19" s="304">
        <v>163</v>
      </c>
      <c r="F19" s="304">
        <v>319</v>
      </c>
      <c r="G19" s="304">
        <f t="shared" si="0"/>
        <v>482</v>
      </c>
      <c r="H19" s="304">
        <v>271</v>
      </c>
      <c r="I19" s="304">
        <v>457</v>
      </c>
      <c r="J19" s="304">
        <v>214</v>
      </c>
      <c r="K19" s="304">
        <v>368</v>
      </c>
      <c r="L19" s="304">
        <f t="shared" si="1"/>
        <v>582</v>
      </c>
      <c r="M19" s="471"/>
    </row>
    <row r="20" spans="1:13" ht="31.5" customHeight="1">
      <c r="A20" s="35"/>
      <c r="B20" s="161" t="s">
        <v>237</v>
      </c>
      <c r="C20" s="304">
        <v>1121</v>
      </c>
      <c r="D20" s="304">
        <v>1442</v>
      </c>
      <c r="E20" s="304">
        <v>271</v>
      </c>
      <c r="F20" s="304">
        <v>300</v>
      </c>
      <c r="G20" s="304">
        <f t="shared" si="0"/>
        <v>571</v>
      </c>
      <c r="H20" s="304">
        <v>395</v>
      </c>
      <c r="I20" s="304">
        <v>476</v>
      </c>
      <c r="J20" s="304">
        <v>283</v>
      </c>
      <c r="K20" s="304">
        <v>327</v>
      </c>
      <c r="L20" s="304">
        <f t="shared" si="1"/>
        <v>610</v>
      </c>
      <c r="M20" s="471"/>
    </row>
    <row r="21" spans="1:15" s="61" customFormat="1" ht="23.25" customHeight="1">
      <c r="A21" s="65"/>
      <c r="B21" s="63" t="s">
        <v>238</v>
      </c>
      <c r="C21" s="304">
        <v>1052</v>
      </c>
      <c r="D21" s="304">
        <v>964</v>
      </c>
      <c r="E21" s="304">
        <v>190</v>
      </c>
      <c r="F21" s="304">
        <v>196</v>
      </c>
      <c r="G21" s="304">
        <f t="shared" si="0"/>
        <v>386</v>
      </c>
      <c r="H21" s="304">
        <v>215</v>
      </c>
      <c r="I21" s="304">
        <v>363</v>
      </c>
      <c r="J21" s="304">
        <v>189</v>
      </c>
      <c r="K21" s="304">
        <v>237</v>
      </c>
      <c r="L21" s="304">
        <f t="shared" si="1"/>
        <v>426</v>
      </c>
      <c r="M21" s="471"/>
      <c r="O21" s="466"/>
    </row>
    <row r="22" spans="1:13" s="61" customFormat="1" ht="23.25" customHeight="1">
      <c r="A22" s="65"/>
      <c r="B22" s="63" t="s">
        <v>239</v>
      </c>
      <c r="C22" s="304">
        <v>753</v>
      </c>
      <c r="D22" s="304">
        <v>768</v>
      </c>
      <c r="E22" s="304">
        <v>161</v>
      </c>
      <c r="F22" s="304">
        <v>188</v>
      </c>
      <c r="G22" s="304">
        <f t="shared" si="0"/>
        <v>349</v>
      </c>
      <c r="H22" s="304">
        <v>202</v>
      </c>
      <c r="I22" s="304">
        <v>217</v>
      </c>
      <c r="J22" s="304">
        <v>162</v>
      </c>
      <c r="K22" s="304">
        <v>178</v>
      </c>
      <c r="L22" s="304">
        <f t="shared" si="1"/>
        <v>340</v>
      </c>
      <c r="M22" s="471"/>
    </row>
    <row r="23" spans="1:13" s="61" customFormat="1" ht="23.25" customHeight="1">
      <c r="A23" s="65"/>
      <c r="B23" s="63" t="s">
        <v>240</v>
      </c>
      <c r="C23" s="304">
        <v>1453</v>
      </c>
      <c r="D23" s="304">
        <v>1552</v>
      </c>
      <c r="E23" s="304">
        <v>282</v>
      </c>
      <c r="F23" s="304">
        <v>418</v>
      </c>
      <c r="G23" s="304">
        <f t="shared" si="0"/>
        <v>700</v>
      </c>
      <c r="H23" s="304">
        <v>366</v>
      </c>
      <c r="I23" s="304">
        <v>486</v>
      </c>
      <c r="J23" s="304">
        <v>292</v>
      </c>
      <c r="K23" s="304">
        <v>455</v>
      </c>
      <c r="L23" s="304">
        <f t="shared" si="1"/>
        <v>747</v>
      </c>
      <c r="M23" s="471"/>
    </row>
    <row r="24" spans="1:13" s="61" customFormat="1" ht="23.25" customHeight="1">
      <c r="A24" s="65"/>
      <c r="B24" s="63" t="s">
        <v>241</v>
      </c>
      <c r="C24" s="304">
        <v>1313</v>
      </c>
      <c r="D24" s="304">
        <v>918</v>
      </c>
      <c r="E24" s="304">
        <v>237</v>
      </c>
      <c r="F24" s="304">
        <v>194</v>
      </c>
      <c r="G24" s="304">
        <f t="shared" si="0"/>
        <v>431</v>
      </c>
      <c r="H24" s="304">
        <v>209</v>
      </c>
      <c r="I24" s="304">
        <v>278</v>
      </c>
      <c r="J24" s="304">
        <v>166</v>
      </c>
      <c r="K24" s="304">
        <v>163</v>
      </c>
      <c r="L24" s="304">
        <f t="shared" si="1"/>
        <v>329</v>
      </c>
      <c r="M24" s="471"/>
    </row>
    <row r="25" spans="1:13" ht="23.25" customHeight="1">
      <c r="A25" s="35"/>
      <c r="B25" s="164" t="s">
        <v>20</v>
      </c>
      <c r="C25" s="304">
        <v>4349</v>
      </c>
      <c r="D25" s="304">
        <v>4279</v>
      </c>
      <c r="E25" s="304">
        <v>749</v>
      </c>
      <c r="F25" s="304">
        <v>1140</v>
      </c>
      <c r="G25" s="304">
        <f t="shared" si="0"/>
        <v>1889</v>
      </c>
      <c r="H25" s="304">
        <v>1044</v>
      </c>
      <c r="I25" s="304">
        <v>1346</v>
      </c>
      <c r="J25" s="304">
        <f>J16-SUM(J17:J24)</f>
        <v>798</v>
      </c>
      <c r="K25" s="304">
        <f>K16-SUM(K17:K24)</f>
        <v>939</v>
      </c>
      <c r="L25" s="304">
        <f t="shared" si="1"/>
        <v>1737</v>
      </c>
      <c r="M25" s="471"/>
    </row>
    <row r="26" spans="1:13" ht="18" customHeight="1">
      <c r="A26" s="165" t="s">
        <v>194</v>
      </c>
      <c r="B26" s="166"/>
      <c r="C26" s="308">
        <v>607</v>
      </c>
      <c r="D26" s="308">
        <v>723</v>
      </c>
      <c r="E26" s="308">
        <v>155</v>
      </c>
      <c r="F26" s="308">
        <v>225</v>
      </c>
      <c r="G26" s="308">
        <f t="shared" si="0"/>
        <v>380</v>
      </c>
      <c r="H26" s="308">
        <v>189</v>
      </c>
      <c r="I26" s="308">
        <v>154</v>
      </c>
      <c r="J26" s="308">
        <v>195</v>
      </c>
      <c r="K26" s="308">
        <v>234</v>
      </c>
      <c r="L26" s="308">
        <f t="shared" si="1"/>
        <v>429</v>
      </c>
      <c r="M26" s="471"/>
    </row>
    <row r="27" spans="1:13" ht="5.25" customHeight="1">
      <c r="A27" s="7"/>
      <c r="B27" s="7"/>
      <c r="M27" s="471"/>
    </row>
    <row r="28" spans="1:13" ht="15.75">
      <c r="A28" s="7"/>
      <c r="B28" s="7" t="s">
        <v>406</v>
      </c>
      <c r="M28" s="471"/>
    </row>
    <row r="29" spans="2:13" ht="15.75">
      <c r="B29" s="77"/>
      <c r="M29" s="178"/>
    </row>
    <row r="30" ht="12.75">
      <c r="M30" s="177"/>
    </row>
    <row r="31" ht="12.75">
      <c r="M31" s="177"/>
    </row>
    <row r="32" ht="12.75">
      <c r="M32" s="177"/>
    </row>
  </sheetData>
  <sheetProtection/>
  <mergeCells count="6">
    <mergeCell ref="M1:M28"/>
    <mergeCell ref="A4:B5"/>
    <mergeCell ref="C4:C5"/>
    <mergeCell ref="D4:D5"/>
    <mergeCell ref="E4:I4"/>
    <mergeCell ref="J4:L4"/>
  </mergeCells>
  <printOptions horizontalCentered="1"/>
  <pageMargins left="0.25" right="0" top="0.511811023622047" bottom="0.236220472440945" header="0" footer="0"/>
  <pageSetup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8.28125" style="2" customWidth="1"/>
    <col min="2" max="3" width="10.28125" style="61" customWidth="1"/>
    <col min="4" max="11" width="10.28125" style="2" customWidth="1"/>
    <col min="12" max="12" width="4.7109375" style="194" customWidth="1"/>
    <col min="13" max="16384" width="9.140625" style="2" customWidth="1"/>
  </cols>
  <sheetData>
    <row r="1" spans="1:12" ht="18.75" customHeight="1">
      <c r="A1" s="43" t="s">
        <v>424</v>
      </c>
      <c r="L1" s="471" t="s">
        <v>157</v>
      </c>
    </row>
    <row r="2" spans="1:12" ht="6" customHeight="1">
      <c r="A2" s="43"/>
      <c r="L2" s="471"/>
    </row>
    <row r="3" spans="1:12" ht="14.25" customHeight="1">
      <c r="A3" s="494" t="s">
        <v>65</v>
      </c>
      <c r="B3" s="472" t="s">
        <v>384</v>
      </c>
      <c r="C3" s="472" t="s">
        <v>376</v>
      </c>
      <c r="D3" s="474" t="s">
        <v>376</v>
      </c>
      <c r="E3" s="475"/>
      <c r="F3" s="475"/>
      <c r="G3" s="475"/>
      <c r="H3" s="476"/>
      <c r="I3" s="474" t="s">
        <v>392</v>
      </c>
      <c r="J3" s="475"/>
      <c r="K3" s="476"/>
      <c r="L3" s="471"/>
    </row>
    <row r="4" spans="1:12" ht="14.25" customHeight="1">
      <c r="A4" s="496"/>
      <c r="B4" s="473"/>
      <c r="C4" s="473"/>
      <c r="D4" s="1" t="s">
        <v>0</v>
      </c>
      <c r="E4" s="1" t="s">
        <v>1</v>
      </c>
      <c r="F4" s="459" t="s">
        <v>409</v>
      </c>
      <c r="G4" s="1" t="s">
        <v>2</v>
      </c>
      <c r="H4" s="34" t="s">
        <v>369</v>
      </c>
      <c r="I4" s="34" t="s">
        <v>397</v>
      </c>
      <c r="J4" s="1" t="s">
        <v>1</v>
      </c>
      <c r="K4" s="459" t="s">
        <v>409</v>
      </c>
      <c r="L4" s="471"/>
    </row>
    <row r="5" spans="1:12" ht="14.25" customHeight="1">
      <c r="A5" s="44" t="s">
        <v>307</v>
      </c>
      <c r="B5" s="95"/>
      <c r="C5" s="95"/>
      <c r="D5" s="176"/>
      <c r="E5" s="176"/>
      <c r="F5" s="176"/>
      <c r="G5" s="176"/>
      <c r="H5" s="176"/>
      <c r="I5" s="176"/>
      <c r="J5" s="176"/>
      <c r="K5" s="176"/>
      <c r="L5" s="471"/>
    </row>
    <row r="6" spans="1:12" ht="13.5" customHeight="1">
      <c r="A6" s="35" t="s">
        <v>308</v>
      </c>
      <c r="B6" s="305">
        <v>60</v>
      </c>
      <c r="C6" s="305">
        <v>57</v>
      </c>
      <c r="D6" s="309">
        <v>12</v>
      </c>
      <c r="E6" s="309">
        <v>13</v>
      </c>
      <c r="F6" s="309">
        <f>D6+E6</f>
        <v>25</v>
      </c>
      <c r="G6" s="309">
        <v>13</v>
      </c>
      <c r="H6" s="309">
        <v>19</v>
      </c>
      <c r="I6" s="309">
        <v>13</v>
      </c>
      <c r="J6" s="309">
        <v>15</v>
      </c>
      <c r="K6" s="309">
        <f>I6+J6</f>
        <v>28</v>
      </c>
      <c r="L6" s="471"/>
    </row>
    <row r="7" spans="1:12" ht="13.5" customHeight="1">
      <c r="A7" s="35" t="s">
        <v>32</v>
      </c>
      <c r="B7" s="305">
        <v>1780</v>
      </c>
      <c r="C7" s="305">
        <v>1889</v>
      </c>
      <c r="D7" s="309">
        <v>387</v>
      </c>
      <c r="E7" s="309">
        <v>424</v>
      </c>
      <c r="F7" s="309">
        <f aca="true" t="shared" si="0" ref="F7:F41">D7+E7</f>
        <v>811</v>
      </c>
      <c r="G7" s="309">
        <v>457</v>
      </c>
      <c r="H7" s="309">
        <v>621</v>
      </c>
      <c r="I7" s="309">
        <v>394</v>
      </c>
      <c r="J7" s="309">
        <v>480</v>
      </c>
      <c r="K7" s="309">
        <f aca="true" t="shared" si="1" ref="K7:K41">I7+J7</f>
        <v>874</v>
      </c>
      <c r="L7" s="471"/>
    </row>
    <row r="8" spans="1:12" ht="13.5" customHeight="1">
      <c r="A8" s="12" t="s">
        <v>170</v>
      </c>
      <c r="B8" s="193"/>
      <c r="C8" s="193"/>
      <c r="D8" s="198"/>
      <c r="E8" s="207"/>
      <c r="F8" s="309"/>
      <c r="G8" s="198"/>
      <c r="H8" s="198"/>
      <c r="I8" s="198"/>
      <c r="J8" s="198"/>
      <c r="K8" s="309"/>
      <c r="L8" s="471"/>
    </row>
    <row r="9" spans="1:12" ht="13.5" customHeight="1">
      <c r="A9" s="35" t="s">
        <v>61</v>
      </c>
      <c r="B9" s="305">
        <v>163</v>
      </c>
      <c r="C9" s="305">
        <v>143</v>
      </c>
      <c r="D9" s="309">
        <v>39</v>
      </c>
      <c r="E9" s="309">
        <v>19</v>
      </c>
      <c r="F9" s="309">
        <f t="shared" si="0"/>
        <v>58</v>
      </c>
      <c r="G9" s="309">
        <v>64</v>
      </c>
      <c r="H9" s="309">
        <v>21</v>
      </c>
      <c r="I9" s="309">
        <v>45</v>
      </c>
      <c r="J9" s="309">
        <v>21</v>
      </c>
      <c r="K9" s="309">
        <f t="shared" si="1"/>
        <v>66</v>
      </c>
      <c r="L9" s="471"/>
    </row>
    <row r="10" spans="1:12" ht="13.5" customHeight="1">
      <c r="A10" s="35" t="s">
        <v>32</v>
      </c>
      <c r="B10" s="305">
        <v>1979</v>
      </c>
      <c r="C10" s="305">
        <v>1483</v>
      </c>
      <c r="D10" s="309">
        <v>405</v>
      </c>
      <c r="E10" s="309">
        <v>193</v>
      </c>
      <c r="F10" s="309">
        <f t="shared" si="0"/>
        <v>598</v>
      </c>
      <c r="G10" s="309">
        <v>676</v>
      </c>
      <c r="H10" s="309">
        <v>209</v>
      </c>
      <c r="I10" s="309">
        <v>456</v>
      </c>
      <c r="J10" s="309">
        <v>220</v>
      </c>
      <c r="K10" s="309">
        <f t="shared" si="1"/>
        <v>676</v>
      </c>
      <c r="L10" s="471"/>
    </row>
    <row r="11" spans="1:12" ht="13.5" customHeight="1">
      <c r="A11" s="12" t="s">
        <v>309</v>
      </c>
      <c r="B11" s="305"/>
      <c r="C11" s="305"/>
      <c r="D11" s="198"/>
      <c r="E11" s="207"/>
      <c r="F11" s="309"/>
      <c r="G11" s="198"/>
      <c r="H11" s="198"/>
      <c r="I11" s="198"/>
      <c r="J11" s="198"/>
      <c r="K11" s="309"/>
      <c r="L11" s="471"/>
    </row>
    <row r="12" spans="1:12" ht="13.5" customHeight="1">
      <c r="A12" s="35" t="s">
        <v>61</v>
      </c>
      <c r="B12" s="305">
        <v>169</v>
      </c>
      <c r="C12" s="305">
        <v>183</v>
      </c>
      <c r="D12" s="309">
        <v>35</v>
      </c>
      <c r="E12" s="309">
        <v>39</v>
      </c>
      <c r="F12" s="309">
        <f t="shared" si="0"/>
        <v>74</v>
      </c>
      <c r="G12" s="309">
        <v>56</v>
      </c>
      <c r="H12" s="309">
        <v>53</v>
      </c>
      <c r="I12" s="309">
        <v>42</v>
      </c>
      <c r="J12" s="309">
        <v>40</v>
      </c>
      <c r="K12" s="309">
        <f t="shared" si="1"/>
        <v>82</v>
      </c>
      <c r="L12" s="471"/>
    </row>
    <row r="13" spans="1:12" ht="13.5" customHeight="1">
      <c r="A13" s="35" t="s">
        <v>32</v>
      </c>
      <c r="B13" s="305">
        <v>11880</v>
      </c>
      <c r="C13" s="305">
        <v>10344</v>
      </c>
      <c r="D13" s="309">
        <v>1870</v>
      </c>
      <c r="E13" s="309">
        <v>2332</v>
      </c>
      <c r="F13" s="309">
        <f t="shared" si="0"/>
        <v>4202</v>
      </c>
      <c r="G13" s="309">
        <v>3373</v>
      </c>
      <c r="H13" s="309">
        <v>2769</v>
      </c>
      <c r="I13" s="309">
        <v>2009</v>
      </c>
      <c r="J13" s="309">
        <v>2203</v>
      </c>
      <c r="K13" s="309">
        <f t="shared" si="1"/>
        <v>4212</v>
      </c>
      <c r="L13" s="471"/>
    </row>
    <row r="14" spans="1:12" ht="13.5" customHeight="1">
      <c r="A14" s="12" t="s">
        <v>171</v>
      </c>
      <c r="B14" s="305"/>
      <c r="C14" s="305"/>
      <c r="D14" s="198"/>
      <c r="E14" s="207"/>
      <c r="F14" s="309"/>
      <c r="G14" s="198"/>
      <c r="H14" s="198"/>
      <c r="I14" s="198"/>
      <c r="J14" s="198"/>
      <c r="K14" s="309"/>
      <c r="L14" s="471"/>
    </row>
    <row r="15" spans="1:12" ht="13.5" customHeight="1">
      <c r="A15" s="35" t="s">
        <v>61</v>
      </c>
      <c r="B15" s="305">
        <v>22</v>
      </c>
      <c r="C15" s="305">
        <v>26</v>
      </c>
      <c r="D15" s="309">
        <v>6</v>
      </c>
      <c r="E15" s="309">
        <v>7</v>
      </c>
      <c r="F15" s="309">
        <f t="shared" si="0"/>
        <v>13</v>
      </c>
      <c r="G15" s="309">
        <v>6</v>
      </c>
      <c r="H15" s="309">
        <v>7</v>
      </c>
      <c r="I15" s="309">
        <v>5</v>
      </c>
      <c r="J15" s="309">
        <v>5</v>
      </c>
      <c r="K15" s="309">
        <f t="shared" si="1"/>
        <v>10</v>
      </c>
      <c r="L15" s="471"/>
    </row>
    <row r="16" spans="1:12" ht="13.5" customHeight="1">
      <c r="A16" s="35" t="s">
        <v>32</v>
      </c>
      <c r="B16" s="305">
        <v>3362</v>
      </c>
      <c r="C16" s="305">
        <v>3902</v>
      </c>
      <c r="D16" s="309">
        <v>873</v>
      </c>
      <c r="E16" s="309">
        <v>1007</v>
      </c>
      <c r="F16" s="309">
        <f t="shared" si="0"/>
        <v>1880</v>
      </c>
      <c r="G16" s="309">
        <v>952</v>
      </c>
      <c r="H16" s="309">
        <v>1070</v>
      </c>
      <c r="I16" s="309">
        <v>779</v>
      </c>
      <c r="J16" s="309">
        <v>817</v>
      </c>
      <c r="K16" s="309">
        <f t="shared" si="1"/>
        <v>1596</v>
      </c>
      <c r="L16" s="471"/>
    </row>
    <row r="17" spans="1:12" ht="13.5" customHeight="1">
      <c r="A17" s="12" t="s">
        <v>191</v>
      </c>
      <c r="B17" s="305"/>
      <c r="C17" s="305"/>
      <c r="D17" s="198"/>
      <c r="E17" s="207"/>
      <c r="F17" s="309"/>
      <c r="G17" s="198"/>
      <c r="H17" s="198"/>
      <c r="I17" s="198"/>
      <c r="J17" s="198"/>
      <c r="K17" s="309"/>
      <c r="L17" s="471"/>
    </row>
    <row r="18" spans="1:12" ht="13.5" customHeight="1">
      <c r="A18" s="35" t="s">
        <v>61</v>
      </c>
      <c r="B18" s="305">
        <v>17</v>
      </c>
      <c r="C18" s="305">
        <v>16</v>
      </c>
      <c r="D18" s="309">
        <v>4</v>
      </c>
      <c r="E18" s="309">
        <v>4</v>
      </c>
      <c r="F18" s="309">
        <f t="shared" si="0"/>
        <v>8</v>
      </c>
      <c r="G18" s="309">
        <v>4</v>
      </c>
      <c r="H18" s="309">
        <v>4</v>
      </c>
      <c r="I18" s="309">
        <v>3</v>
      </c>
      <c r="J18" s="309">
        <v>4</v>
      </c>
      <c r="K18" s="309">
        <f t="shared" si="1"/>
        <v>7</v>
      </c>
      <c r="L18" s="471"/>
    </row>
    <row r="19" spans="1:12" ht="13.5" customHeight="1">
      <c r="A19" s="35" t="s">
        <v>32</v>
      </c>
      <c r="B19" s="305">
        <v>2136</v>
      </c>
      <c r="C19" s="305">
        <v>2276</v>
      </c>
      <c r="D19" s="309">
        <v>466</v>
      </c>
      <c r="E19" s="309">
        <v>537</v>
      </c>
      <c r="F19" s="309">
        <f t="shared" si="0"/>
        <v>1003</v>
      </c>
      <c r="G19" s="309">
        <v>571</v>
      </c>
      <c r="H19" s="309">
        <v>702</v>
      </c>
      <c r="I19" s="309">
        <v>502</v>
      </c>
      <c r="J19" s="309">
        <v>631</v>
      </c>
      <c r="K19" s="309">
        <f t="shared" si="1"/>
        <v>1133</v>
      </c>
      <c r="L19" s="471"/>
    </row>
    <row r="20" spans="1:12" ht="13.5" customHeight="1">
      <c r="A20" s="12" t="s">
        <v>172</v>
      </c>
      <c r="B20" s="305"/>
      <c r="C20" s="305"/>
      <c r="D20" s="198"/>
      <c r="E20" s="207"/>
      <c r="F20" s="309"/>
      <c r="G20" s="198"/>
      <c r="H20" s="198"/>
      <c r="I20" s="198"/>
      <c r="J20" s="198"/>
      <c r="K20" s="309"/>
      <c r="L20" s="471"/>
    </row>
    <row r="21" spans="1:12" ht="13.5" customHeight="1">
      <c r="A21" s="35" t="s">
        <v>61</v>
      </c>
      <c r="B21" s="305">
        <v>35</v>
      </c>
      <c r="C21" s="305">
        <v>45</v>
      </c>
      <c r="D21" s="309">
        <v>9</v>
      </c>
      <c r="E21" s="309">
        <v>12</v>
      </c>
      <c r="F21" s="309">
        <f t="shared" si="0"/>
        <v>21</v>
      </c>
      <c r="G21" s="309">
        <v>11</v>
      </c>
      <c r="H21" s="309">
        <v>13</v>
      </c>
      <c r="I21" s="309">
        <v>9</v>
      </c>
      <c r="J21" s="309">
        <v>5</v>
      </c>
      <c r="K21" s="309">
        <f t="shared" si="1"/>
        <v>14</v>
      </c>
      <c r="L21" s="471"/>
    </row>
    <row r="22" spans="1:12" ht="13.5" customHeight="1">
      <c r="A22" s="35" t="s">
        <v>32</v>
      </c>
      <c r="B22" s="305">
        <v>1331</v>
      </c>
      <c r="C22" s="305">
        <v>1501</v>
      </c>
      <c r="D22" s="309">
        <v>318</v>
      </c>
      <c r="E22" s="309">
        <v>400</v>
      </c>
      <c r="F22" s="309">
        <f t="shared" si="0"/>
        <v>718</v>
      </c>
      <c r="G22" s="309">
        <v>374</v>
      </c>
      <c r="H22" s="309">
        <v>409</v>
      </c>
      <c r="I22" s="309">
        <v>304</v>
      </c>
      <c r="J22" s="309">
        <v>206</v>
      </c>
      <c r="K22" s="309">
        <f t="shared" si="1"/>
        <v>510</v>
      </c>
      <c r="L22" s="471"/>
    </row>
    <row r="23" spans="1:12" ht="13.5" customHeight="1">
      <c r="A23" s="12" t="s">
        <v>310</v>
      </c>
      <c r="B23" s="305"/>
      <c r="C23" s="305"/>
      <c r="D23" s="198"/>
      <c r="E23" s="207"/>
      <c r="F23" s="309"/>
      <c r="G23" s="198"/>
      <c r="H23" s="198"/>
      <c r="I23" s="198"/>
      <c r="J23" s="198"/>
      <c r="K23" s="309"/>
      <c r="L23" s="471"/>
    </row>
    <row r="24" spans="1:12" ht="13.5" customHeight="1">
      <c r="A24" s="35" t="s">
        <v>161</v>
      </c>
      <c r="B24" s="305" t="s">
        <v>334</v>
      </c>
      <c r="C24" s="305" t="s">
        <v>334</v>
      </c>
      <c r="D24" s="309" t="s">
        <v>334</v>
      </c>
      <c r="E24" s="309" t="s">
        <v>334</v>
      </c>
      <c r="F24" s="309" t="s">
        <v>334</v>
      </c>
      <c r="G24" s="309" t="s">
        <v>334</v>
      </c>
      <c r="H24" s="309" t="s">
        <v>334</v>
      </c>
      <c r="I24" s="309" t="s">
        <v>334</v>
      </c>
      <c r="J24" s="309" t="s">
        <v>334</v>
      </c>
      <c r="K24" s="309" t="s">
        <v>334</v>
      </c>
      <c r="L24" s="471"/>
    </row>
    <row r="25" spans="1:12" ht="13.5" customHeight="1">
      <c r="A25" s="35" t="s">
        <v>32</v>
      </c>
      <c r="B25" s="305">
        <v>31263</v>
      </c>
      <c r="C25" s="305">
        <v>27305</v>
      </c>
      <c r="D25" s="309">
        <v>7022</v>
      </c>
      <c r="E25" s="309">
        <v>6844</v>
      </c>
      <c r="F25" s="309">
        <f t="shared" si="0"/>
        <v>13866</v>
      </c>
      <c r="G25" s="309">
        <v>7439</v>
      </c>
      <c r="H25" s="309">
        <v>6000</v>
      </c>
      <c r="I25" s="309">
        <v>4932</v>
      </c>
      <c r="J25" s="309">
        <v>5731</v>
      </c>
      <c r="K25" s="309">
        <f t="shared" si="1"/>
        <v>10663</v>
      </c>
      <c r="L25" s="471"/>
    </row>
    <row r="26" spans="1:12" ht="13.5" customHeight="1">
      <c r="A26" s="12" t="s">
        <v>311</v>
      </c>
      <c r="B26" s="305"/>
      <c r="C26" s="305"/>
      <c r="D26" s="198"/>
      <c r="E26" s="207"/>
      <c r="F26" s="309"/>
      <c r="G26" s="198"/>
      <c r="H26" s="198"/>
      <c r="I26" s="198"/>
      <c r="J26" s="198"/>
      <c r="K26" s="309"/>
      <c r="L26" s="471"/>
    </row>
    <row r="27" spans="1:12" ht="13.5" customHeight="1">
      <c r="A27" s="35" t="s">
        <v>61</v>
      </c>
      <c r="B27" s="305">
        <v>4</v>
      </c>
      <c r="C27" s="305">
        <v>6</v>
      </c>
      <c r="D27" s="309">
        <v>1</v>
      </c>
      <c r="E27" s="309">
        <v>2</v>
      </c>
      <c r="F27" s="309">
        <f t="shared" si="0"/>
        <v>3</v>
      </c>
      <c r="G27" s="309">
        <v>1</v>
      </c>
      <c r="H27" s="309">
        <v>2</v>
      </c>
      <c r="I27" s="309">
        <v>1</v>
      </c>
      <c r="J27" s="309">
        <v>2</v>
      </c>
      <c r="K27" s="309">
        <f t="shared" si="1"/>
        <v>3</v>
      </c>
      <c r="L27" s="471"/>
    </row>
    <row r="28" spans="1:12" ht="13.5" customHeight="1">
      <c r="A28" s="35" t="s">
        <v>32</v>
      </c>
      <c r="B28" s="305">
        <v>3178</v>
      </c>
      <c r="C28" s="305">
        <v>3573</v>
      </c>
      <c r="D28" s="309">
        <v>799</v>
      </c>
      <c r="E28" s="309">
        <v>879</v>
      </c>
      <c r="F28" s="309">
        <f t="shared" si="0"/>
        <v>1678</v>
      </c>
      <c r="G28" s="309">
        <v>986</v>
      </c>
      <c r="H28" s="309">
        <v>909</v>
      </c>
      <c r="I28" s="309">
        <v>971</v>
      </c>
      <c r="J28" s="309">
        <v>1100</v>
      </c>
      <c r="K28" s="309">
        <f t="shared" si="1"/>
        <v>2071</v>
      </c>
      <c r="L28" s="471"/>
    </row>
    <row r="29" spans="1:12" ht="13.5" customHeight="1">
      <c r="A29" s="12" t="s">
        <v>312</v>
      </c>
      <c r="B29" s="305"/>
      <c r="C29" s="305"/>
      <c r="D29" s="198"/>
      <c r="E29" s="207"/>
      <c r="F29" s="309"/>
      <c r="G29" s="198"/>
      <c r="H29" s="198"/>
      <c r="I29" s="198"/>
      <c r="J29" s="198"/>
      <c r="K29" s="309"/>
      <c r="L29" s="471"/>
    </row>
    <row r="30" spans="1:12" ht="13.5" customHeight="1">
      <c r="A30" s="35" t="s">
        <v>61</v>
      </c>
      <c r="B30" s="305">
        <v>8</v>
      </c>
      <c r="C30" s="305">
        <v>7</v>
      </c>
      <c r="D30" s="309">
        <v>2</v>
      </c>
      <c r="E30" s="309">
        <v>2</v>
      </c>
      <c r="F30" s="309">
        <f t="shared" si="0"/>
        <v>4</v>
      </c>
      <c r="G30" s="309">
        <v>2</v>
      </c>
      <c r="H30" s="309">
        <v>1</v>
      </c>
      <c r="I30" s="309">
        <v>2</v>
      </c>
      <c r="J30" s="309">
        <v>2</v>
      </c>
      <c r="K30" s="309">
        <f t="shared" si="1"/>
        <v>4</v>
      </c>
      <c r="L30" s="471"/>
    </row>
    <row r="31" spans="1:12" ht="13.5" customHeight="1">
      <c r="A31" s="35" t="s">
        <v>32</v>
      </c>
      <c r="B31" s="305">
        <v>2825</v>
      </c>
      <c r="C31" s="305">
        <v>2792</v>
      </c>
      <c r="D31" s="309">
        <v>619</v>
      </c>
      <c r="E31" s="309">
        <v>759</v>
      </c>
      <c r="F31" s="309">
        <f t="shared" si="0"/>
        <v>1378</v>
      </c>
      <c r="G31" s="309">
        <v>616</v>
      </c>
      <c r="H31" s="309">
        <v>798</v>
      </c>
      <c r="I31" s="309">
        <v>636</v>
      </c>
      <c r="J31" s="309">
        <v>928</v>
      </c>
      <c r="K31" s="309">
        <f t="shared" si="1"/>
        <v>1564</v>
      </c>
      <c r="L31" s="471"/>
    </row>
    <row r="32" spans="1:12" s="61" customFormat="1" ht="13.5" customHeight="1">
      <c r="A32" s="89" t="s">
        <v>315</v>
      </c>
      <c r="B32" s="305"/>
      <c r="C32" s="305"/>
      <c r="D32" s="208"/>
      <c r="E32" s="207"/>
      <c r="F32" s="309"/>
      <c r="G32" s="208"/>
      <c r="H32" s="208"/>
      <c r="I32" s="208"/>
      <c r="J32" s="208"/>
      <c r="K32" s="309"/>
      <c r="L32" s="471"/>
    </row>
    <row r="33" spans="1:12" s="61" customFormat="1" ht="13.5" customHeight="1">
      <c r="A33" s="65" t="s">
        <v>61</v>
      </c>
      <c r="B33" s="305">
        <v>711</v>
      </c>
      <c r="C33" s="305">
        <v>615</v>
      </c>
      <c r="D33" s="309">
        <v>121</v>
      </c>
      <c r="E33" s="309">
        <v>164</v>
      </c>
      <c r="F33" s="309">
        <f t="shared" si="0"/>
        <v>285</v>
      </c>
      <c r="G33" s="309">
        <v>171</v>
      </c>
      <c r="H33" s="309">
        <v>159</v>
      </c>
      <c r="I33" s="309">
        <v>167</v>
      </c>
      <c r="J33" s="309">
        <v>161</v>
      </c>
      <c r="K33" s="309">
        <f t="shared" si="1"/>
        <v>328</v>
      </c>
      <c r="L33" s="471"/>
    </row>
    <row r="34" spans="1:12" s="61" customFormat="1" ht="13.5" customHeight="1">
      <c r="A34" s="65" t="s">
        <v>32</v>
      </c>
      <c r="B34" s="305">
        <v>1757</v>
      </c>
      <c r="C34" s="305">
        <v>1457</v>
      </c>
      <c r="D34" s="309">
        <v>285</v>
      </c>
      <c r="E34" s="309">
        <v>392</v>
      </c>
      <c r="F34" s="309">
        <f t="shared" si="0"/>
        <v>677</v>
      </c>
      <c r="G34" s="309">
        <v>401</v>
      </c>
      <c r="H34" s="309">
        <v>379</v>
      </c>
      <c r="I34" s="309">
        <v>401</v>
      </c>
      <c r="J34" s="309">
        <v>393</v>
      </c>
      <c r="K34" s="309">
        <f t="shared" si="1"/>
        <v>794</v>
      </c>
      <c r="L34" s="471"/>
    </row>
    <row r="35" spans="1:12" ht="13.5" customHeight="1">
      <c r="A35" s="12" t="s">
        <v>313</v>
      </c>
      <c r="B35" s="305"/>
      <c r="C35" s="305"/>
      <c r="D35" s="198"/>
      <c r="E35" s="207"/>
      <c r="F35" s="309"/>
      <c r="G35" s="198"/>
      <c r="H35" s="198"/>
      <c r="I35" s="198"/>
      <c r="J35" s="198"/>
      <c r="K35" s="309"/>
      <c r="L35" s="471"/>
    </row>
    <row r="36" spans="1:12" ht="13.5" customHeight="1">
      <c r="A36" s="35" t="s">
        <v>61</v>
      </c>
      <c r="B36" s="305">
        <v>114</v>
      </c>
      <c r="C36" s="305">
        <v>103</v>
      </c>
      <c r="D36" s="309">
        <v>23</v>
      </c>
      <c r="E36" s="309">
        <v>25</v>
      </c>
      <c r="F36" s="309">
        <f t="shared" si="0"/>
        <v>48</v>
      </c>
      <c r="G36" s="309">
        <v>28</v>
      </c>
      <c r="H36" s="309">
        <v>27</v>
      </c>
      <c r="I36" s="309">
        <v>33</v>
      </c>
      <c r="J36" s="309">
        <v>33</v>
      </c>
      <c r="K36" s="309">
        <f t="shared" si="1"/>
        <v>66</v>
      </c>
      <c r="L36" s="471"/>
    </row>
    <row r="37" spans="1:12" ht="13.5" customHeight="1">
      <c r="A37" s="35" t="s">
        <v>32</v>
      </c>
      <c r="B37" s="305">
        <v>3287</v>
      </c>
      <c r="C37" s="305">
        <v>2778</v>
      </c>
      <c r="D37" s="309">
        <v>612</v>
      </c>
      <c r="E37" s="309">
        <v>693</v>
      </c>
      <c r="F37" s="309">
        <f t="shared" si="0"/>
        <v>1305</v>
      </c>
      <c r="G37" s="309">
        <v>739</v>
      </c>
      <c r="H37" s="309">
        <v>734</v>
      </c>
      <c r="I37" s="309">
        <v>998</v>
      </c>
      <c r="J37" s="309">
        <v>1134</v>
      </c>
      <c r="K37" s="309">
        <f t="shared" si="1"/>
        <v>2132</v>
      </c>
      <c r="L37" s="471"/>
    </row>
    <row r="38" spans="1:12" ht="13.5" customHeight="1">
      <c r="A38" s="45" t="s">
        <v>314</v>
      </c>
      <c r="B38" s="305"/>
      <c r="C38" s="305"/>
      <c r="D38" s="198"/>
      <c r="E38" s="207"/>
      <c r="F38" s="309"/>
      <c r="G38" s="198"/>
      <c r="H38" s="198"/>
      <c r="I38" s="198"/>
      <c r="J38" s="198"/>
      <c r="K38" s="309"/>
      <c r="L38" s="471"/>
    </row>
    <row r="39" spans="1:12" ht="13.5" customHeight="1">
      <c r="A39" s="263" t="s">
        <v>302</v>
      </c>
      <c r="B39" s="305"/>
      <c r="C39" s="305"/>
      <c r="D39" s="198"/>
      <c r="E39" s="207"/>
      <c r="F39" s="309"/>
      <c r="G39" s="198"/>
      <c r="H39" s="198"/>
      <c r="I39" s="198"/>
      <c r="J39" s="198"/>
      <c r="K39" s="309"/>
      <c r="L39" s="471"/>
    </row>
    <row r="40" spans="1:12" ht="13.5" customHeight="1">
      <c r="A40" s="35" t="s">
        <v>192</v>
      </c>
      <c r="B40" s="305">
        <v>15</v>
      </c>
      <c r="C40" s="305">
        <v>16</v>
      </c>
      <c r="D40" s="309">
        <v>3</v>
      </c>
      <c r="E40" s="309">
        <v>4</v>
      </c>
      <c r="F40" s="309">
        <f t="shared" si="0"/>
        <v>7</v>
      </c>
      <c r="G40" s="309">
        <v>4</v>
      </c>
      <c r="H40" s="309">
        <v>5</v>
      </c>
      <c r="I40" s="309">
        <v>4</v>
      </c>
      <c r="J40" s="309">
        <v>4</v>
      </c>
      <c r="K40" s="309">
        <f t="shared" si="1"/>
        <v>8</v>
      </c>
      <c r="L40" s="471"/>
    </row>
    <row r="41" spans="1:12" ht="13.5" customHeight="1">
      <c r="A41" s="37" t="s">
        <v>32</v>
      </c>
      <c r="B41" s="305">
        <v>5095</v>
      </c>
      <c r="C41" s="430">
        <v>5602</v>
      </c>
      <c r="D41" s="310">
        <v>1108</v>
      </c>
      <c r="E41" s="310">
        <v>1445</v>
      </c>
      <c r="F41" s="310">
        <f t="shared" si="0"/>
        <v>2553</v>
      </c>
      <c r="G41" s="310">
        <v>1557</v>
      </c>
      <c r="H41" s="310">
        <v>1492</v>
      </c>
      <c r="I41" s="310">
        <v>1525</v>
      </c>
      <c r="J41" s="310">
        <v>1564</v>
      </c>
      <c r="K41" s="310">
        <f t="shared" si="1"/>
        <v>3089</v>
      </c>
      <c r="L41" s="471"/>
    </row>
    <row r="42" spans="1:3" ht="15" customHeight="1">
      <c r="A42" s="7" t="s">
        <v>169</v>
      </c>
      <c r="B42" s="199"/>
      <c r="C42" s="200"/>
    </row>
    <row r="43" ht="12.75" customHeight="1">
      <c r="A43" s="2" t="s">
        <v>371</v>
      </c>
    </row>
    <row r="44" ht="11.25" customHeight="1"/>
  </sheetData>
  <sheetProtection/>
  <mergeCells count="6">
    <mergeCell ref="L1:L41"/>
    <mergeCell ref="A3:A4"/>
    <mergeCell ref="B3:B4"/>
    <mergeCell ref="C3:C4"/>
    <mergeCell ref="D3:H3"/>
    <mergeCell ref="I3:K3"/>
  </mergeCells>
  <printOptions horizontalCentered="1"/>
  <pageMargins left="0.25" right="0.25" top="0.25" bottom="0" header="0.25" footer="0"/>
  <pageSetup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T4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5.28125" style="48" customWidth="1"/>
    <col min="2" max="5" width="11.00390625" style="48" customWidth="1"/>
    <col min="6" max="6" width="11.8515625" style="48" customWidth="1"/>
    <col min="7" max="10" width="11.00390625" style="48" customWidth="1"/>
    <col min="11" max="11" width="11.28125" style="48" customWidth="1"/>
    <col min="12" max="12" width="5.8515625" style="48" customWidth="1"/>
    <col min="13" max="16384" width="9.140625" style="48" customWidth="1"/>
  </cols>
  <sheetData>
    <row r="1" spans="1:12" ht="18.75" customHeight="1">
      <c r="A1" s="124" t="s">
        <v>426</v>
      </c>
      <c r="L1" s="471" t="s">
        <v>407</v>
      </c>
    </row>
    <row r="2" ht="15">
      <c r="L2" s="471"/>
    </row>
    <row r="3" spans="2:12" ht="15">
      <c r="B3" s="126"/>
      <c r="C3" s="126"/>
      <c r="D3" s="72"/>
      <c r="E3" s="72"/>
      <c r="F3" s="72"/>
      <c r="G3" s="72"/>
      <c r="J3" s="72"/>
      <c r="K3" s="72" t="s">
        <v>343</v>
      </c>
      <c r="L3" s="471"/>
    </row>
    <row r="4" ht="8.25" customHeight="1">
      <c r="L4" s="471"/>
    </row>
    <row r="5" spans="1:12" ht="15.75">
      <c r="A5" s="472" t="s">
        <v>105</v>
      </c>
      <c r="B5" s="472" t="s">
        <v>384</v>
      </c>
      <c r="C5" s="472" t="s">
        <v>376</v>
      </c>
      <c r="D5" s="474" t="s">
        <v>376</v>
      </c>
      <c r="E5" s="475"/>
      <c r="F5" s="475"/>
      <c r="G5" s="475"/>
      <c r="H5" s="476"/>
      <c r="I5" s="474" t="s">
        <v>392</v>
      </c>
      <c r="J5" s="475"/>
      <c r="K5" s="476"/>
      <c r="L5" s="471"/>
    </row>
    <row r="6" spans="1:12" ht="15">
      <c r="A6" s="473"/>
      <c r="B6" s="473"/>
      <c r="C6" s="473"/>
      <c r="D6" s="1" t="s">
        <v>0</v>
      </c>
      <c r="E6" s="1" t="s">
        <v>1</v>
      </c>
      <c r="F6" s="459" t="s">
        <v>409</v>
      </c>
      <c r="G6" s="1" t="s">
        <v>2</v>
      </c>
      <c r="H6" s="236" t="s">
        <v>372</v>
      </c>
      <c r="I6" s="236" t="s">
        <v>399</v>
      </c>
      <c r="J6" s="1" t="s">
        <v>1</v>
      </c>
      <c r="K6" s="459" t="s">
        <v>409</v>
      </c>
      <c r="L6" s="471"/>
    </row>
    <row r="7" spans="1:12" s="125" customFormat="1" ht="23.25" customHeight="1">
      <c r="A7" s="101" t="s">
        <v>173</v>
      </c>
      <c r="B7" s="106">
        <v>10287</v>
      </c>
      <c r="C7" s="106">
        <v>18120</v>
      </c>
      <c r="D7" s="74">
        <v>2190</v>
      </c>
      <c r="E7" s="74">
        <v>4362</v>
      </c>
      <c r="F7" s="74">
        <f>D7+E7</f>
        <v>6552</v>
      </c>
      <c r="G7" s="311">
        <v>5804</v>
      </c>
      <c r="H7" s="311">
        <v>5764</v>
      </c>
      <c r="I7" s="311">
        <f>I8+I13+I14+I15+I16+I17+I18+I21+I24</f>
        <v>6506</v>
      </c>
      <c r="J7" s="311">
        <f>J8+J13+J14+J15+J16+J17+J18+J21+J24</f>
        <v>5986</v>
      </c>
      <c r="K7" s="74">
        <f>I7+J7</f>
        <v>12492</v>
      </c>
      <c r="L7" s="471"/>
    </row>
    <row r="8" spans="1:20" ht="25.5" customHeight="1">
      <c r="A8" s="89" t="s">
        <v>35</v>
      </c>
      <c r="B8" s="229">
        <v>2879</v>
      </c>
      <c r="C8" s="229">
        <v>2777</v>
      </c>
      <c r="D8" s="229">
        <v>486</v>
      </c>
      <c r="E8" s="229">
        <v>625</v>
      </c>
      <c r="F8" s="229">
        <f aca="true" t="shared" si="0" ref="F8:F24">D8+E8</f>
        <v>1111</v>
      </c>
      <c r="G8" s="229">
        <v>890</v>
      </c>
      <c r="H8" s="229">
        <v>776</v>
      </c>
      <c r="I8" s="229">
        <v>848</v>
      </c>
      <c r="J8" s="229">
        <v>699</v>
      </c>
      <c r="K8" s="229">
        <f aca="true" t="shared" si="1" ref="K8:K24">I8+J8</f>
        <v>1547</v>
      </c>
      <c r="L8" s="471"/>
      <c r="M8" s="239"/>
      <c r="N8" s="239"/>
      <c r="O8" s="239"/>
      <c r="P8" s="239"/>
      <c r="Q8" s="239"/>
      <c r="R8" s="239"/>
      <c r="S8" s="239"/>
      <c r="T8" s="239"/>
    </row>
    <row r="9" spans="1:14" ht="18" customHeight="1">
      <c r="A9" s="127" t="s">
        <v>167</v>
      </c>
      <c r="B9" s="202"/>
      <c r="C9" s="202"/>
      <c r="D9" s="221"/>
      <c r="E9" s="221"/>
      <c r="F9" s="221"/>
      <c r="G9" s="221"/>
      <c r="H9" s="221"/>
      <c r="I9" s="221"/>
      <c r="J9" s="221"/>
      <c r="K9" s="221"/>
      <c r="L9" s="471"/>
      <c r="N9" s="239"/>
    </row>
    <row r="10" spans="1:12" s="129" customFormat="1" ht="18" customHeight="1">
      <c r="A10" s="128" t="s">
        <v>242</v>
      </c>
      <c r="B10" s="202"/>
      <c r="C10" s="202"/>
      <c r="D10" s="222"/>
      <c r="E10" s="222"/>
      <c r="F10" s="222"/>
      <c r="G10" s="222"/>
      <c r="H10" s="222"/>
      <c r="I10" s="222"/>
      <c r="J10" s="222"/>
      <c r="K10" s="222"/>
      <c r="L10" s="471"/>
    </row>
    <row r="11" spans="1:12" s="129" customFormat="1" ht="24" customHeight="1">
      <c r="A11" s="128" t="s">
        <v>109</v>
      </c>
      <c r="B11" s="231">
        <v>54461</v>
      </c>
      <c r="C11" s="231">
        <v>54445</v>
      </c>
      <c r="D11" s="231">
        <v>8693</v>
      </c>
      <c r="E11" s="231">
        <v>8101</v>
      </c>
      <c r="F11" s="231">
        <f t="shared" si="0"/>
        <v>16794</v>
      </c>
      <c r="G11" s="231">
        <v>21974</v>
      </c>
      <c r="H11" s="231">
        <v>15677</v>
      </c>
      <c r="I11" s="231">
        <v>14709</v>
      </c>
      <c r="J11" s="231">
        <v>11155</v>
      </c>
      <c r="K11" s="231">
        <f t="shared" si="1"/>
        <v>25864</v>
      </c>
      <c r="L11" s="471"/>
    </row>
    <row r="12" spans="1:12" s="129" customFormat="1" ht="27.75" customHeight="1">
      <c r="A12" s="128" t="s">
        <v>193</v>
      </c>
      <c r="B12" s="231">
        <v>2658</v>
      </c>
      <c r="C12" s="231">
        <v>2405</v>
      </c>
      <c r="D12" s="231">
        <v>418</v>
      </c>
      <c r="E12" s="231">
        <v>490</v>
      </c>
      <c r="F12" s="231">
        <f t="shared" si="0"/>
        <v>908</v>
      </c>
      <c r="G12" s="231">
        <v>833</v>
      </c>
      <c r="H12" s="231">
        <v>664</v>
      </c>
      <c r="I12" s="231">
        <v>620</v>
      </c>
      <c r="J12" s="231">
        <v>535</v>
      </c>
      <c r="K12" s="231">
        <f t="shared" si="1"/>
        <v>1155</v>
      </c>
      <c r="L12" s="471"/>
    </row>
    <row r="13" spans="1:12" s="125" customFormat="1" ht="24" customHeight="1">
      <c r="A13" s="89" t="s">
        <v>39</v>
      </c>
      <c r="B13" s="229">
        <v>482</v>
      </c>
      <c r="C13" s="229">
        <v>420</v>
      </c>
      <c r="D13" s="229">
        <v>85</v>
      </c>
      <c r="E13" s="229">
        <v>131</v>
      </c>
      <c r="F13" s="229">
        <f t="shared" si="0"/>
        <v>216</v>
      </c>
      <c r="G13" s="229">
        <v>104</v>
      </c>
      <c r="H13" s="229">
        <v>100</v>
      </c>
      <c r="I13" s="229">
        <v>78</v>
      </c>
      <c r="J13" s="229">
        <v>122</v>
      </c>
      <c r="K13" s="229">
        <f t="shared" si="1"/>
        <v>200</v>
      </c>
      <c r="L13" s="471"/>
    </row>
    <row r="14" spans="1:12" s="125" customFormat="1" ht="24" customHeight="1">
      <c r="A14" s="130" t="s">
        <v>110</v>
      </c>
      <c r="B14" s="229">
        <v>457</v>
      </c>
      <c r="C14" s="229">
        <v>526</v>
      </c>
      <c r="D14" s="229">
        <v>131</v>
      </c>
      <c r="E14" s="229">
        <v>148</v>
      </c>
      <c r="F14" s="229">
        <f t="shared" si="0"/>
        <v>279</v>
      </c>
      <c r="G14" s="229">
        <v>111</v>
      </c>
      <c r="H14" s="229">
        <v>136</v>
      </c>
      <c r="I14" s="229">
        <v>81</v>
      </c>
      <c r="J14" s="229">
        <v>333</v>
      </c>
      <c r="K14" s="229">
        <f t="shared" si="1"/>
        <v>414</v>
      </c>
      <c r="L14" s="471"/>
    </row>
    <row r="15" spans="1:12" s="125" customFormat="1" ht="24" customHeight="1">
      <c r="A15" s="131" t="s">
        <v>111</v>
      </c>
      <c r="B15" s="229">
        <v>16</v>
      </c>
      <c r="C15" s="229">
        <v>931</v>
      </c>
      <c r="D15" s="229">
        <v>1</v>
      </c>
      <c r="E15" s="229">
        <v>2</v>
      </c>
      <c r="F15" s="229">
        <f t="shared" si="0"/>
        <v>3</v>
      </c>
      <c r="G15" s="229">
        <v>344</v>
      </c>
      <c r="H15" s="229">
        <v>584</v>
      </c>
      <c r="I15" s="229">
        <v>445</v>
      </c>
      <c r="J15" s="229">
        <v>264</v>
      </c>
      <c r="K15" s="229">
        <f t="shared" si="1"/>
        <v>709</v>
      </c>
      <c r="L15" s="471"/>
    </row>
    <row r="16" spans="1:12" s="125" customFormat="1" ht="24" customHeight="1">
      <c r="A16" s="131" t="s">
        <v>112</v>
      </c>
      <c r="B16" s="229">
        <v>36</v>
      </c>
      <c r="C16" s="229">
        <v>106</v>
      </c>
      <c r="D16" s="229">
        <v>35</v>
      </c>
      <c r="E16" s="229">
        <v>8</v>
      </c>
      <c r="F16" s="229">
        <f t="shared" si="0"/>
        <v>43</v>
      </c>
      <c r="G16" s="229">
        <v>9</v>
      </c>
      <c r="H16" s="229">
        <v>54</v>
      </c>
      <c r="I16" s="229">
        <v>21</v>
      </c>
      <c r="J16" s="468">
        <v>0</v>
      </c>
      <c r="K16" s="229">
        <f t="shared" si="1"/>
        <v>21</v>
      </c>
      <c r="L16" s="471"/>
    </row>
    <row r="17" spans="1:12" s="125" customFormat="1" ht="24" customHeight="1">
      <c r="A17" s="131" t="s">
        <v>303</v>
      </c>
      <c r="B17" s="229">
        <v>1426</v>
      </c>
      <c r="C17" s="229">
        <v>1641</v>
      </c>
      <c r="D17" s="229">
        <v>331</v>
      </c>
      <c r="E17" s="229">
        <v>430</v>
      </c>
      <c r="F17" s="229">
        <f t="shared" si="0"/>
        <v>761</v>
      </c>
      <c r="G17" s="229">
        <v>379</v>
      </c>
      <c r="H17" s="229">
        <v>501</v>
      </c>
      <c r="I17" s="229">
        <v>434</v>
      </c>
      <c r="J17" s="229">
        <v>470</v>
      </c>
      <c r="K17" s="229">
        <f t="shared" si="1"/>
        <v>904</v>
      </c>
      <c r="L17" s="471"/>
    </row>
    <row r="18" spans="1:12" ht="28.5" customHeight="1">
      <c r="A18" s="131" t="s">
        <v>114</v>
      </c>
      <c r="B18" s="229">
        <v>913</v>
      </c>
      <c r="C18" s="229">
        <v>442</v>
      </c>
      <c r="D18" s="229">
        <v>109</v>
      </c>
      <c r="E18" s="229">
        <v>148</v>
      </c>
      <c r="F18" s="229">
        <f t="shared" si="0"/>
        <v>257</v>
      </c>
      <c r="G18" s="229">
        <v>89</v>
      </c>
      <c r="H18" s="229">
        <v>96</v>
      </c>
      <c r="I18" s="229">
        <v>121</v>
      </c>
      <c r="J18" s="229">
        <v>113</v>
      </c>
      <c r="K18" s="229">
        <f t="shared" si="1"/>
        <v>234</v>
      </c>
      <c r="L18" s="471"/>
    </row>
    <row r="19" spans="1:12" ht="18" customHeight="1">
      <c r="A19" s="127" t="s">
        <v>167</v>
      </c>
      <c r="B19" s="202"/>
      <c r="C19" s="202"/>
      <c r="D19" s="221"/>
      <c r="E19" s="221"/>
      <c r="F19" s="221"/>
      <c r="G19" s="221"/>
      <c r="H19" s="221"/>
      <c r="I19" s="221"/>
      <c r="J19" s="221"/>
      <c r="K19" s="221"/>
      <c r="L19" s="471"/>
    </row>
    <row r="20" spans="1:12" s="125" customFormat="1" ht="21" customHeight="1">
      <c r="A20" s="132" t="s">
        <v>304</v>
      </c>
      <c r="B20" s="231">
        <v>108</v>
      </c>
      <c r="C20" s="231">
        <v>124</v>
      </c>
      <c r="D20" s="231">
        <v>32</v>
      </c>
      <c r="E20" s="231">
        <v>41</v>
      </c>
      <c r="F20" s="231">
        <f t="shared" si="0"/>
        <v>73</v>
      </c>
      <c r="G20" s="231">
        <v>18</v>
      </c>
      <c r="H20" s="231">
        <v>33</v>
      </c>
      <c r="I20" s="231">
        <v>47</v>
      </c>
      <c r="J20" s="231">
        <v>31</v>
      </c>
      <c r="K20" s="231">
        <f t="shared" si="1"/>
        <v>78</v>
      </c>
      <c r="L20" s="471"/>
    </row>
    <row r="21" spans="1:12" ht="27" customHeight="1">
      <c r="A21" s="131" t="s">
        <v>115</v>
      </c>
      <c r="B21" s="229">
        <v>3315</v>
      </c>
      <c r="C21" s="229">
        <v>10433</v>
      </c>
      <c r="D21" s="229">
        <v>850</v>
      </c>
      <c r="E21" s="229">
        <v>2650</v>
      </c>
      <c r="F21" s="229">
        <f t="shared" si="0"/>
        <v>3500</v>
      </c>
      <c r="G21" s="229">
        <v>3737</v>
      </c>
      <c r="H21" s="229">
        <v>3196</v>
      </c>
      <c r="I21" s="229">
        <v>4201</v>
      </c>
      <c r="J21" s="229">
        <v>3775</v>
      </c>
      <c r="K21" s="229">
        <f t="shared" si="1"/>
        <v>7976</v>
      </c>
      <c r="L21" s="471"/>
    </row>
    <row r="22" spans="1:12" ht="15" customHeight="1">
      <c r="A22" s="127" t="s">
        <v>167</v>
      </c>
      <c r="B22" s="202"/>
      <c r="C22" s="202"/>
      <c r="D22" s="223"/>
      <c r="E22" s="223"/>
      <c r="F22" s="223"/>
      <c r="G22" s="223"/>
      <c r="H22" s="223"/>
      <c r="I22" s="223"/>
      <c r="J22" s="223"/>
      <c r="K22" s="223"/>
      <c r="L22" s="471"/>
    </row>
    <row r="23" spans="1:12" s="134" customFormat="1" ht="30.75" customHeight="1">
      <c r="A23" s="133" t="s">
        <v>243</v>
      </c>
      <c r="B23" s="231">
        <v>549</v>
      </c>
      <c r="C23" s="231">
        <v>8979</v>
      </c>
      <c r="D23" s="231">
        <v>518</v>
      </c>
      <c r="E23" s="231">
        <v>2169</v>
      </c>
      <c r="F23" s="231">
        <f t="shared" si="0"/>
        <v>2687</v>
      </c>
      <c r="G23" s="231">
        <v>3375</v>
      </c>
      <c r="H23" s="231">
        <v>2917</v>
      </c>
      <c r="I23" s="231">
        <v>3969</v>
      </c>
      <c r="J23" s="229">
        <v>3332</v>
      </c>
      <c r="K23" s="231">
        <f t="shared" si="1"/>
        <v>7301</v>
      </c>
      <c r="L23" s="471"/>
    </row>
    <row r="24" spans="1:12" s="125" customFormat="1" ht="18" customHeight="1">
      <c r="A24" s="131" t="s">
        <v>34</v>
      </c>
      <c r="B24" s="229">
        <v>763</v>
      </c>
      <c r="C24" s="229">
        <v>844</v>
      </c>
      <c r="D24" s="229">
        <v>162</v>
      </c>
      <c r="E24" s="229">
        <v>220</v>
      </c>
      <c r="F24" s="229">
        <f t="shared" si="0"/>
        <v>382</v>
      </c>
      <c r="G24" s="229">
        <v>141</v>
      </c>
      <c r="H24" s="229">
        <v>321</v>
      </c>
      <c r="I24" s="229">
        <v>277</v>
      </c>
      <c r="J24" s="229">
        <v>210</v>
      </c>
      <c r="K24" s="229">
        <f t="shared" si="1"/>
        <v>487</v>
      </c>
      <c r="L24" s="471"/>
    </row>
    <row r="25" spans="1:12" ht="21.75" customHeight="1">
      <c r="A25" s="230" t="s">
        <v>174</v>
      </c>
      <c r="B25" s="224" t="s">
        <v>380</v>
      </c>
      <c r="C25" s="224" t="s">
        <v>380</v>
      </c>
      <c r="D25" s="457">
        <v>0</v>
      </c>
      <c r="E25" s="457">
        <v>0</v>
      </c>
      <c r="F25" s="224">
        <f>D25+E25</f>
        <v>0</v>
      </c>
      <c r="G25" s="224" t="s">
        <v>380</v>
      </c>
      <c r="H25" s="224" t="s">
        <v>380</v>
      </c>
      <c r="I25" s="224" t="s">
        <v>380</v>
      </c>
      <c r="J25" s="224">
        <v>0</v>
      </c>
      <c r="K25" s="224">
        <v>0</v>
      </c>
      <c r="L25" s="471"/>
    </row>
    <row r="26" spans="1:12" ht="3" customHeight="1">
      <c r="A26" s="135"/>
      <c r="B26" s="136"/>
      <c r="C26" s="136"/>
      <c r="L26" s="177"/>
    </row>
    <row r="27" spans="1:12" ht="16.5">
      <c r="A27" s="77" t="s">
        <v>168</v>
      </c>
      <c r="B27" s="126"/>
      <c r="C27" s="126"/>
      <c r="L27" s="177"/>
    </row>
    <row r="28" spans="1:12" ht="16.5">
      <c r="A28" s="200" t="s">
        <v>368</v>
      </c>
      <c r="L28" s="177"/>
    </row>
    <row r="29" spans="8:12" ht="15">
      <c r="H29" s="243"/>
      <c r="I29" s="243"/>
      <c r="J29" s="243"/>
      <c r="K29" s="243"/>
      <c r="L29" s="177"/>
    </row>
    <row r="30" ht="15">
      <c r="L30" s="177"/>
    </row>
    <row r="31" ht="15">
      <c r="L31" s="177"/>
    </row>
    <row r="32" ht="15">
      <c r="L32" s="177"/>
    </row>
    <row r="33" ht="15">
      <c r="L33" s="177"/>
    </row>
    <row r="34" ht="15">
      <c r="L34" s="177"/>
    </row>
    <row r="35" ht="15">
      <c r="L35" s="177"/>
    </row>
    <row r="36" ht="15">
      <c r="L36" s="177"/>
    </row>
    <row r="37" ht="15">
      <c r="L37" s="177"/>
    </row>
    <row r="38" ht="15">
      <c r="L38" s="177"/>
    </row>
    <row r="39" ht="15">
      <c r="L39" s="177"/>
    </row>
    <row r="40" ht="15">
      <c r="L40" s="177"/>
    </row>
    <row r="41" ht="15">
      <c r="L41" s="177"/>
    </row>
  </sheetData>
  <sheetProtection/>
  <mergeCells count="6">
    <mergeCell ref="L1:L25"/>
    <mergeCell ref="A5:A6"/>
    <mergeCell ref="B5:B6"/>
    <mergeCell ref="C5:C6"/>
    <mergeCell ref="D5:H5"/>
    <mergeCell ref="I5:K5"/>
  </mergeCells>
  <printOptions horizontalCentered="1"/>
  <pageMargins left="0.25" right="0.25" top="0.5" bottom="0.25" header="0.25" footer="0"/>
  <pageSetup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2.7109375" style="61" customWidth="1"/>
    <col min="2" max="11" width="11.421875" style="61" customWidth="1"/>
    <col min="12" max="12" width="4.28125" style="448" customWidth="1"/>
    <col min="13" max="16384" width="9.140625" style="61" customWidth="1"/>
  </cols>
  <sheetData>
    <row r="1" spans="1:12" ht="17.25" customHeight="1">
      <c r="A1" s="46" t="s">
        <v>425</v>
      </c>
      <c r="H1" s="197"/>
      <c r="I1" s="197"/>
      <c r="J1" s="197"/>
      <c r="K1" s="197"/>
      <c r="L1" s="471" t="s">
        <v>181</v>
      </c>
    </row>
    <row r="2" spans="1:12" ht="12.75" customHeight="1">
      <c r="A2" s="83"/>
      <c r="C2" s="197"/>
      <c r="E2" s="72"/>
      <c r="F2" s="72"/>
      <c r="G2" s="72"/>
      <c r="J2" s="72"/>
      <c r="K2" s="72" t="s">
        <v>343</v>
      </c>
      <c r="L2" s="471"/>
    </row>
    <row r="3" spans="1:12" ht="3.75" customHeight="1">
      <c r="A3" s="73"/>
      <c r="L3" s="471"/>
    </row>
    <row r="4" spans="1:12" ht="0.75" customHeight="1" hidden="1">
      <c r="A4" s="440"/>
      <c r="B4" s="73"/>
      <c r="C4" s="73"/>
      <c r="L4" s="471"/>
    </row>
    <row r="5" spans="1:12" ht="18" customHeight="1">
      <c r="A5" s="503" t="s">
        <v>33</v>
      </c>
      <c r="B5" s="472" t="s">
        <v>384</v>
      </c>
      <c r="C5" s="472" t="s">
        <v>376</v>
      </c>
      <c r="D5" s="474" t="s">
        <v>376</v>
      </c>
      <c r="E5" s="475"/>
      <c r="F5" s="475"/>
      <c r="G5" s="475"/>
      <c r="H5" s="476"/>
      <c r="I5" s="474" t="s">
        <v>392</v>
      </c>
      <c r="J5" s="475"/>
      <c r="K5" s="476"/>
      <c r="L5" s="471"/>
    </row>
    <row r="6" spans="1:12" ht="16.5" customHeight="1">
      <c r="A6" s="504"/>
      <c r="B6" s="473"/>
      <c r="C6" s="473"/>
      <c r="D6" s="69" t="s">
        <v>0</v>
      </c>
      <c r="E6" s="69" t="s">
        <v>1</v>
      </c>
      <c r="F6" s="459" t="s">
        <v>409</v>
      </c>
      <c r="G6" s="69" t="s">
        <v>2</v>
      </c>
      <c r="H6" s="108" t="s">
        <v>372</v>
      </c>
      <c r="I6" s="236" t="s">
        <v>399</v>
      </c>
      <c r="J6" s="1" t="s">
        <v>1</v>
      </c>
      <c r="K6" s="459" t="s">
        <v>409</v>
      </c>
      <c r="L6" s="471"/>
    </row>
    <row r="7" spans="1:12" ht="15.75" customHeight="1">
      <c r="A7" s="441" t="s">
        <v>139</v>
      </c>
      <c r="B7" s="123">
        <v>165594</v>
      </c>
      <c r="C7" s="123">
        <v>172023</v>
      </c>
      <c r="D7" s="122">
        <v>35620</v>
      </c>
      <c r="E7" s="122">
        <v>41912</v>
      </c>
      <c r="F7" s="122">
        <f>D7+E7</f>
        <v>77532</v>
      </c>
      <c r="G7" s="122">
        <v>45598</v>
      </c>
      <c r="H7" s="123">
        <v>48893</v>
      </c>
      <c r="I7" s="123">
        <f>I8+I29+'[11]Table 13 cont''d   '!I12+'[11]Table 13 cont''d   '!I29+'[11]Table 13 cont''d   '!I37</f>
        <v>38899</v>
      </c>
      <c r="J7" s="123">
        <f>J8+J29+'[11]Table 13 cont''d   '!J12+'[11]Table 13 cont''d   '!J29+'[11]Table 13 cont''d   '!J37</f>
        <v>42853</v>
      </c>
      <c r="K7" s="122">
        <f>I7+J7</f>
        <v>81752</v>
      </c>
      <c r="L7" s="471"/>
    </row>
    <row r="8" spans="1:13" ht="16.5" customHeight="1">
      <c r="A8" s="89" t="s">
        <v>122</v>
      </c>
      <c r="B8" s="193">
        <v>40354</v>
      </c>
      <c r="C8" s="193">
        <v>40280</v>
      </c>
      <c r="D8" s="193">
        <v>8686</v>
      </c>
      <c r="E8" s="193">
        <v>10051</v>
      </c>
      <c r="F8" s="193">
        <f aca="true" t="shared" si="0" ref="F8:F41">D8+E8</f>
        <v>18737</v>
      </c>
      <c r="G8" s="193">
        <v>11043</v>
      </c>
      <c r="H8" s="193">
        <v>10500</v>
      </c>
      <c r="I8" s="193">
        <v>8452</v>
      </c>
      <c r="J8" s="193">
        <v>9489</v>
      </c>
      <c r="K8" s="193">
        <f aca="true" t="shared" si="1" ref="K8:K41">I8+J8</f>
        <v>17941</v>
      </c>
      <c r="L8" s="471"/>
      <c r="M8" s="197"/>
    </row>
    <row r="9" spans="1:12" ht="15.75" customHeight="1">
      <c r="A9" s="95" t="s">
        <v>43</v>
      </c>
      <c r="B9" s="212">
        <v>311</v>
      </c>
      <c r="C9" s="212">
        <v>339</v>
      </c>
      <c r="D9" s="212">
        <v>88</v>
      </c>
      <c r="E9" s="212">
        <v>64</v>
      </c>
      <c r="F9" s="212">
        <f t="shared" si="0"/>
        <v>152</v>
      </c>
      <c r="G9" s="212">
        <v>58</v>
      </c>
      <c r="H9" s="212">
        <v>129</v>
      </c>
      <c r="I9" s="212">
        <v>79</v>
      </c>
      <c r="J9" s="212">
        <v>105</v>
      </c>
      <c r="K9" s="212">
        <f t="shared" si="1"/>
        <v>184</v>
      </c>
      <c r="L9" s="471"/>
    </row>
    <row r="10" spans="1:12" ht="12" customHeight="1">
      <c r="A10" s="95" t="s">
        <v>44</v>
      </c>
      <c r="B10" s="212">
        <v>1111</v>
      </c>
      <c r="C10" s="212">
        <v>1187</v>
      </c>
      <c r="D10" s="212">
        <v>285</v>
      </c>
      <c r="E10" s="212">
        <v>288</v>
      </c>
      <c r="F10" s="212">
        <f t="shared" si="0"/>
        <v>573</v>
      </c>
      <c r="G10" s="212">
        <v>283</v>
      </c>
      <c r="H10" s="212">
        <v>331</v>
      </c>
      <c r="I10" s="212">
        <v>266</v>
      </c>
      <c r="J10" s="212">
        <v>302</v>
      </c>
      <c r="K10" s="212">
        <f t="shared" si="1"/>
        <v>568</v>
      </c>
      <c r="L10" s="471"/>
    </row>
    <row r="11" spans="1:13" ht="12" customHeight="1">
      <c r="A11" s="95" t="s">
        <v>45</v>
      </c>
      <c r="B11" s="212">
        <v>303</v>
      </c>
      <c r="C11" s="212">
        <v>431</v>
      </c>
      <c r="D11" s="212">
        <v>53</v>
      </c>
      <c r="E11" s="212">
        <v>77</v>
      </c>
      <c r="F11" s="212">
        <f t="shared" si="0"/>
        <v>130</v>
      </c>
      <c r="G11" s="212">
        <v>136</v>
      </c>
      <c r="H11" s="212">
        <v>165</v>
      </c>
      <c r="I11" s="212">
        <v>62</v>
      </c>
      <c r="J11" s="212">
        <v>99</v>
      </c>
      <c r="K11" s="212">
        <f t="shared" si="1"/>
        <v>161</v>
      </c>
      <c r="L11" s="471"/>
      <c r="M11" s="80"/>
    </row>
    <row r="12" spans="1:12" ht="12" customHeight="1">
      <c r="A12" s="95" t="s">
        <v>46</v>
      </c>
      <c r="B12" s="212">
        <v>76</v>
      </c>
      <c r="C12" s="212">
        <v>77</v>
      </c>
      <c r="D12" s="212">
        <v>10</v>
      </c>
      <c r="E12" s="212">
        <v>12</v>
      </c>
      <c r="F12" s="212">
        <f t="shared" si="0"/>
        <v>22</v>
      </c>
      <c r="G12" s="212">
        <v>19</v>
      </c>
      <c r="H12" s="212">
        <v>36</v>
      </c>
      <c r="I12" s="212">
        <v>12</v>
      </c>
      <c r="J12" s="212">
        <v>36</v>
      </c>
      <c r="K12" s="212">
        <f t="shared" si="1"/>
        <v>48</v>
      </c>
      <c r="L12" s="471"/>
    </row>
    <row r="13" spans="1:12" ht="12" customHeight="1">
      <c r="A13" s="95" t="s">
        <v>47</v>
      </c>
      <c r="B13" s="212">
        <v>13368</v>
      </c>
      <c r="C13" s="212">
        <v>13099</v>
      </c>
      <c r="D13" s="212">
        <v>2891</v>
      </c>
      <c r="E13" s="212">
        <v>3485</v>
      </c>
      <c r="F13" s="212">
        <f t="shared" si="0"/>
        <v>6376</v>
      </c>
      <c r="G13" s="212">
        <v>3397</v>
      </c>
      <c r="H13" s="212">
        <v>3326</v>
      </c>
      <c r="I13" s="212">
        <v>2537</v>
      </c>
      <c r="J13" s="212">
        <v>2972</v>
      </c>
      <c r="K13" s="212">
        <f t="shared" si="1"/>
        <v>5509</v>
      </c>
      <c r="L13" s="471"/>
    </row>
    <row r="14" spans="1:12" ht="12" customHeight="1">
      <c r="A14" s="95" t="s">
        <v>48</v>
      </c>
      <c r="B14" s="212">
        <v>4112</v>
      </c>
      <c r="C14" s="212">
        <v>4326</v>
      </c>
      <c r="D14" s="212">
        <v>862</v>
      </c>
      <c r="E14" s="212">
        <v>1188</v>
      </c>
      <c r="F14" s="212">
        <f t="shared" si="0"/>
        <v>2050</v>
      </c>
      <c r="G14" s="212">
        <v>1159</v>
      </c>
      <c r="H14" s="212">
        <v>1117</v>
      </c>
      <c r="I14" s="212">
        <v>941</v>
      </c>
      <c r="J14" s="212">
        <v>990</v>
      </c>
      <c r="K14" s="212">
        <f t="shared" si="1"/>
        <v>1931</v>
      </c>
      <c r="L14" s="471"/>
    </row>
    <row r="15" spans="1:12" ht="12" customHeight="1">
      <c r="A15" s="95" t="s">
        <v>158</v>
      </c>
      <c r="B15" s="212">
        <v>127</v>
      </c>
      <c r="C15" s="212">
        <v>197</v>
      </c>
      <c r="D15" s="212">
        <v>21</v>
      </c>
      <c r="E15" s="212">
        <v>57</v>
      </c>
      <c r="F15" s="212">
        <f t="shared" si="0"/>
        <v>78</v>
      </c>
      <c r="G15" s="212">
        <v>59</v>
      </c>
      <c r="H15" s="212">
        <v>60</v>
      </c>
      <c r="I15" s="212">
        <v>80</v>
      </c>
      <c r="J15" s="212">
        <v>64</v>
      </c>
      <c r="K15" s="212">
        <f t="shared" si="1"/>
        <v>144</v>
      </c>
      <c r="L15" s="471"/>
    </row>
    <row r="16" spans="1:12" ht="12" customHeight="1">
      <c r="A16" s="95" t="s">
        <v>49</v>
      </c>
      <c r="B16" s="212">
        <v>401</v>
      </c>
      <c r="C16" s="212">
        <v>467</v>
      </c>
      <c r="D16" s="212">
        <v>96</v>
      </c>
      <c r="E16" s="212">
        <v>130</v>
      </c>
      <c r="F16" s="212">
        <f t="shared" si="0"/>
        <v>226</v>
      </c>
      <c r="G16" s="212">
        <v>124</v>
      </c>
      <c r="H16" s="212">
        <v>117</v>
      </c>
      <c r="I16" s="212">
        <v>147</v>
      </c>
      <c r="J16" s="212">
        <v>82</v>
      </c>
      <c r="K16" s="212">
        <f t="shared" si="1"/>
        <v>229</v>
      </c>
      <c r="L16" s="471"/>
    </row>
    <row r="17" spans="1:12" ht="12" customHeight="1">
      <c r="A17" s="95" t="s">
        <v>123</v>
      </c>
      <c r="B17" s="212">
        <v>204</v>
      </c>
      <c r="C17" s="212">
        <v>203</v>
      </c>
      <c r="D17" s="212">
        <v>29</v>
      </c>
      <c r="E17" s="212">
        <v>93</v>
      </c>
      <c r="F17" s="212">
        <f t="shared" si="0"/>
        <v>122</v>
      </c>
      <c r="G17" s="212">
        <v>37</v>
      </c>
      <c r="H17" s="212">
        <v>44</v>
      </c>
      <c r="I17" s="212">
        <v>34</v>
      </c>
      <c r="J17" s="212">
        <v>46</v>
      </c>
      <c r="K17" s="212">
        <f t="shared" si="1"/>
        <v>80</v>
      </c>
      <c r="L17" s="471"/>
    </row>
    <row r="18" spans="1:12" ht="12" customHeight="1">
      <c r="A18" s="95" t="s">
        <v>50</v>
      </c>
      <c r="B18" s="212">
        <v>3597</v>
      </c>
      <c r="C18" s="212">
        <v>3521</v>
      </c>
      <c r="D18" s="212">
        <v>778</v>
      </c>
      <c r="E18" s="212">
        <v>902</v>
      </c>
      <c r="F18" s="212">
        <f t="shared" si="0"/>
        <v>1680</v>
      </c>
      <c r="G18" s="212">
        <v>892</v>
      </c>
      <c r="H18" s="212">
        <v>949</v>
      </c>
      <c r="I18" s="212">
        <v>747</v>
      </c>
      <c r="J18" s="212">
        <v>933</v>
      </c>
      <c r="K18" s="212">
        <f t="shared" si="1"/>
        <v>1680</v>
      </c>
      <c r="L18" s="471"/>
    </row>
    <row r="19" spans="1:12" ht="12" customHeight="1">
      <c r="A19" s="95" t="s">
        <v>51</v>
      </c>
      <c r="B19" s="212">
        <v>1227</v>
      </c>
      <c r="C19" s="212">
        <v>852</v>
      </c>
      <c r="D19" s="212">
        <v>215</v>
      </c>
      <c r="E19" s="212">
        <v>217</v>
      </c>
      <c r="F19" s="212">
        <f t="shared" si="0"/>
        <v>432</v>
      </c>
      <c r="G19" s="212">
        <v>219</v>
      </c>
      <c r="H19" s="212">
        <v>201</v>
      </c>
      <c r="I19" s="212">
        <v>294</v>
      </c>
      <c r="J19" s="212">
        <v>172</v>
      </c>
      <c r="K19" s="212">
        <f t="shared" si="1"/>
        <v>466</v>
      </c>
      <c r="L19" s="471"/>
    </row>
    <row r="20" spans="1:12" ht="12" customHeight="1">
      <c r="A20" s="95" t="s">
        <v>163</v>
      </c>
      <c r="B20" s="212">
        <v>414</v>
      </c>
      <c r="C20" s="212">
        <v>498</v>
      </c>
      <c r="D20" s="212">
        <v>91</v>
      </c>
      <c r="E20" s="212">
        <v>141</v>
      </c>
      <c r="F20" s="212">
        <f t="shared" si="0"/>
        <v>232</v>
      </c>
      <c r="G20" s="212">
        <v>155</v>
      </c>
      <c r="H20" s="212">
        <v>111</v>
      </c>
      <c r="I20" s="212">
        <v>92</v>
      </c>
      <c r="J20" s="212">
        <v>114</v>
      </c>
      <c r="K20" s="212">
        <f t="shared" si="1"/>
        <v>206</v>
      </c>
      <c r="L20" s="471"/>
    </row>
    <row r="21" spans="1:12" ht="12" customHeight="1">
      <c r="A21" s="95" t="s">
        <v>52</v>
      </c>
      <c r="B21" s="212">
        <v>466</v>
      </c>
      <c r="C21" s="212">
        <v>423</v>
      </c>
      <c r="D21" s="212">
        <v>44</v>
      </c>
      <c r="E21" s="212">
        <v>142</v>
      </c>
      <c r="F21" s="212">
        <f t="shared" si="0"/>
        <v>186</v>
      </c>
      <c r="G21" s="212">
        <v>135</v>
      </c>
      <c r="H21" s="212">
        <v>102</v>
      </c>
      <c r="I21" s="212">
        <v>63</v>
      </c>
      <c r="J21" s="212">
        <v>155</v>
      </c>
      <c r="K21" s="212">
        <f t="shared" si="1"/>
        <v>218</v>
      </c>
      <c r="L21" s="471"/>
    </row>
    <row r="22" spans="1:12" ht="12" customHeight="1">
      <c r="A22" s="95" t="s">
        <v>59</v>
      </c>
      <c r="B22" s="212">
        <v>260</v>
      </c>
      <c r="C22" s="212">
        <v>607</v>
      </c>
      <c r="D22" s="212">
        <v>99</v>
      </c>
      <c r="E22" s="212">
        <v>118</v>
      </c>
      <c r="F22" s="212">
        <f t="shared" si="0"/>
        <v>217</v>
      </c>
      <c r="G22" s="212">
        <v>218</v>
      </c>
      <c r="H22" s="212">
        <v>172</v>
      </c>
      <c r="I22" s="212">
        <v>175</v>
      </c>
      <c r="J22" s="212">
        <v>227</v>
      </c>
      <c r="K22" s="212">
        <f t="shared" si="1"/>
        <v>402</v>
      </c>
      <c r="L22" s="471"/>
    </row>
    <row r="23" spans="1:12" ht="12" customHeight="1">
      <c r="A23" s="95" t="s">
        <v>53</v>
      </c>
      <c r="B23" s="212">
        <v>6564</v>
      </c>
      <c r="C23" s="212">
        <v>5942</v>
      </c>
      <c r="D23" s="212">
        <v>1385</v>
      </c>
      <c r="E23" s="212">
        <v>1204</v>
      </c>
      <c r="F23" s="212">
        <f t="shared" si="0"/>
        <v>2589</v>
      </c>
      <c r="G23" s="212">
        <v>1874</v>
      </c>
      <c r="H23" s="212">
        <v>1479</v>
      </c>
      <c r="I23" s="212">
        <v>1194</v>
      </c>
      <c r="J23" s="212">
        <v>1069</v>
      </c>
      <c r="K23" s="212">
        <f t="shared" si="1"/>
        <v>2263</v>
      </c>
      <c r="L23" s="471"/>
    </row>
    <row r="24" spans="1:12" ht="12" customHeight="1">
      <c r="A24" s="95" t="s">
        <v>54</v>
      </c>
      <c r="B24" s="212">
        <v>238</v>
      </c>
      <c r="C24" s="212">
        <v>274</v>
      </c>
      <c r="D24" s="212">
        <v>65</v>
      </c>
      <c r="E24" s="212">
        <v>71</v>
      </c>
      <c r="F24" s="212">
        <f t="shared" si="0"/>
        <v>136</v>
      </c>
      <c r="G24" s="212">
        <v>58</v>
      </c>
      <c r="H24" s="212">
        <v>80</v>
      </c>
      <c r="I24" s="212">
        <v>65</v>
      </c>
      <c r="J24" s="212">
        <v>45</v>
      </c>
      <c r="K24" s="212">
        <f t="shared" si="1"/>
        <v>110</v>
      </c>
      <c r="L24" s="471"/>
    </row>
    <row r="25" spans="1:12" ht="12" customHeight="1">
      <c r="A25" s="95" t="s">
        <v>124</v>
      </c>
      <c r="B25" s="212">
        <v>1388</v>
      </c>
      <c r="C25" s="212">
        <v>1408</v>
      </c>
      <c r="D25" s="212">
        <v>399</v>
      </c>
      <c r="E25" s="212">
        <v>346</v>
      </c>
      <c r="F25" s="212">
        <f t="shared" si="0"/>
        <v>745</v>
      </c>
      <c r="G25" s="212">
        <v>314</v>
      </c>
      <c r="H25" s="212">
        <v>349</v>
      </c>
      <c r="I25" s="212">
        <v>270</v>
      </c>
      <c r="J25" s="212">
        <v>301</v>
      </c>
      <c r="K25" s="212">
        <f t="shared" si="1"/>
        <v>571</v>
      </c>
      <c r="L25" s="471"/>
    </row>
    <row r="26" spans="1:12" ht="12" customHeight="1">
      <c r="A26" s="95" t="s">
        <v>125</v>
      </c>
      <c r="B26" s="212">
        <v>1457</v>
      </c>
      <c r="C26" s="212">
        <v>1458</v>
      </c>
      <c r="D26" s="212">
        <v>318</v>
      </c>
      <c r="E26" s="212">
        <v>330</v>
      </c>
      <c r="F26" s="212">
        <f t="shared" si="0"/>
        <v>648</v>
      </c>
      <c r="G26" s="212">
        <v>400</v>
      </c>
      <c r="H26" s="212">
        <v>410</v>
      </c>
      <c r="I26" s="212">
        <v>331</v>
      </c>
      <c r="J26" s="212">
        <v>365</v>
      </c>
      <c r="K26" s="212">
        <f t="shared" si="1"/>
        <v>696</v>
      </c>
      <c r="L26" s="471"/>
    </row>
    <row r="27" spans="1:12" ht="12" customHeight="1">
      <c r="A27" s="95" t="s">
        <v>55</v>
      </c>
      <c r="B27" s="212">
        <v>3561</v>
      </c>
      <c r="C27" s="212">
        <v>3050</v>
      </c>
      <c r="D27" s="212">
        <v>651</v>
      </c>
      <c r="E27" s="212">
        <v>805</v>
      </c>
      <c r="F27" s="212">
        <f t="shared" si="0"/>
        <v>1456</v>
      </c>
      <c r="G27" s="212">
        <v>773</v>
      </c>
      <c r="H27" s="212">
        <v>821</v>
      </c>
      <c r="I27" s="212">
        <v>741</v>
      </c>
      <c r="J27" s="212">
        <v>916</v>
      </c>
      <c r="K27" s="212">
        <f t="shared" si="1"/>
        <v>1657</v>
      </c>
      <c r="L27" s="471"/>
    </row>
    <row r="28" spans="1:12" ht="12" customHeight="1">
      <c r="A28" s="95" t="s">
        <v>60</v>
      </c>
      <c r="B28" s="212">
        <v>1169</v>
      </c>
      <c r="C28" s="212">
        <v>1921</v>
      </c>
      <c r="D28" s="212">
        <v>306</v>
      </c>
      <c r="E28" s="212">
        <v>381</v>
      </c>
      <c r="F28" s="212">
        <f t="shared" si="0"/>
        <v>687</v>
      </c>
      <c r="G28" s="212">
        <v>733</v>
      </c>
      <c r="H28" s="212">
        <v>501</v>
      </c>
      <c r="I28" s="212">
        <f>I8-SUM(I9:I27)</f>
        <v>322</v>
      </c>
      <c r="J28" s="212">
        <f>J8-SUM(J9:J27)</f>
        <v>496</v>
      </c>
      <c r="K28" s="212">
        <f t="shared" si="1"/>
        <v>818</v>
      </c>
      <c r="L28" s="471"/>
    </row>
    <row r="29" spans="1:12" ht="12.75" customHeight="1">
      <c r="A29" s="89" t="s">
        <v>118</v>
      </c>
      <c r="B29" s="193">
        <v>93811</v>
      </c>
      <c r="C29" s="193">
        <v>97956</v>
      </c>
      <c r="D29" s="193">
        <v>19507</v>
      </c>
      <c r="E29" s="193">
        <v>24344</v>
      </c>
      <c r="F29" s="193">
        <f t="shared" si="0"/>
        <v>43851</v>
      </c>
      <c r="G29" s="193">
        <v>25671</v>
      </c>
      <c r="H29" s="193">
        <v>28434</v>
      </c>
      <c r="I29" s="193">
        <v>22327</v>
      </c>
      <c r="J29" s="193">
        <v>25122</v>
      </c>
      <c r="K29" s="193">
        <f t="shared" si="1"/>
        <v>47449</v>
      </c>
      <c r="L29" s="471"/>
    </row>
    <row r="30" spans="1:12" ht="11.25" customHeight="1">
      <c r="A30" s="95" t="s">
        <v>126</v>
      </c>
      <c r="B30" s="212">
        <v>24312</v>
      </c>
      <c r="C30" s="212">
        <v>27798</v>
      </c>
      <c r="D30" s="212">
        <v>4745</v>
      </c>
      <c r="E30" s="212">
        <v>6966</v>
      </c>
      <c r="F30" s="212">
        <f t="shared" si="0"/>
        <v>11711</v>
      </c>
      <c r="G30" s="212">
        <v>7251</v>
      </c>
      <c r="H30" s="212">
        <v>8836</v>
      </c>
      <c r="I30" s="212">
        <v>7272</v>
      </c>
      <c r="J30" s="212">
        <v>7623</v>
      </c>
      <c r="K30" s="212">
        <f t="shared" si="1"/>
        <v>14895</v>
      </c>
      <c r="L30" s="471"/>
    </row>
    <row r="31" spans="1:12" ht="15" customHeight="1">
      <c r="A31" s="95" t="s">
        <v>346</v>
      </c>
      <c r="B31" s="212">
        <v>695</v>
      </c>
      <c r="C31" s="212">
        <v>737</v>
      </c>
      <c r="D31" s="212">
        <v>167</v>
      </c>
      <c r="E31" s="212">
        <v>172</v>
      </c>
      <c r="F31" s="212">
        <f t="shared" si="0"/>
        <v>339</v>
      </c>
      <c r="G31" s="212">
        <v>232</v>
      </c>
      <c r="H31" s="212">
        <v>166</v>
      </c>
      <c r="I31" s="212">
        <v>133</v>
      </c>
      <c r="J31" s="212">
        <v>189</v>
      </c>
      <c r="K31" s="212">
        <f t="shared" si="1"/>
        <v>322</v>
      </c>
      <c r="L31" s="471"/>
    </row>
    <row r="32" spans="1:12" ht="12" customHeight="1">
      <c r="A32" s="95" t="s">
        <v>56</v>
      </c>
      <c r="B32" s="212">
        <v>39896</v>
      </c>
      <c r="C32" s="212">
        <v>37192</v>
      </c>
      <c r="D32" s="212">
        <v>9026</v>
      </c>
      <c r="E32" s="212">
        <v>9251</v>
      </c>
      <c r="F32" s="212">
        <f t="shared" si="0"/>
        <v>18277</v>
      </c>
      <c r="G32" s="212">
        <v>8722</v>
      </c>
      <c r="H32" s="212">
        <v>10193</v>
      </c>
      <c r="I32" s="212">
        <v>6948</v>
      </c>
      <c r="J32" s="212">
        <v>8551</v>
      </c>
      <c r="K32" s="212">
        <f t="shared" si="1"/>
        <v>15499</v>
      </c>
      <c r="L32" s="471"/>
    </row>
    <row r="33" spans="1:12" ht="12" customHeight="1">
      <c r="A33" s="95" t="s">
        <v>127</v>
      </c>
      <c r="B33" s="212">
        <v>2793</v>
      </c>
      <c r="C33" s="212">
        <v>2493</v>
      </c>
      <c r="D33" s="212">
        <v>466</v>
      </c>
      <c r="E33" s="212">
        <v>639</v>
      </c>
      <c r="F33" s="212">
        <f t="shared" si="0"/>
        <v>1105</v>
      </c>
      <c r="G33" s="212">
        <v>663</v>
      </c>
      <c r="H33" s="212">
        <v>725</v>
      </c>
      <c r="I33" s="212">
        <v>530</v>
      </c>
      <c r="J33" s="212">
        <v>638</v>
      </c>
      <c r="K33" s="212">
        <f t="shared" si="1"/>
        <v>1168</v>
      </c>
      <c r="L33" s="471"/>
    </row>
    <row r="34" spans="1:12" ht="12" customHeight="1">
      <c r="A34" s="95" t="s">
        <v>159</v>
      </c>
      <c r="B34" s="212">
        <v>14</v>
      </c>
      <c r="C34" s="212">
        <v>10</v>
      </c>
      <c r="D34" s="212">
        <v>1</v>
      </c>
      <c r="E34" s="212">
        <v>2</v>
      </c>
      <c r="F34" s="212">
        <f t="shared" si="0"/>
        <v>3</v>
      </c>
      <c r="G34" s="212">
        <v>4</v>
      </c>
      <c r="H34" s="212">
        <v>3</v>
      </c>
      <c r="I34" s="212">
        <v>5</v>
      </c>
      <c r="J34" s="212">
        <v>6</v>
      </c>
      <c r="K34" s="212">
        <f t="shared" si="1"/>
        <v>11</v>
      </c>
      <c r="L34" s="471"/>
    </row>
    <row r="35" spans="1:12" ht="12" customHeight="1">
      <c r="A35" s="95" t="s">
        <v>128</v>
      </c>
      <c r="B35" s="212">
        <v>3913</v>
      </c>
      <c r="C35" s="212">
        <v>3925</v>
      </c>
      <c r="D35" s="212">
        <v>879</v>
      </c>
      <c r="E35" s="212">
        <v>910</v>
      </c>
      <c r="F35" s="212">
        <f t="shared" si="0"/>
        <v>1789</v>
      </c>
      <c r="G35" s="212">
        <v>1091</v>
      </c>
      <c r="H35" s="212">
        <v>1045</v>
      </c>
      <c r="I35" s="212">
        <v>786</v>
      </c>
      <c r="J35" s="212">
        <v>1078</v>
      </c>
      <c r="K35" s="212">
        <f t="shared" si="1"/>
        <v>1864</v>
      </c>
      <c r="L35" s="471"/>
    </row>
    <row r="36" spans="1:12" ht="12" customHeight="1">
      <c r="A36" s="95" t="s">
        <v>129</v>
      </c>
      <c r="B36" s="212">
        <v>3162</v>
      </c>
      <c r="C36" s="212">
        <v>2236</v>
      </c>
      <c r="D36" s="212">
        <v>434</v>
      </c>
      <c r="E36" s="212">
        <v>636</v>
      </c>
      <c r="F36" s="212">
        <f t="shared" si="0"/>
        <v>1070</v>
      </c>
      <c r="G36" s="212">
        <v>712</v>
      </c>
      <c r="H36" s="212">
        <v>454</v>
      </c>
      <c r="I36" s="212">
        <v>480</v>
      </c>
      <c r="J36" s="212">
        <v>564</v>
      </c>
      <c r="K36" s="212">
        <f t="shared" si="1"/>
        <v>1044</v>
      </c>
      <c r="L36" s="471"/>
    </row>
    <row r="37" spans="1:12" ht="12" customHeight="1">
      <c r="A37" s="95" t="s">
        <v>57</v>
      </c>
      <c r="B37" s="212">
        <v>3903</v>
      </c>
      <c r="C37" s="212">
        <v>3156</v>
      </c>
      <c r="D37" s="212">
        <v>652</v>
      </c>
      <c r="E37" s="212">
        <v>748</v>
      </c>
      <c r="F37" s="212">
        <f t="shared" si="0"/>
        <v>1400</v>
      </c>
      <c r="G37" s="212">
        <v>784</v>
      </c>
      <c r="H37" s="212">
        <v>972</v>
      </c>
      <c r="I37" s="212">
        <v>639</v>
      </c>
      <c r="J37" s="212">
        <v>777</v>
      </c>
      <c r="K37" s="212">
        <f t="shared" si="1"/>
        <v>1416</v>
      </c>
      <c r="L37" s="471"/>
    </row>
    <row r="38" spans="1:12" ht="12" customHeight="1">
      <c r="A38" s="95" t="s">
        <v>179</v>
      </c>
      <c r="B38" s="212">
        <v>28</v>
      </c>
      <c r="C38" s="212">
        <v>32</v>
      </c>
      <c r="D38" s="212">
        <v>8</v>
      </c>
      <c r="E38" s="212">
        <v>5</v>
      </c>
      <c r="F38" s="212">
        <f t="shared" si="0"/>
        <v>13</v>
      </c>
      <c r="G38" s="212">
        <v>11</v>
      </c>
      <c r="H38" s="212">
        <v>8</v>
      </c>
      <c r="I38" s="212">
        <v>4</v>
      </c>
      <c r="J38" s="212">
        <v>30</v>
      </c>
      <c r="K38" s="212">
        <f t="shared" si="1"/>
        <v>34</v>
      </c>
      <c r="L38" s="471"/>
    </row>
    <row r="39" spans="1:12" ht="12" customHeight="1">
      <c r="A39" s="95" t="s">
        <v>58</v>
      </c>
      <c r="B39" s="212">
        <v>880</v>
      </c>
      <c r="C39" s="212">
        <v>963</v>
      </c>
      <c r="D39" s="212">
        <v>228</v>
      </c>
      <c r="E39" s="212">
        <v>256</v>
      </c>
      <c r="F39" s="212">
        <f t="shared" si="0"/>
        <v>484</v>
      </c>
      <c r="G39" s="212">
        <v>250</v>
      </c>
      <c r="H39" s="212">
        <v>229</v>
      </c>
      <c r="I39" s="212">
        <v>174</v>
      </c>
      <c r="J39" s="212">
        <v>257</v>
      </c>
      <c r="K39" s="212">
        <f t="shared" si="1"/>
        <v>431</v>
      </c>
      <c r="L39" s="471"/>
    </row>
    <row r="40" spans="1:12" ht="12" customHeight="1">
      <c r="A40" s="95" t="s">
        <v>130</v>
      </c>
      <c r="B40" s="212">
        <v>173</v>
      </c>
      <c r="C40" s="212">
        <v>275</v>
      </c>
      <c r="D40" s="212">
        <v>29</v>
      </c>
      <c r="E40" s="212">
        <v>105</v>
      </c>
      <c r="F40" s="212">
        <f t="shared" si="0"/>
        <v>134</v>
      </c>
      <c r="G40" s="212">
        <v>108</v>
      </c>
      <c r="H40" s="212">
        <v>33</v>
      </c>
      <c r="I40" s="212">
        <v>23</v>
      </c>
      <c r="J40" s="212">
        <v>29</v>
      </c>
      <c r="K40" s="212">
        <f t="shared" si="1"/>
        <v>52</v>
      </c>
      <c r="L40" s="471"/>
    </row>
    <row r="41" spans="1:12" ht="12" customHeight="1">
      <c r="A41" s="168" t="s">
        <v>131</v>
      </c>
      <c r="B41" s="216">
        <v>189</v>
      </c>
      <c r="C41" s="216">
        <v>232</v>
      </c>
      <c r="D41" s="216">
        <v>25</v>
      </c>
      <c r="E41" s="216">
        <v>97</v>
      </c>
      <c r="F41" s="216">
        <f t="shared" si="0"/>
        <v>122</v>
      </c>
      <c r="G41" s="216">
        <v>20</v>
      </c>
      <c r="H41" s="216">
        <v>90</v>
      </c>
      <c r="I41" s="216">
        <v>29</v>
      </c>
      <c r="J41" s="216">
        <v>29</v>
      </c>
      <c r="K41" s="216">
        <f t="shared" si="1"/>
        <v>58</v>
      </c>
      <c r="L41" s="471"/>
    </row>
    <row r="42" spans="1:12" ht="16.5" customHeight="1">
      <c r="A42" s="77" t="s">
        <v>169</v>
      </c>
      <c r="B42" s="96"/>
      <c r="C42" s="96"/>
      <c r="L42" s="471"/>
    </row>
    <row r="43" spans="1:12" ht="16.5" customHeight="1">
      <c r="A43" s="442" t="s">
        <v>368</v>
      </c>
      <c r="B43" s="61" t="s">
        <v>391</v>
      </c>
      <c r="C43" s="96"/>
      <c r="I43" s="197"/>
      <c r="J43" s="73"/>
      <c r="K43" s="469"/>
      <c r="L43" s="471"/>
    </row>
    <row r="44" spans="10:12" ht="12.75">
      <c r="J44" s="73"/>
      <c r="K44" s="469"/>
      <c r="L44" s="177"/>
    </row>
    <row r="45" spans="10:12" ht="12.75">
      <c r="J45" s="73"/>
      <c r="K45" s="469"/>
      <c r="L45" s="177"/>
    </row>
    <row r="46" spans="10:12" ht="12.75">
      <c r="J46" s="73"/>
      <c r="K46" s="469"/>
      <c r="L46" s="177"/>
    </row>
    <row r="47" spans="10:11" ht="12.75">
      <c r="J47" s="73"/>
      <c r="K47" s="73"/>
    </row>
  </sheetData>
  <sheetProtection/>
  <mergeCells count="6">
    <mergeCell ref="L1:L43"/>
    <mergeCell ref="A5:A6"/>
    <mergeCell ref="B5:B6"/>
    <mergeCell ref="C5:C6"/>
    <mergeCell ref="D5:H5"/>
    <mergeCell ref="I5:K5"/>
  </mergeCells>
  <printOptions horizontalCentered="1"/>
  <pageMargins left="0.5" right="0.25" top="0.75" bottom="0.25" header="0.25" footer="0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140625" style="2" customWidth="1"/>
    <col min="2" max="3" width="12.7109375" style="61" customWidth="1"/>
    <col min="4" max="11" width="10.8515625" style="2" customWidth="1"/>
    <col min="12" max="12" width="4.28125" style="194" customWidth="1"/>
    <col min="13" max="16384" width="9.140625" style="2" customWidth="1"/>
  </cols>
  <sheetData>
    <row r="1" spans="1:12" ht="18.75" customHeight="1">
      <c r="A1" s="6" t="s">
        <v>427</v>
      </c>
      <c r="L1" s="471" t="s">
        <v>244</v>
      </c>
    </row>
    <row r="2" spans="1:12" ht="13.5" customHeight="1">
      <c r="A2" s="158"/>
      <c r="E2" s="227"/>
      <c r="F2" s="227"/>
      <c r="G2" s="227"/>
      <c r="J2" s="227"/>
      <c r="K2" s="227" t="s">
        <v>354</v>
      </c>
      <c r="L2" s="471"/>
    </row>
    <row r="3" spans="1:12" ht="14.25" customHeight="1">
      <c r="A3" s="505" t="s">
        <v>33</v>
      </c>
      <c r="B3" s="472" t="s">
        <v>384</v>
      </c>
      <c r="C3" s="472" t="s">
        <v>376</v>
      </c>
      <c r="D3" s="474" t="s">
        <v>376</v>
      </c>
      <c r="E3" s="475"/>
      <c r="F3" s="475"/>
      <c r="G3" s="475"/>
      <c r="H3" s="476"/>
      <c r="I3" s="474" t="s">
        <v>392</v>
      </c>
      <c r="J3" s="475"/>
      <c r="K3" s="476"/>
      <c r="L3" s="471"/>
    </row>
    <row r="4" spans="1:12" ht="27" customHeight="1">
      <c r="A4" s="506"/>
      <c r="B4" s="473"/>
      <c r="C4" s="473"/>
      <c r="D4" s="1" t="s">
        <v>0</v>
      </c>
      <c r="E4" s="1" t="s">
        <v>1</v>
      </c>
      <c r="F4" s="459" t="s">
        <v>409</v>
      </c>
      <c r="G4" s="1" t="s">
        <v>2</v>
      </c>
      <c r="H4" s="455" t="s">
        <v>369</v>
      </c>
      <c r="I4" s="236" t="s">
        <v>399</v>
      </c>
      <c r="J4" s="1" t="s">
        <v>1</v>
      </c>
      <c r="K4" s="459" t="s">
        <v>409</v>
      </c>
      <c r="L4" s="471"/>
    </row>
    <row r="5" spans="1:12" ht="13.5" customHeight="1">
      <c r="A5" s="13" t="s">
        <v>245</v>
      </c>
      <c r="B5" s="169"/>
      <c r="C5" s="169"/>
      <c r="D5" s="103"/>
      <c r="E5" s="103"/>
      <c r="F5" s="103"/>
      <c r="G5" s="103"/>
      <c r="H5" s="312"/>
      <c r="I5" s="312"/>
      <c r="J5" s="312"/>
      <c r="K5" s="312"/>
      <c r="L5" s="471"/>
    </row>
    <row r="6" spans="1:12" ht="13.5" customHeight="1">
      <c r="A6" s="49" t="s">
        <v>246</v>
      </c>
      <c r="B6" s="212">
        <v>1063</v>
      </c>
      <c r="C6" s="212">
        <v>1920</v>
      </c>
      <c r="D6" s="213">
        <v>284</v>
      </c>
      <c r="E6" s="213">
        <v>605</v>
      </c>
      <c r="F6" s="213">
        <f>D6+E6</f>
        <v>889</v>
      </c>
      <c r="G6" s="213">
        <v>479</v>
      </c>
      <c r="H6" s="213">
        <v>552</v>
      </c>
      <c r="I6" s="213">
        <v>361</v>
      </c>
      <c r="J6" s="213">
        <v>218</v>
      </c>
      <c r="K6" s="213">
        <f>I6+J6</f>
        <v>579</v>
      </c>
      <c r="L6" s="471"/>
    </row>
    <row r="7" spans="1:12" ht="13.5" customHeight="1">
      <c r="A7" s="49" t="s">
        <v>247</v>
      </c>
      <c r="B7" s="212">
        <v>3445</v>
      </c>
      <c r="C7" s="212">
        <v>3706</v>
      </c>
      <c r="D7" s="213">
        <v>724</v>
      </c>
      <c r="E7" s="213">
        <v>874</v>
      </c>
      <c r="F7" s="213">
        <f aca="true" t="shared" si="0" ref="F7:F39">D7+E7</f>
        <v>1598</v>
      </c>
      <c r="G7" s="213">
        <v>1065</v>
      </c>
      <c r="H7" s="213">
        <v>1043</v>
      </c>
      <c r="I7" s="213">
        <v>952</v>
      </c>
      <c r="J7" s="213">
        <v>785</v>
      </c>
      <c r="K7" s="213">
        <f aca="true" t="shared" si="1" ref="K7:K39">I7+J7</f>
        <v>1737</v>
      </c>
      <c r="L7" s="471"/>
    </row>
    <row r="8" spans="1:12" ht="13.5" customHeight="1">
      <c r="A8" s="49" t="s">
        <v>248</v>
      </c>
      <c r="B8" s="212">
        <v>2978</v>
      </c>
      <c r="C8" s="212">
        <v>3220</v>
      </c>
      <c r="D8" s="213">
        <v>607</v>
      </c>
      <c r="E8" s="213">
        <v>795</v>
      </c>
      <c r="F8" s="213">
        <f t="shared" si="0"/>
        <v>1402</v>
      </c>
      <c r="G8" s="213">
        <v>931</v>
      </c>
      <c r="H8" s="213">
        <v>887</v>
      </c>
      <c r="I8" s="213">
        <v>538</v>
      </c>
      <c r="J8" s="213">
        <v>427</v>
      </c>
      <c r="K8" s="213">
        <f t="shared" si="1"/>
        <v>965</v>
      </c>
      <c r="L8" s="471"/>
    </row>
    <row r="9" spans="1:12" ht="13.5" customHeight="1">
      <c r="A9" s="49" t="s">
        <v>249</v>
      </c>
      <c r="B9" s="212">
        <v>2644</v>
      </c>
      <c r="C9" s="212">
        <v>6135</v>
      </c>
      <c r="D9" s="213">
        <v>505</v>
      </c>
      <c r="E9" s="213">
        <v>1446</v>
      </c>
      <c r="F9" s="213">
        <f t="shared" si="0"/>
        <v>1951</v>
      </c>
      <c r="G9" s="213">
        <v>2067</v>
      </c>
      <c r="H9" s="213">
        <v>2117</v>
      </c>
      <c r="I9" s="213">
        <v>2289</v>
      </c>
      <c r="J9" s="213">
        <v>2881</v>
      </c>
      <c r="K9" s="213">
        <f t="shared" si="1"/>
        <v>5170</v>
      </c>
      <c r="L9" s="471"/>
    </row>
    <row r="10" spans="1:13" ht="13.5" customHeight="1">
      <c r="A10" s="49" t="s">
        <v>60</v>
      </c>
      <c r="B10" s="212">
        <v>3723</v>
      </c>
      <c r="C10" s="212">
        <v>3926</v>
      </c>
      <c r="D10" s="213">
        <v>727</v>
      </c>
      <c r="E10" s="213">
        <v>837</v>
      </c>
      <c r="F10" s="213">
        <f t="shared" si="0"/>
        <v>1564</v>
      </c>
      <c r="G10" s="213">
        <v>1281</v>
      </c>
      <c r="H10" s="213">
        <v>1081</v>
      </c>
      <c r="I10" s="213">
        <f>'[11]Table 13   '!I29-SUM('[11]Table 13   '!I30:I41)-SUM('Table 13 cont''d  '!I6:I9)</f>
        <v>1164</v>
      </c>
      <c r="J10" s="213">
        <f>'[11]Table 13   '!J29-SUM('[11]Table 13   '!J30:J41)-SUM(J6:J9)</f>
        <v>1040</v>
      </c>
      <c r="K10" s="213">
        <f t="shared" si="1"/>
        <v>2204</v>
      </c>
      <c r="L10" s="471"/>
      <c r="M10" s="196"/>
    </row>
    <row r="11" spans="1:12" ht="13.5" customHeight="1">
      <c r="A11" s="12" t="s">
        <v>119</v>
      </c>
      <c r="B11" s="193">
        <v>17739</v>
      </c>
      <c r="C11" s="193">
        <v>18427</v>
      </c>
      <c r="D11" s="209">
        <v>3858</v>
      </c>
      <c r="E11" s="209">
        <v>4321</v>
      </c>
      <c r="F11" s="209">
        <f t="shared" si="0"/>
        <v>8179</v>
      </c>
      <c r="G11" s="209">
        <v>5173</v>
      </c>
      <c r="H11" s="209">
        <v>5075</v>
      </c>
      <c r="I11" s="209">
        <v>4640</v>
      </c>
      <c r="J11" s="209">
        <v>4726</v>
      </c>
      <c r="K11" s="209">
        <f t="shared" si="1"/>
        <v>9366</v>
      </c>
      <c r="L11" s="471"/>
    </row>
    <row r="12" spans="1:12" s="61" customFormat="1" ht="13.5" customHeight="1">
      <c r="A12" s="95" t="s">
        <v>250</v>
      </c>
      <c r="B12" s="212">
        <v>39</v>
      </c>
      <c r="C12" s="212">
        <v>15</v>
      </c>
      <c r="D12" s="212">
        <v>6</v>
      </c>
      <c r="E12" s="212">
        <v>4</v>
      </c>
      <c r="F12" s="212">
        <f t="shared" si="0"/>
        <v>10</v>
      </c>
      <c r="G12" s="212">
        <v>2</v>
      </c>
      <c r="H12" s="212">
        <v>3</v>
      </c>
      <c r="I12" s="212">
        <v>13</v>
      </c>
      <c r="J12" s="212">
        <v>2</v>
      </c>
      <c r="K12" s="212">
        <f t="shared" si="1"/>
        <v>15</v>
      </c>
      <c r="L12" s="471"/>
    </row>
    <row r="13" spans="1:12" s="61" customFormat="1" ht="13.5" customHeight="1">
      <c r="A13" s="95" t="s">
        <v>251</v>
      </c>
      <c r="B13" s="212">
        <v>32</v>
      </c>
      <c r="C13" s="212">
        <v>31</v>
      </c>
      <c r="D13" s="212">
        <v>6</v>
      </c>
      <c r="E13" s="212">
        <v>10</v>
      </c>
      <c r="F13" s="212">
        <f t="shared" si="0"/>
        <v>16</v>
      </c>
      <c r="G13" s="212">
        <v>7</v>
      </c>
      <c r="H13" s="212">
        <v>8</v>
      </c>
      <c r="I13" s="212">
        <v>10</v>
      </c>
      <c r="J13" s="212">
        <v>8</v>
      </c>
      <c r="K13" s="212">
        <f t="shared" si="1"/>
        <v>18</v>
      </c>
      <c r="L13" s="471"/>
    </row>
    <row r="14" spans="1:14" s="61" customFormat="1" ht="13.5" customHeight="1">
      <c r="A14" s="95" t="s">
        <v>252</v>
      </c>
      <c r="B14" s="212">
        <v>1085</v>
      </c>
      <c r="C14" s="212">
        <v>1016</v>
      </c>
      <c r="D14" s="212">
        <v>202</v>
      </c>
      <c r="E14" s="212">
        <v>241</v>
      </c>
      <c r="F14" s="212">
        <f t="shared" si="0"/>
        <v>443</v>
      </c>
      <c r="G14" s="212">
        <v>266</v>
      </c>
      <c r="H14" s="212">
        <v>307</v>
      </c>
      <c r="I14" s="212">
        <v>223</v>
      </c>
      <c r="J14" s="212">
        <v>172</v>
      </c>
      <c r="K14" s="212">
        <f t="shared" si="1"/>
        <v>395</v>
      </c>
      <c r="L14" s="471"/>
      <c r="N14" s="197"/>
    </row>
    <row r="15" spans="1:14" ht="13.5" customHeight="1">
      <c r="A15" s="49" t="s">
        <v>253</v>
      </c>
      <c r="B15" s="212">
        <v>1375</v>
      </c>
      <c r="C15" s="212">
        <v>1268</v>
      </c>
      <c r="D15" s="213">
        <v>368</v>
      </c>
      <c r="E15" s="213">
        <v>307</v>
      </c>
      <c r="F15" s="213">
        <f t="shared" si="0"/>
        <v>675</v>
      </c>
      <c r="G15" s="213">
        <v>321</v>
      </c>
      <c r="H15" s="213">
        <v>272</v>
      </c>
      <c r="I15" s="213">
        <v>398</v>
      </c>
      <c r="J15" s="213">
        <v>145</v>
      </c>
      <c r="K15" s="213">
        <f t="shared" si="1"/>
        <v>543</v>
      </c>
      <c r="L15" s="471"/>
      <c r="N15" s="196"/>
    </row>
    <row r="16" spans="1:12" ht="13.5" customHeight="1">
      <c r="A16" s="49" t="s">
        <v>254</v>
      </c>
      <c r="B16" s="212">
        <v>751</v>
      </c>
      <c r="C16" s="212">
        <v>1159</v>
      </c>
      <c r="D16" s="213">
        <v>205</v>
      </c>
      <c r="E16" s="213">
        <v>338</v>
      </c>
      <c r="F16" s="213">
        <f t="shared" si="0"/>
        <v>543</v>
      </c>
      <c r="G16" s="213">
        <v>316</v>
      </c>
      <c r="H16" s="213">
        <v>300</v>
      </c>
      <c r="I16" s="213">
        <v>273</v>
      </c>
      <c r="J16" s="213">
        <v>414</v>
      </c>
      <c r="K16" s="213">
        <f t="shared" si="1"/>
        <v>687</v>
      </c>
      <c r="L16" s="471"/>
    </row>
    <row r="17" spans="1:12" s="61" customFormat="1" ht="13.5" customHeight="1">
      <c r="A17" s="95" t="s">
        <v>255</v>
      </c>
      <c r="B17" s="212">
        <v>5</v>
      </c>
      <c r="C17" s="212">
        <v>59</v>
      </c>
      <c r="D17" s="213">
        <v>43</v>
      </c>
      <c r="E17" s="213">
        <v>9</v>
      </c>
      <c r="F17" s="213">
        <f t="shared" si="0"/>
        <v>52</v>
      </c>
      <c r="G17" s="213">
        <v>4</v>
      </c>
      <c r="H17" s="213">
        <v>3</v>
      </c>
      <c r="I17" s="213">
        <v>4</v>
      </c>
      <c r="J17" s="225">
        <v>0</v>
      </c>
      <c r="K17" s="213">
        <f t="shared" si="1"/>
        <v>4</v>
      </c>
      <c r="L17" s="471"/>
    </row>
    <row r="18" spans="1:12" ht="13.5" customHeight="1">
      <c r="A18" s="49" t="s">
        <v>256</v>
      </c>
      <c r="B18" s="212">
        <v>230</v>
      </c>
      <c r="C18" s="212">
        <v>260</v>
      </c>
      <c r="D18" s="213">
        <v>53</v>
      </c>
      <c r="E18" s="213">
        <v>67</v>
      </c>
      <c r="F18" s="213">
        <f t="shared" si="0"/>
        <v>120</v>
      </c>
      <c r="G18" s="213">
        <v>63</v>
      </c>
      <c r="H18" s="213">
        <v>77</v>
      </c>
      <c r="I18" s="213">
        <v>71</v>
      </c>
      <c r="J18" s="213">
        <v>94</v>
      </c>
      <c r="K18" s="213">
        <f t="shared" si="1"/>
        <v>165</v>
      </c>
      <c r="L18" s="471"/>
    </row>
    <row r="19" spans="1:12" ht="13.5" customHeight="1">
      <c r="A19" s="49" t="s">
        <v>257</v>
      </c>
      <c r="B19" s="212">
        <v>567</v>
      </c>
      <c r="C19" s="212">
        <v>370</v>
      </c>
      <c r="D19" s="213">
        <v>148</v>
      </c>
      <c r="E19" s="213">
        <v>46</v>
      </c>
      <c r="F19" s="213">
        <f t="shared" si="0"/>
        <v>194</v>
      </c>
      <c r="G19" s="213">
        <v>48</v>
      </c>
      <c r="H19" s="213">
        <v>128</v>
      </c>
      <c r="I19" s="213">
        <v>217</v>
      </c>
      <c r="J19" s="213">
        <v>57</v>
      </c>
      <c r="K19" s="213">
        <f t="shared" si="1"/>
        <v>274</v>
      </c>
      <c r="L19" s="471"/>
    </row>
    <row r="20" spans="1:12" ht="13.5" customHeight="1">
      <c r="A20" s="49" t="s">
        <v>258</v>
      </c>
      <c r="B20" s="212">
        <v>176</v>
      </c>
      <c r="C20" s="212">
        <v>101</v>
      </c>
      <c r="D20" s="213">
        <v>35</v>
      </c>
      <c r="E20" s="213">
        <v>20</v>
      </c>
      <c r="F20" s="213">
        <f t="shared" si="0"/>
        <v>55</v>
      </c>
      <c r="G20" s="213">
        <v>21</v>
      </c>
      <c r="H20" s="213">
        <v>25</v>
      </c>
      <c r="I20" s="213">
        <v>29</v>
      </c>
      <c r="J20" s="213">
        <v>32</v>
      </c>
      <c r="K20" s="213">
        <f t="shared" si="1"/>
        <v>61</v>
      </c>
      <c r="L20" s="471"/>
    </row>
    <row r="21" spans="1:12" ht="13.5" customHeight="1">
      <c r="A21" s="49" t="s">
        <v>259</v>
      </c>
      <c r="B21" s="212">
        <v>1498</v>
      </c>
      <c r="C21" s="212">
        <v>1134</v>
      </c>
      <c r="D21" s="212">
        <v>50</v>
      </c>
      <c r="E21" s="212">
        <v>210</v>
      </c>
      <c r="F21" s="212">
        <f t="shared" si="0"/>
        <v>260</v>
      </c>
      <c r="G21" s="212">
        <v>461</v>
      </c>
      <c r="H21" s="212">
        <v>413</v>
      </c>
      <c r="I21" s="212">
        <v>378</v>
      </c>
      <c r="J21" s="212">
        <v>469</v>
      </c>
      <c r="K21" s="212">
        <f t="shared" si="1"/>
        <v>847</v>
      </c>
      <c r="L21" s="471"/>
    </row>
    <row r="22" spans="1:15" ht="13.5" customHeight="1">
      <c r="A22" s="49" t="s">
        <v>260</v>
      </c>
      <c r="B22" s="212">
        <v>10230</v>
      </c>
      <c r="C22" s="212">
        <v>11346</v>
      </c>
      <c r="D22" s="213">
        <v>2323</v>
      </c>
      <c r="E22" s="213">
        <v>2687</v>
      </c>
      <c r="F22" s="213">
        <f t="shared" si="0"/>
        <v>5010</v>
      </c>
      <c r="G22" s="213">
        <v>3253</v>
      </c>
      <c r="H22" s="213">
        <v>3083</v>
      </c>
      <c r="I22" s="213">
        <v>2477</v>
      </c>
      <c r="J22" s="213">
        <v>2765</v>
      </c>
      <c r="K22" s="213">
        <f t="shared" si="1"/>
        <v>5242</v>
      </c>
      <c r="L22" s="471"/>
      <c r="O22" s="196"/>
    </row>
    <row r="23" spans="1:12" ht="13.5" customHeight="1">
      <c r="A23" s="49" t="s">
        <v>261</v>
      </c>
      <c r="B23" s="212">
        <v>276</v>
      </c>
      <c r="C23" s="212">
        <v>300</v>
      </c>
      <c r="D23" s="213">
        <v>45</v>
      </c>
      <c r="E23" s="213">
        <v>94</v>
      </c>
      <c r="F23" s="213">
        <f t="shared" si="0"/>
        <v>139</v>
      </c>
      <c r="G23" s="213">
        <v>75</v>
      </c>
      <c r="H23" s="213">
        <v>86</v>
      </c>
      <c r="I23" s="213">
        <v>70</v>
      </c>
      <c r="J23" s="213">
        <v>110</v>
      </c>
      <c r="K23" s="213">
        <f t="shared" si="1"/>
        <v>180</v>
      </c>
      <c r="L23" s="471"/>
    </row>
    <row r="24" spans="1:12" ht="13.5" customHeight="1">
      <c r="A24" s="49" t="s">
        <v>262</v>
      </c>
      <c r="B24" s="212">
        <v>397</v>
      </c>
      <c r="C24" s="212">
        <v>370</v>
      </c>
      <c r="D24" s="213">
        <v>109</v>
      </c>
      <c r="E24" s="213">
        <v>78</v>
      </c>
      <c r="F24" s="213">
        <f t="shared" si="0"/>
        <v>187</v>
      </c>
      <c r="G24" s="213">
        <v>44</v>
      </c>
      <c r="H24" s="213">
        <v>139</v>
      </c>
      <c r="I24" s="213">
        <v>141</v>
      </c>
      <c r="J24" s="213">
        <v>92</v>
      </c>
      <c r="K24" s="213">
        <f t="shared" si="1"/>
        <v>233</v>
      </c>
      <c r="L24" s="471"/>
    </row>
    <row r="25" spans="1:12" ht="13.5" customHeight="1">
      <c r="A25" s="170" t="s">
        <v>263</v>
      </c>
      <c r="B25" s="212">
        <v>140</v>
      </c>
      <c r="C25" s="212">
        <v>101</v>
      </c>
      <c r="D25" s="213">
        <v>101</v>
      </c>
      <c r="E25" s="225">
        <v>0</v>
      </c>
      <c r="F25" s="213">
        <f t="shared" si="0"/>
        <v>101</v>
      </c>
      <c r="G25" s="225">
        <v>0</v>
      </c>
      <c r="H25" s="225">
        <v>0</v>
      </c>
      <c r="I25" s="225">
        <v>0</v>
      </c>
      <c r="J25" s="225">
        <v>0</v>
      </c>
      <c r="K25" s="225">
        <f t="shared" si="1"/>
        <v>0</v>
      </c>
      <c r="L25" s="471"/>
    </row>
    <row r="26" spans="1:12" ht="13.5" customHeight="1">
      <c r="A26" s="49" t="s">
        <v>264</v>
      </c>
      <c r="B26" s="212">
        <v>238</v>
      </c>
      <c r="C26" s="212">
        <v>9</v>
      </c>
      <c r="D26" s="213">
        <v>3</v>
      </c>
      <c r="E26" s="213">
        <v>3</v>
      </c>
      <c r="F26" s="213">
        <f t="shared" si="0"/>
        <v>6</v>
      </c>
      <c r="G26" s="213">
        <v>1</v>
      </c>
      <c r="H26" s="213">
        <v>2</v>
      </c>
      <c r="I26" s="213">
        <v>13</v>
      </c>
      <c r="J26" s="213">
        <v>1</v>
      </c>
      <c r="K26" s="213">
        <f t="shared" si="1"/>
        <v>14</v>
      </c>
      <c r="L26" s="471"/>
    </row>
    <row r="27" spans="1:12" ht="13.5" customHeight="1">
      <c r="A27" s="49" t="s">
        <v>60</v>
      </c>
      <c r="B27" s="212">
        <v>700</v>
      </c>
      <c r="C27" s="212">
        <v>888</v>
      </c>
      <c r="D27" s="213">
        <v>161</v>
      </c>
      <c r="E27" s="213">
        <v>207</v>
      </c>
      <c r="F27" s="213">
        <f t="shared" si="0"/>
        <v>368</v>
      </c>
      <c r="G27" s="213">
        <v>291</v>
      </c>
      <c r="H27" s="213">
        <v>229</v>
      </c>
      <c r="I27" s="213">
        <f>I11-SUM(I12:I26)</f>
        <v>323</v>
      </c>
      <c r="J27" s="213">
        <f>J11-SUM(J12:J26)</f>
        <v>365</v>
      </c>
      <c r="K27" s="213">
        <f t="shared" si="1"/>
        <v>688</v>
      </c>
      <c r="L27" s="471"/>
    </row>
    <row r="28" spans="1:12" ht="13.5" customHeight="1">
      <c r="A28" s="12" t="s">
        <v>120</v>
      </c>
      <c r="B28" s="193">
        <v>7110</v>
      </c>
      <c r="C28" s="193">
        <v>8539</v>
      </c>
      <c r="D28" s="209">
        <v>2119</v>
      </c>
      <c r="E28" s="209">
        <v>1576</v>
      </c>
      <c r="F28" s="209">
        <f t="shared" si="0"/>
        <v>3695</v>
      </c>
      <c r="G28" s="209">
        <v>1902</v>
      </c>
      <c r="H28" s="209">
        <v>2942</v>
      </c>
      <c r="I28" s="209">
        <v>1867</v>
      </c>
      <c r="J28" s="209">
        <v>2099</v>
      </c>
      <c r="K28" s="209">
        <f t="shared" si="1"/>
        <v>3966</v>
      </c>
      <c r="L28" s="471"/>
    </row>
    <row r="29" spans="1:12" ht="13.5" customHeight="1">
      <c r="A29" s="49" t="s">
        <v>265</v>
      </c>
      <c r="B29" s="212">
        <v>2173</v>
      </c>
      <c r="C29" s="212">
        <v>2183</v>
      </c>
      <c r="D29" s="213">
        <v>406</v>
      </c>
      <c r="E29" s="213">
        <v>527</v>
      </c>
      <c r="F29" s="213">
        <f t="shared" si="0"/>
        <v>933</v>
      </c>
      <c r="G29" s="213">
        <v>466</v>
      </c>
      <c r="H29" s="213">
        <v>784</v>
      </c>
      <c r="I29" s="213">
        <v>380</v>
      </c>
      <c r="J29" s="213">
        <v>320</v>
      </c>
      <c r="K29" s="213">
        <f t="shared" si="1"/>
        <v>700</v>
      </c>
      <c r="L29" s="471"/>
    </row>
    <row r="30" spans="1:12" ht="13.5" customHeight="1">
      <c r="A30" s="49" t="s">
        <v>266</v>
      </c>
      <c r="B30" s="212">
        <v>835</v>
      </c>
      <c r="C30" s="212">
        <v>1084</v>
      </c>
      <c r="D30" s="213">
        <v>376</v>
      </c>
      <c r="E30" s="213">
        <v>123</v>
      </c>
      <c r="F30" s="213">
        <f t="shared" si="0"/>
        <v>499</v>
      </c>
      <c r="G30" s="213">
        <v>132</v>
      </c>
      <c r="H30" s="213">
        <v>453</v>
      </c>
      <c r="I30" s="213">
        <v>107</v>
      </c>
      <c r="J30" s="213">
        <v>453</v>
      </c>
      <c r="K30" s="213">
        <f t="shared" si="1"/>
        <v>560</v>
      </c>
      <c r="L30" s="471"/>
    </row>
    <row r="31" spans="1:12" ht="13.5" customHeight="1">
      <c r="A31" s="49" t="s">
        <v>267</v>
      </c>
      <c r="B31" s="212">
        <v>999</v>
      </c>
      <c r="C31" s="212">
        <v>1392</v>
      </c>
      <c r="D31" s="213">
        <v>498</v>
      </c>
      <c r="E31" s="213">
        <v>281</v>
      </c>
      <c r="F31" s="213">
        <f t="shared" si="0"/>
        <v>779</v>
      </c>
      <c r="G31" s="213">
        <v>319</v>
      </c>
      <c r="H31" s="213">
        <v>294</v>
      </c>
      <c r="I31" s="213">
        <v>358</v>
      </c>
      <c r="J31" s="213">
        <v>374</v>
      </c>
      <c r="K31" s="213">
        <f t="shared" si="1"/>
        <v>732</v>
      </c>
      <c r="L31" s="471"/>
    </row>
    <row r="32" spans="1:12" ht="13.5" customHeight="1">
      <c r="A32" s="49" t="s">
        <v>268</v>
      </c>
      <c r="B32" s="212">
        <v>58</v>
      </c>
      <c r="C32" s="212">
        <v>27</v>
      </c>
      <c r="D32" s="213">
        <v>5</v>
      </c>
      <c r="E32" s="213">
        <v>10</v>
      </c>
      <c r="F32" s="213">
        <f t="shared" si="0"/>
        <v>15</v>
      </c>
      <c r="G32" s="213">
        <v>7</v>
      </c>
      <c r="H32" s="213">
        <v>5</v>
      </c>
      <c r="I32" s="213">
        <v>7</v>
      </c>
      <c r="J32" s="213">
        <v>8</v>
      </c>
      <c r="K32" s="213">
        <f t="shared" si="1"/>
        <v>15</v>
      </c>
      <c r="L32" s="471"/>
    </row>
    <row r="33" spans="1:12" ht="13.5" customHeight="1">
      <c r="A33" s="49" t="s">
        <v>269</v>
      </c>
      <c r="B33" s="212">
        <v>111</v>
      </c>
      <c r="C33" s="212">
        <v>102</v>
      </c>
      <c r="D33" s="213">
        <v>21</v>
      </c>
      <c r="E33" s="213">
        <v>26</v>
      </c>
      <c r="F33" s="213">
        <f t="shared" si="0"/>
        <v>47</v>
      </c>
      <c r="G33" s="213">
        <v>23</v>
      </c>
      <c r="H33" s="213">
        <v>32</v>
      </c>
      <c r="I33" s="213">
        <v>25</v>
      </c>
      <c r="J33" s="213">
        <v>23</v>
      </c>
      <c r="K33" s="213">
        <f t="shared" si="1"/>
        <v>48</v>
      </c>
      <c r="L33" s="471"/>
    </row>
    <row r="34" spans="1:12" ht="13.5" customHeight="1">
      <c r="A34" s="49" t="s">
        <v>270</v>
      </c>
      <c r="B34" s="212">
        <v>2438</v>
      </c>
      <c r="C34" s="212">
        <v>2665</v>
      </c>
      <c r="D34" s="213">
        <v>467</v>
      </c>
      <c r="E34" s="213">
        <v>553</v>
      </c>
      <c r="F34" s="213">
        <f t="shared" si="0"/>
        <v>1020</v>
      </c>
      <c r="G34" s="213">
        <v>903</v>
      </c>
      <c r="H34" s="213">
        <v>742</v>
      </c>
      <c r="I34" s="213">
        <v>506</v>
      </c>
      <c r="J34" s="213">
        <v>631</v>
      </c>
      <c r="K34" s="213">
        <f t="shared" si="1"/>
        <v>1137</v>
      </c>
      <c r="L34" s="471"/>
    </row>
    <row r="35" spans="1:12" ht="13.5" customHeight="1">
      <c r="A35" s="49" t="s">
        <v>60</v>
      </c>
      <c r="B35" s="212">
        <v>496</v>
      </c>
      <c r="C35" s="212">
        <v>1086</v>
      </c>
      <c r="D35" s="213">
        <v>346</v>
      </c>
      <c r="E35" s="213">
        <v>56</v>
      </c>
      <c r="F35" s="213">
        <f t="shared" si="0"/>
        <v>402</v>
      </c>
      <c r="G35" s="213">
        <v>52</v>
      </c>
      <c r="H35" s="213">
        <v>632</v>
      </c>
      <c r="I35" s="213">
        <f>I28-SUM(I29:I34)</f>
        <v>484</v>
      </c>
      <c r="J35" s="213">
        <f>J28-SUM(J29:J34)</f>
        <v>290</v>
      </c>
      <c r="K35" s="213">
        <f t="shared" si="1"/>
        <v>774</v>
      </c>
      <c r="L35" s="471"/>
    </row>
    <row r="36" spans="1:12" ht="13.5" customHeight="1">
      <c r="A36" s="12" t="s">
        <v>121</v>
      </c>
      <c r="B36" s="193">
        <v>6580</v>
      </c>
      <c r="C36" s="193">
        <v>6821</v>
      </c>
      <c r="D36" s="209">
        <v>1450</v>
      </c>
      <c r="E36" s="209">
        <v>1620</v>
      </c>
      <c r="F36" s="209">
        <f t="shared" si="0"/>
        <v>3070</v>
      </c>
      <c r="G36" s="209">
        <v>1809</v>
      </c>
      <c r="H36" s="209">
        <v>1942</v>
      </c>
      <c r="I36" s="209">
        <v>1613</v>
      </c>
      <c r="J36" s="209">
        <v>1417</v>
      </c>
      <c r="K36" s="209">
        <f t="shared" si="1"/>
        <v>3030</v>
      </c>
      <c r="L36" s="471"/>
    </row>
    <row r="37" spans="1:12" ht="13.5" customHeight="1">
      <c r="A37" s="49" t="s">
        <v>271</v>
      </c>
      <c r="B37" s="212">
        <v>4386</v>
      </c>
      <c r="C37" s="212">
        <v>4366</v>
      </c>
      <c r="D37" s="213">
        <v>980</v>
      </c>
      <c r="E37" s="213">
        <v>777</v>
      </c>
      <c r="F37" s="213">
        <f t="shared" si="0"/>
        <v>1757</v>
      </c>
      <c r="G37" s="213">
        <v>1282</v>
      </c>
      <c r="H37" s="213">
        <v>1327</v>
      </c>
      <c r="I37" s="213">
        <v>1067</v>
      </c>
      <c r="J37" s="213">
        <v>732</v>
      </c>
      <c r="K37" s="213">
        <f t="shared" si="1"/>
        <v>1799</v>
      </c>
      <c r="L37" s="471"/>
    </row>
    <row r="38" spans="1:12" ht="13.5" customHeight="1">
      <c r="A38" s="49" t="s">
        <v>272</v>
      </c>
      <c r="B38" s="212">
        <v>2186</v>
      </c>
      <c r="C38" s="212">
        <v>2448</v>
      </c>
      <c r="D38" s="213">
        <v>468</v>
      </c>
      <c r="E38" s="213">
        <v>840</v>
      </c>
      <c r="F38" s="213">
        <f t="shared" si="0"/>
        <v>1308</v>
      </c>
      <c r="G38" s="213">
        <v>525</v>
      </c>
      <c r="H38" s="213">
        <v>615</v>
      </c>
      <c r="I38" s="213">
        <v>545</v>
      </c>
      <c r="J38" s="213">
        <v>685</v>
      </c>
      <c r="K38" s="213">
        <f t="shared" si="1"/>
        <v>1230</v>
      </c>
      <c r="L38" s="471"/>
    </row>
    <row r="39" spans="1:12" ht="13.5" customHeight="1">
      <c r="A39" s="171" t="s">
        <v>60</v>
      </c>
      <c r="B39" s="216">
        <v>8</v>
      </c>
      <c r="C39" s="216">
        <v>7</v>
      </c>
      <c r="D39" s="217">
        <v>2</v>
      </c>
      <c r="E39" s="217">
        <v>3</v>
      </c>
      <c r="F39" s="217">
        <f t="shared" si="0"/>
        <v>5</v>
      </c>
      <c r="G39" s="217">
        <v>2</v>
      </c>
      <c r="H39" s="437">
        <v>0</v>
      </c>
      <c r="I39" s="217">
        <f>I36-I37-I38</f>
        <v>1</v>
      </c>
      <c r="J39" s="437">
        <v>0</v>
      </c>
      <c r="K39" s="217">
        <f t="shared" si="1"/>
        <v>1</v>
      </c>
      <c r="L39" s="471"/>
    </row>
    <row r="40" spans="1:12" ht="17.25" customHeight="1">
      <c r="A40" s="77" t="s">
        <v>408</v>
      </c>
      <c r="B40" s="200"/>
      <c r="C40" s="200"/>
      <c r="L40" s="471"/>
    </row>
    <row r="41" spans="1:12" ht="17.25" customHeight="1">
      <c r="A41" s="442"/>
      <c r="L41" s="178"/>
    </row>
    <row r="42" ht="12.75">
      <c r="L42" s="178"/>
    </row>
    <row r="43" ht="12.75">
      <c r="L43" s="178"/>
    </row>
    <row r="44" ht="12.75">
      <c r="L44" s="177"/>
    </row>
  </sheetData>
  <sheetProtection/>
  <mergeCells count="6">
    <mergeCell ref="L1:L40"/>
    <mergeCell ref="A3:A4"/>
    <mergeCell ref="B3:B4"/>
    <mergeCell ref="C3:C4"/>
    <mergeCell ref="D3:H3"/>
    <mergeCell ref="I3:K3"/>
  </mergeCells>
  <printOptions horizontalCentered="1"/>
  <pageMargins left="0.5" right="0.25" top="0.511811023622047" bottom="0.236220472440945" header="0.236220472440945" footer="0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3"/>
  <sheetViews>
    <sheetView tabSelected="1" zoomScalePageLayoutView="0" workbookViewId="0" topLeftCell="A7">
      <selection activeCell="K19" sqref="K19"/>
    </sheetView>
  </sheetViews>
  <sheetFormatPr defaultColWidth="8.8515625" defaultRowHeight="12.75"/>
  <cols>
    <col min="1" max="1" width="25.7109375" style="2" customWidth="1"/>
    <col min="2" max="3" width="10.7109375" style="71" customWidth="1"/>
    <col min="4" max="6" width="10.7109375" style="5" customWidth="1"/>
    <col min="7" max="7" width="10.7109375" style="71" customWidth="1"/>
    <col min="8" max="11" width="10.7109375" style="5" customWidth="1"/>
    <col min="12" max="12" width="8.57421875" style="2" customWidth="1"/>
    <col min="13" max="16384" width="8.8515625" style="2" customWidth="1"/>
  </cols>
  <sheetData>
    <row r="1" spans="1:12" ht="18" customHeight="1">
      <c r="A1" s="477" t="s">
        <v>341</v>
      </c>
      <c r="B1" s="477"/>
      <c r="C1" s="201"/>
      <c r="D1" s="201"/>
      <c r="E1" s="201"/>
      <c r="F1" s="201"/>
      <c r="G1" s="313"/>
      <c r="H1" s="201"/>
      <c r="I1" s="201"/>
      <c r="J1" s="201"/>
      <c r="K1" s="201"/>
      <c r="L1" s="478" t="s">
        <v>182</v>
      </c>
    </row>
    <row r="2" ht="8.25" customHeight="1">
      <c r="L2" s="478"/>
    </row>
    <row r="3" spans="1:12" ht="22.5" customHeight="1">
      <c r="A3" s="6" t="s">
        <v>411</v>
      </c>
      <c r="B3" s="102"/>
      <c r="C3" s="102"/>
      <c r="L3" s="478"/>
    </row>
    <row r="4" spans="8:12" ht="21.75" customHeight="1">
      <c r="H4" s="227"/>
      <c r="J4" s="227"/>
      <c r="K4" s="227" t="s">
        <v>356</v>
      </c>
      <c r="L4" s="478"/>
    </row>
    <row r="5" spans="1:12" ht="24.75" customHeight="1">
      <c r="A5" s="176"/>
      <c r="B5" s="472" t="s">
        <v>384</v>
      </c>
      <c r="C5" s="472" t="s">
        <v>376</v>
      </c>
      <c r="D5" s="479" t="s">
        <v>376</v>
      </c>
      <c r="E5" s="479"/>
      <c r="F5" s="479"/>
      <c r="G5" s="479"/>
      <c r="H5" s="479"/>
      <c r="I5" s="474" t="s">
        <v>392</v>
      </c>
      <c r="J5" s="475"/>
      <c r="K5" s="476"/>
      <c r="L5" s="478"/>
    </row>
    <row r="6" spans="1:12" ht="24.75" customHeight="1">
      <c r="A6" s="23"/>
      <c r="B6" s="473"/>
      <c r="C6" s="473"/>
      <c r="D6" s="1" t="s">
        <v>0</v>
      </c>
      <c r="E6" s="1" t="s">
        <v>1</v>
      </c>
      <c r="F6" s="459" t="s">
        <v>409</v>
      </c>
      <c r="G6" s="69" t="s">
        <v>2</v>
      </c>
      <c r="H6" s="79" t="s">
        <v>3</v>
      </c>
      <c r="I6" s="79" t="s">
        <v>0</v>
      </c>
      <c r="J6" s="1" t="s">
        <v>1</v>
      </c>
      <c r="K6" s="459" t="s">
        <v>409</v>
      </c>
      <c r="L6" s="478"/>
    </row>
    <row r="7" spans="1:12" ht="24.75" customHeight="1">
      <c r="A7" s="443" t="s">
        <v>316</v>
      </c>
      <c r="B7" s="206"/>
      <c r="C7" s="206"/>
      <c r="D7" s="205"/>
      <c r="E7" s="205"/>
      <c r="F7" s="250"/>
      <c r="G7" s="314"/>
      <c r="H7" s="250"/>
      <c r="I7" s="250"/>
      <c r="J7" s="250"/>
      <c r="K7" s="250"/>
      <c r="L7" s="478"/>
    </row>
    <row r="8" spans="1:12" ht="24.75" customHeight="1">
      <c r="A8" s="444"/>
      <c r="B8" s="206"/>
      <c r="C8" s="206"/>
      <c r="D8" s="204"/>
      <c r="E8" s="204"/>
      <c r="F8" s="249"/>
      <c r="G8" s="315"/>
      <c r="H8" s="249"/>
      <c r="I8" s="249"/>
      <c r="J8" s="249"/>
      <c r="K8" s="249"/>
      <c r="L8" s="478"/>
    </row>
    <row r="9" spans="1:12" s="61" customFormat="1" ht="24.75" customHeight="1">
      <c r="A9" s="445" t="s">
        <v>317</v>
      </c>
      <c r="B9" s="390">
        <v>10287</v>
      </c>
      <c r="C9" s="391">
        <v>18120</v>
      </c>
      <c r="D9" s="405">
        <v>2190</v>
      </c>
      <c r="E9" s="407">
        <v>4362</v>
      </c>
      <c r="F9" s="405">
        <f>D9+E9</f>
        <v>6552</v>
      </c>
      <c r="G9" s="406">
        <v>5804</v>
      </c>
      <c r="H9" s="405">
        <v>5764</v>
      </c>
      <c r="I9" s="406">
        <v>6506</v>
      </c>
      <c r="J9" s="406">
        <v>5986</v>
      </c>
      <c r="K9" s="405">
        <f>I9+J9</f>
        <v>12492</v>
      </c>
      <c r="L9" s="478"/>
    </row>
    <row r="10" spans="1:12" s="61" customFormat="1" ht="24.75" customHeight="1">
      <c r="A10" s="445"/>
      <c r="B10" s="408"/>
      <c r="C10" s="408"/>
      <c r="D10" s="409"/>
      <c r="E10" s="409"/>
      <c r="F10" s="411"/>
      <c r="G10" s="410"/>
      <c r="H10" s="405"/>
      <c r="I10" s="406"/>
      <c r="J10" s="406"/>
      <c r="K10" s="405"/>
      <c r="L10" s="478"/>
    </row>
    <row r="11" spans="1:12" s="61" customFormat="1" ht="24.75" customHeight="1">
      <c r="A11" s="445" t="s">
        <v>137</v>
      </c>
      <c r="B11" s="390">
        <v>103498</v>
      </c>
      <c r="C11" s="390">
        <v>140133</v>
      </c>
      <c r="D11" s="412">
        <v>21934</v>
      </c>
      <c r="E11" s="412">
        <v>27448</v>
      </c>
      <c r="F11" s="406">
        <f>D11+E11</f>
        <v>49382</v>
      </c>
      <c r="G11" s="406">
        <v>40554</v>
      </c>
      <c r="H11" s="406">
        <v>50197</v>
      </c>
      <c r="I11" s="406">
        <v>42515</v>
      </c>
      <c r="J11" s="406">
        <v>35038</v>
      </c>
      <c r="K11" s="406">
        <f>I11+J11</f>
        <v>77553</v>
      </c>
      <c r="L11" s="478"/>
    </row>
    <row r="12" spans="1:12" ht="24.75" customHeight="1">
      <c r="A12" s="444"/>
      <c r="B12" s="368"/>
      <c r="C12" s="368"/>
      <c r="D12" s="414"/>
      <c r="E12" s="414"/>
      <c r="F12" s="416"/>
      <c r="G12" s="415"/>
      <c r="H12" s="416"/>
      <c r="I12" s="416"/>
      <c r="J12" s="416"/>
      <c r="K12" s="416"/>
      <c r="L12" s="478"/>
    </row>
    <row r="13" spans="1:12" ht="24.75" customHeight="1">
      <c r="A13" s="444"/>
      <c r="B13" s="417"/>
      <c r="C13" s="417"/>
      <c r="D13" s="418"/>
      <c r="E13" s="418"/>
      <c r="F13" s="420"/>
      <c r="G13" s="419"/>
      <c r="H13" s="420"/>
      <c r="I13" s="420"/>
      <c r="J13" s="420"/>
      <c r="K13" s="420"/>
      <c r="L13" s="478"/>
    </row>
    <row r="14" spans="1:12" ht="24.75" customHeight="1">
      <c r="A14" s="446"/>
      <c r="B14" s="368"/>
      <c r="C14" s="368"/>
      <c r="D14" s="422"/>
      <c r="E14" s="421"/>
      <c r="F14" s="423"/>
      <c r="G14" s="413"/>
      <c r="H14" s="423"/>
      <c r="I14" s="423"/>
      <c r="J14" s="423"/>
      <c r="K14" s="423"/>
      <c r="L14" s="478"/>
    </row>
    <row r="15" spans="1:12" ht="24.75" customHeight="1">
      <c r="A15" s="443" t="s">
        <v>155</v>
      </c>
      <c r="B15" s="368" t="s">
        <v>9</v>
      </c>
      <c r="C15" s="368"/>
      <c r="D15" s="421"/>
      <c r="E15" s="421"/>
      <c r="F15" s="423"/>
      <c r="G15" s="413"/>
      <c r="H15" s="423"/>
      <c r="I15" s="423"/>
      <c r="J15" s="423"/>
      <c r="K15" s="423"/>
      <c r="L15" s="478"/>
    </row>
    <row r="16" spans="1:12" ht="24.75" customHeight="1">
      <c r="A16" s="444"/>
      <c r="B16" s="368"/>
      <c r="C16" s="368"/>
      <c r="D16" s="421"/>
      <c r="E16" s="421"/>
      <c r="F16" s="423"/>
      <c r="G16" s="413"/>
      <c r="H16" s="423"/>
      <c r="I16" s="423"/>
      <c r="J16" s="423"/>
      <c r="K16" s="423"/>
      <c r="L16" s="478"/>
    </row>
    <row r="17" spans="1:12" ht="24.75" customHeight="1">
      <c r="A17" s="444" t="s">
        <v>318</v>
      </c>
      <c r="B17" s="394">
        <v>9617</v>
      </c>
      <c r="C17" s="395">
        <v>18928</v>
      </c>
      <c r="D17" s="405">
        <v>2647</v>
      </c>
      <c r="E17" s="407">
        <v>4343</v>
      </c>
      <c r="F17" s="405">
        <f>D17+E17</f>
        <v>6990</v>
      </c>
      <c r="G17" s="406">
        <v>6043</v>
      </c>
      <c r="H17" s="405">
        <v>5895</v>
      </c>
      <c r="I17" s="405">
        <v>6385</v>
      </c>
      <c r="J17" s="405">
        <v>6214</v>
      </c>
      <c r="K17" s="405">
        <f>I17+J17</f>
        <v>12599</v>
      </c>
      <c r="L17" s="478"/>
    </row>
    <row r="18" spans="1:12" ht="24.75" customHeight="1">
      <c r="A18" s="444"/>
      <c r="B18" s="394"/>
      <c r="C18" s="394"/>
      <c r="D18" s="409"/>
      <c r="E18" s="409"/>
      <c r="F18" s="411"/>
      <c r="G18" s="410"/>
      <c r="H18" s="411"/>
      <c r="I18" s="411"/>
      <c r="J18" s="411"/>
      <c r="K18" s="411"/>
      <c r="L18" s="478"/>
    </row>
    <row r="19" spans="1:12" ht="24.75" customHeight="1">
      <c r="A19" s="444" t="s">
        <v>137</v>
      </c>
      <c r="B19" s="390">
        <v>102731</v>
      </c>
      <c r="C19" s="390">
        <v>148322</v>
      </c>
      <c r="D19" s="412">
        <v>54328</v>
      </c>
      <c r="E19" s="412">
        <v>23165</v>
      </c>
      <c r="F19" s="406">
        <f>D19+E19</f>
        <v>77493</v>
      </c>
      <c r="G19" s="406">
        <v>34255</v>
      </c>
      <c r="H19" s="406">
        <v>36574</v>
      </c>
      <c r="I19" s="406">
        <v>28424</v>
      </c>
      <c r="J19" s="406">
        <v>26101</v>
      </c>
      <c r="K19" s="406">
        <f>I19+J19</f>
        <v>54525</v>
      </c>
      <c r="L19" s="478"/>
    </row>
    <row r="20" spans="1:12" ht="18" customHeight="1">
      <c r="A20" s="26"/>
      <c r="B20" s="424"/>
      <c r="C20" s="424"/>
      <c r="D20" s="425"/>
      <c r="E20" s="425"/>
      <c r="F20" s="427"/>
      <c r="G20" s="426"/>
      <c r="H20" s="427"/>
      <c r="I20" s="427"/>
      <c r="J20" s="427"/>
      <c r="K20" s="427"/>
      <c r="L20" s="478"/>
    </row>
    <row r="21" spans="1:12" ht="18.75" customHeight="1">
      <c r="A21" s="7" t="s">
        <v>165</v>
      </c>
      <c r="B21" s="105"/>
      <c r="C21" s="105"/>
      <c r="D21" s="25"/>
      <c r="E21" s="25"/>
      <c r="F21" s="25"/>
      <c r="G21" s="316"/>
      <c r="H21" s="25"/>
      <c r="I21" s="25"/>
      <c r="J21" s="25"/>
      <c r="K21" s="25"/>
      <c r="L21" s="478"/>
    </row>
    <row r="22" spans="1:12" ht="14.25" customHeight="1">
      <c r="A22" s="77" t="s">
        <v>359</v>
      </c>
      <c r="B22" s="105"/>
      <c r="C22" s="105"/>
      <c r="D22" s="25"/>
      <c r="E22" s="25"/>
      <c r="F22" s="25"/>
      <c r="G22" s="316"/>
      <c r="H22" s="25"/>
      <c r="I22" s="25"/>
      <c r="J22" s="25"/>
      <c r="K22" s="25"/>
      <c r="L22" s="478"/>
    </row>
    <row r="23" ht="12.75">
      <c r="L23" s="146"/>
    </row>
    <row r="29" ht="12" customHeight="1"/>
  </sheetData>
  <sheetProtection/>
  <mergeCells count="6">
    <mergeCell ref="A1:B1"/>
    <mergeCell ref="L1:L22"/>
    <mergeCell ref="B5:B6"/>
    <mergeCell ref="D5:H5"/>
    <mergeCell ref="C5:C6"/>
    <mergeCell ref="I5:K5"/>
  </mergeCells>
  <printOptions horizontalCentered="1" verticalCentered="1"/>
  <pageMargins left="0.5" right="0.25" top="0.5" bottom="0.5" header="0.33" footer="0.2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1.7109375" style="2" customWidth="1"/>
    <col min="2" max="2" width="16.7109375" style="2" customWidth="1"/>
    <col min="3" max="3" width="18.00390625" style="2" customWidth="1"/>
    <col min="4" max="4" width="16.7109375" style="2" customWidth="1"/>
    <col min="5" max="5" width="17.8515625" style="2" customWidth="1"/>
    <col min="6" max="6" width="16.7109375" style="2" customWidth="1"/>
    <col min="7" max="7" width="19.00390625" style="2" customWidth="1"/>
    <col min="8" max="8" width="16.7109375" style="2" customWidth="1"/>
    <col min="9" max="9" width="18.28125" style="2" customWidth="1"/>
    <col min="10" max="10" width="4.8515625" style="195" customWidth="1"/>
    <col min="11" max="11" width="10.28125" style="2" bestFit="1" customWidth="1"/>
    <col min="12" max="16384" width="9.140625" style="2" customWidth="1"/>
  </cols>
  <sheetData>
    <row r="1" spans="1:10" s="61" customFormat="1" ht="18.75" customHeight="1">
      <c r="A1" s="240" t="s">
        <v>428</v>
      </c>
      <c r="B1" s="241"/>
      <c r="C1" s="241"/>
      <c r="J1" s="471" t="s">
        <v>383</v>
      </c>
    </row>
    <row r="2" spans="1:11" ht="12.75" customHeight="1">
      <c r="A2" s="99"/>
      <c r="B2" s="99"/>
      <c r="C2" s="99"/>
      <c r="F2" s="227"/>
      <c r="G2" s="227"/>
      <c r="H2" s="227"/>
      <c r="I2" s="226" t="s">
        <v>374</v>
      </c>
      <c r="J2" s="471"/>
      <c r="K2" s="227"/>
    </row>
    <row r="3" spans="1:10" ht="16.5" customHeight="1">
      <c r="A3" s="507" t="s">
        <v>66</v>
      </c>
      <c r="B3" s="494" t="s">
        <v>433</v>
      </c>
      <c r="C3" s="495"/>
      <c r="D3" s="474" t="s">
        <v>434</v>
      </c>
      <c r="E3" s="475"/>
      <c r="F3" s="475"/>
      <c r="G3" s="475"/>
      <c r="H3" s="475"/>
      <c r="I3" s="476"/>
      <c r="J3" s="471"/>
    </row>
    <row r="4" spans="1:10" ht="15" customHeight="1">
      <c r="A4" s="508"/>
      <c r="B4" s="510"/>
      <c r="C4" s="511"/>
      <c r="D4" s="512" t="s">
        <v>397</v>
      </c>
      <c r="E4" s="513"/>
      <c r="F4" s="512" t="s">
        <v>1</v>
      </c>
      <c r="G4" s="513"/>
      <c r="H4" s="514" t="s">
        <v>409</v>
      </c>
      <c r="I4" s="515"/>
      <c r="J4" s="471"/>
    </row>
    <row r="5" spans="1:11" ht="32.25" customHeight="1">
      <c r="A5" s="509"/>
      <c r="B5" s="237" t="s">
        <v>135</v>
      </c>
      <c r="C5" s="185" t="s">
        <v>432</v>
      </c>
      <c r="D5" s="188" t="s">
        <v>67</v>
      </c>
      <c r="E5" s="185" t="s">
        <v>432</v>
      </c>
      <c r="F5" s="188" t="s">
        <v>67</v>
      </c>
      <c r="G5" s="185" t="s">
        <v>432</v>
      </c>
      <c r="H5" s="188" t="s">
        <v>67</v>
      </c>
      <c r="I5" s="185" t="s">
        <v>432</v>
      </c>
      <c r="J5" s="471"/>
      <c r="K5" s="55"/>
    </row>
    <row r="6" spans="1:12" s="5" customFormat="1" ht="23.25" customHeight="1">
      <c r="A6" s="189" t="s">
        <v>68</v>
      </c>
      <c r="B6" s="234">
        <v>17060520</v>
      </c>
      <c r="C6" s="234">
        <v>13585812</v>
      </c>
      <c r="D6" s="383">
        <v>4335642</v>
      </c>
      <c r="E6" s="383">
        <v>3394368</v>
      </c>
      <c r="F6" s="383">
        <v>4393876</v>
      </c>
      <c r="G6" s="383">
        <v>4012883</v>
      </c>
      <c r="H6" s="383">
        <f>D6+F6</f>
        <v>8729518</v>
      </c>
      <c r="I6" s="383">
        <f>E6+G6</f>
        <v>7407251</v>
      </c>
      <c r="J6" s="471"/>
      <c r="K6" s="98"/>
      <c r="L6" s="247"/>
    </row>
    <row r="7" spans="1:12" ht="21" customHeight="1">
      <c r="A7" s="186" t="s">
        <v>140</v>
      </c>
      <c r="B7" s="259">
        <v>14291</v>
      </c>
      <c r="C7" s="384">
        <v>0</v>
      </c>
      <c r="D7" s="346">
        <v>708</v>
      </c>
      <c r="E7" s="384">
        <v>0</v>
      </c>
      <c r="F7" s="384">
        <v>0</v>
      </c>
      <c r="G7" s="384">
        <v>0</v>
      </c>
      <c r="H7" s="346">
        <f aca="true" t="shared" si="0" ref="H7:H31">D7+F7</f>
        <v>708</v>
      </c>
      <c r="I7" s="384">
        <f aca="true" t="shared" si="1" ref="I7:I31">E7+G7</f>
        <v>0</v>
      </c>
      <c r="J7" s="471"/>
      <c r="K7" s="98"/>
      <c r="L7" s="247"/>
    </row>
    <row r="8" spans="1:12" ht="21" customHeight="1">
      <c r="A8" s="186" t="s">
        <v>141</v>
      </c>
      <c r="B8" s="259">
        <v>19551</v>
      </c>
      <c r="C8" s="259">
        <v>48</v>
      </c>
      <c r="D8" s="343">
        <v>6</v>
      </c>
      <c r="E8" s="384">
        <v>0</v>
      </c>
      <c r="F8" s="343">
        <v>7</v>
      </c>
      <c r="G8" s="384">
        <v>0</v>
      </c>
      <c r="H8" s="343">
        <f t="shared" si="0"/>
        <v>13</v>
      </c>
      <c r="I8" s="384">
        <f t="shared" si="1"/>
        <v>0</v>
      </c>
      <c r="J8" s="471"/>
      <c r="K8" s="98"/>
      <c r="L8" s="247"/>
    </row>
    <row r="9" spans="1:12" ht="21" customHeight="1">
      <c r="A9" s="186" t="s">
        <v>142</v>
      </c>
      <c r="B9" s="384">
        <v>0</v>
      </c>
      <c r="C9" s="384">
        <v>0</v>
      </c>
      <c r="D9" s="384">
        <v>0</v>
      </c>
      <c r="E9" s="384">
        <v>0</v>
      </c>
      <c r="F9" s="384">
        <v>0</v>
      </c>
      <c r="G9" s="384">
        <v>0</v>
      </c>
      <c r="H9" s="384">
        <f t="shared" si="0"/>
        <v>0</v>
      </c>
      <c r="I9" s="384">
        <f t="shared" si="1"/>
        <v>0</v>
      </c>
      <c r="J9" s="471"/>
      <c r="K9" s="98"/>
      <c r="L9" s="247"/>
    </row>
    <row r="10" spans="1:12" ht="21" customHeight="1">
      <c r="A10" s="186" t="s">
        <v>143</v>
      </c>
      <c r="B10" s="261">
        <v>6430</v>
      </c>
      <c r="C10" s="259">
        <v>5222</v>
      </c>
      <c r="D10" s="384">
        <v>0</v>
      </c>
      <c r="E10" s="384">
        <v>0</v>
      </c>
      <c r="F10" s="343">
        <v>32</v>
      </c>
      <c r="G10" s="384">
        <v>0</v>
      </c>
      <c r="H10" s="343">
        <f t="shared" si="0"/>
        <v>32</v>
      </c>
      <c r="I10" s="384">
        <f t="shared" si="1"/>
        <v>0</v>
      </c>
      <c r="J10" s="471"/>
      <c r="K10" s="98"/>
      <c r="L10" s="247"/>
    </row>
    <row r="11" spans="1:12" ht="21" customHeight="1">
      <c r="A11" s="186" t="s">
        <v>82</v>
      </c>
      <c r="B11" s="259">
        <v>2240</v>
      </c>
      <c r="C11" s="259">
        <v>12340</v>
      </c>
      <c r="D11" s="346">
        <v>5924</v>
      </c>
      <c r="E11" s="384">
        <v>0</v>
      </c>
      <c r="F11" s="346">
        <v>18947</v>
      </c>
      <c r="G11" s="384">
        <v>0</v>
      </c>
      <c r="H11" s="346">
        <f t="shared" si="0"/>
        <v>24871</v>
      </c>
      <c r="I11" s="384">
        <f t="shared" si="1"/>
        <v>0</v>
      </c>
      <c r="J11" s="471"/>
      <c r="K11" s="98"/>
      <c r="L11" s="247"/>
    </row>
    <row r="12" spans="1:12" ht="21" customHeight="1">
      <c r="A12" s="186" t="s">
        <v>80</v>
      </c>
      <c r="B12" s="261">
        <v>10339</v>
      </c>
      <c r="C12" s="261">
        <v>21189</v>
      </c>
      <c r="D12" s="327">
        <v>23092</v>
      </c>
      <c r="E12" s="346">
        <v>246</v>
      </c>
      <c r="F12" s="327">
        <v>17915</v>
      </c>
      <c r="G12" s="346">
        <v>519</v>
      </c>
      <c r="H12" s="327">
        <f t="shared" si="0"/>
        <v>41007</v>
      </c>
      <c r="I12" s="346">
        <f t="shared" si="1"/>
        <v>765</v>
      </c>
      <c r="J12" s="471"/>
      <c r="K12" s="98"/>
      <c r="L12" s="247"/>
    </row>
    <row r="13" spans="1:12" ht="21" customHeight="1">
      <c r="A13" s="186" t="s">
        <v>83</v>
      </c>
      <c r="B13" s="259">
        <v>12401</v>
      </c>
      <c r="C13" s="259">
        <v>189</v>
      </c>
      <c r="D13" s="327">
        <v>6164</v>
      </c>
      <c r="E13" s="346">
        <v>22</v>
      </c>
      <c r="F13" s="327">
        <v>28056</v>
      </c>
      <c r="G13" s="346">
        <v>86</v>
      </c>
      <c r="H13" s="327">
        <f t="shared" si="0"/>
        <v>34220</v>
      </c>
      <c r="I13" s="346">
        <f t="shared" si="1"/>
        <v>108</v>
      </c>
      <c r="J13" s="471"/>
      <c r="K13" s="98"/>
      <c r="L13" s="247"/>
    </row>
    <row r="14" spans="1:12" ht="21" customHeight="1">
      <c r="A14" s="186" t="s">
        <v>70</v>
      </c>
      <c r="B14" s="259">
        <v>14</v>
      </c>
      <c r="C14" s="259">
        <v>24304</v>
      </c>
      <c r="D14" s="384">
        <v>0</v>
      </c>
      <c r="E14" s="346">
        <v>3348</v>
      </c>
      <c r="F14" s="327">
        <v>4</v>
      </c>
      <c r="G14" s="346">
        <v>3288</v>
      </c>
      <c r="H14" s="343">
        <f t="shared" si="0"/>
        <v>4</v>
      </c>
      <c r="I14" s="346">
        <f t="shared" si="1"/>
        <v>6636</v>
      </c>
      <c r="J14" s="471"/>
      <c r="K14" s="98"/>
      <c r="L14" s="247"/>
    </row>
    <row r="15" spans="1:12" ht="21" customHeight="1">
      <c r="A15" s="186" t="s">
        <v>84</v>
      </c>
      <c r="B15" s="259">
        <v>15072</v>
      </c>
      <c r="C15" s="259">
        <v>1399</v>
      </c>
      <c r="D15" s="327">
        <v>13234</v>
      </c>
      <c r="E15" s="346">
        <v>374</v>
      </c>
      <c r="F15" s="327">
        <v>2188</v>
      </c>
      <c r="G15" s="346">
        <v>924</v>
      </c>
      <c r="H15" s="327">
        <f t="shared" si="0"/>
        <v>15422</v>
      </c>
      <c r="I15" s="346">
        <f t="shared" si="1"/>
        <v>1298</v>
      </c>
      <c r="J15" s="471"/>
      <c r="K15" s="98"/>
      <c r="L15" s="247"/>
    </row>
    <row r="16" spans="1:12" ht="21" customHeight="1">
      <c r="A16" s="186" t="s">
        <v>85</v>
      </c>
      <c r="B16" s="259">
        <v>2</v>
      </c>
      <c r="C16" s="259">
        <v>922</v>
      </c>
      <c r="D16" s="384">
        <v>0</v>
      </c>
      <c r="E16" s="346">
        <v>999</v>
      </c>
      <c r="F16" s="384">
        <v>0</v>
      </c>
      <c r="G16" s="346">
        <v>1038</v>
      </c>
      <c r="H16" s="384">
        <f t="shared" si="0"/>
        <v>0</v>
      </c>
      <c r="I16" s="346">
        <f t="shared" si="1"/>
        <v>2037</v>
      </c>
      <c r="J16" s="471"/>
      <c r="K16" s="98"/>
      <c r="L16" s="247"/>
    </row>
    <row r="17" spans="1:12" ht="21" customHeight="1">
      <c r="A17" s="186" t="s">
        <v>71</v>
      </c>
      <c r="B17" s="259">
        <v>12448</v>
      </c>
      <c r="C17" s="259">
        <v>160778</v>
      </c>
      <c r="D17" s="327">
        <v>65654</v>
      </c>
      <c r="E17" s="346">
        <v>51008</v>
      </c>
      <c r="F17" s="327">
        <v>576</v>
      </c>
      <c r="G17" s="346">
        <v>54008</v>
      </c>
      <c r="H17" s="327">
        <f t="shared" si="0"/>
        <v>66230</v>
      </c>
      <c r="I17" s="346">
        <f t="shared" si="1"/>
        <v>105016</v>
      </c>
      <c r="J17" s="471"/>
      <c r="K17" s="98"/>
      <c r="L17" s="247"/>
    </row>
    <row r="18" spans="1:12" ht="21" customHeight="1">
      <c r="A18" s="186" t="s">
        <v>86</v>
      </c>
      <c r="B18" s="259">
        <v>31335</v>
      </c>
      <c r="C18" s="259">
        <v>21966</v>
      </c>
      <c r="D18" s="327">
        <v>10094</v>
      </c>
      <c r="E18" s="346">
        <v>3364</v>
      </c>
      <c r="F18" s="327">
        <v>8146</v>
      </c>
      <c r="G18" s="346">
        <v>10371</v>
      </c>
      <c r="H18" s="327">
        <f t="shared" si="0"/>
        <v>18240</v>
      </c>
      <c r="I18" s="346">
        <f t="shared" si="1"/>
        <v>13735</v>
      </c>
      <c r="J18" s="471"/>
      <c r="K18" s="98"/>
      <c r="L18" s="247"/>
    </row>
    <row r="19" spans="1:12" ht="21" customHeight="1">
      <c r="A19" s="186" t="s">
        <v>144</v>
      </c>
      <c r="B19" s="259">
        <v>32552</v>
      </c>
      <c r="C19" s="384">
        <v>0</v>
      </c>
      <c r="D19" s="327">
        <v>10036</v>
      </c>
      <c r="E19" s="384">
        <v>0</v>
      </c>
      <c r="F19" s="384">
        <v>0</v>
      </c>
      <c r="G19" s="384">
        <v>0</v>
      </c>
      <c r="H19" s="327">
        <f t="shared" si="0"/>
        <v>10036</v>
      </c>
      <c r="I19" s="384">
        <f t="shared" si="1"/>
        <v>0</v>
      </c>
      <c r="J19" s="471"/>
      <c r="K19" s="98"/>
      <c r="L19" s="247"/>
    </row>
    <row r="20" spans="1:12" ht="21" customHeight="1">
      <c r="A20" s="186" t="s">
        <v>183</v>
      </c>
      <c r="B20" s="259">
        <v>73212</v>
      </c>
      <c r="C20" s="259">
        <v>23375</v>
      </c>
      <c r="D20" s="327">
        <v>69958</v>
      </c>
      <c r="E20" s="346">
        <v>2270</v>
      </c>
      <c r="F20" s="327">
        <v>54920</v>
      </c>
      <c r="G20" s="346">
        <v>9810</v>
      </c>
      <c r="H20" s="327">
        <f t="shared" si="0"/>
        <v>124878</v>
      </c>
      <c r="I20" s="346">
        <f t="shared" si="1"/>
        <v>12080</v>
      </c>
      <c r="J20" s="471"/>
      <c r="K20" s="98"/>
      <c r="L20" s="247"/>
    </row>
    <row r="21" spans="1:12" ht="21" customHeight="1">
      <c r="A21" s="186" t="s">
        <v>145</v>
      </c>
      <c r="B21" s="259">
        <v>7488</v>
      </c>
      <c r="C21" s="384">
        <v>0</v>
      </c>
      <c r="D21" s="327">
        <v>2020</v>
      </c>
      <c r="E21" s="384">
        <v>0</v>
      </c>
      <c r="F21" s="327">
        <v>778</v>
      </c>
      <c r="G21" s="384">
        <v>0</v>
      </c>
      <c r="H21" s="327">
        <f t="shared" si="0"/>
        <v>2798</v>
      </c>
      <c r="I21" s="384">
        <f t="shared" si="1"/>
        <v>0</v>
      </c>
      <c r="J21" s="471"/>
      <c r="K21" s="98"/>
      <c r="L21" s="247"/>
    </row>
    <row r="22" spans="1:12" ht="21" customHeight="1">
      <c r="A22" s="186" t="s">
        <v>72</v>
      </c>
      <c r="B22" s="259">
        <v>3241</v>
      </c>
      <c r="C22" s="259">
        <v>14331</v>
      </c>
      <c r="D22" s="327">
        <v>412</v>
      </c>
      <c r="E22" s="346">
        <v>11048</v>
      </c>
      <c r="F22" s="327">
        <v>302</v>
      </c>
      <c r="G22" s="346">
        <v>1733</v>
      </c>
      <c r="H22" s="327">
        <f t="shared" si="0"/>
        <v>714</v>
      </c>
      <c r="I22" s="346">
        <f t="shared" si="1"/>
        <v>12781</v>
      </c>
      <c r="J22" s="471"/>
      <c r="K22" s="98"/>
      <c r="L22" s="247"/>
    </row>
    <row r="23" spans="1:12" ht="21" customHeight="1">
      <c r="A23" s="186" t="s">
        <v>146</v>
      </c>
      <c r="B23" s="259">
        <v>65</v>
      </c>
      <c r="C23" s="384">
        <v>0</v>
      </c>
      <c r="D23" s="327">
        <v>44</v>
      </c>
      <c r="E23" s="384">
        <v>0</v>
      </c>
      <c r="F23" s="327">
        <v>5</v>
      </c>
      <c r="G23" s="384">
        <v>0</v>
      </c>
      <c r="H23" s="327">
        <f t="shared" si="0"/>
        <v>49</v>
      </c>
      <c r="I23" s="384">
        <f t="shared" si="1"/>
        <v>0</v>
      </c>
      <c r="J23" s="471"/>
      <c r="K23" s="98"/>
      <c r="L23" s="247"/>
    </row>
    <row r="24" spans="1:12" ht="21" customHeight="1">
      <c r="A24" s="186" t="s">
        <v>88</v>
      </c>
      <c r="B24" s="259">
        <v>616</v>
      </c>
      <c r="C24" s="259">
        <v>1785</v>
      </c>
      <c r="D24" s="384">
        <v>0</v>
      </c>
      <c r="E24" s="346">
        <v>2015</v>
      </c>
      <c r="F24" s="327">
        <v>967</v>
      </c>
      <c r="G24" s="346">
        <v>32414</v>
      </c>
      <c r="H24" s="343">
        <f t="shared" si="0"/>
        <v>967</v>
      </c>
      <c r="I24" s="346">
        <f t="shared" si="1"/>
        <v>34429</v>
      </c>
      <c r="J24" s="471"/>
      <c r="K24" s="98"/>
      <c r="L24" s="247"/>
    </row>
    <row r="25" spans="1:12" ht="21" customHeight="1">
      <c r="A25" s="186" t="s">
        <v>89</v>
      </c>
      <c r="B25" s="259">
        <v>240</v>
      </c>
      <c r="C25" s="259">
        <v>780</v>
      </c>
      <c r="D25" s="384">
        <v>0</v>
      </c>
      <c r="E25" s="384">
        <v>0</v>
      </c>
      <c r="F25" s="327">
        <v>40</v>
      </c>
      <c r="G25" s="346">
        <v>99</v>
      </c>
      <c r="H25" s="343">
        <f t="shared" si="0"/>
        <v>40</v>
      </c>
      <c r="I25" s="343">
        <f t="shared" si="1"/>
        <v>99</v>
      </c>
      <c r="J25" s="471"/>
      <c r="K25" s="98"/>
      <c r="L25" s="247"/>
    </row>
    <row r="26" spans="1:12" ht="21" customHeight="1">
      <c r="A26" s="186" t="s">
        <v>90</v>
      </c>
      <c r="B26" s="259">
        <v>10286</v>
      </c>
      <c r="C26" s="259">
        <v>16165</v>
      </c>
      <c r="D26" s="327">
        <v>16</v>
      </c>
      <c r="E26" s="346">
        <v>4160</v>
      </c>
      <c r="F26" s="327">
        <v>7525</v>
      </c>
      <c r="G26" s="346">
        <v>10130</v>
      </c>
      <c r="H26" s="327">
        <f t="shared" si="0"/>
        <v>7541</v>
      </c>
      <c r="I26" s="346">
        <f t="shared" si="1"/>
        <v>14290</v>
      </c>
      <c r="J26" s="471"/>
      <c r="K26" s="98"/>
      <c r="L26" s="247"/>
    </row>
    <row r="27" spans="1:12" s="61" customFormat="1" ht="21" customHeight="1">
      <c r="A27" s="180" t="s">
        <v>91</v>
      </c>
      <c r="B27" s="259">
        <v>1281</v>
      </c>
      <c r="C27" s="259">
        <v>984</v>
      </c>
      <c r="D27" s="327">
        <v>34</v>
      </c>
      <c r="E27" s="384">
        <v>0</v>
      </c>
      <c r="F27" s="327">
        <v>92</v>
      </c>
      <c r="G27" s="384">
        <v>0</v>
      </c>
      <c r="H27" s="327">
        <f t="shared" si="0"/>
        <v>126</v>
      </c>
      <c r="I27" s="384">
        <f t="shared" si="1"/>
        <v>0</v>
      </c>
      <c r="J27" s="471"/>
      <c r="K27" s="98"/>
      <c r="L27" s="247"/>
    </row>
    <row r="28" spans="1:12" ht="21" customHeight="1">
      <c r="A28" s="186" t="s">
        <v>24</v>
      </c>
      <c r="B28" s="259">
        <v>1268100</v>
      </c>
      <c r="C28" s="259">
        <v>162649</v>
      </c>
      <c r="D28" s="327">
        <v>397508</v>
      </c>
      <c r="E28" s="346">
        <v>129409</v>
      </c>
      <c r="F28" s="327">
        <v>144613</v>
      </c>
      <c r="G28" s="346">
        <v>189629</v>
      </c>
      <c r="H28" s="327">
        <f t="shared" si="0"/>
        <v>542121</v>
      </c>
      <c r="I28" s="346">
        <f t="shared" si="1"/>
        <v>319038</v>
      </c>
      <c r="J28" s="471"/>
      <c r="K28" s="98"/>
      <c r="L28" s="247"/>
    </row>
    <row r="29" spans="1:12" ht="21" customHeight="1">
      <c r="A29" s="186" t="s">
        <v>73</v>
      </c>
      <c r="B29" s="259">
        <v>55754</v>
      </c>
      <c r="C29" s="259">
        <v>5845</v>
      </c>
      <c r="D29" s="327">
        <v>3873</v>
      </c>
      <c r="E29" s="384">
        <v>0</v>
      </c>
      <c r="F29" s="327">
        <v>18127</v>
      </c>
      <c r="G29" s="346">
        <v>37</v>
      </c>
      <c r="H29" s="327">
        <f t="shared" si="0"/>
        <v>22000</v>
      </c>
      <c r="I29" s="343">
        <f t="shared" si="1"/>
        <v>37</v>
      </c>
      <c r="J29" s="471"/>
      <c r="K29" s="98"/>
      <c r="L29" s="247"/>
    </row>
    <row r="30" spans="1:12" ht="21" customHeight="1">
      <c r="A30" s="186" t="s">
        <v>92</v>
      </c>
      <c r="B30" s="259">
        <v>32921</v>
      </c>
      <c r="C30" s="259">
        <v>942</v>
      </c>
      <c r="D30" s="327">
        <v>450</v>
      </c>
      <c r="E30" s="384">
        <v>0</v>
      </c>
      <c r="F30" s="327">
        <v>61</v>
      </c>
      <c r="G30" s="384">
        <v>0</v>
      </c>
      <c r="H30" s="327">
        <f t="shared" si="0"/>
        <v>511</v>
      </c>
      <c r="I30" s="384">
        <f t="shared" si="1"/>
        <v>0</v>
      </c>
      <c r="J30" s="471"/>
      <c r="K30" s="98"/>
      <c r="L30" s="247"/>
    </row>
    <row r="31" spans="1:12" ht="21" customHeight="1">
      <c r="A31" s="187" t="s">
        <v>160</v>
      </c>
      <c r="B31" s="262">
        <v>1158549</v>
      </c>
      <c r="C31" s="262">
        <v>5317703</v>
      </c>
      <c r="D31" s="385">
        <v>272881</v>
      </c>
      <c r="E31" s="385">
        <v>1336478</v>
      </c>
      <c r="F31" s="385">
        <v>414451</v>
      </c>
      <c r="G31" s="385">
        <v>1399679</v>
      </c>
      <c r="H31" s="385">
        <f t="shared" si="0"/>
        <v>687332</v>
      </c>
      <c r="I31" s="385">
        <f t="shared" si="1"/>
        <v>2736157</v>
      </c>
      <c r="J31" s="471"/>
      <c r="K31" s="98"/>
      <c r="L31" s="247"/>
    </row>
    <row r="32" spans="1:12" ht="15.75" customHeight="1">
      <c r="A32" s="7"/>
      <c r="B32" s="56"/>
      <c r="C32" s="56"/>
      <c r="J32" s="177"/>
      <c r="L32" s="247"/>
    </row>
    <row r="33" spans="1:12" ht="15.75" customHeight="1">
      <c r="A33" s="24" t="s">
        <v>430</v>
      </c>
      <c r="B33" s="2" t="s">
        <v>431</v>
      </c>
      <c r="J33" s="177"/>
      <c r="K33" s="55"/>
      <c r="L33" s="247"/>
    </row>
    <row r="34" spans="1:12" ht="15.75" customHeight="1">
      <c r="A34" s="7"/>
      <c r="B34" s="58"/>
      <c r="C34" s="58"/>
      <c r="J34" s="177"/>
      <c r="L34" s="247"/>
    </row>
    <row r="35" spans="1:11" s="99" customFormat="1" ht="12.75">
      <c r="A35" s="2"/>
      <c r="C35" s="58"/>
      <c r="D35" s="2"/>
      <c r="E35" s="2"/>
      <c r="F35" s="2"/>
      <c r="G35" s="2"/>
      <c r="H35" s="2"/>
      <c r="I35" s="2"/>
      <c r="J35" s="177"/>
      <c r="K35" s="2"/>
    </row>
    <row r="36" spans="1:11" s="99" customFormat="1" ht="12.75">
      <c r="A36" s="2"/>
      <c r="B36" s="58"/>
      <c r="C36" s="58"/>
      <c r="D36" s="2"/>
      <c r="E36" s="2"/>
      <c r="F36" s="2"/>
      <c r="G36" s="2"/>
      <c r="H36" s="2"/>
      <c r="I36" s="2"/>
      <c r="J36" s="177"/>
      <c r="K36" s="2"/>
    </row>
    <row r="37" spans="1:11" s="99" customFormat="1" ht="12.75">
      <c r="A37" s="2"/>
      <c r="B37" s="60"/>
      <c r="C37" s="60"/>
      <c r="D37" s="2"/>
      <c r="E37" s="2"/>
      <c r="F37" s="2"/>
      <c r="G37" s="2"/>
      <c r="H37" s="2"/>
      <c r="I37" s="2"/>
      <c r="J37" s="177"/>
      <c r="K37" s="2"/>
    </row>
    <row r="38" spans="1:11" s="99" customFormat="1" ht="12.75">
      <c r="A38" s="2"/>
      <c r="B38" s="57"/>
      <c r="C38" s="57"/>
      <c r="D38" s="2"/>
      <c r="E38" s="2"/>
      <c r="F38" s="2"/>
      <c r="G38" s="2"/>
      <c r="H38" s="2"/>
      <c r="I38" s="2"/>
      <c r="J38" s="177"/>
      <c r="K38" s="2"/>
    </row>
    <row r="39" spans="1:11" s="99" customFormat="1" ht="12.75">
      <c r="A39" s="2"/>
      <c r="B39" s="56"/>
      <c r="C39" s="56"/>
      <c r="D39" s="2"/>
      <c r="E39" s="2"/>
      <c r="F39" s="2"/>
      <c r="G39" s="2"/>
      <c r="H39" s="2"/>
      <c r="I39" s="2"/>
      <c r="J39" s="177"/>
      <c r="K39" s="2"/>
    </row>
    <row r="40" spans="1:11" s="99" customFormat="1" ht="12.75">
      <c r="A40" s="2"/>
      <c r="B40" s="57"/>
      <c r="C40" s="57"/>
      <c r="D40" s="2"/>
      <c r="E40" s="2"/>
      <c r="F40" s="2"/>
      <c r="G40" s="2"/>
      <c r="H40" s="2"/>
      <c r="I40" s="2"/>
      <c r="J40" s="177"/>
      <c r="K40" s="2"/>
    </row>
    <row r="41" spans="1:11" s="99" customFormat="1" ht="12.75">
      <c r="A41" s="2"/>
      <c r="B41" s="58"/>
      <c r="C41" s="58"/>
      <c r="D41" s="2"/>
      <c r="E41" s="2"/>
      <c r="F41" s="2"/>
      <c r="G41" s="2"/>
      <c r="H41" s="2"/>
      <c r="I41" s="2"/>
      <c r="J41" s="195"/>
      <c r="K41" s="2"/>
    </row>
    <row r="42" spans="1:11" s="99" customFormat="1" ht="12.75">
      <c r="A42" s="2"/>
      <c r="B42" s="58"/>
      <c r="C42" s="58"/>
      <c r="D42" s="2"/>
      <c r="E42" s="2"/>
      <c r="F42" s="2"/>
      <c r="G42" s="2"/>
      <c r="H42" s="2"/>
      <c r="I42" s="2"/>
      <c r="J42" s="195"/>
      <c r="K42" s="2"/>
    </row>
    <row r="43" spans="1:11" s="99" customFormat="1" ht="12.75">
      <c r="A43" s="2"/>
      <c r="B43" s="58"/>
      <c r="C43" s="58"/>
      <c r="D43" s="2"/>
      <c r="E43" s="2"/>
      <c r="F43" s="2"/>
      <c r="G43" s="2"/>
      <c r="H43" s="2"/>
      <c r="I43" s="2"/>
      <c r="J43" s="195"/>
      <c r="K43" s="2"/>
    </row>
    <row r="44" spans="2:3" ht="12.75">
      <c r="B44" s="59"/>
      <c r="C44" s="59"/>
    </row>
    <row r="45" spans="2:3" ht="12.75">
      <c r="B45" s="58"/>
      <c r="C45" s="58"/>
    </row>
    <row r="46" spans="2:3" ht="12.75">
      <c r="B46" s="58"/>
      <c r="C46" s="58"/>
    </row>
    <row r="47" spans="2:3" ht="12.75">
      <c r="B47" s="58"/>
      <c r="C47" s="58"/>
    </row>
    <row r="48" spans="2:3" ht="12.75">
      <c r="B48" s="58"/>
      <c r="C48" s="58"/>
    </row>
    <row r="49" spans="2:3" ht="12.75">
      <c r="B49" s="58"/>
      <c r="C49" s="58"/>
    </row>
    <row r="51" ht="14.25" customHeight="1"/>
  </sheetData>
  <sheetProtection/>
  <mergeCells count="7">
    <mergeCell ref="A3:A5"/>
    <mergeCell ref="J1:J31"/>
    <mergeCell ref="B3:C4"/>
    <mergeCell ref="D4:E4"/>
    <mergeCell ref="F4:G4"/>
    <mergeCell ref="H4:I4"/>
    <mergeCell ref="D3:I3"/>
  </mergeCells>
  <printOptions horizontalCentered="1"/>
  <pageMargins left="0.25" right="0.25" top="0.43" bottom="0.25" header="0.25" footer="0"/>
  <pageSetup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1.7109375" style="2" customWidth="1"/>
    <col min="2" max="2" width="16.8515625" style="2" customWidth="1"/>
    <col min="3" max="4" width="17.7109375" style="2" customWidth="1"/>
    <col min="5" max="5" width="18.57421875" style="2" customWidth="1"/>
    <col min="6" max="6" width="17.00390625" style="2" customWidth="1"/>
    <col min="7" max="7" width="17.421875" style="2" customWidth="1"/>
    <col min="8" max="8" width="17.28125" style="2" customWidth="1"/>
    <col min="9" max="9" width="18.140625" style="2" customWidth="1"/>
    <col min="10" max="10" width="8.140625" style="177" customWidth="1"/>
    <col min="11" max="16384" width="9.140625" style="2" customWidth="1"/>
  </cols>
  <sheetData>
    <row r="1" spans="1:10" ht="24" customHeight="1">
      <c r="A1" s="240" t="s">
        <v>429</v>
      </c>
      <c r="B1" s="61"/>
      <c r="C1" s="61"/>
      <c r="D1" s="61"/>
      <c r="E1" s="61"/>
      <c r="F1" s="61"/>
      <c r="G1" s="61"/>
      <c r="H1" s="61"/>
      <c r="I1" s="61"/>
      <c r="J1" s="471" t="s">
        <v>180</v>
      </c>
    </row>
    <row r="2" spans="1:10" ht="20.25" customHeight="1">
      <c r="A2" s="54"/>
      <c r="F2" s="248"/>
      <c r="G2" s="248"/>
      <c r="H2" s="248"/>
      <c r="I2" s="248" t="s">
        <v>373</v>
      </c>
      <c r="J2" s="471"/>
    </row>
    <row r="3" spans="1:10" ht="15.75">
      <c r="A3" s="507" t="s">
        <v>66</v>
      </c>
      <c r="B3" s="494" t="s">
        <v>433</v>
      </c>
      <c r="C3" s="495"/>
      <c r="D3" s="474" t="s">
        <v>434</v>
      </c>
      <c r="E3" s="475"/>
      <c r="F3" s="475"/>
      <c r="G3" s="475"/>
      <c r="H3" s="475"/>
      <c r="I3" s="476"/>
      <c r="J3" s="471"/>
    </row>
    <row r="4" spans="1:10" ht="15" customHeight="1">
      <c r="A4" s="516"/>
      <c r="B4" s="510"/>
      <c r="C4" s="511"/>
      <c r="D4" s="512" t="s">
        <v>397</v>
      </c>
      <c r="E4" s="513"/>
      <c r="F4" s="512" t="s">
        <v>1</v>
      </c>
      <c r="G4" s="513"/>
      <c r="H4" s="514" t="s">
        <v>409</v>
      </c>
      <c r="I4" s="515"/>
      <c r="J4" s="471"/>
    </row>
    <row r="5" spans="1:10" ht="33.75" customHeight="1">
      <c r="A5" s="517"/>
      <c r="B5" s="237" t="s">
        <v>135</v>
      </c>
      <c r="C5" s="185" t="s">
        <v>432</v>
      </c>
      <c r="D5" s="188" t="s">
        <v>67</v>
      </c>
      <c r="E5" s="185" t="s">
        <v>432</v>
      </c>
      <c r="F5" s="188" t="s">
        <v>67</v>
      </c>
      <c r="G5" s="185" t="s">
        <v>432</v>
      </c>
      <c r="H5" s="188" t="s">
        <v>67</v>
      </c>
      <c r="I5" s="185" t="s">
        <v>432</v>
      </c>
      <c r="J5" s="471"/>
    </row>
    <row r="6" spans="1:11" ht="22.5" customHeight="1">
      <c r="A6" s="186" t="s">
        <v>63</v>
      </c>
      <c r="B6" s="259">
        <v>90864</v>
      </c>
      <c r="C6" s="259">
        <v>6891</v>
      </c>
      <c r="D6" s="384">
        <v>0</v>
      </c>
      <c r="E6" s="388">
        <v>556</v>
      </c>
      <c r="F6" s="388">
        <v>285</v>
      </c>
      <c r="G6" s="388">
        <v>387</v>
      </c>
      <c r="H6" s="343">
        <f>D6+F6</f>
        <v>285</v>
      </c>
      <c r="I6" s="388">
        <f>E6+G6</f>
        <v>943</v>
      </c>
      <c r="J6" s="471"/>
      <c r="K6" s="55"/>
    </row>
    <row r="7" spans="1:10" ht="22.5" customHeight="1">
      <c r="A7" s="186" t="s">
        <v>93</v>
      </c>
      <c r="B7" s="259">
        <v>59494</v>
      </c>
      <c r="C7" s="259">
        <v>24</v>
      </c>
      <c r="D7" s="387">
        <v>4033</v>
      </c>
      <c r="E7" s="384">
        <v>0</v>
      </c>
      <c r="F7" s="384">
        <v>0</v>
      </c>
      <c r="G7" s="387">
        <v>45</v>
      </c>
      <c r="H7" s="387">
        <f aca="true" t="shared" si="0" ref="H7:H29">D7+F7</f>
        <v>4033</v>
      </c>
      <c r="I7" s="343">
        <f aca="true" t="shared" si="1" ref="I7:I29">E7+G7</f>
        <v>45</v>
      </c>
      <c r="J7" s="471"/>
    </row>
    <row r="8" spans="1:10" s="61" customFormat="1" ht="22.5" customHeight="1">
      <c r="A8" s="180" t="s">
        <v>147</v>
      </c>
      <c r="B8" s="384">
        <v>0</v>
      </c>
      <c r="C8" s="384">
        <v>0</v>
      </c>
      <c r="D8" s="384">
        <v>0</v>
      </c>
      <c r="E8" s="384">
        <v>0</v>
      </c>
      <c r="F8" s="384">
        <v>0</v>
      </c>
      <c r="G8" s="384">
        <v>0</v>
      </c>
      <c r="H8" s="384">
        <f t="shared" si="0"/>
        <v>0</v>
      </c>
      <c r="I8" s="384">
        <f t="shared" si="1"/>
        <v>0</v>
      </c>
      <c r="J8" s="471"/>
    </row>
    <row r="9" spans="1:10" ht="22.5" customHeight="1">
      <c r="A9" s="186" t="s">
        <v>74</v>
      </c>
      <c r="B9" s="259">
        <v>369813</v>
      </c>
      <c r="C9" s="259">
        <v>37337</v>
      </c>
      <c r="D9" s="387">
        <v>217041</v>
      </c>
      <c r="E9" s="343">
        <v>13157</v>
      </c>
      <c r="F9" s="387">
        <v>57092</v>
      </c>
      <c r="G9" s="343">
        <v>6710</v>
      </c>
      <c r="H9" s="387">
        <f t="shared" si="0"/>
        <v>274133</v>
      </c>
      <c r="I9" s="343">
        <f t="shared" si="1"/>
        <v>19867</v>
      </c>
      <c r="J9" s="471"/>
    </row>
    <row r="10" spans="1:10" ht="22.5" customHeight="1">
      <c r="A10" s="186" t="s">
        <v>75</v>
      </c>
      <c r="B10" s="259">
        <v>24916</v>
      </c>
      <c r="C10" s="259">
        <v>9145</v>
      </c>
      <c r="D10" s="343">
        <v>10921</v>
      </c>
      <c r="E10" s="343">
        <v>1519</v>
      </c>
      <c r="F10" s="343">
        <v>8014</v>
      </c>
      <c r="G10" s="343">
        <v>2084</v>
      </c>
      <c r="H10" s="343">
        <f t="shared" si="0"/>
        <v>18935</v>
      </c>
      <c r="I10" s="343">
        <f t="shared" si="1"/>
        <v>3603</v>
      </c>
      <c r="J10" s="471"/>
    </row>
    <row r="11" spans="1:10" ht="22.5" customHeight="1">
      <c r="A11" s="186" t="s">
        <v>94</v>
      </c>
      <c r="B11" s="259">
        <v>2243</v>
      </c>
      <c r="C11" s="259">
        <v>44715</v>
      </c>
      <c r="D11" s="343">
        <v>103</v>
      </c>
      <c r="E11" s="346">
        <v>2397</v>
      </c>
      <c r="F11" s="343">
        <v>2672</v>
      </c>
      <c r="G11" s="346">
        <v>3312</v>
      </c>
      <c r="H11" s="343">
        <f t="shared" si="0"/>
        <v>2775</v>
      </c>
      <c r="I11" s="346">
        <f t="shared" si="1"/>
        <v>5709</v>
      </c>
      <c r="J11" s="471"/>
    </row>
    <row r="12" spans="1:10" s="61" customFormat="1" ht="22.5" customHeight="1">
      <c r="A12" s="180" t="s">
        <v>148</v>
      </c>
      <c r="B12" s="384">
        <v>0</v>
      </c>
      <c r="C12" s="259">
        <v>7</v>
      </c>
      <c r="D12" s="384">
        <v>0</v>
      </c>
      <c r="E12" s="346">
        <v>1</v>
      </c>
      <c r="F12" s="384">
        <v>0</v>
      </c>
      <c r="G12" s="384">
        <v>0</v>
      </c>
      <c r="H12" s="384">
        <f t="shared" si="0"/>
        <v>0</v>
      </c>
      <c r="I12" s="346">
        <f t="shared" si="1"/>
        <v>1</v>
      </c>
      <c r="J12" s="471"/>
    </row>
    <row r="13" spans="1:10" ht="22.5" customHeight="1">
      <c r="A13" s="186" t="s">
        <v>76</v>
      </c>
      <c r="B13" s="259">
        <v>9</v>
      </c>
      <c r="C13" s="259">
        <v>105778</v>
      </c>
      <c r="D13" s="343">
        <v>1171</v>
      </c>
      <c r="E13" s="346">
        <v>40937</v>
      </c>
      <c r="F13" s="343">
        <v>196</v>
      </c>
      <c r="G13" s="346">
        <v>46483</v>
      </c>
      <c r="H13" s="343">
        <f t="shared" si="0"/>
        <v>1367</v>
      </c>
      <c r="I13" s="346">
        <f t="shared" si="1"/>
        <v>87420</v>
      </c>
      <c r="J13" s="471"/>
    </row>
    <row r="14" spans="1:10" ht="22.5" customHeight="1">
      <c r="A14" s="186" t="s">
        <v>149</v>
      </c>
      <c r="B14" s="384">
        <v>0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f t="shared" si="0"/>
        <v>0</v>
      </c>
      <c r="I14" s="384">
        <f t="shared" si="1"/>
        <v>0</v>
      </c>
      <c r="J14" s="471"/>
    </row>
    <row r="15" spans="1:10" ht="22.5" customHeight="1">
      <c r="A15" s="186" t="s">
        <v>95</v>
      </c>
      <c r="B15" s="259">
        <v>20822</v>
      </c>
      <c r="C15" s="259">
        <v>2015</v>
      </c>
      <c r="D15" s="327">
        <v>1228</v>
      </c>
      <c r="E15" s="346">
        <v>3346</v>
      </c>
      <c r="F15" s="327">
        <v>4800</v>
      </c>
      <c r="G15" s="384">
        <v>0</v>
      </c>
      <c r="H15" s="327">
        <f t="shared" si="0"/>
        <v>6028</v>
      </c>
      <c r="I15" s="346">
        <f t="shared" si="1"/>
        <v>3346</v>
      </c>
      <c r="J15" s="471"/>
    </row>
    <row r="16" spans="1:10" ht="22.5" customHeight="1">
      <c r="A16" s="186" t="s">
        <v>25</v>
      </c>
      <c r="B16" s="259">
        <v>1134329</v>
      </c>
      <c r="C16" s="259">
        <v>866112</v>
      </c>
      <c r="D16" s="327">
        <v>377513</v>
      </c>
      <c r="E16" s="346">
        <v>214083</v>
      </c>
      <c r="F16" s="327">
        <v>469233</v>
      </c>
      <c r="G16" s="346">
        <v>237403</v>
      </c>
      <c r="H16" s="327">
        <f t="shared" si="0"/>
        <v>846746</v>
      </c>
      <c r="I16" s="346">
        <f t="shared" si="1"/>
        <v>451486</v>
      </c>
      <c r="J16" s="471"/>
    </row>
    <row r="17" spans="1:10" ht="22.5" customHeight="1">
      <c r="A17" s="186" t="s">
        <v>96</v>
      </c>
      <c r="B17" s="259">
        <v>399984</v>
      </c>
      <c r="C17" s="259">
        <v>43</v>
      </c>
      <c r="D17" s="327">
        <v>113023</v>
      </c>
      <c r="E17" s="384">
        <v>0</v>
      </c>
      <c r="F17" s="327">
        <v>141201</v>
      </c>
      <c r="G17" s="384">
        <v>0</v>
      </c>
      <c r="H17" s="327">
        <f t="shared" si="0"/>
        <v>254224</v>
      </c>
      <c r="I17" s="384">
        <f t="shared" si="1"/>
        <v>0</v>
      </c>
      <c r="J17" s="471"/>
    </row>
    <row r="18" spans="1:10" ht="22.5" customHeight="1">
      <c r="A18" s="186" t="s">
        <v>150</v>
      </c>
      <c r="B18" s="259">
        <v>6598</v>
      </c>
      <c r="C18" s="259">
        <v>35</v>
      </c>
      <c r="D18" s="384">
        <v>0</v>
      </c>
      <c r="E18" s="384">
        <v>0</v>
      </c>
      <c r="F18" s="384">
        <v>0</v>
      </c>
      <c r="G18" s="384">
        <v>0</v>
      </c>
      <c r="H18" s="384">
        <f t="shared" si="0"/>
        <v>0</v>
      </c>
      <c r="I18" s="384">
        <f t="shared" si="1"/>
        <v>0</v>
      </c>
      <c r="J18" s="471"/>
    </row>
    <row r="19" spans="1:10" ht="22.5" customHeight="1">
      <c r="A19" s="186" t="s">
        <v>151</v>
      </c>
      <c r="B19" s="259">
        <v>11346049</v>
      </c>
      <c r="C19" s="259">
        <v>5772870</v>
      </c>
      <c r="D19" s="327">
        <v>2477454</v>
      </c>
      <c r="E19" s="346">
        <v>1412108</v>
      </c>
      <c r="F19" s="327">
        <v>2765072</v>
      </c>
      <c r="G19" s="346">
        <v>1556627</v>
      </c>
      <c r="H19" s="327">
        <f t="shared" si="0"/>
        <v>5242526</v>
      </c>
      <c r="I19" s="346">
        <f t="shared" si="1"/>
        <v>2968735</v>
      </c>
      <c r="J19" s="471"/>
    </row>
    <row r="20" spans="1:10" ht="22.5" customHeight="1">
      <c r="A20" s="186" t="s">
        <v>77</v>
      </c>
      <c r="B20" s="259">
        <v>9</v>
      </c>
      <c r="C20" s="259">
        <v>2638</v>
      </c>
      <c r="D20" s="384">
        <v>0</v>
      </c>
      <c r="E20" s="346">
        <v>1198</v>
      </c>
      <c r="F20" s="384">
        <v>0</v>
      </c>
      <c r="G20" s="384">
        <v>0</v>
      </c>
      <c r="H20" s="384">
        <f t="shared" si="0"/>
        <v>0</v>
      </c>
      <c r="I20" s="346">
        <f t="shared" si="1"/>
        <v>1198</v>
      </c>
      <c r="J20" s="471"/>
    </row>
    <row r="21" spans="1:10" ht="22.5" customHeight="1">
      <c r="A21" s="186" t="s">
        <v>78</v>
      </c>
      <c r="B21" s="259">
        <v>299525</v>
      </c>
      <c r="C21" s="259">
        <v>405</v>
      </c>
      <c r="D21" s="327">
        <v>70435</v>
      </c>
      <c r="E21" s="346">
        <v>182</v>
      </c>
      <c r="F21" s="327">
        <v>109654</v>
      </c>
      <c r="G21" s="384">
        <v>0</v>
      </c>
      <c r="H21" s="327">
        <f t="shared" si="0"/>
        <v>180089</v>
      </c>
      <c r="I21" s="346">
        <f t="shared" si="1"/>
        <v>182</v>
      </c>
      <c r="J21" s="471"/>
    </row>
    <row r="22" spans="1:10" ht="22.5" customHeight="1">
      <c r="A22" s="186" t="s">
        <v>38</v>
      </c>
      <c r="B22" s="259">
        <v>369786</v>
      </c>
      <c r="C22" s="259">
        <v>60066</v>
      </c>
      <c r="D22" s="327">
        <v>140608</v>
      </c>
      <c r="E22" s="346">
        <v>2856</v>
      </c>
      <c r="F22" s="327">
        <v>92227</v>
      </c>
      <c r="G22" s="346">
        <v>107363</v>
      </c>
      <c r="H22" s="327">
        <f t="shared" si="0"/>
        <v>232835</v>
      </c>
      <c r="I22" s="346">
        <f t="shared" si="1"/>
        <v>110219</v>
      </c>
      <c r="J22" s="471"/>
    </row>
    <row r="23" spans="1:10" ht="22.5" customHeight="1">
      <c r="A23" s="186" t="s">
        <v>97</v>
      </c>
      <c r="B23" s="259">
        <v>4</v>
      </c>
      <c r="C23" s="259">
        <v>61</v>
      </c>
      <c r="D23" s="384">
        <v>0</v>
      </c>
      <c r="E23" s="384">
        <v>0</v>
      </c>
      <c r="F23" s="327">
        <v>74</v>
      </c>
      <c r="G23" s="384">
        <v>0</v>
      </c>
      <c r="H23" s="343">
        <f t="shared" si="0"/>
        <v>74</v>
      </c>
      <c r="I23" s="384">
        <f t="shared" si="1"/>
        <v>0</v>
      </c>
      <c r="J23" s="471"/>
    </row>
    <row r="24" spans="1:10" s="61" customFormat="1" ht="22.5" customHeight="1">
      <c r="A24" s="180" t="s">
        <v>152</v>
      </c>
      <c r="B24" s="259">
        <v>44</v>
      </c>
      <c r="C24" s="259">
        <v>802</v>
      </c>
      <c r="D24" s="384">
        <v>0</v>
      </c>
      <c r="E24" s="384">
        <v>0</v>
      </c>
      <c r="F24" s="384">
        <v>0</v>
      </c>
      <c r="G24" s="384">
        <v>0</v>
      </c>
      <c r="H24" s="384">
        <f t="shared" si="0"/>
        <v>0</v>
      </c>
      <c r="I24" s="384">
        <f t="shared" si="1"/>
        <v>0</v>
      </c>
      <c r="J24" s="471"/>
    </row>
    <row r="25" spans="1:10" ht="22.5" customHeight="1">
      <c r="A25" s="186" t="s">
        <v>27</v>
      </c>
      <c r="B25" s="259">
        <v>15250</v>
      </c>
      <c r="C25" s="259">
        <v>29137</v>
      </c>
      <c r="D25" s="384">
        <v>0</v>
      </c>
      <c r="E25" s="346">
        <v>12137</v>
      </c>
      <c r="F25" s="327">
        <v>16097</v>
      </c>
      <c r="G25" s="346">
        <v>9503</v>
      </c>
      <c r="H25" s="343">
        <f t="shared" si="0"/>
        <v>16097</v>
      </c>
      <c r="I25" s="346">
        <f t="shared" si="1"/>
        <v>21640</v>
      </c>
      <c r="J25" s="471"/>
    </row>
    <row r="26" spans="1:10" ht="22.5" customHeight="1">
      <c r="A26" s="186" t="s">
        <v>153</v>
      </c>
      <c r="B26" s="259">
        <v>1693</v>
      </c>
      <c r="C26" s="259">
        <v>6973</v>
      </c>
      <c r="D26" s="384">
        <v>0</v>
      </c>
      <c r="E26" s="346">
        <v>802</v>
      </c>
      <c r="F26" s="384">
        <v>0</v>
      </c>
      <c r="G26" s="346">
        <v>148984</v>
      </c>
      <c r="H26" s="384">
        <f t="shared" si="0"/>
        <v>0</v>
      </c>
      <c r="I26" s="346">
        <f t="shared" si="1"/>
        <v>149786</v>
      </c>
      <c r="J26" s="471"/>
    </row>
    <row r="27" spans="1:10" ht="22.5" customHeight="1">
      <c r="A27" s="186" t="s">
        <v>79</v>
      </c>
      <c r="B27" s="259">
        <v>100565</v>
      </c>
      <c r="C27" s="259">
        <v>112389</v>
      </c>
      <c r="D27" s="327">
        <v>319</v>
      </c>
      <c r="E27" s="346">
        <v>10753</v>
      </c>
      <c r="F27" s="384">
        <v>0</v>
      </c>
      <c r="G27" s="346">
        <v>22762</v>
      </c>
      <c r="H27" s="327">
        <f t="shared" si="0"/>
        <v>319</v>
      </c>
      <c r="I27" s="346">
        <f t="shared" si="1"/>
        <v>33515</v>
      </c>
      <c r="J27" s="471"/>
    </row>
    <row r="28" spans="1:10" ht="22.5" customHeight="1">
      <c r="A28" s="186" t="s">
        <v>29</v>
      </c>
      <c r="B28" s="259">
        <v>8802</v>
      </c>
      <c r="C28" s="259">
        <v>129538</v>
      </c>
      <c r="D28" s="327">
        <v>12922</v>
      </c>
      <c r="E28" s="346">
        <v>42254</v>
      </c>
      <c r="F28" s="327">
        <v>1138</v>
      </c>
      <c r="G28" s="346">
        <v>44514</v>
      </c>
      <c r="H28" s="327">
        <f t="shared" si="0"/>
        <v>14060</v>
      </c>
      <c r="I28" s="346">
        <f t="shared" si="1"/>
        <v>86768</v>
      </c>
      <c r="J28" s="471"/>
    </row>
    <row r="29" spans="1:10" ht="22.5" customHeight="1">
      <c r="A29" s="187" t="s">
        <v>154</v>
      </c>
      <c r="B29" s="214">
        <v>41293</v>
      </c>
      <c r="C29" s="214">
        <v>605915</v>
      </c>
      <c r="D29" s="327">
        <f>'Table 14'!D6-SUM('Table 14'!D7:D31)-SUM('Table 14 cont''d '!D6:D28)</f>
        <v>26763</v>
      </c>
      <c r="E29" s="346">
        <f>'Table 14'!E6-SUM('Table 14'!E7:E31)-SUM('Table 14 cont''d '!E6:E28)</f>
        <v>91341</v>
      </c>
      <c r="F29" s="385">
        <f>'Table 14'!F6-SUM('Table 14'!F7:F31)-SUM('Table 14 cont''d '!F6:F28)</f>
        <v>8369</v>
      </c>
      <c r="G29" s="385">
        <f>'Table 14'!G6-SUM('Table 14'!G7:G31)-SUM('Table 14 cont''d '!G6:G28)</f>
        <v>112941</v>
      </c>
      <c r="H29" s="385">
        <f t="shared" si="0"/>
        <v>35132</v>
      </c>
      <c r="I29" s="386">
        <f t="shared" si="1"/>
        <v>204282</v>
      </c>
      <c r="J29" s="471"/>
    </row>
    <row r="30" spans="4:9" ht="7.5" customHeight="1">
      <c r="D30" s="451"/>
      <c r="E30" s="451"/>
      <c r="F30" s="453"/>
      <c r="G30" s="453"/>
      <c r="H30" s="453"/>
      <c r="I30" s="453"/>
    </row>
    <row r="31" spans="1:9" ht="14.25" customHeight="1">
      <c r="A31" s="24" t="s">
        <v>430</v>
      </c>
      <c r="B31" s="2" t="s">
        <v>431</v>
      </c>
      <c r="D31" s="429"/>
      <c r="E31" s="429"/>
      <c r="F31" s="429"/>
      <c r="G31" s="429"/>
      <c r="H31" s="429"/>
      <c r="I31" s="429"/>
    </row>
    <row r="32" spans="1:3" ht="12.75">
      <c r="A32" s="2" t="s">
        <v>348</v>
      </c>
      <c r="B32" s="55"/>
      <c r="C32" s="55"/>
    </row>
    <row r="33" ht="12.75">
      <c r="B33" s="235"/>
    </row>
    <row r="34" spans="2:3" ht="12.75">
      <c r="B34" s="58"/>
      <c r="C34" s="235"/>
    </row>
    <row r="35" ht="12.75">
      <c r="B35" s="235"/>
    </row>
  </sheetData>
  <sheetProtection/>
  <mergeCells count="7">
    <mergeCell ref="B3:C4"/>
    <mergeCell ref="D4:E4"/>
    <mergeCell ref="A3:A5"/>
    <mergeCell ref="F4:G4"/>
    <mergeCell ref="D3:I3"/>
    <mergeCell ref="J1:J29"/>
    <mergeCell ref="H4:I4"/>
  </mergeCells>
  <printOptions horizontalCentered="1"/>
  <pageMargins left="0.25" right="0.25" top="0.53" bottom="0.25" header="0.25" footer="0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7.28125" style="61" customWidth="1"/>
    <col min="2" max="2" width="15.8515625" style="61" customWidth="1"/>
    <col min="3" max="3" width="17.140625" style="61" customWidth="1"/>
    <col min="4" max="4" width="16.28125" style="2" customWidth="1"/>
    <col min="5" max="5" width="17.140625" style="2" customWidth="1"/>
    <col min="6" max="6" width="16.28125" style="2" customWidth="1"/>
    <col min="7" max="7" width="17.140625" style="2" customWidth="1"/>
    <col min="8" max="8" width="16.28125" style="2" customWidth="1"/>
    <col min="9" max="9" width="17.140625" style="2" customWidth="1"/>
    <col min="10" max="10" width="4.140625" style="61" customWidth="1"/>
    <col min="11" max="16384" width="9.140625" style="61" customWidth="1"/>
  </cols>
  <sheetData>
    <row r="1" spans="1:10" ht="21" customHeight="1">
      <c r="A1" s="242" t="s">
        <v>435</v>
      </c>
      <c r="B1" s="80"/>
      <c r="C1" s="80"/>
      <c r="D1" s="61"/>
      <c r="E1" s="61"/>
      <c r="F1" s="61"/>
      <c r="G1" s="61"/>
      <c r="H1" s="61"/>
      <c r="I1" s="61"/>
      <c r="J1" s="471" t="s">
        <v>382</v>
      </c>
    </row>
    <row r="2" spans="1:10" ht="21" customHeight="1">
      <c r="A2" s="80"/>
      <c r="B2" s="80"/>
      <c r="C2" s="80"/>
      <c r="D2" s="157"/>
      <c r="F2" s="227"/>
      <c r="G2" s="227"/>
      <c r="H2" s="227"/>
      <c r="I2" s="226" t="s">
        <v>374</v>
      </c>
      <c r="J2" s="471"/>
    </row>
    <row r="3" spans="1:10" ht="21" customHeight="1">
      <c r="A3" s="518" t="s">
        <v>69</v>
      </c>
      <c r="B3" s="494" t="s">
        <v>433</v>
      </c>
      <c r="C3" s="495"/>
      <c r="D3" s="474" t="s">
        <v>434</v>
      </c>
      <c r="E3" s="475"/>
      <c r="F3" s="475"/>
      <c r="G3" s="475"/>
      <c r="H3" s="475"/>
      <c r="I3" s="476"/>
      <c r="J3" s="471"/>
    </row>
    <row r="4" spans="1:10" ht="21" customHeight="1">
      <c r="A4" s="519"/>
      <c r="B4" s="510"/>
      <c r="C4" s="511"/>
      <c r="D4" s="521" t="s">
        <v>397</v>
      </c>
      <c r="E4" s="522"/>
      <c r="F4" s="521" t="s">
        <v>1</v>
      </c>
      <c r="G4" s="522"/>
      <c r="H4" s="514" t="s">
        <v>409</v>
      </c>
      <c r="I4" s="515"/>
      <c r="J4" s="471"/>
    </row>
    <row r="5" spans="1:10" ht="32.25" customHeight="1">
      <c r="A5" s="520"/>
      <c r="B5" s="237" t="s">
        <v>135</v>
      </c>
      <c r="C5" s="185" t="s">
        <v>432</v>
      </c>
      <c r="D5" s="188" t="s">
        <v>67</v>
      </c>
      <c r="E5" s="185" t="s">
        <v>432</v>
      </c>
      <c r="F5" s="188" t="s">
        <v>67</v>
      </c>
      <c r="G5" s="185" t="s">
        <v>432</v>
      </c>
      <c r="H5" s="188" t="s">
        <v>67</v>
      </c>
      <c r="I5" s="185" t="s">
        <v>432</v>
      </c>
      <c r="J5" s="471"/>
    </row>
    <row r="6" spans="1:11" ht="22.5" customHeight="1">
      <c r="A6" s="179" t="s">
        <v>62</v>
      </c>
      <c r="B6" s="233">
        <v>5108373</v>
      </c>
      <c r="C6" s="233">
        <v>6983445</v>
      </c>
      <c r="D6" s="383">
        <f>SUM(D7:D24)</f>
        <v>1421506</v>
      </c>
      <c r="E6" s="383">
        <f>SUM(E7:E24)</f>
        <v>1862312</v>
      </c>
      <c r="F6" s="383">
        <f>SUM(F7:F24)</f>
        <v>1328529</v>
      </c>
      <c r="G6" s="383">
        <f>SUM(G7:G24)</f>
        <v>2096703</v>
      </c>
      <c r="H6" s="383">
        <f>D6+F6</f>
        <v>2750035</v>
      </c>
      <c r="I6" s="383">
        <f>E6+G6</f>
        <v>3959015</v>
      </c>
      <c r="J6" s="471"/>
      <c r="K6" s="428"/>
    </row>
    <row r="7" spans="1:10" ht="26.25" customHeight="1">
      <c r="A7" s="180" t="s">
        <v>70</v>
      </c>
      <c r="B7" s="259">
        <v>14</v>
      </c>
      <c r="C7" s="259">
        <v>24304</v>
      </c>
      <c r="D7" s="392">
        <v>0</v>
      </c>
      <c r="E7" s="277">
        <v>3348</v>
      </c>
      <c r="F7" s="277">
        <v>4</v>
      </c>
      <c r="G7" s="277">
        <v>3288</v>
      </c>
      <c r="H7" s="343">
        <f aca="true" t="shared" si="0" ref="H7:H24">D7+F7</f>
        <v>4</v>
      </c>
      <c r="I7" s="277">
        <f aca="true" t="shared" si="1" ref="I7:I24">E7+G7</f>
        <v>6636</v>
      </c>
      <c r="J7" s="471"/>
    </row>
    <row r="8" spans="1:10" ht="26.25" customHeight="1">
      <c r="A8" s="180" t="s">
        <v>71</v>
      </c>
      <c r="B8" s="257">
        <v>12448</v>
      </c>
      <c r="C8" s="257">
        <v>160778</v>
      </c>
      <c r="D8" s="343">
        <v>65654</v>
      </c>
      <c r="E8" s="277">
        <v>51008</v>
      </c>
      <c r="F8" s="343">
        <v>576</v>
      </c>
      <c r="G8" s="277">
        <v>54008</v>
      </c>
      <c r="H8" s="343">
        <f t="shared" si="0"/>
        <v>66230</v>
      </c>
      <c r="I8" s="277">
        <f t="shared" si="1"/>
        <v>105016</v>
      </c>
      <c r="J8" s="471"/>
    </row>
    <row r="9" spans="1:10" ht="26.25" customHeight="1">
      <c r="A9" s="180" t="s">
        <v>87</v>
      </c>
      <c r="B9" s="259">
        <v>142</v>
      </c>
      <c r="C9" s="259">
        <v>26359</v>
      </c>
      <c r="D9" s="392">
        <v>0</v>
      </c>
      <c r="E9" s="277">
        <v>1335</v>
      </c>
      <c r="F9" s="393">
        <v>0</v>
      </c>
      <c r="G9" s="277">
        <v>938</v>
      </c>
      <c r="H9" s="465">
        <f t="shared" si="0"/>
        <v>0</v>
      </c>
      <c r="I9" s="277">
        <f t="shared" si="1"/>
        <v>2273</v>
      </c>
      <c r="J9" s="471"/>
    </row>
    <row r="10" spans="1:10" ht="26.25" customHeight="1">
      <c r="A10" s="180" t="s">
        <v>81</v>
      </c>
      <c r="B10" s="215" t="s">
        <v>385</v>
      </c>
      <c r="C10" s="259">
        <v>1731</v>
      </c>
      <c r="D10" s="392">
        <v>0</v>
      </c>
      <c r="E10" s="393">
        <v>0</v>
      </c>
      <c r="F10" s="393">
        <v>0</v>
      </c>
      <c r="G10" s="464">
        <v>0</v>
      </c>
      <c r="H10" s="465">
        <f t="shared" si="0"/>
        <v>0</v>
      </c>
      <c r="I10" s="465">
        <f t="shared" si="1"/>
        <v>0</v>
      </c>
      <c r="J10" s="471"/>
    </row>
    <row r="11" spans="1:10" ht="26.25" customHeight="1">
      <c r="A11" s="180" t="s">
        <v>99</v>
      </c>
      <c r="B11" s="257">
        <v>1016495</v>
      </c>
      <c r="C11" s="259">
        <v>22471</v>
      </c>
      <c r="D11" s="277">
        <v>222691</v>
      </c>
      <c r="E11" s="277">
        <v>7586</v>
      </c>
      <c r="F11" s="277">
        <v>171981</v>
      </c>
      <c r="G11" s="277">
        <v>86376</v>
      </c>
      <c r="H11" s="277">
        <f t="shared" si="0"/>
        <v>394672</v>
      </c>
      <c r="I11" s="275">
        <f t="shared" si="1"/>
        <v>93962</v>
      </c>
      <c r="J11" s="471"/>
    </row>
    <row r="12" spans="1:10" ht="26.25" customHeight="1">
      <c r="A12" s="180" t="s">
        <v>134</v>
      </c>
      <c r="B12" s="259">
        <v>31</v>
      </c>
      <c r="C12" s="259">
        <v>231</v>
      </c>
      <c r="D12" s="392">
        <v>0</v>
      </c>
      <c r="E12" s="393">
        <v>0</v>
      </c>
      <c r="F12" s="393">
        <v>0</v>
      </c>
      <c r="G12" s="464">
        <v>0</v>
      </c>
      <c r="H12" s="465">
        <f t="shared" si="0"/>
        <v>0</v>
      </c>
      <c r="I12" s="465">
        <f t="shared" si="1"/>
        <v>0</v>
      </c>
      <c r="J12" s="471"/>
    </row>
    <row r="13" spans="1:10" ht="26.25" customHeight="1">
      <c r="A13" s="180" t="s">
        <v>72</v>
      </c>
      <c r="B13" s="257">
        <v>3241</v>
      </c>
      <c r="C13" s="259">
        <v>14331</v>
      </c>
      <c r="D13" s="277">
        <v>412</v>
      </c>
      <c r="E13" s="277">
        <v>11048</v>
      </c>
      <c r="F13" s="277">
        <v>301</v>
      </c>
      <c r="G13" s="277">
        <v>1733</v>
      </c>
      <c r="H13" s="277">
        <f t="shared" si="0"/>
        <v>713</v>
      </c>
      <c r="I13" s="277">
        <f t="shared" si="1"/>
        <v>12781</v>
      </c>
      <c r="J13" s="471"/>
    </row>
    <row r="14" spans="1:10" ht="26.25" customHeight="1">
      <c r="A14" s="182" t="s">
        <v>24</v>
      </c>
      <c r="B14" s="257">
        <v>1268100</v>
      </c>
      <c r="C14" s="259">
        <v>162649</v>
      </c>
      <c r="D14" s="277">
        <v>397508</v>
      </c>
      <c r="E14" s="277">
        <v>129409</v>
      </c>
      <c r="F14" s="277">
        <v>144613</v>
      </c>
      <c r="G14" s="277">
        <v>189629</v>
      </c>
      <c r="H14" s="277">
        <f t="shared" si="0"/>
        <v>542121</v>
      </c>
      <c r="I14" s="277">
        <f t="shared" si="1"/>
        <v>319038</v>
      </c>
      <c r="J14" s="471"/>
    </row>
    <row r="15" spans="1:10" ht="26.25" customHeight="1">
      <c r="A15" s="182" t="s">
        <v>162</v>
      </c>
      <c r="B15" s="215" t="s">
        <v>385</v>
      </c>
      <c r="C15" s="181" t="s">
        <v>385</v>
      </c>
      <c r="D15" s="392">
        <v>0</v>
      </c>
      <c r="E15" s="393">
        <v>0</v>
      </c>
      <c r="F15" s="393">
        <v>0</v>
      </c>
      <c r="G15" s="464">
        <v>0</v>
      </c>
      <c r="H15" s="465">
        <f t="shared" si="0"/>
        <v>0</v>
      </c>
      <c r="I15" s="465">
        <f t="shared" si="1"/>
        <v>0</v>
      </c>
      <c r="J15" s="471"/>
    </row>
    <row r="16" spans="1:10" ht="26.25" customHeight="1">
      <c r="A16" s="180" t="s">
        <v>160</v>
      </c>
      <c r="B16" s="257">
        <v>1158549</v>
      </c>
      <c r="C16" s="259">
        <v>5317703</v>
      </c>
      <c r="D16" s="277">
        <v>272881</v>
      </c>
      <c r="E16" s="277">
        <v>1336478</v>
      </c>
      <c r="F16" s="277">
        <v>414451</v>
      </c>
      <c r="G16" s="277">
        <v>1399679</v>
      </c>
      <c r="H16" s="277">
        <f t="shared" si="0"/>
        <v>687332</v>
      </c>
      <c r="I16" s="277">
        <f t="shared" si="1"/>
        <v>2736157</v>
      </c>
      <c r="J16" s="471"/>
    </row>
    <row r="17" spans="1:10" ht="26.25" customHeight="1">
      <c r="A17" s="180" t="s">
        <v>63</v>
      </c>
      <c r="B17" s="257">
        <v>90864</v>
      </c>
      <c r="C17" s="257">
        <v>6891</v>
      </c>
      <c r="D17" s="392">
        <v>0</v>
      </c>
      <c r="E17" s="277">
        <v>556</v>
      </c>
      <c r="F17" s="277">
        <v>285</v>
      </c>
      <c r="G17" s="277">
        <v>387</v>
      </c>
      <c r="H17" s="343">
        <f t="shared" si="0"/>
        <v>285</v>
      </c>
      <c r="I17" s="277">
        <f t="shared" si="1"/>
        <v>943</v>
      </c>
      <c r="J17" s="471"/>
    </row>
    <row r="18" spans="1:10" ht="26.25" customHeight="1">
      <c r="A18" s="180" t="s">
        <v>76</v>
      </c>
      <c r="B18" s="259">
        <v>9</v>
      </c>
      <c r="C18" s="259">
        <v>105778</v>
      </c>
      <c r="D18" s="277">
        <v>1171</v>
      </c>
      <c r="E18" s="277">
        <v>40937</v>
      </c>
      <c r="F18" s="277">
        <v>196</v>
      </c>
      <c r="G18" s="277">
        <v>46483</v>
      </c>
      <c r="H18" s="327">
        <f t="shared" si="0"/>
        <v>1367</v>
      </c>
      <c r="I18" s="277">
        <f t="shared" si="1"/>
        <v>87420</v>
      </c>
      <c r="J18" s="471"/>
    </row>
    <row r="19" spans="1:10" ht="26.25" customHeight="1">
      <c r="A19" s="180" t="s">
        <v>25</v>
      </c>
      <c r="B19" s="257">
        <v>1134329</v>
      </c>
      <c r="C19" s="257">
        <v>866112</v>
      </c>
      <c r="D19" s="275">
        <v>377513</v>
      </c>
      <c r="E19" s="277">
        <v>214083</v>
      </c>
      <c r="F19" s="277">
        <v>469233</v>
      </c>
      <c r="G19" s="277">
        <v>237403</v>
      </c>
      <c r="H19" s="327">
        <f t="shared" si="0"/>
        <v>846746</v>
      </c>
      <c r="I19" s="277">
        <f t="shared" si="1"/>
        <v>451486</v>
      </c>
      <c r="J19" s="471"/>
    </row>
    <row r="20" spans="1:10" ht="26.25" customHeight="1">
      <c r="A20" s="180" t="s">
        <v>77</v>
      </c>
      <c r="B20" s="259">
        <v>9</v>
      </c>
      <c r="C20" s="259">
        <v>2638</v>
      </c>
      <c r="D20" s="392">
        <v>0</v>
      </c>
      <c r="E20" s="277">
        <v>1198</v>
      </c>
      <c r="F20" s="393">
        <v>0</v>
      </c>
      <c r="G20" s="464">
        <v>0</v>
      </c>
      <c r="H20" s="465">
        <f t="shared" si="0"/>
        <v>0</v>
      </c>
      <c r="I20" s="277">
        <f t="shared" si="1"/>
        <v>1198</v>
      </c>
      <c r="J20" s="471"/>
    </row>
    <row r="21" spans="1:10" ht="26.25" customHeight="1">
      <c r="A21" s="180" t="s">
        <v>78</v>
      </c>
      <c r="B21" s="257">
        <v>299525</v>
      </c>
      <c r="C21" s="257">
        <v>405</v>
      </c>
      <c r="D21" s="275">
        <v>70435</v>
      </c>
      <c r="E21" s="277">
        <v>182</v>
      </c>
      <c r="F21" s="277">
        <v>109654</v>
      </c>
      <c r="G21" s="464">
        <v>0</v>
      </c>
      <c r="H21" s="327">
        <f t="shared" si="0"/>
        <v>180089</v>
      </c>
      <c r="I21" s="277">
        <f t="shared" si="1"/>
        <v>182</v>
      </c>
      <c r="J21" s="471"/>
    </row>
    <row r="22" spans="1:10" ht="26.25" customHeight="1">
      <c r="A22" s="180" t="s">
        <v>27</v>
      </c>
      <c r="B22" s="257">
        <v>15250</v>
      </c>
      <c r="C22" s="259">
        <v>29137</v>
      </c>
      <c r="D22" s="392">
        <v>0</v>
      </c>
      <c r="E22" s="277">
        <v>12137</v>
      </c>
      <c r="F22" s="277">
        <v>16097</v>
      </c>
      <c r="G22" s="277">
        <v>9503</v>
      </c>
      <c r="H22" s="343">
        <f t="shared" si="0"/>
        <v>16097</v>
      </c>
      <c r="I22" s="277">
        <f t="shared" si="1"/>
        <v>21640</v>
      </c>
      <c r="J22" s="471"/>
    </row>
    <row r="23" spans="1:10" ht="26.25" customHeight="1">
      <c r="A23" s="180" t="s">
        <v>79</v>
      </c>
      <c r="B23" s="257">
        <v>100565</v>
      </c>
      <c r="C23" s="257">
        <v>112389</v>
      </c>
      <c r="D23" s="275">
        <v>319</v>
      </c>
      <c r="E23" s="277">
        <v>10753</v>
      </c>
      <c r="F23" s="393">
        <v>0</v>
      </c>
      <c r="G23" s="277">
        <v>22762</v>
      </c>
      <c r="H23" s="327">
        <f t="shared" si="0"/>
        <v>319</v>
      </c>
      <c r="I23" s="277">
        <f t="shared" si="1"/>
        <v>33515</v>
      </c>
      <c r="J23" s="471"/>
    </row>
    <row r="24" spans="1:10" ht="26.25" customHeight="1">
      <c r="A24" s="183" t="s">
        <v>29</v>
      </c>
      <c r="B24" s="260">
        <v>8802</v>
      </c>
      <c r="C24" s="260">
        <v>129538</v>
      </c>
      <c r="D24" s="278">
        <v>12922</v>
      </c>
      <c r="E24" s="277">
        <v>42254</v>
      </c>
      <c r="F24" s="278">
        <v>1138</v>
      </c>
      <c r="G24" s="278">
        <v>44514</v>
      </c>
      <c r="H24" s="278">
        <f t="shared" si="0"/>
        <v>14060</v>
      </c>
      <c r="I24" s="280">
        <f t="shared" si="1"/>
        <v>86768</v>
      </c>
      <c r="J24" s="471"/>
    </row>
    <row r="25" spans="2:10" ht="6.75" customHeight="1">
      <c r="B25" s="184"/>
      <c r="C25" s="184"/>
      <c r="D25" s="451"/>
      <c r="E25" s="452"/>
      <c r="F25" s="429"/>
      <c r="G25" s="429"/>
      <c r="H25" s="429"/>
      <c r="I25" s="429"/>
      <c r="J25" s="177"/>
    </row>
    <row r="26" spans="1:10" ht="21.75" customHeight="1">
      <c r="A26" s="24" t="s">
        <v>430</v>
      </c>
      <c r="B26" s="2" t="s">
        <v>431</v>
      </c>
      <c r="C26" s="2"/>
      <c r="D26" s="429"/>
      <c r="E26" s="429"/>
      <c r="F26" s="429"/>
      <c r="G26" s="429"/>
      <c r="H26" s="429"/>
      <c r="I26" s="429"/>
      <c r="J26" s="177"/>
    </row>
    <row r="27" spans="1:10" ht="12.75" customHeight="1">
      <c r="A27" s="82"/>
      <c r="B27" s="81"/>
      <c r="C27" s="81"/>
      <c r="D27" s="429"/>
      <c r="E27" s="429"/>
      <c r="F27" s="429"/>
      <c r="G27" s="429"/>
      <c r="H27" s="429"/>
      <c r="I27" s="429"/>
      <c r="J27" s="177"/>
    </row>
    <row r="28" spans="4:10" ht="12.75">
      <c r="D28" s="429"/>
      <c r="E28" s="429"/>
      <c r="F28" s="429"/>
      <c r="G28" s="429"/>
      <c r="H28" s="429"/>
      <c r="I28" s="429"/>
      <c r="J28" s="177"/>
    </row>
    <row r="29" spans="4:10" ht="12.75">
      <c r="D29" s="429"/>
      <c r="E29" s="429"/>
      <c r="F29" s="429"/>
      <c r="G29" s="429"/>
      <c r="H29" s="429"/>
      <c r="I29" s="429"/>
      <c r="J29" s="177"/>
    </row>
    <row r="30" spans="4:10" ht="12.75">
      <c r="D30" s="453"/>
      <c r="E30" s="453"/>
      <c r="F30" s="453"/>
      <c r="G30" s="453"/>
      <c r="H30" s="453"/>
      <c r="I30" s="453"/>
      <c r="J30" s="177"/>
    </row>
    <row r="31" spans="4:10" ht="12.75">
      <c r="D31" s="429"/>
      <c r="E31" s="429"/>
      <c r="F31" s="429"/>
      <c r="G31" s="429"/>
      <c r="H31" s="429"/>
      <c r="I31" s="429"/>
      <c r="J31" s="17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7.5" customHeight="1"/>
  </sheetData>
  <sheetProtection/>
  <mergeCells count="7">
    <mergeCell ref="A3:A5"/>
    <mergeCell ref="F4:G4"/>
    <mergeCell ref="H4:I4"/>
    <mergeCell ref="D3:I3"/>
    <mergeCell ref="J1:J24"/>
    <mergeCell ref="B3:C4"/>
    <mergeCell ref="D4:E4"/>
  </mergeCells>
  <printOptions horizontalCentered="1"/>
  <pageMargins left="0.25" right="0" top="0.75" bottom="0.25" header="0.25" footer="0"/>
  <pageSetup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4.140625" style="2" customWidth="1"/>
    <col min="2" max="2" width="16.57421875" style="2" customWidth="1"/>
    <col min="3" max="3" width="17.28125" style="2" customWidth="1"/>
    <col min="4" max="4" width="16.57421875" style="2" customWidth="1"/>
    <col min="5" max="5" width="17.140625" style="2" customWidth="1"/>
    <col min="6" max="6" width="16.57421875" style="2" customWidth="1"/>
    <col min="7" max="7" width="17.140625" style="2" customWidth="1"/>
    <col min="8" max="8" width="16.57421875" style="2" customWidth="1"/>
    <col min="9" max="9" width="17.140625" style="2" customWidth="1"/>
    <col min="10" max="10" width="5.421875" style="2" customWidth="1"/>
    <col min="11" max="16384" width="9.140625" style="2" customWidth="1"/>
  </cols>
  <sheetData>
    <row r="1" spans="1:10" s="61" customFormat="1" ht="18.75" customHeight="1">
      <c r="A1" s="242" t="s">
        <v>436</v>
      </c>
      <c r="B1" s="238"/>
      <c r="C1" s="238"/>
      <c r="J1" s="471" t="s">
        <v>335</v>
      </c>
    </row>
    <row r="2" spans="1:10" ht="15.75" customHeight="1">
      <c r="A2" s="99"/>
      <c r="B2" s="97"/>
      <c r="C2" s="97"/>
      <c r="F2" s="248"/>
      <c r="G2" s="248"/>
      <c r="H2" s="248"/>
      <c r="I2" s="450" t="s">
        <v>375</v>
      </c>
      <c r="J2" s="471"/>
    </row>
    <row r="3" spans="1:10" ht="15.75">
      <c r="A3" s="507" t="s">
        <v>336</v>
      </c>
      <c r="B3" s="494" t="s">
        <v>433</v>
      </c>
      <c r="C3" s="495"/>
      <c r="D3" s="474" t="s">
        <v>434</v>
      </c>
      <c r="E3" s="475"/>
      <c r="F3" s="475"/>
      <c r="G3" s="475"/>
      <c r="H3" s="475"/>
      <c r="I3" s="476"/>
      <c r="J3" s="471"/>
    </row>
    <row r="4" spans="1:10" ht="16.5" customHeight="1">
      <c r="A4" s="516"/>
      <c r="B4" s="510"/>
      <c r="C4" s="511"/>
      <c r="D4" s="521" t="s">
        <v>397</v>
      </c>
      <c r="E4" s="522"/>
      <c r="F4" s="521" t="s">
        <v>1</v>
      </c>
      <c r="G4" s="522"/>
      <c r="H4" s="514" t="s">
        <v>409</v>
      </c>
      <c r="I4" s="515"/>
      <c r="J4" s="471"/>
    </row>
    <row r="5" spans="1:10" ht="34.5" customHeight="1">
      <c r="A5" s="517"/>
      <c r="B5" s="237" t="s">
        <v>135</v>
      </c>
      <c r="C5" s="185" t="s">
        <v>432</v>
      </c>
      <c r="D5" s="188" t="s">
        <v>67</v>
      </c>
      <c r="E5" s="185" t="s">
        <v>432</v>
      </c>
      <c r="F5" s="188" t="s">
        <v>67</v>
      </c>
      <c r="G5" s="185" t="s">
        <v>432</v>
      </c>
      <c r="H5" s="188" t="s">
        <v>67</v>
      </c>
      <c r="I5" s="185" t="s">
        <v>432</v>
      </c>
      <c r="J5" s="471"/>
    </row>
    <row r="6" spans="1:10" s="100" customFormat="1" ht="25.5" customHeight="1">
      <c r="A6" s="189" t="s">
        <v>62</v>
      </c>
      <c r="B6" s="190">
        <v>14969291</v>
      </c>
      <c r="C6" s="190">
        <v>12348626</v>
      </c>
      <c r="D6" s="190">
        <f>SUM(D7:D20)</f>
        <v>3608116</v>
      </c>
      <c r="E6" s="190">
        <f>SUM(E7:E20)</f>
        <v>3038617</v>
      </c>
      <c r="F6" s="190">
        <f>SUM(F7:F20)</f>
        <v>3953480</v>
      </c>
      <c r="G6" s="190">
        <f>SUM(G7:G20)</f>
        <v>3380890</v>
      </c>
      <c r="H6" s="190">
        <f>D6+F6</f>
        <v>7561596</v>
      </c>
      <c r="I6" s="190">
        <f>E6+G6</f>
        <v>6419507</v>
      </c>
      <c r="J6" s="471"/>
    </row>
    <row r="7" spans="1:10" s="100" customFormat="1" ht="27.75" customHeight="1">
      <c r="A7" s="186" t="s">
        <v>337</v>
      </c>
      <c r="B7" s="392">
        <v>0</v>
      </c>
      <c r="C7" s="460">
        <v>7405</v>
      </c>
      <c r="D7" s="345">
        <v>1057</v>
      </c>
      <c r="E7" s="345">
        <v>4425</v>
      </c>
      <c r="F7" s="345">
        <v>272</v>
      </c>
      <c r="G7" s="345">
        <v>2805</v>
      </c>
      <c r="H7" s="345">
        <f aca="true" t="shared" si="0" ref="H7:H20">D7+F7</f>
        <v>1329</v>
      </c>
      <c r="I7" s="345">
        <f aca="true" t="shared" si="1" ref="I7:I20">E7+G7</f>
        <v>7230</v>
      </c>
      <c r="J7" s="471"/>
    </row>
    <row r="8" spans="1:10" s="100" customFormat="1" ht="27.75" customHeight="1">
      <c r="A8" s="186" t="s">
        <v>80</v>
      </c>
      <c r="B8" s="255">
        <v>10339</v>
      </c>
      <c r="C8" s="460">
        <v>21189</v>
      </c>
      <c r="D8" s="345">
        <v>23092</v>
      </c>
      <c r="E8" s="345">
        <v>246</v>
      </c>
      <c r="F8" s="343">
        <v>17915</v>
      </c>
      <c r="G8" s="345">
        <v>519</v>
      </c>
      <c r="H8" s="343">
        <f t="shared" si="0"/>
        <v>41007</v>
      </c>
      <c r="I8" s="345">
        <f t="shared" si="1"/>
        <v>765</v>
      </c>
      <c r="J8" s="471"/>
    </row>
    <row r="9" spans="1:10" s="51" customFormat="1" ht="27.75" customHeight="1">
      <c r="A9" s="180" t="s">
        <v>338</v>
      </c>
      <c r="B9" s="392">
        <v>0</v>
      </c>
      <c r="C9" s="460">
        <v>1731</v>
      </c>
      <c r="D9" s="393">
        <v>0</v>
      </c>
      <c r="E9" s="392">
        <v>0</v>
      </c>
      <c r="F9" s="392">
        <v>0</v>
      </c>
      <c r="G9" s="392">
        <v>0</v>
      </c>
      <c r="H9" s="392">
        <f t="shared" si="0"/>
        <v>0</v>
      </c>
      <c r="I9" s="392">
        <f>E9+G9</f>
        <v>0</v>
      </c>
      <c r="J9" s="471"/>
    </row>
    <row r="10" spans="1:10" s="100" customFormat="1" ht="27.75" customHeight="1">
      <c r="A10" s="186" t="s">
        <v>73</v>
      </c>
      <c r="B10" s="256">
        <v>55754</v>
      </c>
      <c r="C10" s="461">
        <v>5845</v>
      </c>
      <c r="D10" s="345">
        <v>3873</v>
      </c>
      <c r="E10" s="392">
        <v>0</v>
      </c>
      <c r="F10" s="343">
        <v>18127</v>
      </c>
      <c r="G10" s="345">
        <v>37</v>
      </c>
      <c r="H10" s="343">
        <f t="shared" si="0"/>
        <v>22000</v>
      </c>
      <c r="I10" s="345">
        <f>E10+G10</f>
        <v>37</v>
      </c>
      <c r="J10" s="471"/>
    </row>
    <row r="11" spans="1:10" s="100" customFormat="1" ht="27.75" customHeight="1">
      <c r="A11" s="186" t="s">
        <v>160</v>
      </c>
      <c r="B11" s="256">
        <v>1158549</v>
      </c>
      <c r="C11" s="461">
        <v>5317703</v>
      </c>
      <c r="D11" s="345">
        <v>272881</v>
      </c>
      <c r="E11" s="345">
        <v>1336478</v>
      </c>
      <c r="F11" s="345">
        <v>414451</v>
      </c>
      <c r="G11" s="345">
        <v>1399679</v>
      </c>
      <c r="H11" s="343">
        <f t="shared" si="0"/>
        <v>687332</v>
      </c>
      <c r="I11" s="345">
        <f t="shared" si="1"/>
        <v>2736157</v>
      </c>
      <c r="J11" s="471"/>
    </row>
    <row r="12" spans="1:10" s="100" customFormat="1" ht="27.75" customHeight="1">
      <c r="A12" s="186" t="s">
        <v>63</v>
      </c>
      <c r="B12" s="255">
        <v>90864</v>
      </c>
      <c r="C12" s="460">
        <v>6891</v>
      </c>
      <c r="D12" s="393">
        <v>0</v>
      </c>
      <c r="E12" s="345">
        <v>556</v>
      </c>
      <c r="F12" s="345">
        <v>285</v>
      </c>
      <c r="G12" s="345">
        <v>387</v>
      </c>
      <c r="H12" s="343">
        <f t="shared" si="0"/>
        <v>285</v>
      </c>
      <c r="I12" s="345">
        <f t="shared" si="1"/>
        <v>943</v>
      </c>
      <c r="J12" s="471"/>
    </row>
    <row r="13" spans="1:10" s="100" customFormat="1" ht="27.75" customHeight="1">
      <c r="A13" s="186" t="s">
        <v>74</v>
      </c>
      <c r="B13" s="255">
        <v>369813</v>
      </c>
      <c r="C13" s="255">
        <v>37337</v>
      </c>
      <c r="D13" s="343">
        <v>217041</v>
      </c>
      <c r="E13" s="345">
        <v>13157</v>
      </c>
      <c r="F13" s="343">
        <v>57092</v>
      </c>
      <c r="G13" s="345">
        <v>6710</v>
      </c>
      <c r="H13" s="343">
        <f t="shared" si="0"/>
        <v>274133</v>
      </c>
      <c r="I13" s="345">
        <f t="shared" si="1"/>
        <v>19867</v>
      </c>
      <c r="J13" s="471"/>
    </row>
    <row r="14" spans="1:10" s="100" customFormat="1" ht="27.75" customHeight="1">
      <c r="A14" s="186" t="s">
        <v>75</v>
      </c>
      <c r="B14" s="257">
        <v>24916</v>
      </c>
      <c r="C14" s="257">
        <v>9145</v>
      </c>
      <c r="D14" s="343">
        <v>10921</v>
      </c>
      <c r="E14" s="345">
        <v>1519</v>
      </c>
      <c r="F14" s="343">
        <v>8014</v>
      </c>
      <c r="G14" s="345">
        <v>2084</v>
      </c>
      <c r="H14" s="343">
        <f t="shared" si="0"/>
        <v>18935</v>
      </c>
      <c r="I14" s="345">
        <f t="shared" si="1"/>
        <v>3603</v>
      </c>
      <c r="J14" s="471"/>
    </row>
    <row r="15" spans="1:10" s="100" customFormat="1" ht="27.75" customHeight="1">
      <c r="A15" s="186" t="s">
        <v>25</v>
      </c>
      <c r="B15" s="257">
        <v>1134329</v>
      </c>
      <c r="C15" s="257">
        <v>866112</v>
      </c>
      <c r="D15" s="327">
        <v>377513</v>
      </c>
      <c r="E15" s="345">
        <v>214083</v>
      </c>
      <c r="F15" s="327">
        <v>469233</v>
      </c>
      <c r="G15" s="345">
        <v>237403</v>
      </c>
      <c r="H15" s="343">
        <f t="shared" si="0"/>
        <v>846746</v>
      </c>
      <c r="I15" s="345">
        <f t="shared" si="1"/>
        <v>451486</v>
      </c>
      <c r="J15" s="471"/>
    </row>
    <row r="16" spans="1:10" s="100" customFormat="1" ht="27.75" customHeight="1">
      <c r="A16" s="186" t="s">
        <v>151</v>
      </c>
      <c r="B16" s="255">
        <v>11346049</v>
      </c>
      <c r="C16" s="255">
        <v>5772870</v>
      </c>
      <c r="D16" s="327">
        <v>2477454</v>
      </c>
      <c r="E16" s="345">
        <v>1412108</v>
      </c>
      <c r="F16" s="327">
        <v>2765072</v>
      </c>
      <c r="G16" s="345">
        <v>1556627</v>
      </c>
      <c r="H16" s="343">
        <f t="shared" si="0"/>
        <v>5242526</v>
      </c>
      <c r="I16" s="345">
        <f t="shared" si="1"/>
        <v>2968735</v>
      </c>
      <c r="J16" s="471"/>
    </row>
    <row r="17" spans="1:10" s="100" customFormat="1" ht="27.75" customHeight="1">
      <c r="A17" s="186" t="s">
        <v>78</v>
      </c>
      <c r="B17" s="255">
        <v>299525</v>
      </c>
      <c r="C17" s="255">
        <v>405</v>
      </c>
      <c r="D17" s="327">
        <v>70435</v>
      </c>
      <c r="E17" s="345">
        <v>182</v>
      </c>
      <c r="F17" s="327">
        <v>109654</v>
      </c>
      <c r="G17" s="392">
        <v>0</v>
      </c>
      <c r="H17" s="343">
        <f t="shared" si="0"/>
        <v>180089</v>
      </c>
      <c r="I17" s="345">
        <f t="shared" si="1"/>
        <v>182</v>
      </c>
      <c r="J17" s="471"/>
    </row>
    <row r="18" spans="1:10" s="100" customFormat="1" ht="27.75" customHeight="1">
      <c r="A18" s="186" t="s">
        <v>38</v>
      </c>
      <c r="B18" s="255">
        <v>369786</v>
      </c>
      <c r="C18" s="255">
        <v>60066</v>
      </c>
      <c r="D18" s="327">
        <v>140608</v>
      </c>
      <c r="E18" s="345">
        <v>2856</v>
      </c>
      <c r="F18" s="327">
        <v>92227</v>
      </c>
      <c r="G18" s="345">
        <v>107363</v>
      </c>
      <c r="H18" s="343">
        <f t="shared" si="0"/>
        <v>232835</v>
      </c>
      <c r="I18" s="345">
        <f t="shared" si="1"/>
        <v>110219</v>
      </c>
      <c r="J18" s="471"/>
    </row>
    <row r="19" spans="1:10" s="100" customFormat="1" ht="27.75" customHeight="1">
      <c r="A19" s="186" t="s">
        <v>79</v>
      </c>
      <c r="B19" s="255">
        <v>100565</v>
      </c>
      <c r="C19" s="255">
        <v>112389</v>
      </c>
      <c r="D19" s="327">
        <v>319</v>
      </c>
      <c r="E19" s="345">
        <v>10753</v>
      </c>
      <c r="F19" s="392">
        <v>0</v>
      </c>
      <c r="G19" s="345">
        <v>22762</v>
      </c>
      <c r="H19" s="343">
        <f t="shared" si="0"/>
        <v>319</v>
      </c>
      <c r="I19" s="345">
        <f t="shared" si="1"/>
        <v>33515</v>
      </c>
      <c r="J19" s="471"/>
    </row>
    <row r="20" spans="1:10" s="100" customFormat="1" ht="27.75" customHeight="1">
      <c r="A20" s="187" t="s">
        <v>29</v>
      </c>
      <c r="B20" s="258">
        <v>8802</v>
      </c>
      <c r="C20" s="258">
        <v>129538</v>
      </c>
      <c r="D20" s="327">
        <v>12922</v>
      </c>
      <c r="E20" s="345">
        <v>42254</v>
      </c>
      <c r="F20" s="385">
        <v>1138</v>
      </c>
      <c r="G20" s="396">
        <v>44514</v>
      </c>
      <c r="H20" s="389">
        <f t="shared" si="0"/>
        <v>14060</v>
      </c>
      <c r="I20" s="396">
        <f t="shared" si="1"/>
        <v>86768</v>
      </c>
      <c r="J20" s="471"/>
    </row>
    <row r="21" spans="1:10" ht="24" customHeight="1">
      <c r="A21" s="24" t="s">
        <v>430</v>
      </c>
      <c r="B21" s="2" t="s">
        <v>431</v>
      </c>
      <c r="D21" s="452"/>
      <c r="E21" s="451"/>
      <c r="F21" s="453"/>
      <c r="G21" s="453"/>
      <c r="H21" s="453"/>
      <c r="I21" s="453"/>
      <c r="J21" s="471"/>
    </row>
    <row r="22" spans="4:9" ht="12.75">
      <c r="D22" s="429"/>
      <c r="E22" s="429"/>
      <c r="F22" s="429"/>
      <c r="G22" s="429"/>
      <c r="H22" s="429"/>
      <c r="I22" s="429"/>
    </row>
    <row r="23" spans="3:9" ht="12.75">
      <c r="C23" s="436"/>
      <c r="D23" s="429"/>
      <c r="E23" s="453"/>
      <c r="F23" s="453"/>
      <c r="G23" s="453"/>
      <c r="H23" s="453"/>
      <c r="I23" s="453"/>
    </row>
    <row r="24" spans="3:9" ht="12.75">
      <c r="C24" s="436"/>
      <c r="D24" s="453"/>
      <c r="E24" s="429"/>
      <c r="F24" s="429"/>
      <c r="G24" s="429"/>
      <c r="H24" s="429"/>
      <c r="I24" s="429"/>
    </row>
    <row r="25" spans="4:9" ht="12.75">
      <c r="D25" s="453"/>
      <c r="E25" s="429"/>
      <c r="F25" s="429"/>
      <c r="G25" s="429"/>
      <c r="H25" s="429"/>
      <c r="I25" s="429"/>
    </row>
    <row r="26" spans="4:9" ht="12.75">
      <c r="D26" s="429"/>
      <c r="E26" s="429"/>
      <c r="F26" s="429"/>
      <c r="G26" s="429"/>
      <c r="H26" s="429"/>
      <c r="I26" s="429"/>
    </row>
  </sheetData>
  <sheetProtection/>
  <mergeCells count="7">
    <mergeCell ref="A3:A5"/>
    <mergeCell ref="J1:J21"/>
    <mergeCell ref="B3:C4"/>
    <mergeCell ref="D4:E4"/>
    <mergeCell ref="F4:G4"/>
    <mergeCell ref="H4:I4"/>
    <mergeCell ref="D3:I3"/>
  </mergeCells>
  <printOptions horizontalCentered="1"/>
  <pageMargins left="0.25" right="0.25" top="0.75" bottom="0.5" header="0.25" footer="0.2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32.8515625" style="2" customWidth="1"/>
    <col min="2" max="11" width="9.8515625" style="2" customWidth="1"/>
    <col min="12" max="12" width="5.421875" style="175" customWidth="1"/>
    <col min="13" max="16384" width="9.140625" style="2" customWidth="1"/>
  </cols>
  <sheetData>
    <row r="1" spans="1:12" s="61" customFormat="1" ht="24.75" customHeight="1">
      <c r="A1" s="70" t="s">
        <v>412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80" t="s">
        <v>339</v>
      </c>
    </row>
    <row r="2" ht="4.5" customHeight="1">
      <c r="L2" s="481"/>
    </row>
    <row r="3" spans="4:12" ht="12.75">
      <c r="D3" s="175"/>
      <c r="E3" s="175"/>
      <c r="F3" s="175"/>
      <c r="K3" s="456" t="s">
        <v>401</v>
      </c>
      <c r="L3" s="481"/>
    </row>
    <row r="4" spans="3:12" ht="15.75" customHeight="1">
      <c r="C4" s="55"/>
      <c r="L4" s="481"/>
    </row>
    <row r="5" spans="1:12" ht="18.75" customHeight="1">
      <c r="A5" s="482" t="s">
        <v>319</v>
      </c>
      <c r="B5" s="482" t="s">
        <v>353</v>
      </c>
      <c r="C5" s="482" t="s">
        <v>378</v>
      </c>
      <c r="D5" s="474" t="s">
        <v>378</v>
      </c>
      <c r="E5" s="475"/>
      <c r="F5" s="475"/>
      <c r="G5" s="475"/>
      <c r="H5" s="476"/>
      <c r="I5" s="474" t="s">
        <v>396</v>
      </c>
      <c r="J5" s="475"/>
      <c r="K5" s="476"/>
      <c r="L5" s="481"/>
    </row>
    <row r="6" spans="1:12" ht="24.75" customHeight="1">
      <c r="A6" s="483"/>
      <c r="B6" s="483"/>
      <c r="C6" s="483"/>
      <c r="D6" s="1" t="s">
        <v>0</v>
      </c>
      <c r="E6" s="1" t="s">
        <v>1</v>
      </c>
      <c r="F6" s="459" t="s">
        <v>409</v>
      </c>
      <c r="G6" s="1" t="s">
        <v>2</v>
      </c>
      <c r="H6" s="68" t="s">
        <v>3</v>
      </c>
      <c r="I6" s="1" t="s">
        <v>0</v>
      </c>
      <c r="J6" s="1" t="s">
        <v>1</v>
      </c>
      <c r="K6" s="459" t="s">
        <v>409</v>
      </c>
      <c r="L6" s="481"/>
    </row>
    <row r="7" spans="1:12" ht="20.25" customHeight="1">
      <c r="A7" s="10" t="s">
        <v>357</v>
      </c>
      <c r="B7" s="210">
        <v>71867</v>
      </c>
      <c r="C7" s="210">
        <v>81591</v>
      </c>
      <c r="D7" s="210">
        <v>17217</v>
      </c>
      <c r="E7" s="210">
        <v>21027</v>
      </c>
      <c r="F7" s="210">
        <f>D7+E7</f>
        <v>38244</v>
      </c>
      <c r="G7" s="210">
        <v>22092</v>
      </c>
      <c r="H7" s="210">
        <v>21255</v>
      </c>
      <c r="I7" s="210">
        <f>I8+I19+I20+I25+I26+I27+I28+'Table 3 cont''d  '!I7+'Table 3 cont''d  '!I8+'Table 3 cont''d  '!I17</f>
        <v>20584</v>
      </c>
      <c r="J7" s="210">
        <f>J8+J19+J20+J25+J26+J27+J28+'Table 3 cont''d  '!J7+'Table 3 cont''d  '!J8+'Table 3 cont''d  '!J17</f>
        <v>23363</v>
      </c>
      <c r="K7" s="210">
        <f>I7+J7</f>
        <v>43947</v>
      </c>
      <c r="L7" s="481"/>
    </row>
    <row r="8" spans="1:12" ht="23.25" customHeight="1">
      <c r="A8" s="4" t="s">
        <v>35</v>
      </c>
      <c r="B8" s="264">
        <v>27203</v>
      </c>
      <c r="C8" s="264">
        <v>25095</v>
      </c>
      <c r="D8" s="264">
        <v>6196</v>
      </c>
      <c r="E8" s="264">
        <v>6555</v>
      </c>
      <c r="F8" s="264">
        <f aca="true" t="shared" si="0" ref="F8:F32">D8+E8</f>
        <v>12751</v>
      </c>
      <c r="G8" s="265">
        <v>6730</v>
      </c>
      <c r="H8" s="265">
        <v>5614</v>
      </c>
      <c r="I8" s="265">
        <v>5927</v>
      </c>
      <c r="J8" s="265">
        <v>6216</v>
      </c>
      <c r="K8" s="265">
        <f>I8+J8</f>
        <v>12143</v>
      </c>
      <c r="L8" s="481"/>
    </row>
    <row r="9" spans="1:12" ht="12.75" customHeight="1">
      <c r="A9" s="147" t="s">
        <v>320</v>
      </c>
      <c r="B9" s="266"/>
      <c r="C9" s="266"/>
      <c r="D9" s="203"/>
      <c r="E9" s="203"/>
      <c r="F9" s="203"/>
      <c r="G9" s="267"/>
      <c r="H9" s="267"/>
      <c r="I9" s="267"/>
      <c r="J9" s="267"/>
      <c r="K9" s="267"/>
      <c r="L9" s="481"/>
    </row>
    <row r="10" spans="1:12" ht="15.75" customHeight="1">
      <c r="A10" s="3" t="s">
        <v>321</v>
      </c>
      <c r="B10" s="266"/>
      <c r="C10" s="266"/>
      <c r="D10" s="203"/>
      <c r="E10" s="203"/>
      <c r="F10" s="203"/>
      <c r="G10" s="267"/>
      <c r="H10" s="267"/>
      <c r="I10" s="267"/>
      <c r="J10" s="267"/>
      <c r="K10" s="267"/>
      <c r="L10" s="481"/>
    </row>
    <row r="11" spans="1:12" ht="12" customHeight="1">
      <c r="A11" s="148" t="s">
        <v>107</v>
      </c>
      <c r="B11" s="268">
        <v>421</v>
      </c>
      <c r="C11" s="268">
        <v>421</v>
      </c>
      <c r="D11" s="268">
        <v>107</v>
      </c>
      <c r="E11" s="268">
        <v>115</v>
      </c>
      <c r="F11" s="268">
        <f t="shared" si="0"/>
        <v>222</v>
      </c>
      <c r="G11" s="269">
        <v>105</v>
      </c>
      <c r="H11" s="269">
        <v>94</v>
      </c>
      <c r="I11" s="269">
        <v>112</v>
      </c>
      <c r="J11" s="269">
        <v>109</v>
      </c>
      <c r="K11" s="269">
        <f aca="true" t="shared" si="1" ref="K11:K32">I11+J11</f>
        <v>221</v>
      </c>
      <c r="L11" s="481"/>
    </row>
    <row r="12" spans="1:12" ht="12.75" customHeight="1">
      <c r="A12" s="148" t="s">
        <v>108</v>
      </c>
      <c r="B12" s="268">
        <v>9480</v>
      </c>
      <c r="C12" s="268">
        <v>7783</v>
      </c>
      <c r="D12" s="268">
        <v>2106</v>
      </c>
      <c r="E12" s="268">
        <v>2183</v>
      </c>
      <c r="F12" s="268">
        <f t="shared" si="0"/>
        <v>4289</v>
      </c>
      <c r="G12" s="269">
        <v>1959</v>
      </c>
      <c r="H12" s="269">
        <v>1535</v>
      </c>
      <c r="I12" s="269">
        <v>1828</v>
      </c>
      <c r="J12" s="269">
        <v>1876</v>
      </c>
      <c r="K12" s="269">
        <f t="shared" si="1"/>
        <v>3704</v>
      </c>
      <c r="L12" s="481"/>
    </row>
    <row r="13" spans="1:12" ht="15" customHeight="1">
      <c r="A13" s="3" t="s">
        <v>323</v>
      </c>
      <c r="B13" s="270"/>
      <c r="C13" s="270"/>
      <c r="D13" s="268"/>
      <c r="E13" s="268"/>
      <c r="F13" s="268"/>
      <c r="G13" s="269"/>
      <c r="H13" s="269"/>
      <c r="I13" s="269"/>
      <c r="J13" s="269"/>
      <c r="K13" s="269"/>
      <c r="L13" s="481"/>
    </row>
    <row r="14" spans="1:12" ht="15" customHeight="1">
      <c r="A14" s="148" t="s">
        <v>109</v>
      </c>
      <c r="B14" s="268">
        <v>108420</v>
      </c>
      <c r="C14" s="268">
        <v>128212</v>
      </c>
      <c r="D14" s="268">
        <v>27827</v>
      </c>
      <c r="E14" s="268">
        <v>26151</v>
      </c>
      <c r="F14" s="268">
        <f t="shared" si="0"/>
        <v>53978</v>
      </c>
      <c r="G14" s="269">
        <v>40181</v>
      </c>
      <c r="H14" s="269">
        <v>34053</v>
      </c>
      <c r="I14" s="269">
        <v>35077</v>
      </c>
      <c r="J14" s="269">
        <v>29137</v>
      </c>
      <c r="K14" s="269">
        <f t="shared" si="1"/>
        <v>64214</v>
      </c>
      <c r="L14" s="481"/>
    </row>
    <row r="15" spans="1:12" ht="14.25" customHeight="1">
      <c r="A15" s="148" t="s">
        <v>108</v>
      </c>
      <c r="B15" s="268">
        <v>14599</v>
      </c>
      <c r="C15" s="268">
        <v>13954</v>
      </c>
      <c r="D15" s="268">
        <v>3381</v>
      </c>
      <c r="E15" s="268">
        <v>3452</v>
      </c>
      <c r="F15" s="268">
        <f t="shared" si="0"/>
        <v>6833</v>
      </c>
      <c r="G15" s="269">
        <v>3971</v>
      </c>
      <c r="H15" s="269">
        <v>3150</v>
      </c>
      <c r="I15" s="269">
        <v>3230</v>
      </c>
      <c r="J15" s="269">
        <v>3332</v>
      </c>
      <c r="K15" s="269">
        <f t="shared" si="1"/>
        <v>6562</v>
      </c>
      <c r="L15" s="481"/>
    </row>
    <row r="16" spans="1:12" s="61" customFormat="1" ht="16.5" customHeight="1">
      <c r="A16" s="64" t="s">
        <v>322</v>
      </c>
      <c r="B16" s="271"/>
      <c r="C16" s="271"/>
      <c r="D16" s="271"/>
      <c r="E16" s="271"/>
      <c r="F16" s="271"/>
      <c r="G16" s="271"/>
      <c r="H16" s="272"/>
      <c r="I16" s="272"/>
      <c r="J16" s="272"/>
      <c r="K16" s="272"/>
      <c r="L16" s="481"/>
    </row>
    <row r="17" spans="1:12" s="61" customFormat="1" ht="14.25" customHeight="1">
      <c r="A17" s="128" t="s">
        <v>185</v>
      </c>
      <c r="B17" s="268">
        <v>6054</v>
      </c>
      <c r="C17" s="268">
        <v>8992</v>
      </c>
      <c r="D17" s="268">
        <v>2095</v>
      </c>
      <c r="E17" s="268">
        <v>2823</v>
      </c>
      <c r="F17" s="268">
        <f t="shared" si="0"/>
        <v>4918</v>
      </c>
      <c r="G17" s="269">
        <v>1673</v>
      </c>
      <c r="H17" s="269">
        <v>2401</v>
      </c>
      <c r="I17" s="269">
        <v>2115</v>
      </c>
      <c r="J17" s="269">
        <v>2067</v>
      </c>
      <c r="K17" s="269">
        <f t="shared" si="1"/>
        <v>4182</v>
      </c>
      <c r="L17" s="481"/>
    </row>
    <row r="18" spans="1:12" s="61" customFormat="1" ht="15" customHeight="1">
      <c r="A18" s="128" t="s">
        <v>108</v>
      </c>
      <c r="B18" s="268">
        <v>520</v>
      </c>
      <c r="C18" s="268">
        <v>720</v>
      </c>
      <c r="D18" s="268">
        <v>169</v>
      </c>
      <c r="E18" s="268">
        <v>221</v>
      </c>
      <c r="F18" s="268">
        <f t="shared" si="0"/>
        <v>390</v>
      </c>
      <c r="G18" s="269">
        <v>134</v>
      </c>
      <c r="H18" s="269">
        <v>196</v>
      </c>
      <c r="I18" s="269">
        <v>182</v>
      </c>
      <c r="J18" s="269">
        <v>175</v>
      </c>
      <c r="K18" s="269">
        <f t="shared" si="1"/>
        <v>357</v>
      </c>
      <c r="L18" s="481"/>
    </row>
    <row r="19" spans="1:12" s="61" customFormat="1" ht="19.5" customHeight="1">
      <c r="A19" s="85" t="s">
        <v>324</v>
      </c>
      <c r="B19" s="266">
        <v>657</v>
      </c>
      <c r="C19" s="266">
        <v>746</v>
      </c>
      <c r="D19" s="264">
        <v>150</v>
      </c>
      <c r="E19" s="264">
        <v>227</v>
      </c>
      <c r="F19" s="264">
        <f t="shared" si="0"/>
        <v>377</v>
      </c>
      <c r="G19" s="265">
        <v>160</v>
      </c>
      <c r="H19" s="265">
        <v>209</v>
      </c>
      <c r="I19" s="265">
        <v>109</v>
      </c>
      <c r="J19" s="265">
        <v>201</v>
      </c>
      <c r="K19" s="265">
        <f t="shared" si="1"/>
        <v>310</v>
      </c>
      <c r="L19" s="481"/>
    </row>
    <row r="20" spans="1:12" s="61" customFormat="1" ht="21" customHeight="1">
      <c r="A20" s="85" t="s">
        <v>36</v>
      </c>
      <c r="B20" s="266">
        <v>1102</v>
      </c>
      <c r="C20" s="266">
        <v>1084</v>
      </c>
      <c r="D20" s="264">
        <v>282</v>
      </c>
      <c r="E20" s="264">
        <v>274</v>
      </c>
      <c r="F20" s="264">
        <f t="shared" si="0"/>
        <v>556</v>
      </c>
      <c r="G20" s="265">
        <v>253</v>
      </c>
      <c r="H20" s="265">
        <v>275</v>
      </c>
      <c r="I20" s="265">
        <v>245</v>
      </c>
      <c r="J20" s="265">
        <v>341</v>
      </c>
      <c r="K20" s="265">
        <f t="shared" si="1"/>
        <v>586</v>
      </c>
      <c r="L20" s="481"/>
    </row>
    <row r="21" spans="1:12" s="61" customFormat="1" ht="14.25" customHeight="1">
      <c r="A21" s="127" t="s">
        <v>320</v>
      </c>
      <c r="B21" s="266"/>
      <c r="C21" s="266"/>
      <c r="D21" s="203"/>
      <c r="E21" s="203"/>
      <c r="F21" s="203"/>
      <c r="G21" s="267"/>
      <c r="H21" s="267"/>
      <c r="I21" s="267"/>
      <c r="J21" s="267"/>
      <c r="K21" s="267"/>
      <c r="L21" s="481"/>
    </row>
    <row r="22" spans="1:12" s="61" customFormat="1" ht="15" customHeight="1">
      <c r="A22" s="64" t="s">
        <v>325</v>
      </c>
      <c r="B22" s="266"/>
      <c r="C22" s="266"/>
      <c r="D22" s="273"/>
      <c r="E22" s="273"/>
      <c r="F22" s="273"/>
      <c r="G22" s="274"/>
      <c r="H22" s="274"/>
      <c r="I22" s="274"/>
      <c r="J22" s="274"/>
      <c r="K22" s="274"/>
      <c r="L22" s="481"/>
    </row>
    <row r="23" spans="1:12" s="61" customFormat="1" ht="13.5" customHeight="1">
      <c r="A23" s="128" t="s">
        <v>109</v>
      </c>
      <c r="B23" s="276">
        <v>158</v>
      </c>
      <c r="C23" s="276">
        <v>136</v>
      </c>
      <c r="D23" s="275">
        <v>33</v>
      </c>
      <c r="E23" s="275">
        <v>33</v>
      </c>
      <c r="F23" s="275">
        <f t="shared" si="0"/>
        <v>66</v>
      </c>
      <c r="G23" s="277">
        <v>29</v>
      </c>
      <c r="H23" s="277">
        <v>41</v>
      </c>
      <c r="I23" s="277">
        <v>31</v>
      </c>
      <c r="J23" s="277">
        <v>30</v>
      </c>
      <c r="K23" s="277">
        <f t="shared" si="1"/>
        <v>61</v>
      </c>
      <c r="L23" s="481"/>
    </row>
    <row r="24" spans="1:12" s="61" customFormat="1" ht="14.25" customHeight="1">
      <c r="A24" s="128" t="s">
        <v>108</v>
      </c>
      <c r="B24" s="276">
        <v>60</v>
      </c>
      <c r="C24" s="276">
        <v>53</v>
      </c>
      <c r="D24" s="275">
        <v>13</v>
      </c>
      <c r="E24" s="275">
        <v>13</v>
      </c>
      <c r="F24" s="275">
        <f t="shared" si="0"/>
        <v>26</v>
      </c>
      <c r="G24" s="277">
        <v>11</v>
      </c>
      <c r="H24" s="277">
        <v>16</v>
      </c>
      <c r="I24" s="277">
        <v>13</v>
      </c>
      <c r="J24" s="277">
        <v>14</v>
      </c>
      <c r="K24" s="277">
        <f t="shared" si="1"/>
        <v>27</v>
      </c>
      <c r="L24" s="481"/>
    </row>
    <row r="25" spans="1:12" ht="24.75" customHeight="1">
      <c r="A25" s="149" t="s">
        <v>111</v>
      </c>
      <c r="B25" s="266">
        <v>29</v>
      </c>
      <c r="C25" s="266">
        <v>48</v>
      </c>
      <c r="D25" s="264">
        <v>30</v>
      </c>
      <c r="E25" s="264">
        <v>5</v>
      </c>
      <c r="F25" s="264">
        <f t="shared" si="0"/>
        <v>35</v>
      </c>
      <c r="G25" s="265">
        <v>8</v>
      </c>
      <c r="H25" s="265">
        <v>5</v>
      </c>
      <c r="I25" s="265">
        <v>4</v>
      </c>
      <c r="J25" s="265">
        <v>10</v>
      </c>
      <c r="K25" s="265">
        <f t="shared" si="1"/>
        <v>14</v>
      </c>
      <c r="L25" s="481"/>
    </row>
    <row r="26" spans="1:12" ht="31.5" customHeight="1">
      <c r="A26" s="251" t="s">
        <v>112</v>
      </c>
      <c r="B26" s="266">
        <v>124</v>
      </c>
      <c r="C26" s="266">
        <v>192</v>
      </c>
      <c r="D26" s="264">
        <v>53</v>
      </c>
      <c r="E26" s="264">
        <v>35</v>
      </c>
      <c r="F26" s="264">
        <f t="shared" si="0"/>
        <v>88</v>
      </c>
      <c r="G26" s="265">
        <v>24</v>
      </c>
      <c r="H26" s="265">
        <v>80</v>
      </c>
      <c r="I26" s="265">
        <v>56</v>
      </c>
      <c r="J26" s="265">
        <v>33</v>
      </c>
      <c r="K26" s="265">
        <f t="shared" si="1"/>
        <v>89</v>
      </c>
      <c r="L26" s="481"/>
    </row>
    <row r="27" spans="1:12" ht="24" customHeight="1">
      <c r="A27" s="4" t="s">
        <v>326</v>
      </c>
      <c r="B27" s="266">
        <v>2429</v>
      </c>
      <c r="C27" s="266">
        <v>3061</v>
      </c>
      <c r="D27" s="264">
        <v>545</v>
      </c>
      <c r="E27" s="264">
        <v>729</v>
      </c>
      <c r="F27" s="264">
        <f t="shared" si="0"/>
        <v>1274</v>
      </c>
      <c r="G27" s="265">
        <v>921</v>
      </c>
      <c r="H27" s="265">
        <v>866</v>
      </c>
      <c r="I27" s="265">
        <v>587</v>
      </c>
      <c r="J27" s="265">
        <v>856</v>
      </c>
      <c r="K27" s="265">
        <f t="shared" si="1"/>
        <v>1443</v>
      </c>
      <c r="L27" s="481"/>
    </row>
    <row r="28" spans="1:12" ht="24" customHeight="1">
      <c r="A28" s="252" t="s">
        <v>327</v>
      </c>
      <c r="B28" s="266">
        <v>7333</v>
      </c>
      <c r="C28" s="266">
        <v>8514</v>
      </c>
      <c r="D28" s="264">
        <v>1857</v>
      </c>
      <c r="E28" s="264">
        <v>2299</v>
      </c>
      <c r="F28" s="264">
        <f t="shared" si="0"/>
        <v>4156</v>
      </c>
      <c r="G28" s="265">
        <v>2088</v>
      </c>
      <c r="H28" s="265">
        <v>2270</v>
      </c>
      <c r="I28" s="265">
        <v>2075</v>
      </c>
      <c r="J28" s="265">
        <v>2541</v>
      </c>
      <c r="K28" s="265">
        <f t="shared" si="1"/>
        <v>4616</v>
      </c>
      <c r="L28" s="481"/>
    </row>
    <row r="29" spans="1:12" ht="13.5" customHeight="1">
      <c r="A29" s="147" t="s">
        <v>320</v>
      </c>
      <c r="B29" s="266"/>
      <c r="C29" s="266"/>
      <c r="D29" s="203"/>
      <c r="E29" s="203"/>
      <c r="F29" s="203"/>
      <c r="G29" s="267"/>
      <c r="H29" s="267"/>
      <c r="I29" s="267"/>
      <c r="J29" s="267"/>
      <c r="K29" s="267"/>
      <c r="L29" s="481"/>
    </row>
    <row r="30" spans="1:12" ht="17.25" customHeight="1">
      <c r="A30" s="3" t="s">
        <v>328</v>
      </c>
      <c r="B30" s="276">
        <v>3481</v>
      </c>
      <c r="C30" s="276">
        <v>3678</v>
      </c>
      <c r="D30" s="275">
        <v>876</v>
      </c>
      <c r="E30" s="275">
        <v>1031</v>
      </c>
      <c r="F30" s="275">
        <f t="shared" si="0"/>
        <v>1907</v>
      </c>
      <c r="G30" s="277">
        <v>921</v>
      </c>
      <c r="H30" s="277">
        <v>850</v>
      </c>
      <c r="I30" s="277">
        <v>894</v>
      </c>
      <c r="J30" s="277">
        <v>1078</v>
      </c>
      <c r="K30" s="277">
        <f t="shared" si="1"/>
        <v>1972</v>
      </c>
      <c r="L30" s="481"/>
    </row>
    <row r="31" spans="1:12" ht="18" customHeight="1">
      <c r="A31" s="3" t="s">
        <v>329</v>
      </c>
      <c r="B31" s="276">
        <v>2696</v>
      </c>
      <c r="C31" s="276">
        <v>3614</v>
      </c>
      <c r="D31" s="275">
        <v>732</v>
      </c>
      <c r="E31" s="275">
        <v>958</v>
      </c>
      <c r="F31" s="275">
        <f t="shared" si="0"/>
        <v>1690</v>
      </c>
      <c r="G31" s="277">
        <v>870</v>
      </c>
      <c r="H31" s="277">
        <v>1054</v>
      </c>
      <c r="I31" s="277">
        <v>868</v>
      </c>
      <c r="J31" s="277">
        <v>1199</v>
      </c>
      <c r="K31" s="277">
        <f t="shared" si="1"/>
        <v>2067</v>
      </c>
      <c r="L31" s="481"/>
    </row>
    <row r="32" spans="1:12" ht="18" customHeight="1">
      <c r="A32" s="26" t="s">
        <v>330</v>
      </c>
      <c r="B32" s="279">
        <v>40</v>
      </c>
      <c r="C32" s="279">
        <v>36</v>
      </c>
      <c r="D32" s="278">
        <v>9</v>
      </c>
      <c r="E32" s="278">
        <v>10</v>
      </c>
      <c r="F32" s="278">
        <f t="shared" si="0"/>
        <v>19</v>
      </c>
      <c r="G32" s="280">
        <v>8</v>
      </c>
      <c r="H32" s="280">
        <v>9</v>
      </c>
      <c r="I32" s="280">
        <v>5</v>
      </c>
      <c r="J32" s="280">
        <v>11</v>
      </c>
      <c r="K32" s="280">
        <f t="shared" si="1"/>
        <v>16</v>
      </c>
      <c r="L32" s="481"/>
    </row>
    <row r="33" spans="1:12" s="61" customFormat="1" ht="15.75" customHeight="1">
      <c r="A33" s="76" t="s">
        <v>365</v>
      </c>
      <c r="B33" s="77"/>
      <c r="C33" s="77"/>
      <c r="D33" s="71"/>
      <c r="E33" s="71"/>
      <c r="F33" s="71"/>
      <c r="G33" s="71"/>
      <c r="H33" s="71"/>
      <c r="I33" s="71"/>
      <c r="J33" s="71"/>
      <c r="K33" s="71"/>
      <c r="L33" s="481"/>
    </row>
  </sheetData>
  <sheetProtection/>
  <mergeCells count="6">
    <mergeCell ref="L1:L33"/>
    <mergeCell ref="A5:A6"/>
    <mergeCell ref="B5:B6"/>
    <mergeCell ref="C5:C6"/>
    <mergeCell ref="D5:H5"/>
    <mergeCell ref="I5:K5"/>
  </mergeCells>
  <printOptions horizontalCentered="1"/>
  <pageMargins left="0.5" right="0.25" top="0.25" bottom="0.25" header="0.36" footer="0.2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9.8515625" style="2" customWidth="1"/>
    <col min="2" max="11" width="9.7109375" style="283" customWidth="1"/>
    <col min="12" max="12" width="5.57421875" style="175" customWidth="1"/>
    <col min="13" max="16384" width="9.140625" style="2" customWidth="1"/>
  </cols>
  <sheetData>
    <row r="1" spans="1:12" s="61" customFormat="1" ht="19.5" customHeight="1">
      <c r="A1" s="116" t="s">
        <v>413</v>
      </c>
      <c r="B1" s="281"/>
      <c r="C1" s="281"/>
      <c r="D1" s="282"/>
      <c r="E1" s="282"/>
      <c r="F1" s="282"/>
      <c r="G1" s="282"/>
      <c r="H1" s="282"/>
      <c r="I1" s="282"/>
      <c r="J1" s="282"/>
      <c r="K1" s="282"/>
      <c r="L1" s="478" t="s">
        <v>340</v>
      </c>
    </row>
    <row r="2" ht="6" customHeight="1">
      <c r="L2" s="478"/>
    </row>
    <row r="3" spans="9:12" ht="18" customHeight="1">
      <c r="I3" s="456"/>
      <c r="J3" s="175"/>
      <c r="K3" s="456" t="s">
        <v>400</v>
      </c>
      <c r="L3" s="478"/>
    </row>
    <row r="4" ht="9" customHeight="1">
      <c r="L4" s="478"/>
    </row>
    <row r="5" spans="1:12" ht="30" customHeight="1">
      <c r="A5" s="482" t="s">
        <v>105</v>
      </c>
      <c r="B5" s="482" t="s">
        <v>353</v>
      </c>
      <c r="C5" s="482" t="s">
        <v>378</v>
      </c>
      <c r="D5" s="474" t="s">
        <v>378</v>
      </c>
      <c r="E5" s="475"/>
      <c r="F5" s="475"/>
      <c r="G5" s="475"/>
      <c r="H5" s="476"/>
      <c r="I5" s="474" t="s">
        <v>393</v>
      </c>
      <c r="J5" s="475"/>
      <c r="K5" s="476"/>
      <c r="L5" s="478"/>
    </row>
    <row r="6" spans="1:12" ht="30" customHeight="1">
      <c r="A6" s="483"/>
      <c r="B6" s="483"/>
      <c r="C6" s="483"/>
      <c r="D6" s="1" t="s">
        <v>0</v>
      </c>
      <c r="E6" s="1" t="s">
        <v>1</v>
      </c>
      <c r="F6" s="459" t="s">
        <v>409</v>
      </c>
      <c r="G6" s="1" t="s">
        <v>2</v>
      </c>
      <c r="H6" s="68" t="s">
        <v>3</v>
      </c>
      <c r="I6" s="68" t="s">
        <v>0</v>
      </c>
      <c r="J6" s="1" t="s">
        <v>1</v>
      </c>
      <c r="K6" s="459" t="s">
        <v>409</v>
      </c>
      <c r="L6" s="478"/>
    </row>
    <row r="7" spans="1:12" ht="39.75" customHeight="1">
      <c r="A7" s="13" t="s">
        <v>115</v>
      </c>
      <c r="B7" s="321">
        <v>3509</v>
      </c>
      <c r="C7" s="321">
        <v>11658</v>
      </c>
      <c r="D7" s="322">
        <v>1008</v>
      </c>
      <c r="E7" s="322">
        <v>2743</v>
      </c>
      <c r="F7" s="322">
        <f>D7+E7</f>
        <v>3751</v>
      </c>
      <c r="G7" s="323">
        <v>4046</v>
      </c>
      <c r="H7" s="323">
        <v>3861</v>
      </c>
      <c r="I7" s="323">
        <v>4649</v>
      </c>
      <c r="J7" s="323">
        <v>4398</v>
      </c>
      <c r="K7" s="323">
        <f>I7+J7</f>
        <v>9047</v>
      </c>
      <c r="L7" s="478"/>
    </row>
    <row r="8" spans="1:12" ht="39.75" customHeight="1">
      <c r="A8" s="13" t="s">
        <v>331</v>
      </c>
      <c r="B8" s="324">
        <v>29214</v>
      </c>
      <c r="C8" s="324">
        <v>30834</v>
      </c>
      <c r="D8" s="325">
        <v>7032</v>
      </c>
      <c r="E8" s="325">
        <v>8032</v>
      </c>
      <c r="F8" s="325">
        <f aca="true" t="shared" si="0" ref="F8:F17">D8+E8</f>
        <v>15064</v>
      </c>
      <c r="G8" s="326">
        <v>7779</v>
      </c>
      <c r="H8" s="326">
        <v>7991</v>
      </c>
      <c r="I8" s="326">
        <v>6862</v>
      </c>
      <c r="J8" s="326">
        <v>8650</v>
      </c>
      <c r="K8" s="326">
        <f aca="true" t="shared" si="1" ref="K8:K17">I8+J8</f>
        <v>15512</v>
      </c>
      <c r="L8" s="478"/>
    </row>
    <row r="9" spans="1:12" ht="15.75" customHeight="1">
      <c r="A9" s="14" t="s">
        <v>320</v>
      </c>
      <c r="B9" s="284"/>
      <c r="C9" s="433"/>
      <c r="D9" s="286"/>
      <c r="E9" s="286"/>
      <c r="F9" s="286"/>
      <c r="G9" s="285"/>
      <c r="H9" s="285"/>
      <c r="I9" s="285"/>
      <c r="J9" s="285"/>
      <c r="K9" s="285"/>
      <c r="L9" s="478"/>
    </row>
    <row r="10" spans="1:12" ht="33" customHeight="1">
      <c r="A10" s="32" t="s">
        <v>291</v>
      </c>
      <c r="B10" s="317">
        <v>23348</v>
      </c>
      <c r="C10" s="317">
        <v>24854</v>
      </c>
      <c r="D10" s="275">
        <v>5650</v>
      </c>
      <c r="E10" s="275">
        <v>6488</v>
      </c>
      <c r="F10" s="275">
        <f t="shared" si="0"/>
        <v>12138</v>
      </c>
      <c r="G10" s="277">
        <v>6262</v>
      </c>
      <c r="H10" s="277">
        <v>6454</v>
      </c>
      <c r="I10" s="277">
        <v>5430</v>
      </c>
      <c r="J10" s="277">
        <v>6989</v>
      </c>
      <c r="K10" s="277">
        <f t="shared" si="1"/>
        <v>12419</v>
      </c>
      <c r="L10" s="478"/>
    </row>
    <row r="11" spans="1:12" ht="34.5" customHeight="1">
      <c r="A11" s="23" t="s">
        <v>332</v>
      </c>
      <c r="B11" s="317">
        <v>230</v>
      </c>
      <c r="C11" s="317">
        <v>271</v>
      </c>
      <c r="D11" s="275">
        <v>82</v>
      </c>
      <c r="E11" s="275">
        <v>68</v>
      </c>
      <c r="F11" s="275">
        <f t="shared" si="0"/>
        <v>150</v>
      </c>
      <c r="G11" s="277">
        <v>47</v>
      </c>
      <c r="H11" s="277">
        <v>74</v>
      </c>
      <c r="I11" s="277">
        <v>88</v>
      </c>
      <c r="J11" s="277">
        <v>81</v>
      </c>
      <c r="K11" s="277">
        <f t="shared" si="1"/>
        <v>169</v>
      </c>
      <c r="L11" s="478"/>
    </row>
    <row r="12" spans="1:12" ht="34.5" customHeight="1">
      <c r="A12" s="32" t="s">
        <v>292</v>
      </c>
      <c r="B12" s="317">
        <v>412</v>
      </c>
      <c r="C12" s="317">
        <v>456</v>
      </c>
      <c r="D12" s="275">
        <v>99</v>
      </c>
      <c r="E12" s="275">
        <v>118</v>
      </c>
      <c r="F12" s="275">
        <f t="shared" si="0"/>
        <v>217</v>
      </c>
      <c r="G12" s="277">
        <v>117</v>
      </c>
      <c r="H12" s="277">
        <v>122</v>
      </c>
      <c r="I12" s="277">
        <v>120</v>
      </c>
      <c r="J12" s="277">
        <v>104</v>
      </c>
      <c r="K12" s="277">
        <f t="shared" si="1"/>
        <v>224</v>
      </c>
      <c r="L12" s="478"/>
    </row>
    <row r="13" spans="1:12" ht="34.5" customHeight="1">
      <c r="A13" s="23" t="s">
        <v>293</v>
      </c>
      <c r="B13" s="317">
        <v>785</v>
      </c>
      <c r="C13" s="317">
        <v>772</v>
      </c>
      <c r="D13" s="275">
        <v>172</v>
      </c>
      <c r="E13" s="275">
        <v>210</v>
      </c>
      <c r="F13" s="275">
        <f t="shared" si="0"/>
        <v>382</v>
      </c>
      <c r="G13" s="277">
        <v>207</v>
      </c>
      <c r="H13" s="277">
        <v>183</v>
      </c>
      <c r="I13" s="277">
        <v>192</v>
      </c>
      <c r="J13" s="277">
        <v>177</v>
      </c>
      <c r="K13" s="277">
        <f t="shared" si="1"/>
        <v>369</v>
      </c>
      <c r="L13" s="478"/>
    </row>
    <row r="14" spans="1:12" ht="34.5" customHeight="1">
      <c r="A14" s="23" t="s">
        <v>294</v>
      </c>
      <c r="B14" s="317">
        <v>212</v>
      </c>
      <c r="C14" s="317">
        <v>247</v>
      </c>
      <c r="D14" s="275">
        <v>52</v>
      </c>
      <c r="E14" s="275">
        <v>54</v>
      </c>
      <c r="F14" s="275">
        <f t="shared" si="0"/>
        <v>106</v>
      </c>
      <c r="G14" s="277">
        <v>69</v>
      </c>
      <c r="H14" s="277">
        <v>72</v>
      </c>
      <c r="I14" s="277">
        <v>55</v>
      </c>
      <c r="J14" s="277">
        <v>75</v>
      </c>
      <c r="K14" s="277">
        <f t="shared" si="1"/>
        <v>130</v>
      </c>
      <c r="L14" s="478"/>
    </row>
    <row r="15" spans="1:12" ht="34.5" customHeight="1">
      <c r="A15" s="32" t="s">
        <v>295</v>
      </c>
      <c r="B15" s="317">
        <v>1665</v>
      </c>
      <c r="C15" s="317">
        <v>1511</v>
      </c>
      <c r="D15" s="275">
        <v>378</v>
      </c>
      <c r="E15" s="275">
        <v>410</v>
      </c>
      <c r="F15" s="275">
        <f t="shared" si="0"/>
        <v>788</v>
      </c>
      <c r="G15" s="277">
        <v>376</v>
      </c>
      <c r="H15" s="277">
        <v>347</v>
      </c>
      <c r="I15" s="277">
        <v>328</v>
      </c>
      <c r="J15" s="277">
        <v>446</v>
      </c>
      <c r="K15" s="277">
        <f t="shared" si="1"/>
        <v>774</v>
      </c>
      <c r="L15" s="478"/>
    </row>
    <row r="16" spans="1:12" ht="34.5" customHeight="1">
      <c r="A16" s="32" t="s">
        <v>279</v>
      </c>
      <c r="B16" s="317">
        <v>513</v>
      </c>
      <c r="C16" s="317">
        <v>310</v>
      </c>
      <c r="D16" s="275">
        <v>64</v>
      </c>
      <c r="E16" s="275">
        <v>114</v>
      </c>
      <c r="F16" s="275">
        <f t="shared" si="0"/>
        <v>178</v>
      </c>
      <c r="G16" s="277">
        <v>67</v>
      </c>
      <c r="H16" s="277">
        <v>65</v>
      </c>
      <c r="I16" s="277">
        <v>63</v>
      </c>
      <c r="J16" s="277">
        <v>79</v>
      </c>
      <c r="K16" s="277">
        <f t="shared" si="1"/>
        <v>142</v>
      </c>
      <c r="L16" s="478"/>
    </row>
    <row r="17" spans="1:12" ht="39.75" customHeight="1">
      <c r="A17" s="150" t="s">
        <v>333</v>
      </c>
      <c r="B17" s="318">
        <v>267</v>
      </c>
      <c r="C17" s="318">
        <v>359</v>
      </c>
      <c r="D17" s="319">
        <v>64</v>
      </c>
      <c r="E17" s="319">
        <v>128</v>
      </c>
      <c r="F17" s="319">
        <f t="shared" si="0"/>
        <v>192</v>
      </c>
      <c r="G17" s="320">
        <v>83</v>
      </c>
      <c r="H17" s="320">
        <v>84</v>
      </c>
      <c r="I17" s="320">
        <v>70</v>
      </c>
      <c r="J17" s="320">
        <v>117</v>
      </c>
      <c r="K17" s="320">
        <f t="shared" si="1"/>
        <v>187</v>
      </c>
      <c r="L17" s="478"/>
    </row>
    <row r="18" spans="1:12" s="61" customFormat="1" ht="24" customHeight="1">
      <c r="A18" s="76" t="s">
        <v>364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478"/>
    </row>
    <row r="19" ht="15" customHeight="1">
      <c r="L19" s="478"/>
    </row>
    <row r="20" spans="1:12" ht="12.75">
      <c r="A20" s="243"/>
      <c r="B20" s="2"/>
      <c r="C20" s="2"/>
      <c r="D20" s="2"/>
      <c r="E20" s="2"/>
      <c r="F20" s="2"/>
      <c r="G20" s="2"/>
      <c r="H20" s="2"/>
      <c r="I20" s="2"/>
      <c r="J20" s="2"/>
      <c r="K20" s="2"/>
      <c r="L20" s="478"/>
    </row>
    <row r="21" spans="1:12" ht="12.75">
      <c r="A21" s="243"/>
      <c r="B21" s="2"/>
      <c r="C21" s="2"/>
      <c r="D21" s="2"/>
      <c r="E21" s="2"/>
      <c r="F21" s="2"/>
      <c r="G21" s="2"/>
      <c r="H21" s="2"/>
      <c r="I21" s="2"/>
      <c r="J21" s="2"/>
      <c r="K21" s="2"/>
      <c r="L21" s="478"/>
    </row>
    <row r="22" spans="1:12" ht="12.75">
      <c r="A22" s="243"/>
      <c r="B22" s="2"/>
      <c r="C22" s="2"/>
      <c r="D22" s="2"/>
      <c r="E22" s="2"/>
      <c r="F22" s="2"/>
      <c r="G22" s="2"/>
      <c r="H22" s="2"/>
      <c r="I22" s="2"/>
      <c r="J22" s="2"/>
      <c r="K22" s="2"/>
      <c r="L22" s="478"/>
    </row>
    <row r="23" spans="1:12" ht="12.75">
      <c r="A23" s="24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4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4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4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4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4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4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4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4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4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17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17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7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7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17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17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17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7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7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7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7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7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7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7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7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7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7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7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7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7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7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7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7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7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7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7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7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7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sheetProtection/>
  <mergeCells count="6">
    <mergeCell ref="L1:L22"/>
    <mergeCell ref="A5:A6"/>
    <mergeCell ref="B5:B6"/>
    <mergeCell ref="C5:C6"/>
    <mergeCell ref="D5:H5"/>
    <mergeCell ref="I5:K5"/>
  </mergeCells>
  <printOptions horizontalCentered="1"/>
  <pageMargins left="0.25" right="0.25" top="0.75" bottom="0.25" header="0.54" footer="0.5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zoomScalePageLayoutView="0" workbookViewId="0" topLeftCell="A1">
      <selection activeCell="H10" sqref="H10"/>
    </sheetView>
  </sheetViews>
  <sheetFormatPr defaultColWidth="8.8515625" defaultRowHeight="12.75"/>
  <cols>
    <col min="1" max="1" width="44.00390625" style="2" customWidth="1"/>
    <col min="2" max="3" width="9.7109375" style="61" customWidth="1"/>
    <col min="4" max="11" width="9.7109375" style="5" customWidth="1"/>
    <col min="12" max="12" width="4.7109375" style="2" customWidth="1"/>
    <col min="13" max="16384" width="8.8515625" style="2" customWidth="1"/>
  </cols>
  <sheetData>
    <row r="1" spans="1:12" ht="18.75" customHeight="1">
      <c r="A1" s="27" t="s">
        <v>414</v>
      </c>
      <c r="L1" s="471" t="s">
        <v>347</v>
      </c>
    </row>
    <row r="2" spans="3:12" ht="11.25" customHeight="1">
      <c r="C2" s="80"/>
      <c r="J2" s="227"/>
      <c r="K2" s="227" t="s">
        <v>377</v>
      </c>
      <c r="L2" s="471"/>
    </row>
    <row r="3" spans="3:12" ht="9" customHeight="1">
      <c r="C3" s="80"/>
      <c r="I3" s="227"/>
      <c r="J3" s="227"/>
      <c r="K3" s="227"/>
      <c r="L3" s="471"/>
    </row>
    <row r="4" spans="1:12" ht="21.75" customHeight="1">
      <c r="A4" s="482" t="s">
        <v>105</v>
      </c>
      <c r="B4" s="472" t="s">
        <v>384</v>
      </c>
      <c r="C4" s="472" t="s">
        <v>376</v>
      </c>
      <c r="D4" s="474" t="s">
        <v>376</v>
      </c>
      <c r="E4" s="475"/>
      <c r="F4" s="475"/>
      <c r="G4" s="475"/>
      <c r="H4" s="476"/>
      <c r="I4" s="474" t="s">
        <v>394</v>
      </c>
      <c r="J4" s="475"/>
      <c r="K4" s="476"/>
      <c r="L4" s="471"/>
    </row>
    <row r="5" spans="1:12" ht="23.25" customHeight="1">
      <c r="A5" s="483"/>
      <c r="B5" s="473"/>
      <c r="C5" s="473"/>
      <c r="D5" s="1" t="s">
        <v>0</v>
      </c>
      <c r="E5" s="1" t="s">
        <v>1</v>
      </c>
      <c r="F5" s="459" t="s">
        <v>409</v>
      </c>
      <c r="G5" s="1" t="s">
        <v>2</v>
      </c>
      <c r="H5" s="1" t="s">
        <v>3</v>
      </c>
      <c r="I5" s="1" t="s">
        <v>0</v>
      </c>
      <c r="J5" s="1" t="s">
        <v>1</v>
      </c>
      <c r="K5" s="459" t="s">
        <v>409</v>
      </c>
      <c r="L5" s="471"/>
    </row>
    <row r="6" spans="1:12" ht="30" customHeight="1">
      <c r="A6" s="28" t="s">
        <v>138</v>
      </c>
      <c r="B6" s="210">
        <v>58136</v>
      </c>
      <c r="C6" s="210">
        <v>58249</v>
      </c>
      <c r="D6" s="210">
        <v>13620</v>
      </c>
      <c r="E6" s="210">
        <v>15572</v>
      </c>
      <c r="F6" s="210">
        <f>D6+E6</f>
        <v>29192</v>
      </c>
      <c r="G6" s="210">
        <v>14966</v>
      </c>
      <c r="H6" s="210">
        <v>14091</v>
      </c>
      <c r="I6" s="210">
        <f>I7+I18+I19+I24+I25+I26+I27+'Table 4 cont''d '!I7+'Table 4 cont''d '!I8+'Table 4 cont''d '!I17</f>
        <v>12956</v>
      </c>
      <c r="J6" s="210">
        <f>J7+J18+J19+J24+J25+J26+J27+'Table 4 cont''d '!J7+'Table 4 cont''d '!J8+'Table 4 cont''d '!J17</f>
        <v>15708</v>
      </c>
      <c r="K6" s="210">
        <f>I6+J6</f>
        <v>28664</v>
      </c>
      <c r="L6" s="471"/>
    </row>
    <row r="7" spans="1:12" ht="24.75" customHeight="1">
      <c r="A7" s="13" t="s">
        <v>35</v>
      </c>
      <c r="B7" s="332">
        <v>23270</v>
      </c>
      <c r="C7" s="332">
        <v>21164</v>
      </c>
      <c r="D7" s="333">
        <v>5302</v>
      </c>
      <c r="E7" s="333">
        <v>5843</v>
      </c>
      <c r="F7" s="333">
        <f aca="true" t="shared" si="0" ref="F7:F31">D7+E7</f>
        <v>11145</v>
      </c>
      <c r="G7" s="334">
        <v>5499</v>
      </c>
      <c r="H7" s="334">
        <v>4520</v>
      </c>
      <c r="I7" s="334">
        <v>4710</v>
      </c>
      <c r="J7" s="334">
        <v>5190</v>
      </c>
      <c r="K7" s="334">
        <f aca="true" t="shared" si="1" ref="K7:K31">I7+J7</f>
        <v>9900</v>
      </c>
      <c r="L7" s="471"/>
    </row>
    <row r="8" spans="1:12" ht="13.5" customHeight="1">
      <c r="A8" s="14" t="s">
        <v>166</v>
      </c>
      <c r="B8" s="287"/>
      <c r="C8" s="287"/>
      <c r="D8" s="288"/>
      <c r="E8" s="288"/>
      <c r="F8" s="288"/>
      <c r="G8" s="289"/>
      <c r="H8" s="289"/>
      <c r="I8" s="289"/>
      <c r="J8" s="289"/>
      <c r="K8" s="289"/>
      <c r="L8" s="471"/>
    </row>
    <row r="9" spans="1:12" ht="15" customHeight="1">
      <c r="A9" s="23" t="s">
        <v>280</v>
      </c>
      <c r="B9" s="290"/>
      <c r="C9" s="290"/>
      <c r="D9" s="288"/>
      <c r="E9" s="288"/>
      <c r="F9" s="288"/>
      <c r="G9" s="289"/>
      <c r="H9" s="289"/>
      <c r="I9" s="289"/>
      <c r="J9" s="289"/>
      <c r="K9" s="289"/>
      <c r="L9" s="471"/>
    </row>
    <row r="10" spans="1:12" s="29" customFormat="1" ht="12.75">
      <c r="A10" s="15" t="s">
        <v>107</v>
      </c>
      <c r="B10" s="327">
        <v>421</v>
      </c>
      <c r="C10" s="327">
        <v>421</v>
      </c>
      <c r="D10" s="328">
        <v>107</v>
      </c>
      <c r="E10" s="328">
        <v>115</v>
      </c>
      <c r="F10" s="328">
        <f t="shared" si="0"/>
        <v>222</v>
      </c>
      <c r="G10" s="329">
        <v>105</v>
      </c>
      <c r="H10" s="329">
        <v>94</v>
      </c>
      <c r="I10" s="329">
        <v>112</v>
      </c>
      <c r="J10" s="329">
        <v>109</v>
      </c>
      <c r="K10" s="329">
        <f t="shared" si="1"/>
        <v>221</v>
      </c>
      <c r="L10" s="471"/>
    </row>
    <row r="11" spans="1:12" s="29" customFormat="1" ht="12.75">
      <c r="A11" s="15" t="s">
        <v>108</v>
      </c>
      <c r="B11" s="327">
        <v>9480</v>
      </c>
      <c r="C11" s="327">
        <v>7781</v>
      </c>
      <c r="D11" s="328">
        <v>2106</v>
      </c>
      <c r="E11" s="328">
        <v>2181</v>
      </c>
      <c r="F11" s="328">
        <f t="shared" si="0"/>
        <v>4287</v>
      </c>
      <c r="G11" s="329">
        <v>1959</v>
      </c>
      <c r="H11" s="329">
        <v>1535</v>
      </c>
      <c r="I11" s="329">
        <v>1828</v>
      </c>
      <c r="J11" s="329">
        <v>1871</v>
      </c>
      <c r="K11" s="329">
        <f t="shared" si="1"/>
        <v>3699</v>
      </c>
      <c r="L11" s="471"/>
    </row>
    <row r="12" spans="1:12" ht="15" customHeight="1">
      <c r="A12" s="23" t="s">
        <v>242</v>
      </c>
      <c r="B12" s="328"/>
      <c r="C12" s="328"/>
      <c r="D12" s="330"/>
      <c r="E12" s="330"/>
      <c r="F12" s="330"/>
      <c r="G12" s="331"/>
      <c r="H12" s="331"/>
      <c r="I12" s="331"/>
      <c r="J12" s="331"/>
      <c r="K12" s="331"/>
      <c r="L12" s="471"/>
    </row>
    <row r="13" spans="1:12" s="29" customFormat="1" ht="12.75">
      <c r="A13" s="15" t="s">
        <v>109</v>
      </c>
      <c r="B13" s="327">
        <v>59219</v>
      </c>
      <c r="C13" s="327">
        <v>70012</v>
      </c>
      <c r="D13" s="328">
        <v>16085</v>
      </c>
      <c r="E13" s="328">
        <v>20031</v>
      </c>
      <c r="F13" s="328">
        <f t="shared" si="0"/>
        <v>36116</v>
      </c>
      <c r="G13" s="329">
        <v>18132</v>
      </c>
      <c r="H13" s="329">
        <v>15764</v>
      </c>
      <c r="I13" s="329">
        <v>15500</v>
      </c>
      <c r="J13" s="329">
        <v>17979</v>
      </c>
      <c r="K13" s="329">
        <f t="shared" si="1"/>
        <v>33479</v>
      </c>
      <c r="L13" s="471"/>
    </row>
    <row r="14" spans="1:12" s="29" customFormat="1" ht="12.75">
      <c r="A14" s="15" t="s">
        <v>108</v>
      </c>
      <c r="B14" s="327">
        <v>11336</v>
      </c>
      <c r="C14" s="327">
        <v>10773</v>
      </c>
      <c r="D14" s="328">
        <v>2642</v>
      </c>
      <c r="E14" s="328">
        <v>2977</v>
      </c>
      <c r="F14" s="328">
        <f t="shared" si="0"/>
        <v>5619</v>
      </c>
      <c r="G14" s="329">
        <v>2927</v>
      </c>
      <c r="H14" s="329">
        <v>2227</v>
      </c>
      <c r="I14" s="329">
        <v>2273</v>
      </c>
      <c r="J14" s="329">
        <v>2694</v>
      </c>
      <c r="K14" s="329">
        <f t="shared" si="1"/>
        <v>4967</v>
      </c>
      <c r="L14" s="471"/>
    </row>
    <row r="15" spans="1:12" ht="15" customHeight="1">
      <c r="A15" s="23" t="s">
        <v>274</v>
      </c>
      <c r="B15" s="328"/>
      <c r="C15" s="328"/>
      <c r="D15" s="330"/>
      <c r="E15" s="330"/>
      <c r="F15" s="330"/>
      <c r="G15" s="331"/>
      <c r="H15" s="331"/>
      <c r="I15" s="331"/>
      <c r="J15" s="331"/>
      <c r="K15" s="331"/>
      <c r="L15" s="471"/>
    </row>
    <row r="16" spans="1:12" s="29" customFormat="1" ht="12.75">
      <c r="A16" s="15" t="s">
        <v>185</v>
      </c>
      <c r="B16" s="327">
        <v>6054</v>
      </c>
      <c r="C16" s="429">
        <v>8992</v>
      </c>
      <c r="D16" s="328">
        <v>2095</v>
      </c>
      <c r="E16" s="328">
        <v>2823</v>
      </c>
      <c r="F16" s="328">
        <f t="shared" si="0"/>
        <v>4918</v>
      </c>
      <c r="G16" s="329">
        <v>1673</v>
      </c>
      <c r="H16" s="329">
        <v>2401</v>
      </c>
      <c r="I16" s="329">
        <v>2115</v>
      </c>
      <c r="J16" s="329">
        <v>2067</v>
      </c>
      <c r="K16" s="329">
        <f t="shared" si="1"/>
        <v>4182</v>
      </c>
      <c r="L16" s="471"/>
    </row>
    <row r="17" spans="1:12" s="29" customFormat="1" ht="12.75">
      <c r="A17" s="15" t="s">
        <v>108</v>
      </c>
      <c r="B17" s="327">
        <v>520</v>
      </c>
      <c r="C17" s="429">
        <v>720</v>
      </c>
      <c r="D17" s="328">
        <v>169</v>
      </c>
      <c r="E17" s="328">
        <v>221</v>
      </c>
      <c r="F17" s="328">
        <f t="shared" si="0"/>
        <v>390</v>
      </c>
      <c r="G17" s="329">
        <v>134</v>
      </c>
      <c r="H17" s="329">
        <v>196</v>
      </c>
      <c r="I17" s="329">
        <v>182</v>
      </c>
      <c r="J17" s="329">
        <v>175</v>
      </c>
      <c r="K17" s="329">
        <f t="shared" si="1"/>
        <v>357</v>
      </c>
      <c r="L17" s="471"/>
    </row>
    <row r="18" spans="1:12" ht="21.75" customHeight="1">
      <c r="A18" s="13" t="s">
        <v>39</v>
      </c>
      <c r="B18" s="332">
        <v>102</v>
      </c>
      <c r="C18" s="332">
        <v>72</v>
      </c>
      <c r="D18" s="333">
        <v>17</v>
      </c>
      <c r="E18" s="333">
        <v>19</v>
      </c>
      <c r="F18" s="333">
        <f t="shared" si="0"/>
        <v>36</v>
      </c>
      <c r="G18" s="334">
        <v>17</v>
      </c>
      <c r="H18" s="334">
        <v>19</v>
      </c>
      <c r="I18" s="334">
        <v>11</v>
      </c>
      <c r="J18" s="334">
        <v>21</v>
      </c>
      <c r="K18" s="334">
        <f t="shared" si="1"/>
        <v>32</v>
      </c>
      <c r="L18" s="471"/>
    </row>
    <row r="19" spans="1:12" ht="24.75" customHeight="1">
      <c r="A19" s="13" t="s">
        <v>110</v>
      </c>
      <c r="B19" s="332">
        <v>571</v>
      </c>
      <c r="C19" s="332">
        <v>501</v>
      </c>
      <c r="D19" s="333">
        <v>119</v>
      </c>
      <c r="E19" s="333">
        <v>140</v>
      </c>
      <c r="F19" s="333">
        <f t="shared" si="0"/>
        <v>259</v>
      </c>
      <c r="G19" s="334">
        <v>124</v>
      </c>
      <c r="H19" s="334">
        <v>118</v>
      </c>
      <c r="I19" s="334">
        <v>108</v>
      </c>
      <c r="J19" s="334">
        <v>147</v>
      </c>
      <c r="K19" s="334">
        <f t="shared" si="1"/>
        <v>255</v>
      </c>
      <c r="L19" s="471"/>
    </row>
    <row r="20" spans="1:12" ht="12" customHeight="1">
      <c r="A20" s="14" t="s">
        <v>166</v>
      </c>
      <c r="B20" s="332"/>
      <c r="C20" s="332"/>
      <c r="D20" s="335"/>
      <c r="E20" s="335"/>
      <c r="F20" s="335"/>
      <c r="G20" s="336"/>
      <c r="H20" s="336"/>
      <c r="I20" s="336"/>
      <c r="J20" s="336"/>
      <c r="K20" s="336"/>
      <c r="L20" s="471"/>
    </row>
    <row r="21" spans="1:12" ht="15" customHeight="1">
      <c r="A21" s="23" t="s">
        <v>281</v>
      </c>
      <c r="B21" s="327"/>
      <c r="C21" s="327"/>
      <c r="D21" s="337"/>
      <c r="E21" s="337"/>
      <c r="F21" s="337"/>
      <c r="G21" s="338"/>
      <c r="H21" s="338"/>
      <c r="I21" s="338"/>
      <c r="J21" s="338"/>
      <c r="K21" s="338"/>
      <c r="L21" s="471"/>
    </row>
    <row r="22" spans="1:12" ht="15" customHeight="1">
      <c r="A22" s="15" t="s">
        <v>109</v>
      </c>
      <c r="B22" s="327">
        <v>158</v>
      </c>
      <c r="C22" s="327">
        <v>134</v>
      </c>
      <c r="D22" s="328">
        <v>33</v>
      </c>
      <c r="E22" s="328">
        <v>32</v>
      </c>
      <c r="F22" s="328">
        <f t="shared" si="0"/>
        <v>65</v>
      </c>
      <c r="G22" s="329">
        <v>28</v>
      </c>
      <c r="H22" s="329">
        <v>41</v>
      </c>
      <c r="I22" s="329">
        <v>31</v>
      </c>
      <c r="J22" s="329">
        <v>30</v>
      </c>
      <c r="K22" s="329">
        <f t="shared" si="1"/>
        <v>61</v>
      </c>
      <c r="L22" s="471"/>
    </row>
    <row r="23" spans="1:12" ht="15" customHeight="1">
      <c r="A23" s="15" t="s">
        <v>108</v>
      </c>
      <c r="B23" s="327">
        <v>60</v>
      </c>
      <c r="C23" s="327">
        <v>53</v>
      </c>
      <c r="D23" s="328">
        <v>13</v>
      </c>
      <c r="E23" s="328">
        <v>13</v>
      </c>
      <c r="F23" s="328">
        <f t="shared" si="0"/>
        <v>26</v>
      </c>
      <c r="G23" s="329">
        <v>11</v>
      </c>
      <c r="H23" s="329">
        <v>16</v>
      </c>
      <c r="I23" s="329">
        <v>13</v>
      </c>
      <c r="J23" s="329">
        <v>14</v>
      </c>
      <c r="K23" s="329">
        <f t="shared" si="1"/>
        <v>27</v>
      </c>
      <c r="L23" s="471"/>
    </row>
    <row r="24" spans="1:12" ht="18.75" customHeight="1">
      <c r="A24" s="16" t="s">
        <v>111</v>
      </c>
      <c r="B24" s="339">
        <v>0</v>
      </c>
      <c r="C24" s="332">
        <v>1</v>
      </c>
      <c r="D24" s="339">
        <v>0</v>
      </c>
      <c r="E24" s="339">
        <v>0</v>
      </c>
      <c r="F24" s="339">
        <f t="shared" si="0"/>
        <v>0</v>
      </c>
      <c r="G24" s="339">
        <v>0</v>
      </c>
      <c r="H24" s="334">
        <v>1</v>
      </c>
      <c r="I24" s="339">
        <v>0</v>
      </c>
      <c r="J24" s="339">
        <v>0</v>
      </c>
      <c r="K24" s="339">
        <f t="shared" si="1"/>
        <v>0</v>
      </c>
      <c r="L24" s="471"/>
    </row>
    <row r="25" spans="1:12" s="157" customFormat="1" ht="23.25" customHeight="1">
      <c r="A25" s="13" t="s">
        <v>112</v>
      </c>
      <c r="B25" s="332">
        <v>73</v>
      </c>
      <c r="C25" s="332">
        <v>67</v>
      </c>
      <c r="D25" s="333">
        <v>9</v>
      </c>
      <c r="E25" s="333">
        <v>24</v>
      </c>
      <c r="F25" s="333">
        <f t="shared" si="0"/>
        <v>33</v>
      </c>
      <c r="G25" s="334">
        <v>13</v>
      </c>
      <c r="H25" s="334">
        <v>21</v>
      </c>
      <c r="I25" s="334">
        <v>23</v>
      </c>
      <c r="J25" s="334">
        <v>29</v>
      </c>
      <c r="K25" s="334">
        <f t="shared" si="1"/>
        <v>52</v>
      </c>
      <c r="L25" s="471"/>
    </row>
    <row r="26" spans="1:12" ht="18.75" customHeight="1">
      <c r="A26" s="13" t="s">
        <v>113</v>
      </c>
      <c r="B26" s="332">
        <v>581</v>
      </c>
      <c r="C26" s="332">
        <v>710</v>
      </c>
      <c r="D26" s="333">
        <v>96</v>
      </c>
      <c r="E26" s="333">
        <v>186</v>
      </c>
      <c r="F26" s="333">
        <f t="shared" si="0"/>
        <v>282</v>
      </c>
      <c r="G26" s="334">
        <v>204</v>
      </c>
      <c r="H26" s="334">
        <v>224</v>
      </c>
      <c r="I26" s="334">
        <v>121</v>
      </c>
      <c r="J26" s="334">
        <v>193</v>
      </c>
      <c r="K26" s="334">
        <f t="shared" si="1"/>
        <v>314</v>
      </c>
      <c r="L26" s="471"/>
    </row>
    <row r="27" spans="1:12" ht="24.75" customHeight="1">
      <c r="A27" s="151" t="s">
        <v>114</v>
      </c>
      <c r="B27" s="332">
        <v>6071</v>
      </c>
      <c r="C27" s="332">
        <v>7391</v>
      </c>
      <c r="D27" s="333">
        <v>1587</v>
      </c>
      <c r="E27" s="333">
        <v>1948</v>
      </c>
      <c r="F27" s="333">
        <f t="shared" si="0"/>
        <v>3535</v>
      </c>
      <c r="G27" s="334">
        <v>1862</v>
      </c>
      <c r="H27" s="334">
        <v>1994</v>
      </c>
      <c r="I27" s="334">
        <v>1819</v>
      </c>
      <c r="J27" s="334">
        <v>2203</v>
      </c>
      <c r="K27" s="334">
        <f t="shared" si="1"/>
        <v>4022</v>
      </c>
      <c r="L27" s="471"/>
    </row>
    <row r="28" spans="1:12" ht="13.5" customHeight="1">
      <c r="A28" s="14" t="s">
        <v>167</v>
      </c>
      <c r="B28" s="332"/>
      <c r="C28" s="332"/>
      <c r="D28" s="335"/>
      <c r="E28" s="335"/>
      <c r="F28" s="335"/>
      <c r="G28" s="336"/>
      <c r="H28" s="336"/>
      <c r="I28" s="336"/>
      <c r="J28" s="336"/>
      <c r="K28" s="336"/>
      <c r="L28" s="471"/>
    </row>
    <row r="29" spans="1:12" ht="15" customHeight="1">
      <c r="A29" s="23" t="s">
        <v>276</v>
      </c>
      <c r="B29" s="327">
        <v>2764</v>
      </c>
      <c r="C29" s="327">
        <v>3025</v>
      </c>
      <c r="D29" s="330">
        <v>711</v>
      </c>
      <c r="E29" s="330">
        <v>817</v>
      </c>
      <c r="F29" s="330">
        <f t="shared" si="0"/>
        <v>1528</v>
      </c>
      <c r="G29" s="331">
        <v>790</v>
      </c>
      <c r="H29" s="331">
        <v>707</v>
      </c>
      <c r="I29" s="331">
        <v>750</v>
      </c>
      <c r="J29" s="331">
        <v>852</v>
      </c>
      <c r="K29" s="331">
        <f t="shared" si="1"/>
        <v>1602</v>
      </c>
      <c r="L29" s="471"/>
    </row>
    <row r="30" spans="1:12" ht="15" customHeight="1">
      <c r="A30" s="23" t="s">
        <v>275</v>
      </c>
      <c r="B30" s="327">
        <v>2613</v>
      </c>
      <c r="C30" s="327">
        <v>3568</v>
      </c>
      <c r="D30" s="328">
        <v>716</v>
      </c>
      <c r="E30" s="328">
        <v>953</v>
      </c>
      <c r="F30" s="328">
        <f t="shared" si="0"/>
        <v>1669</v>
      </c>
      <c r="G30" s="329">
        <v>868</v>
      </c>
      <c r="H30" s="329">
        <v>1031</v>
      </c>
      <c r="I30" s="329">
        <v>846</v>
      </c>
      <c r="J30" s="329">
        <v>1190</v>
      </c>
      <c r="K30" s="329">
        <f t="shared" si="1"/>
        <v>2036</v>
      </c>
      <c r="L30" s="471"/>
    </row>
    <row r="31" spans="1:12" ht="15" customHeight="1">
      <c r="A31" s="23" t="s">
        <v>277</v>
      </c>
      <c r="B31" s="327">
        <v>29</v>
      </c>
      <c r="C31" s="327">
        <v>28</v>
      </c>
      <c r="D31" s="330">
        <v>8</v>
      </c>
      <c r="E31" s="330">
        <v>7</v>
      </c>
      <c r="F31" s="330">
        <f t="shared" si="0"/>
        <v>15</v>
      </c>
      <c r="G31" s="331">
        <v>6</v>
      </c>
      <c r="H31" s="331">
        <v>7</v>
      </c>
      <c r="I31" s="331">
        <v>4</v>
      </c>
      <c r="J31" s="331">
        <v>7</v>
      </c>
      <c r="K31" s="331">
        <f t="shared" si="1"/>
        <v>11</v>
      </c>
      <c r="L31" s="471"/>
    </row>
    <row r="32" spans="1:12" ht="5.25" customHeight="1">
      <c r="A32" s="26"/>
      <c r="B32" s="291"/>
      <c r="C32" s="291"/>
      <c r="D32" s="292"/>
      <c r="E32" s="292"/>
      <c r="F32" s="292"/>
      <c r="G32" s="293"/>
      <c r="H32" s="293"/>
      <c r="I32" s="293"/>
      <c r="J32" s="293"/>
      <c r="K32" s="293"/>
      <c r="L32" s="471"/>
    </row>
    <row r="33" spans="1:12" ht="13.5" customHeight="1">
      <c r="A33" s="7" t="s">
        <v>363</v>
      </c>
      <c r="L33" s="471"/>
    </row>
  </sheetData>
  <sheetProtection/>
  <mergeCells count="6">
    <mergeCell ref="L1:L33"/>
    <mergeCell ref="A4:A5"/>
    <mergeCell ref="B4:B5"/>
    <mergeCell ref="D4:H4"/>
    <mergeCell ref="C4:C5"/>
    <mergeCell ref="I4:K4"/>
  </mergeCells>
  <printOptions/>
  <pageMargins left="0.5" right="0.25" top="0.5" bottom="0.36" header="0.25" footer="0.25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9.28125" style="2" customWidth="1"/>
    <col min="2" max="3" width="9.57421875" style="61" customWidth="1"/>
    <col min="4" max="11" width="9.57421875" style="2" customWidth="1"/>
    <col min="12" max="12" width="4.00390625" style="2" customWidth="1"/>
    <col min="13" max="16384" width="9.140625" style="2" customWidth="1"/>
  </cols>
  <sheetData>
    <row r="1" spans="1:12" ht="19.5" customHeight="1">
      <c r="A1" s="30" t="s">
        <v>415</v>
      </c>
      <c r="L1" s="478" t="s">
        <v>402</v>
      </c>
    </row>
    <row r="2" ht="2.25" customHeight="1">
      <c r="L2" s="478"/>
    </row>
    <row r="3" spans="10:12" ht="12" customHeight="1">
      <c r="J3" s="227"/>
      <c r="K3" s="227" t="s">
        <v>387</v>
      </c>
      <c r="L3" s="478"/>
    </row>
    <row r="4" spans="2:12" ht="6" customHeight="1">
      <c r="B4" s="73"/>
      <c r="C4" s="73"/>
      <c r="L4" s="478"/>
    </row>
    <row r="5" spans="1:12" ht="19.5" customHeight="1">
      <c r="A5" s="438" t="s">
        <v>105</v>
      </c>
      <c r="B5" s="472" t="s">
        <v>384</v>
      </c>
      <c r="C5" s="472" t="s">
        <v>376</v>
      </c>
      <c r="D5" s="474" t="s">
        <v>376</v>
      </c>
      <c r="E5" s="475"/>
      <c r="F5" s="475"/>
      <c r="G5" s="475"/>
      <c r="H5" s="476"/>
      <c r="I5" s="474" t="s">
        <v>392</v>
      </c>
      <c r="J5" s="475"/>
      <c r="K5" s="476"/>
      <c r="L5" s="478"/>
    </row>
    <row r="6" spans="1:12" ht="27" customHeight="1">
      <c r="A6" s="439"/>
      <c r="B6" s="473"/>
      <c r="C6" s="473"/>
      <c r="D6" s="1" t="s">
        <v>0</v>
      </c>
      <c r="E6" s="1" t="s">
        <v>1</v>
      </c>
      <c r="F6" s="459" t="s">
        <v>409</v>
      </c>
      <c r="G6" s="1" t="s">
        <v>2</v>
      </c>
      <c r="H6" s="1" t="s">
        <v>3</v>
      </c>
      <c r="I6" s="1" t="s">
        <v>0</v>
      </c>
      <c r="J6" s="1" t="s">
        <v>1</v>
      </c>
      <c r="K6" s="459" t="s">
        <v>409</v>
      </c>
      <c r="L6" s="478"/>
    </row>
    <row r="7" spans="1:12" ht="36" customHeight="1">
      <c r="A7" s="31" t="s">
        <v>115</v>
      </c>
      <c r="B7" s="340">
        <v>169</v>
      </c>
      <c r="C7" s="340">
        <v>175</v>
      </c>
      <c r="D7" s="341">
        <v>30</v>
      </c>
      <c r="E7" s="341">
        <v>46</v>
      </c>
      <c r="F7" s="341">
        <f>D7+E7</f>
        <v>76</v>
      </c>
      <c r="G7" s="342">
        <v>68</v>
      </c>
      <c r="H7" s="342">
        <v>31</v>
      </c>
      <c r="I7" s="342">
        <v>31</v>
      </c>
      <c r="J7" s="342">
        <v>30</v>
      </c>
      <c r="K7" s="342">
        <f>I7+J7</f>
        <v>61</v>
      </c>
      <c r="L7" s="478"/>
    </row>
    <row r="8" spans="1:12" ht="36" customHeight="1">
      <c r="A8" s="13" t="s">
        <v>34</v>
      </c>
      <c r="B8" s="340">
        <v>27291</v>
      </c>
      <c r="C8" s="340">
        <v>28164</v>
      </c>
      <c r="D8" s="333">
        <v>6459</v>
      </c>
      <c r="E8" s="333">
        <v>7363</v>
      </c>
      <c r="F8" s="333">
        <f aca="true" t="shared" si="0" ref="F8:F17">D8+E8</f>
        <v>13822</v>
      </c>
      <c r="G8" s="334">
        <v>7179</v>
      </c>
      <c r="H8" s="334">
        <v>7163</v>
      </c>
      <c r="I8" s="334">
        <v>6133</v>
      </c>
      <c r="J8" s="334">
        <v>7894</v>
      </c>
      <c r="K8" s="334">
        <f aca="true" t="shared" si="1" ref="K8:K17">I8+J8</f>
        <v>14027</v>
      </c>
      <c r="L8" s="478"/>
    </row>
    <row r="9" spans="1:12" ht="13.5" customHeight="1">
      <c r="A9" s="14" t="s">
        <v>166</v>
      </c>
      <c r="B9" s="340"/>
      <c r="C9" s="340"/>
      <c r="D9" s="333"/>
      <c r="E9" s="333"/>
      <c r="F9" s="333"/>
      <c r="G9" s="334"/>
      <c r="H9" s="334"/>
      <c r="I9" s="334"/>
      <c r="J9" s="334"/>
      <c r="K9" s="334"/>
      <c r="L9" s="478"/>
    </row>
    <row r="10" spans="1:12" ht="36" customHeight="1">
      <c r="A10" s="32" t="s">
        <v>282</v>
      </c>
      <c r="B10" s="344">
        <v>22986</v>
      </c>
      <c r="C10" s="344">
        <v>24174</v>
      </c>
      <c r="D10" s="343">
        <v>5524</v>
      </c>
      <c r="E10" s="343">
        <v>6323</v>
      </c>
      <c r="F10" s="343">
        <f t="shared" si="0"/>
        <v>11847</v>
      </c>
      <c r="G10" s="345">
        <v>6147</v>
      </c>
      <c r="H10" s="345">
        <v>6180</v>
      </c>
      <c r="I10" s="345">
        <v>5223</v>
      </c>
      <c r="J10" s="345">
        <v>6822</v>
      </c>
      <c r="K10" s="345">
        <f t="shared" si="1"/>
        <v>12045</v>
      </c>
      <c r="L10" s="478"/>
    </row>
    <row r="11" spans="1:12" ht="36" customHeight="1">
      <c r="A11" s="23" t="s">
        <v>283</v>
      </c>
      <c r="B11" s="344">
        <v>218</v>
      </c>
      <c r="C11" s="344">
        <v>253</v>
      </c>
      <c r="D11" s="327">
        <v>77</v>
      </c>
      <c r="E11" s="327">
        <v>65</v>
      </c>
      <c r="F11" s="327">
        <f t="shared" si="0"/>
        <v>142</v>
      </c>
      <c r="G11" s="346">
        <v>45</v>
      </c>
      <c r="H11" s="346">
        <v>66</v>
      </c>
      <c r="I11" s="346">
        <v>85</v>
      </c>
      <c r="J11" s="346">
        <v>77</v>
      </c>
      <c r="K11" s="346">
        <f t="shared" si="1"/>
        <v>162</v>
      </c>
      <c r="L11" s="478"/>
    </row>
    <row r="12" spans="1:12" ht="36" customHeight="1">
      <c r="A12" s="32" t="s">
        <v>284</v>
      </c>
      <c r="B12" s="344">
        <v>391</v>
      </c>
      <c r="C12" s="344">
        <v>409</v>
      </c>
      <c r="D12" s="327">
        <v>90</v>
      </c>
      <c r="E12" s="327">
        <v>106</v>
      </c>
      <c r="F12" s="327">
        <f t="shared" si="0"/>
        <v>196</v>
      </c>
      <c r="G12" s="346">
        <v>105</v>
      </c>
      <c r="H12" s="346">
        <v>108</v>
      </c>
      <c r="I12" s="346">
        <v>86</v>
      </c>
      <c r="J12" s="346">
        <v>91</v>
      </c>
      <c r="K12" s="346">
        <f t="shared" si="1"/>
        <v>177</v>
      </c>
      <c r="L12" s="478"/>
    </row>
    <row r="13" spans="1:12" ht="36" customHeight="1">
      <c r="A13" s="23" t="s">
        <v>285</v>
      </c>
      <c r="B13" s="344">
        <v>531</v>
      </c>
      <c r="C13" s="344">
        <v>546</v>
      </c>
      <c r="D13" s="327">
        <v>129</v>
      </c>
      <c r="E13" s="327">
        <v>154</v>
      </c>
      <c r="F13" s="327">
        <f t="shared" si="0"/>
        <v>283</v>
      </c>
      <c r="G13" s="346">
        <v>143</v>
      </c>
      <c r="H13" s="346">
        <v>120</v>
      </c>
      <c r="I13" s="346">
        <v>134</v>
      </c>
      <c r="J13" s="346">
        <v>114</v>
      </c>
      <c r="K13" s="346">
        <f t="shared" si="1"/>
        <v>248</v>
      </c>
      <c r="L13" s="478"/>
    </row>
    <row r="14" spans="1:12" ht="36" customHeight="1">
      <c r="A14" s="23" t="s">
        <v>286</v>
      </c>
      <c r="B14" s="344">
        <v>172</v>
      </c>
      <c r="C14" s="344">
        <v>165</v>
      </c>
      <c r="D14" s="327">
        <v>33</v>
      </c>
      <c r="E14" s="327">
        <v>36</v>
      </c>
      <c r="F14" s="327">
        <f t="shared" si="0"/>
        <v>69</v>
      </c>
      <c r="G14" s="346">
        <v>49</v>
      </c>
      <c r="H14" s="346">
        <v>47</v>
      </c>
      <c r="I14" s="346">
        <v>41</v>
      </c>
      <c r="J14" s="346">
        <v>54</v>
      </c>
      <c r="K14" s="346">
        <f t="shared" si="1"/>
        <v>95</v>
      </c>
      <c r="L14" s="478"/>
    </row>
    <row r="15" spans="1:12" ht="36" customHeight="1">
      <c r="A15" s="32" t="s">
        <v>278</v>
      </c>
      <c r="B15" s="344">
        <v>1607</v>
      </c>
      <c r="C15" s="344">
        <v>1439</v>
      </c>
      <c r="D15" s="327">
        <v>342</v>
      </c>
      <c r="E15" s="327">
        <v>401</v>
      </c>
      <c r="F15" s="327">
        <f t="shared" si="0"/>
        <v>743</v>
      </c>
      <c r="G15" s="346">
        <v>364</v>
      </c>
      <c r="H15" s="346">
        <v>332</v>
      </c>
      <c r="I15" s="346">
        <v>304</v>
      </c>
      <c r="J15" s="346">
        <v>438</v>
      </c>
      <c r="K15" s="346">
        <f t="shared" si="1"/>
        <v>742</v>
      </c>
      <c r="L15" s="478"/>
    </row>
    <row r="16" spans="1:12" ht="36" customHeight="1">
      <c r="A16" s="32" t="s">
        <v>279</v>
      </c>
      <c r="B16" s="344">
        <v>457</v>
      </c>
      <c r="C16" s="344">
        <v>215</v>
      </c>
      <c r="D16" s="327">
        <v>47</v>
      </c>
      <c r="E16" s="327">
        <v>56</v>
      </c>
      <c r="F16" s="327">
        <f t="shared" si="0"/>
        <v>103</v>
      </c>
      <c r="G16" s="346">
        <v>56</v>
      </c>
      <c r="H16" s="346">
        <v>56</v>
      </c>
      <c r="I16" s="346">
        <v>46</v>
      </c>
      <c r="J16" s="346">
        <v>54</v>
      </c>
      <c r="K16" s="346">
        <f t="shared" si="1"/>
        <v>100</v>
      </c>
      <c r="L16" s="478"/>
    </row>
    <row r="17" spans="1:12" ht="34.5" customHeight="1">
      <c r="A17" s="90" t="s">
        <v>164</v>
      </c>
      <c r="B17" s="347">
        <v>8</v>
      </c>
      <c r="C17" s="347">
        <v>4</v>
      </c>
      <c r="D17" s="333">
        <v>1</v>
      </c>
      <c r="E17" s="333">
        <v>3</v>
      </c>
      <c r="F17" s="333">
        <f t="shared" si="0"/>
        <v>4</v>
      </c>
      <c r="G17" s="348">
        <v>0</v>
      </c>
      <c r="H17" s="348">
        <v>0</v>
      </c>
      <c r="I17" s="348">
        <v>0</v>
      </c>
      <c r="J17" s="334">
        <v>1</v>
      </c>
      <c r="K17" s="334">
        <f t="shared" si="1"/>
        <v>1</v>
      </c>
      <c r="L17" s="478"/>
    </row>
    <row r="18" spans="1:12" ht="15" customHeight="1">
      <c r="A18" s="33"/>
      <c r="B18" s="294"/>
      <c r="C18" s="294"/>
      <c r="D18" s="295"/>
      <c r="E18" s="295"/>
      <c r="F18" s="296"/>
      <c r="G18" s="296"/>
      <c r="H18" s="296"/>
      <c r="I18" s="296"/>
      <c r="J18" s="296"/>
      <c r="K18" s="296"/>
      <c r="L18" s="478"/>
    </row>
    <row r="19" spans="1:12" ht="4.5" customHeight="1" hidden="1">
      <c r="A19" s="33"/>
      <c r="B19" s="91"/>
      <c r="C19" s="91"/>
      <c r="L19" s="449"/>
    </row>
    <row r="20" spans="1:12" ht="21.75" customHeight="1">
      <c r="A20" s="7" t="s">
        <v>362</v>
      </c>
      <c r="L20" s="449"/>
    </row>
    <row r="21" ht="12.75">
      <c r="L21" s="449"/>
    </row>
    <row r="22" ht="12.75">
      <c r="L22" s="449"/>
    </row>
  </sheetData>
  <sheetProtection/>
  <mergeCells count="5">
    <mergeCell ref="D5:H5"/>
    <mergeCell ref="B5:B6"/>
    <mergeCell ref="C5:C6"/>
    <mergeCell ref="L1:L18"/>
    <mergeCell ref="I5:K5"/>
  </mergeCells>
  <printOptions horizontalCentered="1"/>
  <pageMargins left="0.5" right="0.25" top="0.75" bottom="0.5" header="0.25" footer="0.2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1.28125" style="61" customWidth="1"/>
    <col min="2" max="3" width="10.140625" style="61" customWidth="1"/>
    <col min="4" max="11" width="10.140625" style="71" customWidth="1"/>
    <col min="12" max="12" width="4.57421875" style="61" customWidth="1"/>
    <col min="13" max="16384" width="9.140625" style="61" customWidth="1"/>
  </cols>
  <sheetData>
    <row r="1" spans="1:12" ht="21" customHeight="1">
      <c r="A1" s="70" t="s">
        <v>416</v>
      </c>
      <c r="L1" s="478" t="s">
        <v>403</v>
      </c>
    </row>
    <row r="2" spans="1:12" ht="12" customHeight="1">
      <c r="A2" s="70"/>
      <c r="L2" s="478"/>
    </row>
    <row r="3" spans="10:12" ht="12" customHeight="1">
      <c r="J3" s="72"/>
      <c r="K3" s="72" t="s">
        <v>352</v>
      </c>
      <c r="L3" s="478"/>
    </row>
    <row r="4" spans="2:12" ht="5.25" customHeight="1">
      <c r="B4" s="73"/>
      <c r="C4" s="73"/>
      <c r="D4" s="107"/>
      <c r="E4" s="107"/>
      <c r="F4" s="107"/>
      <c r="G4" s="107"/>
      <c r="H4" s="107"/>
      <c r="I4" s="107"/>
      <c r="J4" s="107"/>
      <c r="K4" s="107"/>
      <c r="L4" s="478"/>
    </row>
    <row r="5" spans="1:12" ht="19.5" customHeight="1">
      <c r="A5" s="472" t="s">
        <v>105</v>
      </c>
      <c r="B5" s="472" t="s">
        <v>384</v>
      </c>
      <c r="C5" s="472" t="s">
        <v>376</v>
      </c>
      <c r="D5" s="474" t="s">
        <v>376</v>
      </c>
      <c r="E5" s="475"/>
      <c r="F5" s="475"/>
      <c r="G5" s="475"/>
      <c r="H5" s="476"/>
      <c r="I5" s="474" t="s">
        <v>392</v>
      </c>
      <c r="J5" s="475"/>
      <c r="K5" s="476"/>
      <c r="L5" s="478"/>
    </row>
    <row r="6" spans="1:12" ht="23.25" customHeight="1">
      <c r="A6" s="473"/>
      <c r="B6" s="473"/>
      <c r="C6" s="473"/>
      <c r="D6" s="1" t="s">
        <v>0</v>
      </c>
      <c r="E6" s="1" t="s">
        <v>1</v>
      </c>
      <c r="F6" s="459" t="s">
        <v>409</v>
      </c>
      <c r="G6" s="1" t="s">
        <v>2</v>
      </c>
      <c r="H6" s="108" t="s">
        <v>3</v>
      </c>
      <c r="I6" s="108" t="s">
        <v>395</v>
      </c>
      <c r="J6" s="1" t="s">
        <v>1</v>
      </c>
      <c r="K6" s="459" t="s">
        <v>409</v>
      </c>
      <c r="L6" s="478"/>
    </row>
    <row r="7" spans="1:12" ht="30" customHeight="1">
      <c r="A7" s="101" t="s">
        <v>301</v>
      </c>
      <c r="B7" s="210">
        <v>13731</v>
      </c>
      <c r="C7" s="210">
        <v>23342</v>
      </c>
      <c r="D7" s="210">
        <v>3597</v>
      </c>
      <c r="E7" s="210">
        <v>5455</v>
      </c>
      <c r="F7" s="210">
        <f>D7+E7</f>
        <v>9052</v>
      </c>
      <c r="G7" s="349">
        <v>7126</v>
      </c>
      <c r="H7" s="349">
        <v>7164</v>
      </c>
      <c r="I7" s="349">
        <f>'Table 3 '!I7-'Table 4 '!I6</f>
        <v>7628</v>
      </c>
      <c r="J7" s="349">
        <f>'Table 3 '!J7-'Table 4 '!J6</f>
        <v>7655</v>
      </c>
      <c r="K7" s="349">
        <f>I7+J7</f>
        <v>15283</v>
      </c>
      <c r="L7" s="478"/>
    </row>
    <row r="8" spans="1:12" ht="30" customHeight="1">
      <c r="A8" s="109" t="s">
        <v>35</v>
      </c>
      <c r="B8" s="350">
        <v>3933</v>
      </c>
      <c r="C8" s="350">
        <v>3931</v>
      </c>
      <c r="D8" s="332">
        <v>894</v>
      </c>
      <c r="E8" s="332">
        <v>712</v>
      </c>
      <c r="F8" s="332">
        <f aca="true" t="shared" si="0" ref="F8:F20">D8+E8</f>
        <v>1606</v>
      </c>
      <c r="G8" s="350">
        <v>1231</v>
      </c>
      <c r="H8" s="350">
        <v>1094</v>
      </c>
      <c r="I8" s="350">
        <f>'Table 3 '!I8-'Table 4 '!I7</f>
        <v>1217</v>
      </c>
      <c r="J8" s="350">
        <f>'Table 3 '!J8-'Table 4 '!J7</f>
        <v>1026</v>
      </c>
      <c r="K8" s="350">
        <f aca="true" t="shared" si="1" ref="K8:K20">I8+J8</f>
        <v>2243</v>
      </c>
      <c r="L8" s="478"/>
    </row>
    <row r="9" spans="1:12" s="152" customFormat="1" ht="18" customHeight="1">
      <c r="A9" s="110" t="s">
        <v>344</v>
      </c>
      <c r="B9" s="327"/>
      <c r="C9" s="327"/>
      <c r="D9" s="332"/>
      <c r="E9" s="332"/>
      <c r="F9" s="332"/>
      <c r="G9" s="350"/>
      <c r="H9" s="350"/>
      <c r="I9" s="350"/>
      <c r="J9" s="350"/>
      <c r="K9" s="350"/>
      <c r="L9" s="478"/>
    </row>
    <row r="10" spans="1:12" s="152" customFormat="1" ht="26.25" customHeight="1">
      <c r="A10" s="111" t="s">
        <v>287</v>
      </c>
      <c r="B10" s="346">
        <v>3263</v>
      </c>
      <c r="C10" s="346">
        <v>3181</v>
      </c>
      <c r="D10" s="327">
        <v>739</v>
      </c>
      <c r="E10" s="327">
        <v>475</v>
      </c>
      <c r="F10" s="327">
        <f t="shared" si="0"/>
        <v>1214</v>
      </c>
      <c r="G10" s="346">
        <v>1044</v>
      </c>
      <c r="H10" s="346">
        <v>923</v>
      </c>
      <c r="I10" s="346">
        <f>'Table 3 '!I15-'Table 4 '!I14</f>
        <v>957</v>
      </c>
      <c r="J10" s="346">
        <f>'Table 3 '!J15-'Table 4 '!J14</f>
        <v>638</v>
      </c>
      <c r="K10" s="346">
        <f t="shared" si="1"/>
        <v>1595</v>
      </c>
      <c r="L10" s="478"/>
    </row>
    <row r="11" spans="1:12" ht="30" customHeight="1">
      <c r="A11" s="112" t="s">
        <v>39</v>
      </c>
      <c r="B11" s="351">
        <v>555</v>
      </c>
      <c r="C11" s="351">
        <v>674</v>
      </c>
      <c r="D11" s="352">
        <v>133</v>
      </c>
      <c r="E11" s="352">
        <v>208</v>
      </c>
      <c r="F11" s="352">
        <f t="shared" si="0"/>
        <v>341</v>
      </c>
      <c r="G11" s="351">
        <v>143</v>
      </c>
      <c r="H11" s="351">
        <v>190</v>
      </c>
      <c r="I11" s="351">
        <f>'Table 3 '!I19-'Table 4 '!I18</f>
        <v>98</v>
      </c>
      <c r="J11" s="351">
        <f>'Table 3 '!J19-'Table 4 '!J18</f>
        <v>180</v>
      </c>
      <c r="K11" s="351">
        <f t="shared" si="1"/>
        <v>278</v>
      </c>
      <c r="L11" s="478"/>
    </row>
    <row r="12" spans="1:12" ht="30" customHeight="1">
      <c r="A12" s="112" t="s">
        <v>110</v>
      </c>
      <c r="B12" s="351">
        <v>531</v>
      </c>
      <c r="C12" s="351">
        <v>583</v>
      </c>
      <c r="D12" s="352">
        <v>163</v>
      </c>
      <c r="E12" s="352">
        <v>134</v>
      </c>
      <c r="F12" s="352">
        <f t="shared" si="0"/>
        <v>297</v>
      </c>
      <c r="G12" s="351">
        <v>129</v>
      </c>
      <c r="H12" s="351">
        <v>157</v>
      </c>
      <c r="I12" s="351">
        <f>'Table 3 '!I20-'Table 4 '!I19</f>
        <v>137</v>
      </c>
      <c r="J12" s="351">
        <f>'Table 3 '!J20-'Table 4 '!J19</f>
        <v>194</v>
      </c>
      <c r="K12" s="351">
        <f t="shared" si="1"/>
        <v>331</v>
      </c>
      <c r="L12" s="478"/>
    </row>
    <row r="13" spans="1:12" ht="30" customHeight="1">
      <c r="A13" s="112" t="s">
        <v>111</v>
      </c>
      <c r="B13" s="351">
        <v>29</v>
      </c>
      <c r="C13" s="351">
        <v>47</v>
      </c>
      <c r="D13" s="352">
        <v>30</v>
      </c>
      <c r="E13" s="352">
        <v>5</v>
      </c>
      <c r="F13" s="352">
        <f t="shared" si="0"/>
        <v>35</v>
      </c>
      <c r="G13" s="351">
        <v>8</v>
      </c>
      <c r="H13" s="351">
        <v>4</v>
      </c>
      <c r="I13" s="351">
        <f>'Table 3 '!I25-'Table 4 '!I24</f>
        <v>4</v>
      </c>
      <c r="J13" s="351">
        <f>'Table 3 '!J25-'Table 4 '!J24</f>
        <v>10</v>
      </c>
      <c r="K13" s="351">
        <f t="shared" si="1"/>
        <v>14</v>
      </c>
      <c r="L13" s="478"/>
    </row>
    <row r="14" spans="1:12" ht="30" customHeight="1">
      <c r="A14" s="112" t="s">
        <v>112</v>
      </c>
      <c r="B14" s="351">
        <v>51</v>
      </c>
      <c r="C14" s="351">
        <v>125</v>
      </c>
      <c r="D14" s="352">
        <v>44</v>
      </c>
      <c r="E14" s="352">
        <v>11</v>
      </c>
      <c r="F14" s="352">
        <f t="shared" si="0"/>
        <v>55</v>
      </c>
      <c r="G14" s="351">
        <v>11</v>
      </c>
      <c r="H14" s="351">
        <v>59</v>
      </c>
      <c r="I14" s="351">
        <f>'Table 3 '!I26-'Table 4 '!I25</f>
        <v>33</v>
      </c>
      <c r="J14" s="351">
        <f>'Table 3 '!J26-'Table 4 '!J25</f>
        <v>4</v>
      </c>
      <c r="K14" s="351">
        <f t="shared" si="1"/>
        <v>37</v>
      </c>
      <c r="L14" s="478"/>
    </row>
    <row r="15" spans="1:12" ht="30" customHeight="1">
      <c r="A15" s="112" t="s">
        <v>113</v>
      </c>
      <c r="B15" s="351">
        <v>1848</v>
      </c>
      <c r="C15" s="351">
        <v>2351</v>
      </c>
      <c r="D15" s="352">
        <v>449</v>
      </c>
      <c r="E15" s="352">
        <v>543</v>
      </c>
      <c r="F15" s="352">
        <f t="shared" si="0"/>
        <v>992</v>
      </c>
      <c r="G15" s="351">
        <v>717</v>
      </c>
      <c r="H15" s="351">
        <v>642</v>
      </c>
      <c r="I15" s="351">
        <f>'Table 3 '!I27-'Table 4 '!I26</f>
        <v>466</v>
      </c>
      <c r="J15" s="351">
        <f>'Table 3 '!J27-'Table 4 '!J26</f>
        <v>663</v>
      </c>
      <c r="K15" s="351">
        <f t="shared" si="1"/>
        <v>1129</v>
      </c>
      <c r="L15" s="478"/>
    </row>
    <row r="16" spans="1:12" ht="30" customHeight="1">
      <c r="A16" s="113" t="s">
        <v>114</v>
      </c>
      <c r="B16" s="351">
        <v>1262</v>
      </c>
      <c r="C16" s="351">
        <v>1123</v>
      </c>
      <c r="D16" s="352">
        <v>270</v>
      </c>
      <c r="E16" s="352">
        <v>351</v>
      </c>
      <c r="F16" s="352">
        <f t="shared" si="0"/>
        <v>621</v>
      </c>
      <c r="G16" s="351">
        <v>226</v>
      </c>
      <c r="H16" s="351">
        <v>276</v>
      </c>
      <c r="I16" s="351">
        <f>'Table 3 '!I28-'Table 4 '!I27</f>
        <v>256</v>
      </c>
      <c r="J16" s="351">
        <f>'Table 3 '!J28-'Table 4 '!J27</f>
        <v>338</v>
      </c>
      <c r="K16" s="351">
        <f t="shared" si="1"/>
        <v>594</v>
      </c>
      <c r="L16" s="478"/>
    </row>
    <row r="17" spans="1:12" ht="18" customHeight="1">
      <c r="A17" s="110" t="s">
        <v>167</v>
      </c>
      <c r="B17" s="353"/>
      <c r="C17" s="353"/>
      <c r="D17" s="332"/>
      <c r="E17" s="332"/>
      <c r="F17" s="332"/>
      <c r="G17" s="350"/>
      <c r="H17" s="350"/>
      <c r="I17" s="351"/>
      <c r="J17" s="351"/>
      <c r="K17" s="351"/>
      <c r="L17" s="478"/>
    </row>
    <row r="18" spans="1:12" ht="25.5" customHeight="1">
      <c r="A18" s="111" t="s">
        <v>288</v>
      </c>
      <c r="B18" s="346">
        <v>717</v>
      </c>
      <c r="C18" s="346">
        <v>653</v>
      </c>
      <c r="D18" s="327">
        <v>165</v>
      </c>
      <c r="E18" s="327">
        <v>214</v>
      </c>
      <c r="F18" s="327">
        <f t="shared" si="0"/>
        <v>379</v>
      </c>
      <c r="G18" s="346">
        <v>131</v>
      </c>
      <c r="H18" s="346">
        <v>143</v>
      </c>
      <c r="I18" s="346">
        <f>'Table 3 '!I30-'Table 4 '!I29</f>
        <v>144</v>
      </c>
      <c r="J18" s="346">
        <f>'Table 3 '!J30-'Table 4 '!J29</f>
        <v>226</v>
      </c>
      <c r="K18" s="346">
        <f t="shared" si="1"/>
        <v>370</v>
      </c>
      <c r="L18" s="478"/>
    </row>
    <row r="19" spans="1:12" ht="30" customHeight="1">
      <c r="A19" s="111" t="s">
        <v>289</v>
      </c>
      <c r="B19" s="346">
        <v>83</v>
      </c>
      <c r="C19" s="346">
        <v>46</v>
      </c>
      <c r="D19" s="327">
        <v>16</v>
      </c>
      <c r="E19" s="327">
        <v>5</v>
      </c>
      <c r="F19" s="327">
        <f t="shared" si="0"/>
        <v>21</v>
      </c>
      <c r="G19" s="346">
        <v>2</v>
      </c>
      <c r="H19" s="346">
        <v>23</v>
      </c>
      <c r="I19" s="346">
        <f>'Table 3 '!I31-'Table 4 '!I30</f>
        <v>22</v>
      </c>
      <c r="J19" s="346">
        <f>'Table 3 '!J31-'Table 4 '!J30</f>
        <v>9</v>
      </c>
      <c r="K19" s="346">
        <f t="shared" si="1"/>
        <v>31</v>
      </c>
      <c r="L19" s="478"/>
    </row>
    <row r="20" spans="1:12" ht="30" customHeight="1">
      <c r="A20" s="111" t="s">
        <v>290</v>
      </c>
      <c r="B20" s="346">
        <v>11</v>
      </c>
      <c r="C20" s="346">
        <v>8</v>
      </c>
      <c r="D20" s="327">
        <v>1</v>
      </c>
      <c r="E20" s="327">
        <v>3</v>
      </c>
      <c r="F20" s="327">
        <f t="shared" si="0"/>
        <v>4</v>
      </c>
      <c r="G20" s="346">
        <v>2</v>
      </c>
      <c r="H20" s="346">
        <v>2</v>
      </c>
      <c r="I20" s="346">
        <f>'Table 3 '!I32-'Table 4 '!I31</f>
        <v>1</v>
      </c>
      <c r="J20" s="346">
        <f>'Table 3 '!J32-'Table 4 '!J31</f>
        <v>4</v>
      </c>
      <c r="K20" s="346">
        <f t="shared" si="1"/>
        <v>5</v>
      </c>
      <c r="L20" s="478"/>
    </row>
    <row r="21" spans="1:12" ht="9" customHeight="1">
      <c r="A21" s="94"/>
      <c r="B21" s="297"/>
      <c r="C21" s="297"/>
      <c r="D21" s="298"/>
      <c r="E21" s="298"/>
      <c r="F21" s="299"/>
      <c r="G21" s="299"/>
      <c r="H21" s="299"/>
      <c r="I21" s="299"/>
      <c r="J21" s="299"/>
      <c r="K21" s="299"/>
      <c r="L21" s="478"/>
    </row>
    <row r="22" spans="1:11" ht="0.75" customHeight="1" hidden="1">
      <c r="A22" s="114"/>
      <c r="B22" s="91"/>
      <c r="C22" s="91"/>
      <c r="D22" s="115"/>
      <c r="E22" s="115"/>
      <c r="F22" s="115"/>
      <c r="G22" s="115"/>
      <c r="H22" s="115"/>
      <c r="I22" s="115"/>
      <c r="J22" s="115"/>
      <c r="K22" s="115"/>
    </row>
    <row r="23" ht="6.75" customHeight="1" hidden="1"/>
    <row r="24" ht="21.75" customHeight="1">
      <c r="A24" s="77" t="s">
        <v>361</v>
      </c>
    </row>
  </sheetData>
  <sheetProtection/>
  <mergeCells count="6">
    <mergeCell ref="A5:A6"/>
    <mergeCell ref="B5:B6"/>
    <mergeCell ref="D5:H5"/>
    <mergeCell ref="C5:C6"/>
    <mergeCell ref="L1:L21"/>
    <mergeCell ref="I5:K5"/>
  </mergeCells>
  <printOptions horizontalCentered="1"/>
  <pageMargins left="0.25" right="0.25" top="0.75" bottom="0.5" header="0.25" footer="0.25"/>
  <pageSetup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workbookViewId="0" topLeftCell="A1">
      <selection activeCell="F15" sqref="F15"/>
    </sheetView>
  </sheetViews>
  <sheetFormatPr defaultColWidth="9.140625" defaultRowHeight="12.75"/>
  <cols>
    <col min="1" max="1" width="41.28125" style="61" customWidth="1"/>
    <col min="2" max="3" width="9.7109375" style="61" customWidth="1"/>
    <col min="4" max="11" width="9.7109375" style="71" customWidth="1"/>
    <col min="12" max="12" width="5.7109375" style="61" customWidth="1"/>
    <col min="13" max="16384" width="9.140625" style="61" customWidth="1"/>
  </cols>
  <sheetData>
    <row r="1" spans="1:12" ht="28.5" customHeight="1">
      <c r="A1" s="116" t="s">
        <v>417</v>
      </c>
      <c r="L1" s="478" t="s">
        <v>404</v>
      </c>
    </row>
    <row r="2" ht="3.75" customHeight="1">
      <c r="L2" s="478"/>
    </row>
    <row r="3" spans="10:12" ht="18" customHeight="1">
      <c r="J3" s="72"/>
      <c r="K3" s="72" t="s">
        <v>351</v>
      </c>
      <c r="L3" s="478"/>
    </row>
    <row r="4" spans="2:12" ht="5.25" customHeight="1">
      <c r="B4" s="73"/>
      <c r="C4" s="73"/>
      <c r="L4" s="478"/>
    </row>
    <row r="5" spans="1:12" ht="25.5" customHeight="1">
      <c r="A5" s="472" t="s">
        <v>105</v>
      </c>
      <c r="B5" s="472" t="s">
        <v>384</v>
      </c>
      <c r="C5" s="472" t="s">
        <v>376</v>
      </c>
      <c r="D5" s="474" t="s">
        <v>376</v>
      </c>
      <c r="E5" s="475"/>
      <c r="F5" s="475"/>
      <c r="G5" s="475"/>
      <c r="H5" s="476"/>
      <c r="I5" s="474" t="s">
        <v>392</v>
      </c>
      <c r="J5" s="475"/>
      <c r="K5" s="476"/>
      <c r="L5" s="478"/>
    </row>
    <row r="6" spans="1:12" ht="24" customHeight="1">
      <c r="A6" s="473"/>
      <c r="B6" s="473"/>
      <c r="C6" s="473"/>
      <c r="D6" s="1" t="s">
        <v>0</v>
      </c>
      <c r="E6" s="1" t="s">
        <v>1</v>
      </c>
      <c r="F6" s="1" t="s">
        <v>409</v>
      </c>
      <c r="G6" s="1" t="s">
        <v>2</v>
      </c>
      <c r="H6" s="108" t="s">
        <v>3</v>
      </c>
      <c r="I6" s="108" t="s">
        <v>0</v>
      </c>
      <c r="J6" s="1" t="s">
        <v>1</v>
      </c>
      <c r="K6" s="1" t="s">
        <v>409</v>
      </c>
      <c r="L6" s="478"/>
    </row>
    <row r="7" spans="1:12" ht="39.75" customHeight="1">
      <c r="A7" s="117" t="s">
        <v>115</v>
      </c>
      <c r="B7" s="354">
        <v>3340</v>
      </c>
      <c r="C7" s="354">
        <v>11483</v>
      </c>
      <c r="D7" s="355">
        <v>978</v>
      </c>
      <c r="E7" s="355">
        <v>2697</v>
      </c>
      <c r="F7" s="355">
        <f>D7+E7</f>
        <v>3675</v>
      </c>
      <c r="G7" s="354">
        <v>3978</v>
      </c>
      <c r="H7" s="354">
        <v>3830</v>
      </c>
      <c r="I7" s="354">
        <f>'Table 3 cont''d  '!I7-'Table 4 cont''d '!I7</f>
        <v>4618</v>
      </c>
      <c r="J7" s="354">
        <f>'Table 3 cont''d  '!J7-'Table 4 cont''d '!J7</f>
        <v>4368</v>
      </c>
      <c r="K7" s="354">
        <f>I7+J7</f>
        <v>8986</v>
      </c>
      <c r="L7" s="478"/>
    </row>
    <row r="8" spans="1:12" ht="18" customHeight="1">
      <c r="A8" s="110" t="s">
        <v>106</v>
      </c>
      <c r="B8" s="353"/>
      <c r="C8" s="353"/>
      <c r="D8" s="332"/>
      <c r="E8" s="332"/>
      <c r="F8" s="332"/>
      <c r="G8" s="350"/>
      <c r="H8" s="350"/>
      <c r="I8" s="350"/>
      <c r="J8" s="350"/>
      <c r="K8" s="350"/>
      <c r="L8" s="478"/>
    </row>
    <row r="9" spans="1:12" ht="35.25" customHeight="1">
      <c r="A9" s="254" t="s">
        <v>297</v>
      </c>
      <c r="B9" s="329">
        <v>1732</v>
      </c>
      <c r="C9" s="329">
        <v>9218</v>
      </c>
      <c r="D9" s="328">
        <v>600</v>
      </c>
      <c r="E9" s="328">
        <v>2014</v>
      </c>
      <c r="F9" s="328">
        <f aca="true" t="shared" si="0" ref="F9:F20">D9+E9</f>
        <v>2614</v>
      </c>
      <c r="G9" s="329">
        <v>3481</v>
      </c>
      <c r="H9" s="329">
        <v>3123</v>
      </c>
      <c r="I9" s="329">
        <v>3995</v>
      </c>
      <c r="J9" s="329">
        <v>3597</v>
      </c>
      <c r="K9" s="329">
        <f aca="true" t="shared" si="1" ref="K9:K20">I9+J9</f>
        <v>7592</v>
      </c>
      <c r="L9" s="478"/>
    </row>
    <row r="10" spans="1:12" ht="35.25" customHeight="1">
      <c r="A10" s="109" t="s">
        <v>34</v>
      </c>
      <c r="B10" s="350">
        <v>1923</v>
      </c>
      <c r="C10" s="350">
        <v>2670</v>
      </c>
      <c r="D10" s="332">
        <v>573</v>
      </c>
      <c r="E10" s="332">
        <v>669</v>
      </c>
      <c r="F10" s="332">
        <f t="shared" si="0"/>
        <v>1242</v>
      </c>
      <c r="G10" s="350">
        <v>600</v>
      </c>
      <c r="H10" s="350">
        <v>828</v>
      </c>
      <c r="I10" s="350">
        <f>'Table 3 cont''d  '!I8-'Table 4 cont''d '!I8</f>
        <v>729</v>
      </c>
      <c r="J10" s="350">
        <f>'Table 3 cont''d  '!J8-'Table 4 cont''d '!J8</f>
        <v>756</v>
      </c>
      <c r="K10" s="350">
        <f t="shared" si="1"/>
        <v>1485</v>
      </c>
      <c r="L10" s="478"/>
    </row>
    <row r="11" spans="1:12" ht="18" customHeight="1">
      <c r="A11" s="110" t="s">
        <v>106</v>
      </c>
      <c r="B11" s="353"/>
      <c r="C11" s="353"/>
      <c r="D11" s="332"/>
      <c r="E11" s="332"/>
      <c r="F11" s="332"/>
      <c r="G11" s="350"/>
      <c r="H11" s="350"/>
      <c r="I11" s="350"/>
      <c r="J11" s="350"/>
      <c r="K11" s="350"/>
      <c r="L11" s="478"/>
    </row>
    <row r="12" spans="1:12" ht="27.75" customHeight="1">
      <c r="A12" s="118" t="s">
        <v>291</v>
      </c>
      <c r="B12" s="346">
        <v>362</v>
      </c>
      <c r="C12" s="346">
        <v>680</v>
      </c>
      <c r="D12" s="327">
        <v>126</v>
      </c>
      <c r="E12" s="327">
        <v>165</v>
      </c>
      <c r="F12" s="327">
        <f t="shared" si="0"/>
        <v>291</v>
      </c>
      <c r="G12" s="346">
        <v>115</v>
      </c>
      <c r="H12" s="346">
        <v>274</v>
      </c>
      <c r="I12" s="346">
        <f>'Table 3 cont''d  '!I10-'Table 4 cont''d '!I10</f>
        <v>207</v>
      </c>
      <c r="J12" s="346">
        <f>'Table 3 cont''d  '!J10-'Table 4 cont''d '!J10</f>
        <v>167</v>
      </c>
      <c r="K12" s="346">
        <f t="shared" si="1"/>
        <v>374</v>
      </c>
      <c r="L12" s="478"/>
    </row>
    <row r="13" spans="1:12" ht="27.75" customHeight="1">
      <c r="A13" s="111" t="s">
        <v>283</v>
      </c>
      <c r="B13" s="346">
        <v>12</v>
      </c>
      <c r="C13" s="346">
        <v>18</v>
      </c>
      <c r="D13" s="327">
        <v>5</v>
      </c>
      <c r="E13" s="327">
        <v>3</v>
      </c>
      <c r="F13" s="327">
        <f t="shared" si="0"/>
        <v>8</v>
      </c>
      <c r="G13" s="346">
        <v>2</v>
      </c>
      <c r="H13" s="346">
        <v>8</v>
      </c>
      <c r="I13" s="346">
        <f>'Table 3 cont''d  '!I11-'Table 4 cont''d '!I11</f>
        <v>3</v>
      </c>
      <c r="J13" s="346">
        <f>'Table 3 cont''d  '!J11-'Table 4 cont''d '!J11</f>
        <v>4</v>
      </c>
      <c r="K13" s="346">
        <f t="shared" si="1"/>
        <v>7</v>
      </c>
      <c r="L13" s="478"/>
    </row>
    <row r="14" spans="1:12" ht="27.75" customHeight="1">
      <c r="A14" s="118" t="s">
        <v>292</v>
      </c>
      <c r="B14" s="346">
        <v>21</v>
      </c>
      <c r="C14" s="346">
        <v>47</v>
      </c>
      <c r="D14" s="327">
        <v>9</v>
      </c>
      <c r="E14" s="327">
        <v>12</v>
      </c>
      <c r="F14" s="327">
        <f t="shared" si="0"/>
        <v>21</v>
      </c>
      <c r="G14" s="346">
        <v>12</v>
      </c>
      <c r="H14" s="346">
        <v>14</v>
      </c>
      <c r="I14" s="346">
        <f>'Table 3 cont''d  '!I12-'Table 4 cont''d '!I12</f>
        <v>34</v>
      </c>
      <c r="J14" s="346">
        <f>'Table 3 cont''d  '!J12-'Table 4 cont''d '!J12</f>
        <v>13</v>
      </c>
      <c r="K14" s="346">
        <f t="shared" si="1"/>
        <v>47</v>
      </c>
      <c r="L14" s="478"/>
    </row>
    <row r="15" spans="1:12" ht="27.75" customHeight="1">
      <c r="A15" s="111" t="s">
        <v>293</v>
      </c>
      <c r="B15" s="346">
        <v>254</v>
      </c>
      <c r="C15" s="346">
        <v>226</v>
      </c>
      <c r="D15" s="327">
        <v>43</v>
      </c>
      <c r="E15" s="327">
        <v>56</v>
      </c>
      <c r="F15" s="327">
        <f t="shared" si="0"/>
        <v>99</v>
      </c>
      <c r="G15" s="346">
        <v>64</v>
      </c>
      <c r="H15" s="346">
        <v>63</v>
      </c>
      <c r="I15" s="346">
        <f>'Table 3 cont''d  '!I13-'Table 4 cont''d '!I13</f>
        <v>58</v>
      </c>
      <c r="J15" s="346">
        <f>'Table 3 cont''d  '!J13-'Table 4 cont''d '!J13</f>
        <v>63</v>
      </c>
      <c r="K15" s="346">
        <f t="shared" si="1"/>
        <v>121</v>
      </c>
      <c r="L15" s="478"/>
    </row>
    <row r="16" spans="1:12" ht="27.75" customHeight="1">
      <c r="A16" s="111" t="s">
        <v>294</v>
      </c>
      <c r="B16" s="346">
        <v>40</v>
      </c>
      <c r="C16" s="346">
        <v>82</v>
      </c>
      <c r="D16" s="327">
        <v>19</v>
      </c>
      <c r="E16" s="327">
        <v>18</v>
      </c>
      <c r="F16" s="327">
        <f t="shared" si="0"/>
        <v>37</v>
      </c>
      <c r="G16" s="346">
        <v>20</v>
      </c>
      <c r="H16" s="346">
        <v>25</v>
      </c>
      <c r="I16" s="346">
        <f>'Table 3 cont''d  '!I14-'Table 4 cont''d '!I14</f>
        <v>14</v>
      </c>
      <c r="J16" s="346">
        <f>'Table 3 cont''d  '!J14-'Table 4 cont''d '!J14</f>
        <v>21</v>
      </c>
      <c r="K16" s="346">
        <f t="shared" si="1"/>
        <v>35</v>
      </c>
      <c r="L16" s="478"/>
    </row>
    <row r="17" spans="1:12" ht="27.75" customHeight="1">
      <c r="A17" s="118" t="s">
        <v>295</v>
      </c>
      <c r="B17" s="346">
        <v>58</v>
      </c>
      <c r="C17" s="346">
        <v>72</v>
      </c>
      <c r="D17" s="327">
        <v>36</v>
      </c>
      <c r="E17" s="327">
        <v>9</v>
      </c>
      <c r="F17" s="327">
        <f t="shared" si="0"/>
        <v>45</v>
      </c>
      <c r="G17" s="346">
        <v>12</v>
      </c>
      <c r="H17" s="346">
        <v>15</v>
      </c>
      <c r="I17" s="346">
        <f>'Table 3 cont''d  '!I15-'Table 4 cont''d '!I15</f>
        <v>24</v>
      </c>
      <c r="J17" s="346">
        <f>'Table 3 cont''d  '!J15-'Table 4 cont''d '!J15</f>
        <v>8</v>
      </c>
      <c r="K17" s="346">
        <f t="shared" si="1"/>
        <v>32</v>
      </c>
      <c r="L17" s="478"/>
    </row>
    <row r="18" spans="1:12" ht="27.75" customHeight="1">
      <c r="A18" s="118" t="s">
        <v>296</v>
      </c>
      <c r="B18" s="346">
        <v>56</v>
      </c>
      <c r="C18" s="346">
        <v>95</v>
      </c>
      <c r="D18" s="327">
        <v>17</v>
      </c>
      <c r="E18" s="327">
        <v>58</v>
      </c>
      <c r="F18" s="327">
        <f t="shared" si="0"/>
        <v>75</v>
      </c>
      <c r="G18" s="346">
        <v>11</v>
      </c>
      <c r="H18" s="346">
        <v>9</v>
      </c>
      <c r="I18" s="346">
        <f>'Table 3 cont''d  '!I16-'Table 4 cont''d '!I16</f>
        <v>17</v>
      </c>
      <c r="J18" s="346">
        <f>'Table 3 cont''d  '!J16-'Table 4 cont''d '!J16</f>
        <v>25</v>
      </c>
      <c r="K18" s="346">
        <f t="shared" si="1"/>
        <v>42</v>
      </c>
      <c r="L18" s="478"/>
    </row>
    <row r="19" spans="1:12" ht="13.5" customHeight="1">
      <c r="A19" s="118"/>
      <c r="B19" s="356"/>
      <c r="C19" s="408"/>
      <c r="D19" s="332"/>
      <c r="E19" s="332"/>
      <c r="F19" s="332"/>
      <c r="G19" s="350"/>
      <c r="H19" s="350"/>
      <c r="I19" s="350"/>
      <c r="J19" s="350"/>
      <c r="K19" s="350"/>
      <c r="L19" s="478"/>
    </row>
    <row r="20" spans="1:12" ht="26.25" customHeight="1">
      <c r="A20" s="119" t="s">
        <v>345</v>
      </c>
      <c r="B20" s="357">
        <v>259</v>
      </c>
      <c r="C20" s="357">
        <v>355</v>
      </c>
      <c r="D20" s="358">
        <v>63</v>
      </c>
      <c r="E20" s="358">
        <v>125</v>
      </c>
      <c r="F20" s="358">
        <f t="shared" si="0"/>
        <v>188</v>
      </c>
      <c r="G20" s="357">
        <v>83</v>
      </c>
      <c r="H20" s="357">
        <v>84</v>
      </c>
      <c r="I20" s="357">
        <f>'Table 3 cont''d  '!I17-'Table 4 cont''d '!I17</f>
        <v>70</v>
      </c>
      <c r="J20" s="357">
        <f>'Table 3 cont''d  '!J17-'Table 4 cont''d '!J17</f>
        <v>116</v>
      </c>
      <c r="K20" s="357">
        <f t="shared" si="1"/>
        <v>186</v>
      </c>
      <c r="L20" s="478"/>
    </row>
    <row r="21" spans="1:12" ht="0.75" customHeight="1" hidden="1">
      <c r="A21" s="6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478"/>
    </row>
    <row r="22" spans="1:11" ht="2.25" customHeight="1" hidden="1">
      <c r="A22" s="104"/>
      <c r="B22" s="91"/>
      <c r="C22" s="91"/>
      <c r="D22" s="121"/>
      <c r="E22" s="121"/>
      <c r="F22" s="121"/>
      <c r="G22" s="121"/>
      <c r="H22" s="121"/>
      <c r="I22" s="121"/>
      <c r="J22" s="121"/>
      <c r="K22" s="121"/>
    </row>
    <row r="23" ht="20.25" customHeight="1">
      <c r="A23" s="77" t="s">
        <v>169</v>
      </c>
    </row>
    <row r="24" ht="20.25" customHeight="1">
      <c r="A24" s="77" t="s">
        <v>358</v>
      </c>
    </row>
  </sheetData>
  <sheetProtection/>
  <mergeCells count="6">
    <mergeCell ref="A5:A6"/>
    <mergeCell ref="B5:B6"/>
    <mergeCell ref="D5:H5"/>
    <mergeCell ref="C5:C6"/>
    <mergeCell ref="L1:L21"/>
    <mergeCell ref="I5:K5"/>
  </mergeCells>
  <printOptions horizontalCentered="1"/>
  <pageMargins left="0.5" right="0.25" top="0.75" bottom="0.5" header="0.25" footer="0.25"/>
  <pageSetup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2.7109375" style="9" customWidth="1"/>
    <col min="2" max="3" width="10.57421875" style="9" customWidth="1"/>
    <col min="4" max="11" width="10.57421875" style="53" customWidth="1"/>
    <col min="12" max="12" width="5.140625" style="9" customWidth="1"/>
    <col min="13" max="16384" width="9.140625" style="9" customWidth="1"/>
  </cols>
  <sheetData>
    <row r="1" spans="1:12" ht="18.75" customHeight="1">
      <c r="A1" s="8" t="s">
        <v>418</v>
      </c>
      <c r="L1" s="471" t="s">
        <v>176</v>
      </c>
    </row>
    <row r="2" spans="1:12" ht="5.25" customHeight="1">
      <c r="A2" s="9" t="s">
        <v>9</v>
      </c>
      <c r="L2" s="471"/>
    </row>
    <row r="3" spans="1:12" ht="15">
      <c r="A3" s="11"/>
      <c r="C3" s="434"/>
      <c r="J3" s="227"/>
      <c r="K3" s="227" t="s">
        <v>388</v>
      </c>
      <c r="L3" s="471"/>
    </row>
    <row r="4" ht="6" customHeight="1">
      <c r="L4" s="471"/>
    </row>
    <row r="5" spans="1:12" ht="15.75">
      <c r="A5" s="482" t="s">
        <v>105</v>
      </c>
      <c r="B5" s="482" t="s">
        <v>384</v>
      </c>
      <c r="C5" s="482" t="s">
        <v>376</v>
      </c>
      <c r="D5" s="474" t="s">
        <v>376</v>
      </c>
      <c r="E5" s="475"/>
      <c r="F5" s="475"/>
      <c r="G5" s="475"/>
      <c r="H5" s="476"/>
      <c r="I5" s="474" t="s">
        <v>394</v>
      </c>
      <c r="J5" s="475"/>
      <c r="K5" s="476"/>
      <c r="L5" s="471"/>
    </row>
    <row r="6" spans="1:12" ht="15">
      <c r="A6" s="483"/>
      <c r="B6" s="483"/>
      <c r="C6" s="483"/>
      <c r="D6" s="1" t="s">
        <v>0</v>
      </c>
      <c r="E6" s="1" t="s">
        <v>1</v>
      </c>
      <c r="F6" s="459" t="s">
        <v>409</v>
      </c>
      <c r="G6" s="1" t="s">
        <v>2</v>
      </c>
      <c r="H6" s="454" t="s">
        <v>3</v>
      </c>
      <c r="I6" s="1" t="s">
        <v>0</v>
      </c>
      <c r="J6" s="1" t="s">
        <v>1</v>
      </c>
      <c r="K6" s="459" t="s">
        <v>409</v>
      </c>
      <c r="L6" s="471"/>
    </row>
    <row r="7" spans="1:12" s="11" customFormat="1" ht="17.25" customHeight="1">
      <c r="A7" s="10" t="s">
        <v>175</v>
      </c>
      <c r="B7" s="359">
        <v>9617</v>
      </c>
      <c r="C7" s="359">
        <v>18928</v>
      </c>
      <c r="D7" s="359">
        <v>2647</v>
      </c>
      <c r="E7" s="246">
        <v>4343</v>
      </c>
      <c r="F7" s="246">
        <f>D7+E7</f>
        <v>6990</v>
      </c>
      <c r="G7" s="246">
        <v>6043</v>
      </c>
      <c r="H7" s="246">
        <v>5895</v>
      </c>
      <c r="I7" s="246">
        <f>I8+I13+I14+I15+I16+I17+I18+I19+I22+I25</f>
        <v>6385</v>
      </c>
      <c r="J7" s="246">
        <f>J8+J13+J14+J15+J16+J17+J18+J19+J22+J25</f>
        <v>6214</v>
      </c>
      <c r="K7" s="246">
        <f>I7+J7</f>
        <v>12599</v>
      </c>
      <c r="L7" s="471"/>
    </row>
    <row r="8" spans="1:12" ht="21.75" customHeight="1">
      <c r="A8" s="13" t="s">
        <v>35</v>
      </c>
      <c r="B8" s="360">
        <v>3544</v>
      </c>
      <c r="C8" s="360">
        <v>3561</v>
      </c>
      <c r="D8" s="360">
        <v>821</v>
      </c>
      <c r="E8" s="360">
        <v>664</v>
      </c>
      <c r="F8" s="360">
        <f aca="true" t="shared" si="0" ref="F8:F25">D8+E8</f>
        <v>1485</v>
      </c>
      <c r="G8" s="360">
        <v>1143</v>
      </c>
      <c r="H8" s="360">
        <v>933</v>
      </c>
      <c r="I8" s="360">
        <v>1135</v>
      </c>
      <c r="J8" s="360">
        <v>959</v>
      </c>
      <c r="K8" s="360">
        <f aca="true" t="shared" si="1" ref="K8:K25">I8+J8</f>
        <v>2094</v>
      </c>
      <c r="L8" s="471"/>
    </row>
    <row r="9" spans="1:12" ht="19.5" customHeight="1">
      <c r="A9" s="14" t="s">
        <v>106</v>
      </c>
      <c r="B9" s="361"/>
      <c r="C9" s="361"/>
      <c r="D9" s="362"/>
      <c r="E9" s="362"/>
      <c r="F9" s="362"/>
      <c r="G9" s="362"/>
      <c r="H9" s="362"/>
      <c r="I9" s="362"/>
      <c r="J9" s="362"/>
      <c r="K9" s="362"/>
      <c r="L9" s="471"/>
    </row>
    <row r="10" spans="1:12" ht="19.5" customHeight="1">
      <c r="A10" s="15" t="s">
        <v>273</v>
      </c>
      <c r="B10" s="361"/>
      <c r="C10" s="361"/>
      <c r="D10" s="362"/>
      <c r="E10" s="362"/>
      <c r="F10" s="362"/>
      <c r="G10" s="362"/>
      <c r="H10" s="362"/>
      <c r="I10" s="362"/>
      <c r="J10" s="362"/>
      <c r="K10" s="362"/>
      <c r="L10" s="471"/>
    </row>
    <row r="11" spans="1:12" ht="19.5" customHeight="1">
      <c r="A11" s="15" t="s">
        <v>109</v>
      </c>
      <c r="B11" s="363">
        <v>47703</v>
      </c>
      <c r="C11" s="363">
        <v>55729</v>
      </c>
      <c r="D11" s="363">
        <v>11223</v>
      </c>
      <c r="E11" s="363">
        <v>6010</v>
      </c>
      <c r="F11" s="363">
        <f t="shared" si="0"/>
        <v>17233</v>
      </c>
      <c r="G11" s="363">
        <v>21567</v>
      </c>
      <c r="H11" s="363">
        <v>16929</v>
      </c>
      <c r="I11" s="363">
        <v>19068</v>
      </c>
      <c r="J11" s="363">
        <v>11084</v>
      </c>
      <c r="K11" s="363">
        <f t="shared" si="1"/>
        <v>30152</v>
      </c>
      <c r="L11" s="471"/>
    </row>
    <row r="12" spans="1:12" ht="19.5" customHeight="1">
      <c r="A12" s="15" t="s">
        <v>108</v>
      </c>
      <c r="B12" s="364">
        <v>3118</v>
      </c>
      <c r="C12" s="364">
        <v>2974</v>
      </c>
      <c r="D12" s="363">
        <v>703</v>
      </c>
      <c r="E12" s="363">
        <v>466</v>
      </c>
      <c r="F12" s="363">
        <f t="shared" si="0"/>
        <v>1169</v>
      </c>
      <c r="G12" s="363">
        <v>999</v>
      </c>
      <c r="H12" s="363">
        <v>806</v>
      </c>
      <c r="I12" s="363">
        <v>925</v>
      </c>
      <c r="J12" s="363">
        <v>630</v>
      </c>
      <c r="K12" s="363">
        <f t="shared" si="1"/>
        <v>1555</v>
      </c>
      <c r="L12" s="471"/>
    </row>
    <row r="13" spans="1:12" ht="22.5" customHeight="1">
      <c r="A13" s="16" t="s">
        <v>39</v>
      </c>
      <c r="B13" s="360">
        <v>512</v>
      </c>
      <c r="C13" s="360">
        <v>609</v>
      </c>
      <c r="D13" s="360">
        <v>118</v>
      </c>
      <c r="E13" s="360">
        <v>181</v>
      </c>
      <c r="F13" s="360">
        <f t="shared" si="0"/>
        <v>299</v>
      </c>
      <c r="G13" s="360">
        <v>131</v>
      </c>
      <c r="H13" s="360">
        <v>179</v>
      </c>
      <c r="I13" s="360">
        <v>86</v>
      </c>
      <c r="J13" s="360">
        <v>168</v>
      </c>
      <c r="K13" s="360">
        <f t="shared" si="1"/>
        <v>254</v>
      </c>
      <c r="L13" s="471"/>
    </row>
    <row r="14" spans="1:12" ht="22.5" customHeight="1">
      <c r="A14" s="16" t="s">
        <v>110</v>
      </c>
      <c r="B14" s="360">
        <v>447</v>
      </c>
      <c r="C14" s="360">
        <v>476</v>
      </c>
      <c r="D14" s="360">
        <v>145</v>
      </c>
      <c r="E14" s="360">
        <v>102</v>
      </c>
      <c r="F14" s="360">
        <f t="shared" si="0"/>
        <v>247</v>
      </c>
      <c r="G14" s="360">
        <v>102</v>
      </c>
      <c r="H14" s="360">
        <v>127</v>
      </c>
      <c r="I14" s="360">
        <v>113</v>
      </c>
      <c r="J14" s="360">
        <v>148</v>
      </c>
      <c r="K14" s="360">
        <f t="shared" si="1"/>
        <v>261</v>
      </c>
      <c r="L14" s="471"/>
    </row>
    <row r="15" spans="1:12" ht="22.5" customHeight="1">
      <c r="A15" s="17" t="s">
        <v>111</v>
      </c>
      <c r="B15" s="360">
        <v>15</v>
      </c>
      <c r="C15" s="360">
        <v>5</v>
      </c>
      <c r="D15" s="360">
        <v>1</v>
      </c>
      <c r="E15" s="360">
        <v>1</v>
      </c>
      <c r="F15" s="360">
        <f t="shared" si="0"/>
        <v>2</v>
      </c>
      <c r="G15" s="360">
        <v>2</v>
      </c>
      <c r="H15" s="360">
        <v>1</v>
      </c>
      <c r="I15" s="360">
        <v>1</v>
      </c>
      <c r="J15" s="360">
        <v>1</v>
      </c>
      <c r="K15" s="360">
        <f t="shared" si="1"/>
        <v>2</v>
      </c>
      <c r="L15" s="471"/>
    </row>
    <row r="16" spans="1:12" ht="22.5" customHeight="1">
      <c r="A16" s="16" t="s">
        <v>112</v>
      </c>
      <c r="B16" s="360">
        <v>37</v>
      </c>
      <c r="C16" s="360">
        <v>121</v>
      </c>
      <c r="D16" s="360">
        <v>44</v>
      </c>
      <c r="E16" s="360">
        <v>11</v>
      </c>
      <c r="F16" s="360">
        <f t="shared" si="0"/>
        <v>55</v>
      </c>
      <c r="G16" s="360">
        <v>9</v>
      </c>
      <c r="H16" s="360">
        <v>57</v>
      </c>
      <c r="I16" s="360">
        <v>31</v>
      </c>
      <c r="J16" s="462">
        <v>0</v>
      </c>
      <c r="K16" s="360">
        <f t="shared" si="1"/>
        <v>31</v>
      </c>
      <c r="L16" s="471"/>
    </row>
    <row r="17" spans="1:12" ht="24" customHeight="1">
      <c r="A17" s="16" t="s">
        <v>113</v>
      </c>
      <c r="B17" s="360">
        <v>1455</v>
      </c>
      <c r="C17" s="360">
        <v>1894</v>
      </c>
      <c r="D17" s="360">
        <v>371</v>
      </c>
      <c r="E17" s="360">
        <v>448</v>
      </c>
      <c r="F17" s="360">
        <f t="shared" si="0"/>
        <v>819</v>
      </c>
      <c r="G17" s="360">
        <v>542</v>
      </c>
      <c r="H17" s="360">
        <v>533</v>
      </c>
      <c r="I17" s="360">
        <v>410</v>
      </c>
      <c r="J17" s="360">
        <v>587</v>
      </c>
      <c r="K17" s="360">
        <f t="shared" si="1"/>
        <v>997</v>
      </c>
      <c r="L17" s="471"/>
    </row>
    <row r="18" spans="1:12" ht="27" customHeight="1">
      <c r="A18" s="18" t="s">
        <v>114</v>
      </c>
      <c r="B18" s="360">
        <v>345</v>
      </c>
      <c r="C18" s="360">
        <v>350</v>
      </c>
      <c r="D18" s="360">
        <v>89</v>
      </c>
      <c r="E18" s="360">
        <v>105</v>
      </c>
      <c r="F18" s="360">
        <f t="shared" si="0"/>
        <v>194</v>
      </c>
      <c r="G18" s="360">
        <v>60</v>
      </c>
      <c r="H18" s="360">
        <v>96</v>
      </c>
      <c r="I18" s="360">
        <v>68</v>
      </c>
      <c r="J18" s="360">
        <v>132</v>
      </c>
      <c r="K18" s="360">
        <f t="shared" si="1"/>
        <v>200</v>
      </c>
      <c r="L18" s="471"/>
    </row>
    <row r="19" spans="1:12" ht="23.25" customHeight="1">
      <c r="A19" s="13" t="s">
        <v>115</v>
      </c>
      <c r="B19" s="360">
        <v>2216</v>
      </c>
      <c r="C19" s="360">
        <v>10319</v>
      </c>
      <c r="D19" s="360">
        <v>748</v>
      </c>
      <c r="E19" s="360">
        <v>2449</v>
      </c>
      <c r="F19" s="360">
        <f t="shared" si="0"/>
        <v>3197</v>
      </c>
      <c r="G19" s="360">
        <v>3701</v>
      </c>
      <c r="H19" s="360">
        <v>3421</v>
      </c>
      <c r="I19" s="360">
        <v>4054</v>
      </c>
      <c r="J19" s="360">
        <v>3729</v>
      </c>
      <c r="K19" s="360">
        <f t="shared" si="1"/>
        <v>7783</v>
      </c>
      <c r="L19" s="471"/>
    </row>
    <row r="20" spans="1:12" ht="19.5" customHeight="1">
      <c r="A20" s="14" t="s">
        <v>106</v>
      </c>
      <c r="B20" s="362"/>
      <c r="C20" s="362"/>
      <c r="D20" s="363"/>
      <c r="E20" s="363"/>
      <c r="F20" s="363"/>
      <c r="G20" s="363"/>
      <c r="H20" s="363"/>
      <c r="I20" s="363"/>
      <c r="J20" s="363"/>
      <c r="K20" s="363"/>
      <c r="L20" s="471"/>
    </row>
    <row r="21" spans="1:12" ht="37.5" customHeight="1">
      <c r="A21" s="19" t="s">
        <v>297</v>
      </c>
      <c r="B21" s="363">
        <v>1694</v>
      </c>
      <c r="C21" s="363">
        <v>9126</v>
      </c>
      <c r="D21" s="363">
        <v>592</v>
      </c>
      <c r="E21" s="363">
        <v>2000</v>
      </c>
      <c r="F21" s="363">
        <f t="shared" si="0"/>
        <v>2592</v>
      </c>
      <c r="G21" s="363">
        <v>3462</v>
      </c>
      <c r="H21" s="363">
        <v>3072</v>
      </c>
      <c r="I21" s="363">
        <v>3900</v>
      </c>
      <c r="J21" s="363">
        <v>3381</v>
      </c>
      <c r="K21" s="363">
        <f t="shared" si="1"/>
        <v>7281</v>
      </c>
      <c r="L21" s="471"/>
    </row>
    <row r="22" spans="1:12" ht="24.75" customHeight="1">
      <c r="A22" s="13" t="s">
        <v>34</v>
      </c>
      <c r="B22" s="360">
        <v>1015</v>
      </c>
      <c r="C22" s="360">
        <v>1589</v>
      </c>
      <c r="D22" s="360">
        <v>306</v>
      </c>
      <c r="E22" s="360">
        <v>382</v>
      </c>
      <c r="F22" s="360">
        <f t="shared" si="0"/>
        <v>688</v>
      </c>
      <c r="G22" s="360">
        <v>353</v>
      </c>
      <c r="H22" s="360">
        <v>548</v>
      </c>
      <c r="I22" s="360">
        <v>487</v>
      </c>
      <c r="J22" s="360">
        <v>490</v>
      </c>
      <c r="K22" s="360">
        <f t="shared" si="1"/>
        <v>977</v>
      </c>
      <c r="L22" s="471"/>
    </row>
    <row r="23" spans="1:12" ht="19.5" customHeight="1">
      <c r="A23" s="14" t="s">
        <v>106</v>
      </c>
      <c r="B23" s="362"/>
      <c r="C23" s="362"/>
      <c r="D23" s="363"/>
      <c r="E23" s="363"/>
      <c r="F23" s="363"/>
      <c r="G23" s="363"/>
      <c r="H23" s="363"/>
      <c r="I23" s="363"/>
      <c r="J23" s="363"/>
      <c r="K23" s="363"/>
      <c r="L23" s="471"/>
    </row>
    <row r="24" spans="1:12" ht="19.5" customHeight="1">
      <c r="A24" s="20" t="s">
        <v>298</v>
      </c>
      <c r="B24" s="363">
        <v>294</v>
      </c>
      <c r="C24" s="363">
        <v>550</v>
      </c>
      <c r="D24" s="363">
        <v>108</v>
      </c>
      <c r="E24" s="363">
        <v>131</v>
      </c>
      <c r="F24" s="363">
        <f t="shared" si="0"/>
        <v>239</v>
      </c>
      <c r="G24" s="363">
        <v>75</v>
      </c>
      <c r="H24" s="363">
        <v>236</v>
      </c>
      <c r="I24" s="363">
        <v>194</v>
      </c>
      <c r="J24" s="363">
        <v>134</v>
      </c>
      <c r="K24" s="363">
        <f t="shared" si="1"/>
        <v>328</v>
      </c>
      <c r="L24" s="471"/>
    </row>
    <row r="25" spans="1:12" ht="26.25" customHeight="1">
      <c r="A25" s="21" t="s">
        <v>133</v>
      </c>
      <c r="B25" s="365">
        <v>31</v>
      </c>
      <c r="C25" s="365">
        <v>4</v>
      </c>
      <c r="D25" s="365">
        <v>4</v>
      </c>
      <c r="E25" s="366">
        <v>0</v>
      </c>
      <c r="F25" s="365">
        <f t="shared" si="0"/>
        <v>4</v>
      </c>
      <c r="G25" s="366">
        <v>0</v>
      </c>
      <c r="H25" s="366">
        <v>0</v>
      </c>
      <c r="I25" s="366">
        <v>0</v>
      </c>
      <c r="J25" s="463">
        <v>0</v>
      </c>
      <c r="K25" s="463">
        <f t="shared" si="1"/>
        <v>0</v>
      </c>
      <c r="L25" s="471"/>
    </row>
    <row r="26" spans="1:12" ht="16.5">
      <c r="A26" s="7" t="s">
        <v>360</v>
      </c>
      <c r="L26" s="471"/>
    </row>
  </sheetData>
  <sheetProtection/>
  <mergeCells count="6">
    <mergeCell ref="L1:L26"/>
    <mergeCell ref="A5:A6"/>
    <mergeCell ref="B5:B6"/>
    <mergeCell ref="C5:C6"/>
    <mergeCell ref="D5:H5"/>
    <mergeCell ref="I5:K5"/>
  </mergeCells>
  <printOptions horizontalCentered="1"/>
  <pageMargins left="0.4" right="0" top="0.75" bottom="0.5" header="0.25" footer="0.25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noorbee</cp:lastModifiedBy>
  <cp:lastPrinted>2015-08-26T06:05:18Z</cp:lastPrinted>
  <dcterms:created xsi:type="dcterms:W3CDTF">1998-09-29T05:43:58Z</dcterms:created>
  <dcterms:modified xsi:type="dcterms:W3CDTF">2015-08-26T06:35:45Z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233200.000000000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taramatee atchanah</vt:lpwstr>
  </property>
  <property fmtid="{D5CDD505-2E9C-101B-9397-08002B2CF9AE}" pid="11" name="display_urn:schemas-microsoft-com:office:office#Author">
    <vt:lpwstr>taramatee atchanah</vt:lpwstr>
  </property>
  <property fmtid="{D5CDD505-2E9C-101B-9397-08002B2CF9AE}" pid="12" name="ContentTypeId">
    <vt:lpwstr>0x0101009D45002E2C320E4D9F04FB859775573E</vt:lpwstr>
  </property>
</Properties>
</file>