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25" windowHeight="6465" tabRatio="597" activeTab="0"/>
  </bookViews>
  <sheets>
    <sheet name="Table-1" sheetId="1" r:id="rId1"/>
    <sheet name="Table-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9 cont'd" sheetId="13" r:id="rId13"/>
    <sheet name="Table 9 cont'd(sec 7-9)" sheetId="14" r:id="rId14"/>
    <sheet name="Table 10" sheetId="15" r:id="rId15"/>
    <sheet name="Table 11" sheetId="16" r:id="rId16"/>
    <sheet name="Table 11 cont'd" sheetId="17" r:id="rId17"/>
    <sheet name="Table 12" sheetId="18" r:id="rId18"/>
    <sheet name="Table 13 " sheetId="19" r:id="rId19"/>
  </sheets>
  <definedNames>
    <definedName name="DATABASE">'Table-1'!$B$12</definedName>
    <definedName name="_xlnm.Print_Area" localSheetId="18">'Table 13 '!$A:$IV</definedName>
    <definedName name="_xlnm.Print_Area" localSheetId="5">'Table 4 cont''d'!$A:$IV</definedName>
    <definedName name="_xlnm.Print_Area" localSheetId="10">'Table 8'!$A:$IV</definedName>
    <definedName name="_xlnm.Print_Titles" localSheetId="17">'Table 12'!$1:$7</definedName>
  </definedNames>
  <calcPr fullCalcOnLoad="1"/>
</workbook>
</file>

<file path=xl/sharedStrings.xml><?xml version="1.0" encoding="utf-8"?>
<sst xmlns="http://schemas.openxmlformats.org/spreadsheetml/2006/main" count="896" uniqueCount="375">
  <si>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</si>
  <si>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</si>
  <si>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</si>
  <si>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</si>
  <si>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</si>
  <si>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</si>
  <si>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</si>
  <si>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</si>
  <si>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</si>
  <si>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</si>
  <si>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</si>
  <si>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</si>
  <si>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</si>
  <si>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</si>
  <si>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</si>
  <si>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</si>
  <si>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</si>
  <si>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</si>
  <si>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</si>
  <si>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</si>
  <si>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</si>
  <si>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</si>
  <si>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</si>
  <si>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</si>
  <si>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</si>
  <si>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</si>
  <si>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</si>
  <si>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Sweden</t>
  </si>
  <si>
    <t>Uganda</t>
  </si>
  <si>
    <t>U.S.A.</t>
  </si>
  <si>
    <t>Zimbabwe</t>
  </si>
  <si>
    <t>Japan</t>
  </si>
  <si>
    <t>Switzerland</t>
  </si>
  <si>
    <t>Taiwan</t>
  </si>
  <si>
    <t>Value (c.i.f.) : Million Rupees</t>
  </si>
  <si>
    <t>SITC section/description</t>
  </si>
  <si>
    <t xml:space="preserve"> 1st Qr</t>
  </si>
  <si>
    <t xml:space="preserve"> 6 - Manufactured goods classified chiefly by material</t>
  </si>
  <si>
    <t>Country of origin</t>
  </si>
  <si>
    <t xml:space="preserve"> 7 - Machinery &amp; transport equipment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</si>
  <si>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</si>
  <si>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</si>
  <si>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</si>
  <si>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</si>
  <si>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</si>
  <si>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>Meat and meat preparations</t>
  </si>
  <si>
    <t>Dairy products and bird's eggs</t>
  </si>
  <si>
    <t>Fish and fish preparations</t>
  </si>
  <si>
    <t>Wheat</t>
  </si>
  <si>
    <t>Rice</t>
  </si>
  <si>
    <t>Wheaten flour</t>
  </si>
  <si>
    <t>Cereal preparations</t>
  </si>
  <si>
    <t>Vegetables and fruits</t>
  </si>
  <si>
    <t xml:space="preserve"> 1 - Beverages and tobacco</t>
  </si>
  <si>
    <t>Beverages</t>
  </si>
  <si>
    <t>Tobacco &amp; tobacco manufactures</t>
  </si>
  <si>
    <t>Cork and wood</t>
  </si>
  <si>
    <t>Textile fibres</t>
  </si>
  <si>
    <t xml:space="preserve"> 3 - Mineral fuels, lubricants, &amp; related products</t>
  </si>
  <si>
    <t>Refined petroleum products</t>
  </si>
  <si>
    <t>Gas, natural and manufactured</t>
  </si>
  <si>
    <t xml:space="preserve"> 4 - Animal &amp; vegetable oils and fats</t>
  </si>
  <si>
    <t>Fixed vegetables oils &amp; fats</t>
  </si>
  <si>
    <t xml:space="preserve"> 5 - Chemicals &amp; related products</t>
  </si>
  <si>
    <t>Dyeing &amp; tanning materials</t>
  </si>
  <si>
    <t>Medicinal &amp; pharmaceutical products</t>
  </si>
  <si>
    <t>Fertilisers</t>
  </si>
  <si>
    <t>Plastics in primary forms</t>
  </si>
  <si>
    <t>Plastics in non-primary forms</t>
  </si>
  <si>
    <t>Paper, paperboard &amp; articles thereof</t>
  </si>
  <si>
    <t>Textile yarn</t>
  </si>
  <si>
    <t>Cotton fabrics</t>
  </si>
  <si>
    <t>Other textile fabrics</t>
  </si>
  <si>
    <t>Cement</t>
  </si>
  <si>
    <t>Pearls, precious &amp; semi-precious stones</t>
  </si>
  <si>
    <t>Iron and steel</t>
  </si>
  <si>
    <t>Manufactures of metal, n.e.s.</t>
  </si>
  <si>
    <t>Power generating machinery &amp; equipment</t>
  </si>
  <si>
    <t>Machinery specialised for particular industries</t>
  </si>
  <si>
    <t>General industrial machinery &amp; equipment, n.e.s., &amp; machine parts, n.e.s</t>
  </si>
  <si>
    <t xml:space="preserve">Office machines &amp; automatic data processing machines </t>
  </si>
  <si>
    <t>Telecommunications &amp; sound recording  &amp; reproducing apparatus &amp; equipment</t>
  </si>
  <si>
    <t>Electrical machinery, apparatus &amp; appliances, n.e.s., &amp; electrical parts of household type</t>
  </si>
  <si>
    <t>Road vehicles</t>
  </si>
  <si>
    <t>Aircraft , marine vessels and parts</t>
  </si>
  <si>
    <t xml:space="preserve">Articles of apparel and clothing </t>
  </si>
  <si>
    <t>Footwear</t>
  </si>
  <si>
    <t>Watches and clocks &amp; optical goods</t>
  </si>
  <si>
    <t xml:space="preserve"> 9 - Commodities &amp; transactions, n.e.s.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</si>
  <si>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</si>
  <si>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</si>
  <si>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</si>
  <si>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</si>
  <si>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</si>
  <si>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</si>
  <si>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Greece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</si>
  <si>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</si>
  <si>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</si>
  <si>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</si>
  <si>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</si>
  <si>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Reunion</t>
  </si>
  <si>
    <t xml:space="preserve">          Spain</t>
  </si>
  <si>
    <t xml:space="preserve">          Sweden</t>
  </si>
  <si>
    <t xml:space="preserve">          United Kingdom</t>
  </si>
  <si>
    <t xml:space="preserve">          Australia</t>
  </si>
  <si>
    <t xml:space="preserve">          Canada</t>
  </si>
  <si>
    <t xml:space="preserve">          India</t>
  </si>
  <si>
    <t xml:space="preserve">          Kenya</t>
  </si>
  <si>
    <t xml:space="preserve">          Malaysia</t>
  </si>
  <si>
    <t xml:space="preserve">          New Zealand</t>
  </si>
  <si>
    <t xml:space="preserve">          Pakistan</t>
  </si>
  <si>
    <t xml:space="preserve">          Russian Federation</t>
  </si>
  <si>
    <t xml:space="preserve">          Singapore</t>
  </si>
  <si>
    <t xml:space="preserve">          Sri Lanka</t>
  </si>
  <si>
    <t xml:space="preserve">          Swaziland</t>
  </si>
  <si>
    <t xml:space="preserve">          Ukraine</t>
  </si>
  <si>
    <t xml:space="preserve">          U. S. A.</t>
  </si>
  <si>
    <t xml:space="preserve">          Zambia</t>
  </si>
  <si>
    <t xml:space="preserve">          Zimbabwe</t>
  </si>
  <si>
    <t xml:space="preserve">          Other</t>
  </si>
  <si>
    <t xml:space="preserve">    Rice :</t>
  </si>
  <si>
    <t>Quantity: (Thousand tonnes)</t>
  </si>
  <si>
    <t xml:space="preserve">    Wheaten flour :</t>
  </si>
  <si>
    <t xml:space="preserve">    Wheat :</t>
  </si>
  <si>
    <t xml:space="preserve">    Dairy products :</t>
  </si>
  <si>
    <t xml:space="preserve">    Fertilisers manufactured :</t>
  </si>
  <si>
    <t xml:space="preserve">    Cement :</t>
  </si>
  <si>
    <t xml:space="preserve">    Iron and steel :</t>
  </si>
  <si>
    <t>Total</t>
  </si>
  <si>
    <t>Prefabricated buildings; sanitary plumbing, heating &amp; lighting fixtures &amp; fittings, n.e.s</t>
  </si>
  <si>
    <t>Professional, scientific &amp; controlling instruments &amp; apparatus, n.e.s</t>
  </si>
  <si>
    <t>Printed matter</t>
  </si>
  <si>
    <t>Articles n.e.s., of plastic</t>
  </si>
  <si>
    <t>Malawi</t>
  </si>
  <si>
    <t>United Arab Emirates</t>
  </si>
  <si>
    <t xml:space="preserve">    Fixed vegetable edible oils and fats :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</si>
  <si>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</si>
  <si>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</si>
  <si>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</si>
  <si>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</si>
  <si>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</si>
  <si>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</si>
  <si>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</si>
  <si>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</si>
  <si>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</si>
  <si>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</si>
  <si>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</si>
  <si>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</si>
  <si>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</si>
  <si>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</si>
  <si>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</si>
  <si>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</si>
  <si>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</si>
  <si>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</si>
  <si>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</si>
  <si>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</si>
  <si>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</si>
  <si>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</si>
  <si>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</si>
  <si>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</si>
  <si>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</si>
  <si>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Cote D'Ivoire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</si>
  <si>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</si>
  <si>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</si>
  <si>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</si>
  <si>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</si>
  <si>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</si>
  <si>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</si>
  <si>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</si>
  <si>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</si>
  <si>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</si>
  <si>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</si>
  <si>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</si>
  <si>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</si>
  <si>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</si>
  <si>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</si>
  <si>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</si>
  <si>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</si>
  <si>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</si>
  <si>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</si>
  <si>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>Value (f.o.b): Million Rupees</t>
  </si>
  <si>
    <t xml:space="preserve">               of which:</t>
  </si>
  <si>
    <t xml:space="preserve">                 ( EPZ products )</t>
  </si>
  <si>
    <t>S.I.T.C section/description</t>
  </si>
  <si>
    <t xml:space="preserve">    of which :</t>
  </si>
  <si>
    <t xml:space="preserve">        Cane Sugar</t>
  </si>
  <si>
    <t xml:space="preserve">                Quantity: (Thousand tonne)</t>
  </si>
  <si>
    <t xml:space="preserve">                Value (f.o.b): Million Rupees</t>
  </si>
  <si>
    <t xml:space="preserve">        Cane Molasses</t>
  </si>
  <si>
    <t xml:space="preserve">        Fish and fish preparations</t>
  </si>
  <si>
    <t xml:space="preserve">                Quantity: (Tonne)</t>
  </si>
  <si>
    <t xml:space="preserve"> 2 - Crude materials, inedible, except fuels </t>
  </si>
  <si>
    <t xml:space="preserve">       Cut flowers and foliage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</si>
  <si>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</si>
  <si>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</si>
  <si>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</si>
  <si>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</si>
  <si>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       Pearls, precious &amp; semi-precious stones</t>
  </si>
  <si>
    <t xml:space="preserve">        Corks &amp; wood manufactures</t>
  </si>
  <si>
    <t>Value (f.o.b.) : Million Rupees</t>
  </si>
  <si>
    <t xml:space="preserve"> 7 - Machinery and transport equipment</t>
  </si>
  <si>
    <t xml:space="preserve">       Articles of apparel &amp; clothing accessories</t>
  </si>
  <si>
    <t xml:space="preserve">       Optical goods, n.e.s.</t>
  </si>
  <si>
    <t xml:space="preserve">       Watches &amp; clocks</t>
  </si>
  <si>
    <t xml:space="preserve">       Toys, games &amp; sporting goods</t>
  </si>
  <si>
    <t xml:space="preserve">       Miscellaneous manufactured articles n.e.s.</t>
  </si>
  <si>
    <t xml:space="preserve">  9 - Commodities &amp; transactions not elsewhere</t>
  </si>
  <si>
    <t xml:space="preserve">       classified</t>
  </si>
  <si>
    <t>Value (f.o.b) : Million Rupees</t>
  </si>
  <si>
    <t xml:space="preserve">1st Qr </t>
  </si>
  <si>
    <t>Value : Million Rupees</t>
  </si>
  <si>
    <t xml:space="preserve">2nd Qr </t>
  </si>
  <si>
    <t xml:space="preserve"> 2nd Qr</t>
  </si>
  <si>
    <t xml:space="preserve">       Jewellery, goldsmiths' &amp; silversmiths' wares</t>
  </si>
  <si>
    <t xml:space="preserve">3rd Qr </t>
  </si>
  <si>
    <t xml:space="preserve"> 3rd Qr</t>
  </si>
  <si>
    <t xml:space="preserve">       Travel goods, handbags &amp; similar containers</t>
  </si>
  <si>
    <t xml:space="preserve">       Re-exports</t>
  </si>
  <si>
    <t xml:space="preserve"> 4th Qr</t>
  </si>
  <si>
    <t xml:space="preserve"> 1st Qr </t>
  </si>
  <si>
    <t xml:space="preserve"> Europe</t>
  </si>
  <si>
    <t>Asia</t>
  </si>
  <si>
    <t>Africa</t>
  </si>
  <si>
    <t>America</t>
  </si>
  <si>
    <t>Oceania</t>
  </si>
  <si>
    <t>Europe</t>
  </si>
  <si>
    <t>Asia (cont'd)</t>
  </si>
  <si>
    <t xml:space="preserve">          Israel</t>
  </si>
  <si>
    <t xml:space="preserve">          Switzerland</t>
  </si>
  <si>
    <t xml:space="preserve">          Turkey</t>
  </si>
  <si>
    <t xml:space="preserve">          Bahrain</t>
  </si>
  <si>
    <t xml:space="preserve">          China</t>
  </si>
  <si>
    <t xml:space="preserve">          Indonesia</t>
  </si>
  <si>
    <t xml:space="preserve">          Japan</t>
  </si>
  <si>
    <t xml:space="preserve">          Jordan</t>
  </si>
  <si>
    <t xml:space="preserve">          Korea, Republic of</t>
  </si>
  <si>
    <t xml:space="preserve">          Philippines</t>
  </si>
  <si>
    <t xml:space="preserve">          Saudi Arabia</t>
  </si>
  <si>
    <t xml:space="preserve">          Taiwan</t>
  </si>
  <si>
    <t xml:space="preserve">          Thailand</t>
  </si>
  <si>
    <t xml:space="preserve">          United Arab Emirates</t>
  </si>
  <si>
    <t xml:space="preserve">          Burkina Faso</t>
  </si>
  <si>
    <t xml:space="preserve">          Cameroon</t>
  </si>
  <si>
    <t xml:space="preserve">          Mali</t>
  </si>
  <si>
    <t xml:space="preserve">          Morocco</t>
  </si>
  <si>
    <t xml:space="preserve">          Argentina</t>
  </si>
  <si>
    <t xml:space="preserve">          Brazil</t>
  </si>
  <si>
    <t xml:space="preserve">          Chile</t>
  </si>
  <si>
    <t xml:space="preserve">          Mexico</t>
  </si>
  <si>
    <t xml:space="preserve">          Panama</t>
  </si>
  <si>
    <t xml:space="preserve"> 2nd Qr </t>
  </si>
  <si>
    <t>Value : Thousand Rupees</t>
  </si>
  <si>
    <t xml:space="preserve">          Seychelles</t>
  </si>
  <si>
    <t xml:space="preserve">   B.  Total Imports  (c.i.f.)</t>
  </si>
  <si>
    <t xml:space="preserve"> 3rd Qr </t>
  </si>
  <si>
    <t>- 23 -</t>
  </si>
  <si>
    <t xml:space="preserve">        Textile yarns, fabrics, and made up articles</t>
  </si>
  <si>
    <t xml:space="preserve">  9 - Commodities  not elsewhere classified</t>
  </si>
  <si>
    <t xml:space="preserve">4th Qr </t>
  </si>
  <si>
    <t>Eritrea</t>
  </si>
  <si>
    <t>Jewellery, goldsmiths' &amp; silversmiths' wares, n.e.s</t>
  </si>
  <si>
    <t xml:space="preserve"> 4th Qr </t>
  </si>
  <si>
    <t>Imports: value(c.i.f.)</t>
  </si>
  <si>
    <t xml:space="preserve">    Cotton fabrics :</t>
  </si>
  <si>
    <t xml:space="preserve">               Re-exports</t>
  </si>
  <si>
    <t xml:space="preserve">            Domestic Exports</t>
  </si>
  <si>
    <t>China</t>
  </si>
  <si>
    <r>
      <t>1</t>
    </r>
    <r>
      <rPr>
        <sz val="10"/>
        <rFont val="CG Times (W1)"/>
        <family val="0"/>
      </rPr>
      <t xml:space="preserve"> Excluding Ship's stores and Bunkers</t>
    </r>
  </si>
  <si>
    <r>
      <t xml:space="preserve">Hong Kong  (S.A.R) </t>
    </r>
    <r>
      <rPr>
        <vertAlign val="superscript"/>
        <sz val="10"/>
        <rFont val="CG Times (W1)"/>
        <family val="0"/>
      </rPr>
      <t>3</t>
    </r>
  </si>
  <si>
    <t>FREEPORT STATISTICS</t>
  </si>
  <si>
    <t>IMPORTS</t>
  </si>
  <si>
    <t>Volume (tonne)</t>
  </si>
  <si>
    <t>All sections</t>
  </si>
  <si>
    <t>All countries</t>
  </si>
  <si>
    <r>
      <t xml:space="preserve">             </t>
    </r>
    <r>
      <rPr>
        <b/>
        <u val="single"/>
        <sz val="10"/>
        <rFont val="CG Times (W1)"/>
        <family val="0"/>
      </rPr>
      <t xml:space="preserve"> All sections</t>
    </r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</si>
  <si>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</si>
  <si>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</si>
  <si>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</si>
  <si>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</si>
  <si>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</si>
  <si>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</si>
  <si>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</si>
  <si>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</si>
  <si>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</si>
  <si>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</si>
  <si>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</si>
  <si>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</si>
  <si>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</si>
  <si>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</si>
  <si>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</si>
  <si>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             -</t>
  </si>
  <si>
    <t xml:space="preserve">       Articles of apparel &amp; clothing accessories    </t>
  </si>
  <si>
    <t xml:space="preserve">          Egypt</t>
  </si>
  <si>
    <t xml:space="preserve">RE-EXPORTS </t>
  </si>
  <si>
    <r>
      <t xml:space="preserve">1st Qr </t>
    </r>
    <r>
      <rPr>
        <vertAlign val="superscript"/>
        <sz val="10"/>
        <rFont val="CG Times (W1)"/>
        <family val="0"/>
      </rPr>
      <t xml:space="preserve"> </t>
    </r>
  </si>
  <si>
    <r>
      <t xml:space="preserve">2005 </t>
    </r>
    <r>
      <rPr>
        <b/>
        <vertAlign val="superscript"/>
        <sz val="10"/>
        <rFont val="CG Times (W1)"/>
        <family val="0"/>
      </rPr>
      <t>2</t>
    </r>
  </si>
  <si>
    <t>- 17 -</t>
  </si>
  <si>
    <t>- 21 -</t>
  </si>
  <si>
    <t>- 22 -</t>
  </si>
  <si>
    <t xml:space="preserve">            -</t>
  </si>
  <si>
    <t xml:space="preserve">          Hungary</t>
  </si>
  <si>
    <t>Source : Customs Department</t>
  </si>
  <si>
    <t>Value (c.i.f Rs Mn)</t>
  </si>
  <si>
    <t>Value (f.o.b Rs Mn)</t>
  </si>
  <si>
    <t>Table 1 -  Summary of External Trade, 2004 - 2006</t>
  </si>
  <si>
    <r>
      <t>Table 3 -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2004 - 2006</t>
    </r>
  </si>
  <si>
    <t>Table 4 - Domestic  exports of main commodities by section, 2004 - 2006</t>
  </si>
  <si>
    <t>Table 4 (cont'd) - Domestic  exports of main commodities by section, 2004 - 2006</t>
  </si>
  <si>
    <r>
      <t xml:space="preserve">2006 </t>
    </r>
    <r>
      <rPr>
        <b/>
        <vertAlign val="superscript"/>
        <sz val="10"/>
        <rFont val="CG Times (W1)"/>
        <family val="0"/>
      </rPr>
      <t>2</t>
    </r>
  </si>
  <si>
    <t>French Southern Territories</t>
  </si>
  <si>
    <t xml:space="preserve">    Refined petroleum products :</t>
  </si>
  <si>
    <t xml:space="preserve">    Medicinal and pharmaceutical products :</t>
  </si>
  <si>
    <t>Table 10 - Imports of selected commodities, 2004  - 2006</t>
  </si>
  <si>
    <t>Table 9 - Total imports of main commodities by section, 2004 - 2006</t>
  </si>
  <si>
    <t>Table 9 (cont'd) - Total imports of main commodities by section, 2004 - 2006</t>
  </si>
  <si>
    <t>Table 9 (cont'd) - Total imports of main commodities by section, 2004  - 2006</t>
  </si>
  <si>
    <t xml:space="preserve">          Iran</t>
  </si>
  <si>
    <t>Table 11 - Imports by country of origin, 2004 - 2006</t>
  </si>
  <si>
    <t>Table 11 (Cont'd) - Imports by country of origin, 2004 - 2006</t>
  </si>
  <si>
    <t>Madagascar</t>
  </si>
  <si>
    <t>Table 2 - Imports and exports of the Freeport Zone, 2004-2006</t>
  </si>
  <si>
    <t>Quantity: -.-</t>
  </si>
  <si>
    <t>-.- : not applicable</t>
  </si>
  <si>
    <t>Libyan Arab Jamahiriya</t>
  </si>
  <si>
    <t>Table 5 - Re-exports of main commodities by section, 2004 - 2006</t>
  </si>
  <si>
    <t>Table 5 (cont'd) - Re-exports of main commodities by section, 2004 - 2006</t>
  </si>
  <si>
    <r>
      <t>Table 6 - Total exports</t>
    </r>
    <r>
      <rPr>
        <b/>
        <vertAlign val="superscript"/>
        <sz val="9"/>
        <rFont val="CG Times (W1)"/>
        <family val="0"/>
      </rPr>
      <t>1</t>
    </r>
    <r>
      <rPr>
        <b/>
        <sz val="14"/>
        <rFont val="CG Times (W1)"/>
        <family val="0"/>
      </rPr>
      <t xml:space="preserve"> by country of destination, 2004 - 2006</t>
    </r>
  </si>
  <si>
    <t>Table 7 - Domestic exports by country of destination, 2004 - 2006</t>
  </si>
  <si>
    <t>Table 8 - Re-exports by country of destination, 2004 - 2006</t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</si>
  <si>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2004 - 2006</t>
    </r>
  </si>
  <si>
    <t xml:space="preserve">          Mozambique</t>
  </si>
  <si>
    <t xml:space="preserve">          Tanzania</t>
  </si>
  <si>
    <t>- 15 -</t>
  </si>
  <si>
    <t>- 8 -</t>
  </si>
  <si>
    <t>- 16 -</t>
  </si>
  <si>
    <t>- 7 -</t>
  </si>
  <si>
    <t>-9 -</t>
  </si>
  <si>
    <t>- 10 -</t>
  </si>
  <si>
    <t>-11 -</t>
  </si>
  <si>
    <t>- 12 -</t>
  </si>
  <si>
    <t>-13 -</t>
  </si>
  <si>
    <t>- 14 -</t>
  </si>
  <si>
    <t>Jan-Jun</t>
  </si>
  <si>
    <t xml:space="preserve">           -</t>
  </si>
  <si>
    <r>
      <t xml:space="preserve">2nd Qr </t>
    </r>
    <r>
      <rPr>
        <vertAlign val="superscript"/>
        <sz val="10"/>
        <rFont val="CG Times (W1)"/>
        <family val="0"/>
      </rPr>
      <t xml:space="preserve"> </t>
    </r>
  </si>
  <si>
    <t xml:space="preserve">       -.-</t>
  </si>
  <si>
    <t xml:space="preserve">         -</t>
  </si>
  <si>
    <t xml:space="preserve">          -</t>
  </si>
  <si>
    <t>Table 12 - Trade with African, Caribbean and Pacific (ACP) States, 2005 - 2006</t>
  </si>
  <si>
    <r>
      <t xml:space="preserve">2005 </t>
    </r>
    <r>
      <rPr>
        <b/>
        <vertAlign val="superscript"/>
        <sz val="10"/>
        <rFont val="CG Times"/>
        <family val="1"/>
      </rPr>
      <t>1</t>
    </r>
  </si>
  <si>
    <r>
      <t xml:space="preserve">2006 </t>
    </r>
    <r>
      <rPr>
        <b/>
        <vertAlign val="superscript"/>
        <sz val="10"/>
        <rFont val="Times New Roman"/>
        <family val="1"/>
      </rPr>
      <t>1</t>
    </r>
  </si>
  <si>
    <r>
      <t>Exports</t>
    </r>
    <r>
      <rPr>
        <vertAlign val="superscript"/>
        <sz val="10"/>
        <rFont val="CG Times"/>
        <family val="1"/>
      </rPr>
      <t>2</t>
    </r>
    <r>
      <rPr>
        <sz val="10"/>
        <rFont val="CG Times"/>
        <family val="1"/>
      </rPr>
      <t xml:space="preserve"> : value(f.o.b)</t>
    </r>
  </si>
  <si>
    <r>
      <t>1</t>
    </r>
    <r>
      <rPr>
        <sz val="10"/>
        <rFont val="Times New Roman"/>
        <family val="1"/>
      </rPr>
      <t xml:space="preserve"> Provisional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Excluding ships' stores &amp; bunkers</t>
    </r>
  </si>
  <si>
    <t>Table 13 - Trade with COMESA States, 2005- 2006</t>
  </si>
  <si>
    <r>
      <t xml:space="preserve">2006 </t>
    </r>
    <r>
      <rPr>
        <b/>
        <vertAlign val="superscript"/>
        <sz val="10"/>
        <rFont val="CG Times"/>
        <family val="1"/>
      </rPr>
      <t>1</t>
    </r>
  </si>
  <si>
    <r>
      <t xml:space="preserve">Exports </t>
    </r>
    <r>
      <rPr>
        <vertAlign val="superscript"/>
        <sz val="9"/>
        <rFont val="CG Times"/>
        <family val="1"/>
      </rPr>
      <t>2</t>
    </r>
    <r>
      <rPr>
        <sz val="9"/>
        <rFont val="CG Times"/>
        <family val="1"/>
      </rPr>
      <t xml:space="preserve"> : value(f.o.b)</t>
    </r>
  </si>
  <si>
    <r>
      <t xml:space="preserve"> 1 </t>
    </r>
    <r>
      <rPr>
        <sz val="10"/>
        <rFont val="CG Times"/>
        <family val="1"/>
      </rPr>
      <t>Provisional</t>
    </r>
    <r>
      <rPr>
        <vertAlign val="superscript"/>
        <sz val="10"/>
        <rFont val="CG Times"/>
        <family val="1"/>
      </rPr>
      <t xml:space="preserve">    2</t>
    </r>
    <r>
      <rPr>
        <sz val="10"/>
        <rFont val="CG Times"/>
        <family val="1"/>
      </rPr>
      <t xml:space="preserve"> Excluding ships's stores and bunkers   </t>
    </r>
  </si>
  <si>
    <t>Table 14 - Trade with SADC States, 2005 - 2006</t>
  </si>
  <si>
    <r>
      <t xml:space="preserve">2005 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</si>
  <si>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Provisional</t>
    </r>
  </si>
  <si>
    <r>
      <t xml:space="preserve"> </t>
    </r>
    <r>
      <rPr>
        <vertAlign val="superscript"/>
        <sz val="10"/>
        <rFont val="CG Times "/>
        <family val="0"/>
      </rPr>
      <t>1</t>
    </r>
    <r>
      <rPr>
        <sz val="10"/>
        <rFont val="CG Times "/>
        <family val="0"/>
      </rPr>
      <t xml:space="preserve"> Provisional      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</si>
  <si>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</t>
    </r>
    <r>
      <rPr>
        <sz val="10"/>
        <rFont val="Times New Roman"/>
        <family val="1"/>
      </rPr>
      <t xml:space="preserve"> Provisional</t>
    </r>
  </si>
  <si>
    <r>
      <t>2</t>
    </r>
    <r>
      <rPr>
        <sz val="10"/>
        <rFont val="Times New Roman"/>
        <family val="1"/>
      </rPr>
      <t xml:space="preserve">  Provisional</t>
    </r>
  </si>
  <si>
    <r>
      <t xml:space="preserve">2005 </t>
    </r>
    <r>
      <rPr>
        <b/>
        <vertAlign val="superscript"/>
        <sz val="10"/>
        <rFont val="CG Times (W1)"/>
        <family val="0"/>
      </rPr>
      <t>1</t>
    </r>
  </si>
  <si>
    <r>
      <t xml:space="preserve"> </t>
    </r>
    <r>
      <rPr>
        <vertAlign val="superscript"/>
        <sz val="10"/>
        <rFont val="CG Times"/>
        <family val="1"/>
      </rPr>
      <t>1</t>
    </r>
    <r>
      <rPr>
        <sz val="10"/>
        <rFont val="CG Times"/>
        <family val="1"/>
      </rPr>
      <t xml:space="preserve"> Provisional</t>
    </r>
  </si>
  <si>
    <r>
      <t xml:space="preserve">2006 </t>
    </r>
    <r>
      <rPr>
        <b/>
        <vertAlign val="superscript"/>
        <sz val="10"/>
        <rFont val="CG Times (W1)"/>
        <family val="0"/>
      </rPr>
      <t>1</t>
    </r>
  </si>
  <si>
    <r>
      <t>1</t>
    </r>
    <r>
      <rPr>
        <sz val="10"/>
        <rFont val="CG Times (W1)"/>
        <family val="0"/>
      </rPr>
      <t xml:space="preserve">  Excluding Ship's  stores &amp; Bunkers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    </t>
    </r>
    <r>
      <rPr>
        <vertAlign val="superscript"/>
        <sz val="9"/>
        <rFont val="CG Times (W1)"/>
        <family val="0"/>
      </rPr>
      <t>3</t>
    </r>
    <r>
      <rPr>
        <sz val="10"/>
        <rFont val="CG Times (W1)"/>
        <family val="0"/>
      </rPr>
      <t xml:space="preserve"> Special Administrative Region of China</t>
    </r>
  </si>
  <si>
    <r>
      <t>1</t>
    </r>
    <r>
      <rPr>
        <sz val="10"/>
        <rFont val="CG Times (W1)"/>
        <family val="0"/>
      </rPr>
      <t xml:space="preserve"> Provisional    </t>
    </r>
    <r>
      <rPr>
        <vertAlign val="superscript"/>
        <sz val="9"/>
        <rFont val="CG Times (W1)"/>
        <family val="0"/>
      </rPr>
      <t>2</t>
    </r>
    <r>
      <rPr>
        <sz val="10"/>
        <rFont val="CG Times (W1)"/>
        <family val="0"/>
      </rPr>
      <t xml:space="preserve"> Special Administrative Region of China</t>
    </r>
  </si>
  <si>
    <r>
      <t xml:space="preserve">Hong Kong  (S.A.R) </t>
    </r>
    <r>
      <rPr>
        <vertAlign val="superscript"/>
        <sz val="10"/>
        <rFont val="CG Times (W1)"/>
        <family val="0"/>
      </rPr>
      <t>2</t>
    </r>
  </si>
  <si>
    <r>
      <t>1</t>
    </r>
    <r>
      <rPr>
        <sz val="10"/>
        <rFont val="CG Times (W1)"/>
        <family val="0"/>
      </rPr>
      <t xml:space="preserve"> Provisional</t>
    </r>
  </si>
  <si>
    <r>
      <t xml:space="preserve"> </t>
    </r>
    <r>
      <rPr>
        <vertAlign val="superscript"/>
        <sz val="10"/>
        <rFont val="CG Times (W1)"/>
        <family val="0"/>
      </rPr>
      <t>1</t>
    </r>
    <r>
      <rPr>
        <sz val="10"/>
        <rFont val="CG Times (W1)"/>
        <family val="0"/>
      </rPr>
      <t xml:space="preserve"> Provisional   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Special Administrative Region of China</t>
    </r>
  </si>
  <si>
    <r>
      <t xml:space="preserve">          Hong Kong  (S.A.R) </t>
    </r>
    <r>
      <rPr>
        <vertAlign val="superscript"/>
        <sz val="10"/>
        <rFont val="CG Times (W1)"/>
        <family val="0"/>
      </rPr>
      <t>2</t>
    </r>
  </si>
  <si>
    <t xml:space="preserve">          Madagascar</t>
  </si>
  <si>
    <t xml:space="preserve">          South Africa</t>
  </si>
  <si>
    <r>
      <t>1</t>
    </r>
    <r>
      <rPr>
        <sz val="10"/>
        <rFont val="CG Times (W1)"/>
        <family val="0"/>
      </rPr>
      <t xml:space="preserve"> Provisional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Special Administrative Region of China</t>
    </r>
  </si>
</sst>
</file>

<file path=xl/styles.xml><?xml version="1.0" encoding="utf-8"?>
<styleSheet xmlns="http://schemas.openxmlformats.org/spreadsheetml/2006/main">
  <numFmts count="10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hh:mm"/>
    <numFmt numFmtId="173" formatCode="hh:mm:ss"/>
    <numFmt numFmtId="174" formatCode="dd/mm/yy\ hh:mm"/>
    <numFmt numFmtId="175" formatCode="#,##0&quot; F&quot;;\-#,##0&quot; F&quot;"/>
    <numFmt numFmtId="176" formatCode="#,##0&quot; F&quot;;[Red]\-#,##0&quot; F&quot;"/>
    <numFmt numFmtId="177" formatCode="#,##0.00&quot; F&quot;;\-#,##0.00&quot; F&quot;"/>
    <numFmt numFmtId="178" formatCode="#,##0.00&quot; F&quot;;[Red]\-#,##0.00&quot; F&quot;"/>
    <numFmt numFmtId="179" formatCode="#0"/>
    <numFmt numFmtId="180" formatCode="##\(0\)"/>
    <numFmt numFmtId="181" formatCode="#,##0\ \ \ "/>
    <numFmt numFmtId="182" formatCode="\(0\)\ \ "/>
    <numFmt numFmtId="183" formatCode="\(0\)"/>
    <numFmt numFmtId="184" formatCode="#,##0\ \ "/>
    <numFmt numFmtId="185" formatCode="#,##0\ "/>
    <numFmt numFmtId="186" formatCode="#,##0\ \ \ \ \ 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#,##0\ \ \ \ \ \ \ \ \ \ \ \ "/>
    <numFmt numFmtId="192" formatCode="\+\ #,##0\ \ \ ;\-\ #,##0\ \ \ "/>
    <numFmt numFmtId="193" formatCode="\+\ #,##0;\-\ #,##0"/>
    <numFmt numFmtId="194" formatCode="\(#,##0\)\ \ "/>
    <numFmt numFmtId="195" formatCode="\(#,##0\)"/>
    <numFmt numFmtId="196" formatCode="0."/>
    <numFmt numFmtId="197" formatCode="\(#,##0\)\ "/>
    <numFmt numFmtId="198" formatCode="#,##0\ \ \ \ "/>
    <numFmt numFmtId="199" formatCode="\ \ \ \ \ \ \ \ \ \ General"/>
    <numFmt numFmtId="200" formatCode="0\ \ "/>
    <numFmt numFmtId="201" formatCode="0.0"/>
    <numFmt numFmtId="202" formatCode="#,##0.0"/>
    <numFmt numFmtId="203" formatCode="\-\ \ \ \ "/>
    <numFmt numFmtId="204" formatCode="\-\ \ \ \ \ \ \ "/>
    <numFmt numFmtId="205" formatCode="\ \ \ \ \ \ \ \-\ \ \ \ "/>
    <numFmt numFmtId="206" formatCode="\-\ \ \ \ \ \ \ \ "/>
    <numFmt numFmtId="207" formatCode="\-\ \ \ \ \ \ "/>
    <numFmt numFmtId="208" formatCode="\-\ \ \ \ \ "/>
    <numFmt numFmtId="209" formatCode="\ \-\ \ \ \ \ \ "/>
    <numFmt numFmtId="210" formatCode="\-\ \ \ "/>
    <numFmt numFmtId="211" formatCode="\-\ \ "/>
    <numFmt numFmtId="212" formatCode="\-\ "/>
    <numFmt numFmtId="213" formatCode="\-"/>
    <numFmt numFmtId="214" formatCode="\ \ \-"/>
    <numFmt numFmtId="215" formatCode="\ \ \-\ \ "/>
    <numFmt numFmtId="216" formatCode="General\ \ "/>
    <numFmt numFmtId="217" formatCode="\-\ \ \ \ \ \ \ \ \ \ \ "/>
    <numFmt numFmtId="218" formatCode="\ \ \ \ \ \ \ \ \ \ \-\ \ \ \ \ \ \ \ \ \ \ "/>
    <numFmt numFmtId="219" formatCode="\ #,##0\ \ \ ;\-\ #,##0\ \ \ "/>
    <numFmt numFmtId="220" formatCode="0.0\ \ "/>
    <numFmt numFmtId="221" formatCode="#,##0\ \ \ ;\-\ #,##0\ \ \ "/>
    <numFmt numFmtId="222" formatCode="\(#,##0\)\ \ \ "/>
    <numFmt numFmtId="223" formatCode="#,##0\ \ \ \ \ \ "/>
    <numFmt numFmtId="224" formatCode="General\ "/>
    <numFmt numFmtId="225" formatCode="0\ "/>
    <numFmt numFmtId="226" formatCode="\+0"/>
    <numFmt numFmtId="227" formatCode="\+\ 0\ \ "/>
    <numFmt numFmtId="228" formatCode="\ #,##0\ \ \ \ "/>
    <numFmt numFmtId="229" formatCode="\ #,##0\ \ \ "/>
    <numFmt numFmtId="230" formatCode="\ \ \ \ \ \ \ \ \ \-\ \ \ \ "/>
    <numFmt numFmtId="231" formatCode="\ \ \ \ \ \ \ \-"/>
    <numFmt numFmtId="232" formatCode="\ \ \ \ \ \ \ \ \ \-"/>
    <numFmt numFmtId="233" formatCode="\ \ \ \ \ \ \ \-\ \ "/>
    <numFmt numFmtId="234" formatCode="\ \ \ \ \ \-"/>
    <numFmt numFmtId="235" formatCode="\ #,##0\ \ "/>
    <numFmt numFmtId="236" formatCode="\ #,##0\ "/>
    <numFmt numFmtId="237" formatCode="\ #,##0"/>
    <numFmt numFmtId="238" formatCode="\ \ \ \ \ \ \ \ \-\ \ \ \ "/>
    <numFmt numFmtId="239" formatCode="\ \ \ \ \ \ \ \ \-\ \ "/>
    <numFmt numFmtId="240" formatCode="\ \ \ \-\ \ \ \ "/>
    <numFmt numFmtId="241" formatCode="\ \ \ \ \ \-\ \ \ \ "/>
    <numFmt numFmtId="242" formatCode="\ \ \ \ \ \-\ "/>
    <numFmt numFmtId="243" formatCode="\ \ \ \ \ \-\ \ \ "/>
    <numFmt numFmtId="244" formatCode="\ \ \ \ \ \ \ \ \ \ \-\ \ \ \ "/>
    <numFmt numFmtId="245" formatCode="\ \ \ \ \ \ \-\ \ \ \ \ \ \ \ \ \ \ "/>
    <numFmt numFmtId="246" formatCode="\ \ \ \ \ \ \-\ \ "/>
    <numFmt numFmtId="247" formatCode="\ \ \ \ \ \-\ \ "/>
    <numFmt numFmtId="248" formatCode="\ \ \-\ \ \ \ "/>
    <numFmt numFmtId="249" formatCode="\ \ \-\ \ \ \ \ "/>
    <numFmt numFmtId="250" formatCode="\ \ \ \ \ \ \ \ \ \ \ \-\ \ \ \ "/>
    <numFmt numFmtId="251" formatCode="\ \ \ \ \ \ \ \ \ \ \ \ \ \ \ \-\ \ \ \ "/>
    <numFmt numFmtId="252" formatCode="\ \ \ \ \ \ \-\ \ \ \ "/>
    <numFmt numFmtId="253" formatCode="\ \ \ \ \ \ \ \ \ \-\ "/>
    <numFmt numFmtId="254" formatCode="\ \ \ \ \ \ \ \ \ \-\ \ "/>
    <numFmt numFmtId="255" formatCode="\ \ \ \ \ \ \ \ \ \-\ \ \ \ \ \ \ \ \ \ \ "/>
    <numFmt numFmtId="256" formatCode="\ \ \ \ \ \ \ \ \-\ \ \ \ \ \ \ \ \ \ \ "/>
    <numFmt numFmtId="257" formatCode="#,##0\ \ \ \ \ \ \ "/>
    <numFmt numFmtId="258" formatCode="#,##0.\ \ \ \ "/>
    <numFmt numFmtId="259" formatCode="##,#00"/>
    <numFmt numFmtId="260" formatCode="\ \ \ \ \ \-\ \ \ \ \ \ \ "/>
    <numFmt numFmtId="261" formatCode="\ \ \ \ \ \-\ \ \ \ \ "/>
    <numFmt numFmtId="262" formatCode="\ \ \ \ \ \ \ \-\ \ \ \ \ \ "/>
    <numFmt numFmtId="263" formatCode="\ \ \ \ \ \ \ \-\ \ \ \ \ \ \ "/>
    <numFmt numFmtId="264" formatCode="#,##0\ \ \ \ \ \ \ \ "/>
  </numFmts>
  <fonts count="5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sz val="10"/>
      <name val="MS Sans Serif"/>
      <family val="0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u val="single"/>
      <sz val="10"/>
      <name val="CG Times (W1)"/>
      <family val="0"/>
    </font>
    <font>
      <b/>
      <i/>
      <sz val="10"/>
      <name val="CG Times (W1)"/>
      <family val="0"/>
    </font>
    <font>
      <i/>
      <sz val="10"/>
      <name val="CG Times"/>
      <family val="1"/>
    </font>
    <font>
      <b/>
      <sz val="9"/>
      <name val="CG Times (W1)"/>
      <family val="0"/>
    </font>
    <font>
      <sz val="9"/>
      <name val="CG Times"/>
      <family val="1"/>
    </font>
    <font>
      <sz val="10"/>
      <name val="CG Times "/>
      <family val="0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s (WN)"/>
      <family val="0"/>
    </font>
    <font>
      <vertAlign val="superscript"/>
      <sz val="10"/>
      <name val="CG Times"/>
      <family val="1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b/>
      <sz val="9.5"/>
      <name val="CG Times"/>
      <family val="1"/>
    </font>
    <font>
      <sz val="9.5"/>
      <name val="CG Times"/>
      <family val="1"/>
    </font>
    <font>
      <sz val="9.5"/>
      <name val="Helv"/>
      <family val="0"/>
    </font>
    <font>
      <vertAlign val="superscript"/>
      <sz val="10"/>
      <name val="CG Times "/>
      <family val="0"/>
    </font>
    <font>
      <b/>
      <i/>
      <sz val="10"/>
      <name val="CG Times"/>
      <family val="1"/>
    </font>
    <font>
      <b/>
      <u val="single"/>
      <sz val="10"/>
      <name val="CG Times"/>
      <family val="1"/>
    </font>
    <font>
      <b/>
      <vertAlign val="superscript"/>
      <sz val="10"/>
      <name val="CG Times"/>
      <family val="1"/>
    </font>
    <font>
      <b/>
      <vertAlign val="superscript"/>
      <sz val="9"/>
      <name val="CG Times (W1)"/>
      <family val="0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4"/>
      <name val="CG Times"/>
      <family val="1"/>
    </font>
    <font>
      <sz val="10"/>
      <color indexed="8"/>
      <name val="CG Times (W1)"/>
      <family val="0"/>
    </font>
    <font>
      <i/>
      <sz val="9"/>
      <name val="CG Times"/>
      <family val="1"/>
    </font>
    <font>
      <b/>
      <i/>
      <sz val="9"/>
      <name val="CG Times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184" fontId="7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185" fontId="7" fillId="0" borderId="8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7" fillId="0" borderId="8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11" fillId="0" borderId="8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/>
    </xf>
    <xf numFmtId="185" fontId="11" fillId="0" borderId="9" xfId="0" applyNumberFormat="1" applyFont="1" applyBorder="1" applyAlignment="1">
      <alignment/>
    </xf>
    <xf numFmtId="0" fontId="5" fillId="0" borderId="8" xfId="0" applyFont="1" applyBorder="1" applyAlignment="1">
      <alignment vertical="center"/>
    </xf>
    <xf numFmtId="0" fontId="14" fillId="0" borderId="3" xfId="0" applyFont="1" applyBorder="1" applyAlignment="1">
      <alignment/>
    </xf>
    <xf numFmtId="0" fontId="14" fillId="0" borderId="5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 quotePrefix="1">
      <alignment horizontal="left"/>
    </xf>
    <xf numFmtId="0" fontId="19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84" fontId="11" fillId="0" borderId="8" xfId="0" applyNumberFormat="1" applyFont="1" applyBorder="1" applyAlignment="1">
      <alignment/>
    </xf>
    <xf numFmtId="0" fontId="5" fillId="0" borderId="1" xfId="0" applyFont="1" applyBorder="1" applyAlignment="1" quotePrefix="1">
      <alignment/>
    </xf>
    <xf numFmtId="0" fontId="5" fillId="0" borderId="1" xfId="0" applyFont="1" applyBorder="1" applyAlignment="1" quotePrefix="1">
      <alignment/>
    </xf>
    <xf numFmtId="0" fontId="7" fillId="0" borderId="11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184" fontId="15" fillId="0" borderId="8" xfId="0" applyNumberFormat="1" applyFont="1" applyBorder="1" applyAlignment="1">
      <alignment/>
    </xf>
    <xf numFmtId="201" fontId="5" fillId="0" borderId="1" xfId="0" applyNumberFormat="1" applyFont="1" applyBorder="1" applyAlignment="1" quotePrefix="1">
      <alignment/>
    </xf>
    <xf numFmtId="2" fontId="5" fillId="0" borderId="1" xfId="0" applyNumberFormat="1" applyFont="1" applyBorder="1" applyAlignment="1">
      <alignment/>
    </xf>
    <xf numFmtId="185" fontId="11" fillId="0" borderId="2" xfId="0" applyNumberFormat="1" applyFont="1" applyBorder="1" applyAlignment="1">
      <alignment/>
    </xf>
    <xf numFmtId="201" fontId="5" fillId="0" borderId="1" xfId="0" applyNumberFormat="1" applyFont="1" applyBorder="1" applyAlignment="1">
      <alignment/>
    </xf>
    <xf numFmtId="199" fontId="5" fillId="0" borderId="2" xfId="0" applyNumberFormat="1" applyFont="1" applyBorder="1" applyAlignment="1">
      <alignment/>
    </xf>
    <xf numFmtId="185" fontId="5" fillId="0" borderId="5" xfId="0" applyNumberFormat="1" applyFont="1" applyBorder="1" applyAlignment="1">
      <alignment/>
    </xf>
    <xf numFmtId="185" fontId="16" fillId="0" borderId="8" xfId="0" applyNumberFormat="1" applyFont="1" applyBorder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6" xfId="0" applyBorder="1" applyAlignment="1">
      <alignment/>
    </xf>
    <xf numFmtId="0" fontId="5" fillId="0" borderId="0" xfId="0" applyFont="1" applyAlignment="1">
      <alignment horizontal="right"/>
    </xf>
    <xf numFmtId="184" fontId="7" fillId="0" borderId="8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2" xfId="0" applyFont="1" applyBorder="1" applyAlignment="1">
      <alignment/>
    </xf>
    <xf numFmtId="0" fontId="2" fillId="0" borderId="0" xfId="0" applyFont="1" applyAlignment="1">
      <alignment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/>
    </xf>
    <xf numFmtId="0" fontId="26" fillId="0" borderId="0" xfId="0" applyFont="1" applyAlignment="1">
      <alignment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184" fontId="7" fillId="0" borderId="8" xfId="0" applyNumberFormat="1" applyFont="1" applyBorder="1" applyAlignment="1" quotePrefix="1">
      <alignment vertical="center"/>
    </xf>
    <xf numFmtId="185" fontId="11" fillId="0" borderId="8" xfId="0" applyNumberFormat="1" applyFont="1" applyBorder="1" applyAlignment="1">
      <alignment vertical="center"/>
    </xf>
    <xf numFmtId="185" fontId="7" fillId="0" borderId="2" xfId="0" applyNumberFormat="1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185" fontId="11" fillId="0" borderId="2" xfId="0" applyNumberFormat="1" applyFont="1" applyBorder="1" applyAlignment="1">
      <alignment vertical="center"/>
    </xf>
    <xf numFmtId="185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6" fillId="0" borderId="2" xfId="0" applyNumberFormat="1" applyFont="1" applyBorder="1" applyAlignment="1" quotePrefix="1">
      <alignment/>
    </xf>
    <xf numFmtId="3" fontId="13" fillId="0" borderId="0" xfId="0" applyNumberFormat="1" applyFont="1" applyAlignment="1">
      <alignment/>
    </xf>
    <xf numFmtId="3" fontId="13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8" fillId="0" borderId="13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left"/>
    </xf>
    <xf numFmtId="0" fontId="0" fillId="0" borderId="0" xfId="0" applyAlignment="1">
      <alignment horizontal="center" vertical="center" textRotation="180"/>
    </xf>
    <xf numFmtId="3" fontId="16" fillId="0" borderId="4" xfId="0" applyNumberFormat="1" applyFont="1" applyBorder="1" applyAlignment="1" quotePrefix="1">
      <alignment/>
    </xf>
    <xf numFmtId="3" fontId="22" fillId="0" borderId="2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33" fontId="16" fillId="0" borderId="2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185" fontId="16" fillId="0" borderId="2" xfId="0" applyNumberFormat="1" applyFont="1" applyBorder="1" applyAlignment="1">
      <alignment/>
    </xf>
    <xf numFmtId="3" fontId="30" fillId="0" borderId="2" xfId="0" applyNumberFormat="1" applyFont="1" applyBorder="1" applyAlignment="1">
      <alignment/>
    </xf>
    <xf numFmtId="3" fontId="30" fillId="0" borderId="4" xfId="0" applyNumberFormat="1" applyFont="1" applyBorder="1" applyAlignment="1">
      <alignment/>
    </xf>
    <xf numFmtId="184" fontId="7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84" fontId="7" fillId="0" borderId="12" xfId="0" applyNumberFormat="1" applyFont="1" applyBorder="1" applyAlignment="1">
      <alignment vertical="center"/>
    </xf>
    <xf numFmtId="0" fontId="31" fillId="0" borderId="0" xfId="0" applyFont="1" applyAlignment="1">
      <alignment/>
    </xf>
    <xf numFmtId="184" fontId="0" fillId="0" borderId="0" xfId="0" applyNumberFormat="1" applyFont="1" applyAlignment="1">
      <alignment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85" fontId="8" fillId="0" borderId="2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/>
    </xf>
    <xf numFmtId="3" fontId="16" fillId="0" borderId="0" xfId="0" applyNumberFormat="1" applyFont="1" applyBorder="1" applyAlignment="1" quotePrefix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 quotePrefix="1">
      <alignment horizontal="left"/>
    </xf>
    <xf numFmtId="184" fontId="5" fillId="0" borderId="2" xfId="0" applyNumberFormat="1" applyFont="1" applyBorder="1" applyAlignment="1">
      <alignment vertical="center"/>
    </xf>
    <xf numFmtId="184" fontId="11" fillId="0" borderId="2" xfId="0" applyNumberFormat="1" applyFont="1" applyBorder="1" applyAlignment="1">
      <alignment/>
    </xf>
    <xf numFmtId="184" fontId="30" fillId="0" borderId="2" xfId="0" applyNumberFormat="1" applyFont="1" applyBorder="1" applyAlignment="1" quotePrefix="1">
      <alignment/>
    </xf>
    <xf numFmtId="0" fontId="15" fillId="0" borderId="4" xfId="0" applyFont="1" applyBorder="1" applyAlignment="1">
      <alignment/>
    </xf>
    <xf numFmtId="0" fontId="5" fillId="0" borderId="12" xfId="0" applyFont="1" applyBorder="1" applyAlignment="1">
      <alignment horizontal="center"/>
    </xf>
    <xf numFmtId="184" fontId="16" fillId="0" borderId="8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85" fontId="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/>
    </xf>
    <xf numFmtId="184" fontId="15" fillId="0" borderId="2" xfId="0" applyNumberFormat="1" applyFont="1" applyBorder="1" applyAlignment="1">
      <alignment/>
    </xf>
    <xf numFmtId="184" fontId="7" fillId="0" borderId="2" xfId="0" applyNumberFormat="1" applyFont="1" applyBorder="1" applyAlignment="1" quotePrefix="1">
      <alignment vertical="center"/>
    </xf>
    <xf numFmtId="184" fontId="15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185" fontId="7" fillId="0" borderId="4" xfId="0" applyNumberFormat="1" applyFont="1" applyBorder="1" applyAlignment="1">
      <alignment vertical="center"/>
    </xf>
    <xf numFmtId="0" fontId="15" fillId="0" borderId="12" xfId="0" applyFont="1" applyBorder="1" applyAlignment="1">
      <alignment/>
    </xf>
    <xf numFmtId="3" fontId="13" fillId="0" borderId="13" xfId="0" applyNumberFormat="1" applyFont="1" applyBorder="1" applyAlignment="1">
      <alignment horizontal="center" vertical="center" wrapText="1"/>
    </xf>
    <xf numFmtId="185" fontId="16" fillId="0" borderId="2" xfId="0" applyNumberFormat="1" applyFont="1" applyBorder="1" applyAlignment="1">
      <alignment/>
    </xf>
    <xf numFmtId="0" fontId="11" fillId="0" borderId="4" xfId="0" applyFont="1" applyBorder="1" applyAlignment="1">
      <alignment/>
    </xf>
    <xf numFmtId="198" fontId="22" fillId="0" borderId="2" xfId="0" applyNumberFormat="1" applyFont="1" applyBorder="1" applyAlignment="1" quotePrefix="1">
      <alignment/>
    </xf>
    <xf numFmtId="185" fontId="11" fillId="0" borderId="8" xfId="0" applyNumberFormat="1" applyFont="1" applyBorder="1" applyAlignment="1">
      <alignment vertical="top"/>
    </xf>
    <xf numFmtId="185" fontId="11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186" fontId="13" fillId="0" borderId="8" xfId="0" applyNumberFormat="1" applyFont="1" applyBorder="1" applyAlignment="1">
      <alignment/>
    </xf>
    <xf numFmtId="198" fontId="13" fillId="0" borderId="8" xfId="0" applyNumberFormat="1" applyFont="1" applyBorder="1" applyAlignment="1">
      <alignment/>
    </xf>
    <xf numFmtId="198" fontId="13" fillId="0" borderId="2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 horizontal="left"/>
    </xf>
    <xf numFmtId="185" fontId="17" fillId="0" borderId="0" xfId="0" applyNumberFormat="1" applyFont="1" applyBorder="1" applyAlignment="1">
      <alignment/>
    </xf>
    <xf numFmtId="185" fontId="35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13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85" fontId="7" fillId="0" borderId="5" xfId="0" applyNumberFormat="1" applyFont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3" fillId="0" borderId="6" xfId="0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184" fontId="8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6" fillId="0" borderId="2" xfId="0" applyFont="1" applyBorder="1" applyAlignment="1">
      <alignment/>
    </xf>
    <xf numFmtId="0" fontId="16" fillId="0" borderId="0" xfId="0" applyFont="1" applyAlignment="1">
      <alignment/>
    </xf>
    <xf numFmtId="203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/>
    </xf>
    <xf numFmtId="203" fontId="13" fillId="0" borderId="8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185" fontId="13" fillId="0" borderId="5" xfId="0" applyNumberFormat="1" applyFont="1" applyBorder="1" applyAlignment="1">
      <alignment/>
    </xf>
    <xf numFmtId="184" fontId="8" fillId="0" borderId="4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3" fillId="0" borderId="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85" fontId="41" fillId="0" borderId="0" xfId="0" applyNumberFormat="1" applyFont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185" fontId="16" fillId="0" borderId="4" xfId="0" applyNumberFormat="1" applyFont="1" applyBorder="1" applyAlignment="1">
      <alignment/>
    </xf>
    <xf numFmtId="198" fontId="13" fillId="0" borderId="4" xfId="0" applyNumberFormat="1" applyFont="1" applyBorder="1" applyAlignment="1">
      <alignment/>
    </xf>
    <xf numFmtId="198" fontId="13" fillId="0" borderId="12" xfId="0" applyNumberFormat="1" applyFont="1" applyBorder="1" applyAlignment="1">
      <alignment/>
    </xf>
    <xf numFmtId="185" fontId="16" fillId="0" borderId="8" xfId="0" applyNumberFormat="1" applyFont="1" applyBorder="1" applyAlignment="1">
      <alignment/>
    </xf>
    <xf numFmtId="205" fontId="16" fillId="0" borderId="8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" xfId="0" applyFont="1" applyBorder="1" applyAlignment="1">
      <alignment/>
    </xf>
    <xf numFmtId="0" fontId="22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14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47" fillId="0" borderId="0" xfId="0" applyFont="1" applyAlignment="1">
      <alignment/>
    </xf>
    <xf numFmtId="0" fontId="12" fillId="0" borderId="0" xfId="0" applyFont="1" applyAlignment="1">
      <alignment horizontal="left"/>
    </xf>
    <xf numFmtId="0" fontId="2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8" xfId="0" applyFont="1" applyBorder="1" applyAlignment="1">
      <alignment/>
    </xf>
    <xf numFmtId="198" fontId="8" fillId="0" borderId="5" xfId="0" applyNumberFormat="1" applyFont="1" applyBorder="1" applyAlignment="1">
      <alignment/>
    </xf>
    <xf numFmtId="184" fontId="7" fillId="0" borderId="5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98" fontId="22" fillId="0" borderId="8" xfId="0" applyNumberFormat="1" applyFont="1" applyBorder="1" applyAlignment="1" quotePrefix="1">
      <alignment/>
    </xf>
    <xf numFmtId="184" fontId="8" fillId="0" borderId="8" xfId="0" applyNumberFormat="1" applyFont="1" applyBorder="1" applyAlignment="1">
      <alignment vertical="center"/>
    </xf>
    <xf numFmtId="184" fontId="8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/>
    </xf>
    <xf numFmtId="184" fontId="15" fillId="0" borderId="5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5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05" fontId="16" fillId="0" borderId="2" xfId="0" applyNumberFormat="1" applyFont="1" applyBorder="1" applyAlignment="1">
      <alignment/>
    </xf>
    <xf numFmtId="3" fontId="13" fillId="0" borderId="0" xfId="0" applyNumberFormat="1" applyFont="1" applyAlignment="1">
      <alignment horizontal="right"/>
    </xf>
    <xf numFmtId="198" fontId="13" fillId="0" borderId="5" xfId="0" applyNumberFormat="1" applyFont="1" applyBorder="1" applyAlignment="1">
      <alignment/>
    </xf>
    <xf numFmtId="184" fontId="30" fillId="0" borderId="8" xfId="0" applyNumberFormat="1" applyFont="1" applyBorder="1" applyAlignment="1" quotePrefix="1">
      <alignment/>
    </xf>
    <xf numFmtId="0" fontId="5" fillId="0" borderId="10" xfId="0" applyFont="1" applyBorder="1" applyAlignment="1">
      <alignment horizontal="center"/>
    </xf>
    <xf numFmtId="0" fontId="48" fillId="0" borderId="8" xfId="0" applyFont="1" applyBorder="1" applyAlignment="1">
      <alignment/>
    </xf>
    <xf numFmtId="185" fontId="22" fillId="0" borderId="12" xfId="0" applyNumberFormat="1" applyFont="1" applyBorder="1" applyAlignment="1">
      <alignment/>
    </xf>
    <xf numFmtId="198" fontId="13" fillId="0" borderId="0" xfId="0" applyNumberFormat="1" applyFont="1" applyBorder="1" applyAlignment="1">
      <alignment/>
    </xf>
    <xf numFmtId="0" fontId="18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85" fontId="13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5" xfId="0" applyFont="1" applyBorder="1" applyAlignment="1">
      <alignment/>
    </xf>
    <xf numFmtId="184" fontId="5" fillId="0" borderId="8" xfId="0" applyNumberFormat="1" applyFont="1" applyBorder="1" applyAlignment="1">
      <alignment vertical="center"/>
    </xf>
    <xf numFmtId="184" fontId="13" fillId="0" borderId="8" xfId="0" applyNumberFormat="1" applyFont="1" applyBorder="1" applyAlignment="1">
      <alignment vertical="center"/>
    </xf>
    <xf numFmtId="0" fontId="11" fillId="0" borderId="12" xfId="0" applyFont="1" applyBorder="1" applyAlignment="1">
      <alignment/>
    </xf>
    <xf numFmtId="203" fontId="8" fillId="0" borderId="8" xfId="0" applyNumberFormat="1" applyFont="1" applyBorder="1" applyAlignment="1">
      <alignment/>
    </xf>
    <xf numFmtId="184" fontId="16" fillId="0" borderId="8" xfId="0" applyNumberFormat="1" applyFont="1" applyBorder="1" applyAlignment="1">
      <alignment/>
    </xf>
    <xf numFmtId="205" fontId="16" fillId="0" borderId="8" xfId="0" applyNumberFormat="1" applyFont="1" applyBorder="1" applyAlignment="1">
      <alignment/>
    </xf>
    <xf numFmtId="0" fontId="5" fillId="0" borderId="8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198" fontId="8" fillId="0" borderId="4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186" fontId="7" fillId="0" borderId="8" xfId="0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11" fillId="0" borderId="8" xfId="0" applyNumberFormat="1" applyFont="1" applyBorder="1" applyAlignment="1">
      <alignment/>
    </xf>
    <xf numFmtId="186" fontId="11" fillId="0" borderId="8" xfId="0" applyNumberFormat="1" applyFont="1" applyBorder="1" applyAlignment="1">
      <alignment/>
    </xf>
    <xf numFmtId="186" fontId="11" fillId="0" borderId="2" xfId="0" applyNumberFormat="1" applyFont="1" applyBorder="1" applyAlignment="1">
      <alignment vertical="center"/>
    </xf>
    <xf numFmtId="186" fontId="11" fillId="0" borderId="8" xfId="0" applyNumberFormat="1" applyFont="1" applyBorder="1" applyAlignment="1">
      <alignment vertical="center"/>
    </xf>
    <xf numFmtId="186" fontId="5" fillId="0" borderId="8" xfId="0" applyNumberFormat="1" applyFont="1" applyBorder="1" applyAlignment="1">
      <alignment vertical="center"/>
    </xf>
    <xf numFmtId="186" fontId="5" fillId="0" borderId="2" xfId="0" applyNumberFormat="1" applyFont="1" applyBorder="1" applyAlignment="1">
      <alignment vertical="center"/>
    </xf>
    <xf numFmtId="186" fontId="11" fillId="0" borderId="2" xfId="0" applyNumberFormat="1" applyFont="1" applyBorder="1" applyAlignment="1" quotePrefix="1">
      <alignment vertical="center"/>
    </xf>
    <xf numFmtId="186" fontId="7" fillId="0" borderId="8" xfId="0" applyNumberFormat="1" applyFont="1" applyBorder="1" applyAlignment="1">
      <alignment/>
    </xf>
    <xf numFmtId="186" fontId="7" fillId="0" borderId="2" xfId="0" applyNumberFormat="1" applyFont="1" applyBorder="1" applyAlignment="1">
      <alignment/>
    </xf>
    <xf numFmtId="186" fontId="5" fillId="0" borderId="5" xfId="0" applyNumberFormat="1" applyFont="1" applyBorder="1" applyAlignment="1">
      <alignment/>
    </xf>
    <xf numFmtId="186" fontId="7" fillId="0" borderId="4" xfId="0" applyNumberFormat="1" applyFont="1" applyBorder="1" applyAlignment="1">
      <alignment vertical="center"/>
    </xf>
    <xf numFmtId="186" fontId="7" fillId="0" borderId="5" xfId="0" applyNumberFormat="1" applyFont="1" applyBorder="1" applyAlignment="1">
      <alignment vertical="center"/>
    </xf>
    <xf numFmtId="184" fontId="13" fillId="0" borderId="2" xfId="0" applyNumberFormat="1" applyFont="1" applyBorder="1" applyAlignment="1">
      <alignment vertical="center"/>
    </xf>
    <xf numFmtId="186" fontId="8" fillId="0" borderId="8" xfId="0" applyNumberFormat="1" applyFont="1" applyBorder="1" applyAlignment="1">
      <alignment vertical="center"/>
    </xf>
    <xf numFmtId="186" fontId="8" fillId="0" borderId="2" xfId="0" applyNumberFormat="1" applyFont="1" applyBorder="1" applyAlignment="1">
      <alignment vertical="center"/>
    </xf>
    <xf numFmtId="186" fontId="16" fillId="0" borderId="8" xfId="0" applyNumberFormat="1" applyFont="1" applyBorder="1" applyAlignment="1">
      <alignment/>
    </xf>
    <xf numFmtId="186" fontId="16" fillId="0" borderId="8" xfId="0" applyNumberFormat="1" applyFont="1" applyBorder="1" applyAlignment="1">
      <alignment/>
    </xf>
    <xf numFmtId="186" fontId="16" fillId="0" borderId="2" xfId="0" applyNumberFormat="1" applyFont="1" applyBorder="1" applyAlignment="1">
      <alignment vertical="center"/>
    </xf>
    <xf numFmtId="186" fontId="16" fillId="0" borderId="8" xfId="0" applyNumberFormat="1" applyFont="1" applyBorder="1" applyAlignment="1">
      <alignment vertical="center"/>
    </xf>
    <xf numFmtId="186" fontId="16" fillId="0" borderId="8" xfId="0" applyNumberFormat="1" applyFont="1" applyBorder="1" applyAlignment="1" quotePrefix="1">
      <alignment vertical="center"/>
    </xf>
    <xf numFmtId="186" fontId="8" fillId="0" borderId="8" xfId="0" applyNumberFormat="1" applyFont="1" applyBorder="1" applyAlignment="1">
      <alignment/>
    </xf>
    <xf numFmtId="186" fontId="8" fillId="0" borderId="2" xfId="0" applyNumberFormat="1" applyFont="1" applyBorder="1" applyAlignment="1">
      <alignment/>
    </xf>
    <xf numFmtId="223" fontId="7" fillId="0" borderId="8" xfId="0" applyNumberFormat="1" applyFont="1" applyBorder="1" applyAlignment="1">
      <alignment vertical="center"/>
    </xf>
    <xf numFmtId="223" fontId="7" fillId="0" borderId="12" xfId="0" applyNumberFormat="1" applyFont="1" applyBorder="1" applyAlignment="1">
      <alignment vertical="center"/>
    </xf>
    <xf numFmtId="223" fontId="7" fillId="0" borderId="10" xfId="0" applyNumberFormat="1" applyFont="1" applyBorder="1" applyAlignment="1">
      <alignment vertical="center"/>
    </xf>
    <xf numFmtId="223" fontId="7" fillId="0" borderId="2" xfId="0" applyNumberFormat="1" applyFont="1" applyBorder="1" applyAlignment="1">
      <alignment vertical="center"/>
    </xf>
    <xf numFmtId="223" fontId="11" fillId="0" borderId="8" xfId="0" applyNumberFormat="1" applyFont="1" applyBorder="1" applyAlignment="1">
      <alignment/>
    </xf>
    <xf numFmtId="223" fontId="11" fillId="0" borderId="2" xfId="0" applyNumberFormat="1" applyFont="1" applyBorder="1" applyAlignment="1">
      <alignment/>
    </xf>
    <xf numFmtId="223" fontId="30" fillId="0" borderId="2" xfId="0" applyNumberFormat="1" applyFont="1" applyBorder="1" applyAlignment="1" quotePrefix="1">
      <alignment/>
    </xf>
    <xf numFmtId="223" fontId="30" fillId="0" borderId="8" xfId="0" applyNumberFormat="1" applyFont="1" applyBorder="1" applyAlignment="1" quotePrefix="1">
      <alignment/>
    </xf>
    <xf numFmtId="223" fontId="15" fillId="0" borderId="8" xfId="0" applyNumberFormat="1" applyFont="1" applyBorder="1" applyAlignment="1">
      <alignment/>
    </xf>
    <xf numFmtId="223" fontId="7" fillId="0" borderId="8" xfId="0" applyNumberFormat="1" applyFont="1" applyBorder="1" applyAlignment="1" quotePrefix="1">
      <alignment vertical="center"/>
    </xf>
    <xf numFmtId="223" fontId="22" fillId="0" borderId="2" xfId="0" applyNumberFormat="1" applyFont="1" applyBorder="1" applyAlignment="1" quotePrefix="1">
      <alignment/>
    </xf>
    <xf numFmtId="223" fontId="22" fillId="0" borderId="8" xfId="0" applyNumberFormat="1" applyFont="1" applyBorder="1" applyAlignment="1" quotePrefix="1">
      <alignment/>
    </xf>
    <xf numFmtId="186" fontId="7" fillId="0" borderId="2" xfId="0" applyNumberFormat="1" applyFont="1" applyBorder="1" applyAlignment="1">
      <alignment/>
    </xf>
    <xf numFmtId="186" fontId="11" fillId="0" borderId="2" xfId="0" applyNumberFormat="1" applyFont="1" applyBorder="1" applyAlignment="1">
      <alignment/>
    </xf>
    <xf numFmtId="186" fontId="11" fillId="0" borderId="5" xfId="0" applyNumberFormat="1" applyFont="1" applyBorder="1" applyAlignment="1">
      <alignment/>
    </xf>
    <xf numFmtId="186" fontId="16" fillId="0" borderId="2" xfId="0" applyNumberFormat="1" applyFont="1" applyBorder="1" applyAlignment="1">
      <alignment/>
    </xf>
    <xf numFmtId="186" fontId="16" fillId="0" borderId="2" xfId="0" applyNumberFormat="1" applyFont="1" applyBorder="1" applyAlignment="1" quotePrefix="1">
      <alignment/>
    </xf>
    <xf numFmtId="186" fontId="5" fillId="0" borderId="2" xfId="0" applyNumberFormat="1" applyFont="1" applyBorder="1" applyAlignment="1">
      <alignment/>
    </xf>
    <xf numFmtId="186" fontId="5" fillId="0" borderId="8" xfId="0" applyNumberFormat="1" applyFont="1" applyBorder="1" applyAlignment="1">
      <alignment/>
    </xf>
    <xf numFmtId="186" fontId="5" fillId="0" borderId="2" xfId="0" applyNumberFormat="1" applyFont="1" applyBorder="1" applyAlignment="1" quotePrefix="1">
      <alignment/>
    </xf>
    <xf numFmtId="186" fontId="5" fillId="0" borderId="8" xfId="0" applyNumberFormat="1" applyFont="1" applyBorder="1" applyAlignment="1" quotePrefix="1">
      <alignment/>
    </xf>
    <xf numFmtId="186" fontId="5" fillId="0" borderId="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86" fontId="5" fillId="0" borderId="8" xfId="0" applyNumberFormat="1" applyFont="1" applyBorder="1" applyAlignment="1">
      <alignment horizontal="right"/>
    </xf>
    <xf numFmtId="185" fontId="8" fillId="0" borderId="10" xfId="0" applyNumberFormat="1" applyFont="1" applyBorder="1" applyAlignment="1">
      <alignment/>
    </xf>
    <xf numFmtId="185" fontId="8" fillId="0" borderId="12" xfId="0" applyNumberFormat="1" applyFont="1" applyBorder="1" applyAlignment="1">
      <alignment/>
    </xf>
    <xf numFmtId="185" fontId="16" fillId="0" borderId="2" xfId="0" applyNumberFormat="1" applyFont="1" applyBorder="1" applyAlignment="1" quotePrefix="1">
      <alignment/>
    </xf>
    <xf numFmtId="185" fontId="16" fillId="0" borderId="4" xfId="0" applyNumberFormat="1" applyFont="1" applyBorder="1" applyAlignment="1">
      <alignment/>
    </xf>
    <xf numFmtId="254" fontId="16" fillId="0" borderId="2" xfId="0" applyNumberFormat="1" applyFont="1" applyBorder="1" applyAlignment="1">
      <alignment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186" fontId="13" fillId="0" borderId="2" xfId="0" applyNumberFormat="1" applyFont="1" applyBorder="1" applyAlignment="1">
      <alignment/>
    </xf>
    <xf numFmtId="186" fontId="5" fillId="0" borderId="4" xfId="0" applyNumberFormat="1" applyFont="1" applyBorder="1" applyAlignment="1" quotePrefix="1">
      <alignment/>
    </xf>
    <xf numFmtId="186" fontId="11" fillId="0" borderId="8" xfId="0" applyNumberFormat="1" applyFont="1" applyBorder="1" applyAlignment="1" quotePrefix="1">
      <alignment/>
    </xf>
    <xf numFmtId="262" fontId="11" fillId="0" borderId="8" xfId="0" applyNumberFormat="1" applyFont="1" applyBorder="1" applyAlignment="1" quotePrefix="1">
      <alignment/>
    </xf>
    <xf numFmtId="0" fontId="13" fillId="0" borderId="0" xfId="0" applyFont="1" applyAlignment="1" quotePrefix="1">
      <alignment/>
    </xf>
    <xf numFmtId="3" fontId="10" fillId="0" borderId="8" xfId="0" applyNumberFormat="1" applyFont="1" applyBorder="1" applyAlignment="1">
      <alignment horizontal="center" vertical="center"/>
    </xf>
    <xf numFmtId="3" fontId="42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223" fontId="7" fillId="0" borderId="2" xfId="0" applyNumberFormat="1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98" fontId="22" fillId="0" borderId="12" xfId="0" applyNumberFormat="1" applyFont="1" applyBorder="1" applyAlignment="1">
      <alignment vertical="center"/>
    </xf>
    <xf numFmtId="198" fontId="22" fillId="0" borderId="10" xfId="0" applyNumberFormat="1" applyFont="1" applyBorder="1" applyAlignment="1">
      <alignment vertical="center"/>
    </xf>
    <xf numFmtId="198" fontId="22" fillId="0" borderId="9" xfId="0" applyNumberFormat="1" applyFont="1" applyBorder="1" applyAlignment="1">
      <alignment vertical="center"/>
    </xf>
    <xf numFmtId="198" fontId="30" fillId="0" borderId="2" xfId="0" applyNumberFormat="1" applyFont="1" applyBorder="1" applyAlignment="1">
      <alignment vertical="center"/>
    </xf>
    <xf numFmtId="198" fontId="46" fillId="0" borderId="8" xfId="0" applyNumberFormat="1" applyFont="1" applyBorder="1" applyAlignment="1">
      <alignment vertical="center"/>
    </xf>
    <xf numFmtId="198" fontId="30" fillId="0" borderId="8" xfId="0" applyNumberFormat="1" applyFont="1" applyBorder="1" applyAlignment="1">
      <alignment vertical="center"/>
    </xf>
    <xf numFmtId="198" fontId="30" fillId="0" borderId="0" xfId="0" applyNumberFormat="1" applyFont="1" applyBorder="1" applyAlignment="1">
      <alignment vertical="center"/>
    </xf>
    <xf numFmtId="198" fontId="22" fillId="0" borderId="4" xfId="0" applyNumberFormat="1" applyFont="1" applyBorder="1" applyAlignment="1">
      <alignment vertical="center"/>
    </xf>
    <xf numFmtId="198" fontId="22" fillId="0" borderId="5" xfId="0" applyNumberFormat="1" applyFont="1" applyBorder="1" applyAlignment="1">
      <alignment vertical="center"/>
    </xf>
    <xf numFmtId="198" fontId="22" fillId="0" borderId="2" xfId="0" applyNumberFormat="1" applyFont="1" applyBorder="1" applyAlignment="1">
      <alignment vertical="center"/>
    </xf>
    <xf numFmtId="198" fontId="22" fillId="0" borderId="8" xfId="0" applyNumberFormat="1" applyFont="1" applyBorder="1" applyAlignment="1">
      <alignment vertical="center"/>
    </xf>
    <xf numFmtId="198" fontId="22" fillId="0" borderId="0" xfId="0" applyNumberFormat="1" applyFont="1" applyBorder="1" applyAlignment="1">
      <alignment vertical="center"/>
    </xf>
    <xf numFmtId="198" fontId="46" fillId="0" borderId="2" xfId="0" applyNumberFormat="1" applyFont="1" applyBorder="1" applyAlignment="1">
      <alignment vertical="center"/>
    </xf>
    <xf numFmtId="198" fontId="21" fillId="0" borderId="8" xfId="0" applyNumberFormat="1" applyFont="1" applyBorder="1" applyAlignment="1">
      <alignment vertical="center"/>
    </xf>
    <xf numFmtId="198" fontId="21" fillId="0" borderId="2" xfId="0" applyNumberFormat="1" applyFont="1" applyBorder="1" applyAlignment="1">
      <alignment vertical="center"/>
    </xf>
    <xf numFmtId="198" fontId="21" fillId="0" borderId="0" xfId="0" applyNumberFormat="1" applyFont="1" applyBorder="1" applyAlignment="1">
      <alignment vertical="center"/>
    </xf>
    <xf numFmtId="198" fontId="30" fillId="0" borderId="4" xfId="0" applyNumberFormat="1" applyFont="1" applyBorder="1" applyAlignment="1">
      <alignment vertical="center"/>
    </xf>
    <xf numFmtId="198" fontId="22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198" fontId="8" fillId="0" borderId="8" xfId="0" applyNumberFormat="1" applyFont="1" applyBorder="1" applyAlignment="1">
      <alignment/>
    </xf>
    <xf numFmtId="198" fontId="8" fillId="0" borderId="2" xfId="0" applyNumberFormat="1" applyFont="1" applyBorder="1" applyAlignment="1">
      <alignment/>
    </xf>
    <xf numFmtId="186" fontId="15" fillId="0" borderId="8" xfId="0" applyNumberFormat="1" applyFont="1" applyBorder="1" applyAlignment="1">
      <alignment vertical="center"/>
    </xf>
    <xf numFmtId="186" fontId="15" fillId="0" borderId="2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center" vertical="center"/>
    </xf>
    <xf numFmtId="198" fontId="46" fillId="0" borderId="4" xfId="0" applyNumberFormat="1" applyFont="1" applyBorder="1" applyAlignment="1">
      <alignment vertical="center"/>
    </xf>
    <xf numFmtId="181" fontId="7" fillId="0" borderId="8" xfId="0" applyNumberFormat="1" applyFont="1" applyBorder="1" applyAlignment="1">
      <alignment vertical="center"/>
    </xf>
    <xf numFmtId="181" fontId="7" fillId="0" borderId="2" xfId="0" applyNumberFormat="1" applyFont="1" applyBorder="1" applyAlignment="1">
      <alignment vertical="center"/>
    </xf>
    <xf numFmtId="181" fontId="11" fillId="0" borderId="8" xfId="0" applyNumberFormat="1" applyFont="1" applyBorder="1" applyAlignment="1">
      <alignment/>
    </xf>
    <xf numFmtId="181" fontId="11" fillId="0" borderId="8" xfId="0" applyNumberFormat="1" applyFont="1" applyBorder="1" applyAlignment="1">
      <alignment/>
    </xf>
    <xf numFmtId="181" fontId="11" fillId="0" borderId="2" xfId="0" applyNumberFormat="1" applyFont="1" applyBorder="1" applyAlignment="1">
      <alignment vertical="center"/>
    </xf>
    <xf numFmtId="181" fontId="15" fillId="0" borderId="8" xfId="0" applyNumberFormat="1" applyFont="1" applyBorder="1" applyAlignment="1">
      <alignment vertical="center"/>
    </xf>
    <xf numFmtId="181" fontId="11" fillId="0" borderId="8" xfId="0" applyNumberFormat="1" applyFont="1" applyBorder="1" applyAlignment="1">
      <alignment vertical="center"/>
    </xf>
    <xf numFmtId="181" fontId="15" fillId="0" borderId="2" xfId="0" applyNumberFormat="1" applyFont="1" applyBorder="1" applyAlignment="1">
      <alignment vertical="center"/>
    </xf>
    <xf numFmtId="181" fontId="5" fillId="0" borderId="8" xfId="0" applyNumberFormat="1" applyFont="1" applyBorder="1" applyAlignment="1">
      <alignment vertical="center"/>
    </xf>
    <xf numFmtId="181" fontId="5" fillId="0" borderId="2" xfId="0" applyNumberFormat="1" applyFont="1" applyBorder="1" applyAlignment="1">
      <alignment vertical="center"/>
    </xf>
    <xf numFmtId="181" fontId="11" fillId="0" borderId="2" xfId="0" applyNumberFormat="1" applyFont="1" applyBorder="1" applyAlignment="1" quotePrefix="1">
      <alignment vertical="center"/>
    </xf>
    <xf numFmtId="181" fontId="7" fillId="0" borderId="8" xfId="0" applyNumberFormat="1" applyFont="1" applyBorder="1" applyAlignment="1">
      <alignment/>
    </xf>
    <xf numFmtId="181" fontId="7" fillId="0" borderId="2" xfId="0" applyNumberFormat="1" applyFont="1" applyBorder="1" applyAlignment="1">
      <alignment/>
    </xf>
    <xf numFmtId="181" fontId="8" fillId="0" borderId="2" xfId="0" applyNumberFormat="1" applyFont="1" applyBorder="1" applyAlignment="1">
      <alignment/>
    </xf>
    <xf numFmtId="181" fontId="8" fillId="0" borderId="8" xfId="0" applyNumberFormat="1" applyFont="1" applyBorder="1" applyAlignment="1">
      <alignment/>
    </xf>
    <xf numFmtId="181" fontId="5" fillId="0" borderId="5" xfId="0" applyNumberFormat="1" applyFont="1" applyBorder="1" applyAlignment="1">
      <alignment/>
    </xf>
    <xf numFmtId="181" fontId="7" fillId="0" borderId="4" xfId="0" applyNumberFormat="1" applyFont="1" applyBorder="1" applyAlignment="1">
      <alignment vertical="center"/>
    </xf>
    <xf numFmtId="181" fontId="7" fillId="0" borderId="5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 vertical="center"/>
    </xf>
    <xf numFmtId="181" fontId="5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46" fillId="0" borderId="8" xfId="0" applyNumberFormat="1" applyFont="1" applyBorder="1" applyAlignment="1" quotePrefix="1">
      <alignment/>
    </xf>
    <xf numFmtId="184" fontId="46" fillId="0" borderId="2" xfId="0" applyNumberFormat="1" applyFont="1" applyBorder="1" applyAlignment="1" quotePrefix="1">
      <alignment/>
    </xf>
    <xf numFmtId="203" fontId="8" fillId="0" borderId="8" xfId="0" applyNumberFormat="1" applyFont="1" applyBorder="1" applyAlignment="1">
      <alignment vertical="center"/>
    </xf>
    <xf numFmtId="186" fontId="41" fillId="0" borderId="8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horizontal="center" vertical="center"/>
    </xf>
    <xf numFmtId="223" fontId="46" fillId="0" borderId="8" xfId="0" applyNumberFormat="1" applyFont="1" applyBorder="1" applyAlignment="1" quotePrefix="1">
      <alignment/>
    </xf>
    <xf numFmtId="223" fontId="15" fillId="0" borderId="2" xfId="0" applyNumberFormat="1" applyFont="1" applyBorder="1" applyAlignment="1">
      <alignment/>
    </xf>
    <xf numFmtId="223" fontId="46" fillId="0" borderId="2" xfId="0" applyNumberFormat="1" applyFont="1" applyBorder="1" applyAlignment="1" quotePrefix="1">
      <alignment/>
    </xf>
    <xf numFmtId="0" fontId="7" fillId="0" borderId="5" xfId="0" applyFont="1" applyBorder="1" applyAlignment="1">
      <alignment horizontal="center" vertical="center"/>
    </xf>
    <xf numFmtId="186" fontId="15" fillId="0" borderId="2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186" fontId="15" fillId="0" borderId="8" xfId="0" applyNumberFormat="1" applyFont="1" applyBorder="1" applyAlignment="1">
      <alignment/>
    </xf>
    <xf numFmtId="186" fontId="15" fillId="0" borderId="4" xfId="0" applyNumberFormat="1" applyFont="1" applyBorder="1" applyAlignment="1">
      <alignment/>
    </xf>
    <xf numFmtId="262" fontId="15" fillId="0" borderId="8" xfId="0" applyNumberFormat="1" applyFont="1" applyBorder="1" applyAlignment="1" quotePrefix="1">
      <alignment/>
    </xf>
    <xf numFmtId="186" fontId="15" fillId="0" borderId="5" xfId="0" applyNumberFormat="1" applyFont="1" applyBorder="1" applyAlignment="1">
      <alignment/>
    </xf>
    <xf numFmtId="0" fontId="15" fillId="0" borderId="5" xfId="0" applyFont="1" applyBorder="1" applyAlignment="1">
      <alignment/>
    </xf>
    <xf numFmtId="185" fontId="15" fillId="0" borderId="8" xfId="0" applyNumberFormat="1" applyFont="1" applyBorder="1" applyAlignment="1">
      <alignment vertical="center"/>
    </xf>
    <xf numFmtId="185" fontId="15" fillId="0" borderId="8" xfId="0" applyNumberFormat="1" applyFont="1" applyBorder="1" applyAlignment="1">
      <alignment vertical="top"/>
    </xf>
    <xf numFmtId="185" fontId="15" fillId="0" borderId="8" xfId="0" applyNumberFormat="1" applyFont="1" applyBorder="1" applyAlignment="1">
      <alignment/>
    </xf>
    <xf numFmtId="185" fontId="15" fillId="0" borderId="2" xfId="0" applyNumberFormat="1" applyFont="1" applyBorder="1" applyAlignment="1">
      <alignment/>
    </xf>
    <xf numFmtId="184" fontId="7" fillId="0" borderId="4" xfId="0" applyNumberFormat="1" applyFont="1" applyBorder="1" applyAlignment="1">
      <alignment vertical="center"/>
    </xf>
    <xf numFmtId="185" fontId="15" fillId="0" borderId="2" xfId="0" applyNumberFormat="1" applyFont="1" applyBorder="1" applyAlignment="1">
      <alignment vertical="center"/>
    </xf>
    <xf numFmtId="185" fontId="15" fillId="0" borderId="2" xfId="0" applyNumberFormat="1" applyFont="1" applyBorder="1" applyAlignment="1">
      <alignment vertical="top"/>
    </xf>
    <xf numFmtId="186" fontId="41" fillId="0" borderId="2" xfId="0" applyNumberFormat="1" applyFont="1" applyBorder="1" applyAlignment="1">
      <alignment/>
    </xf>
    <xf numFmtId="186" fontId="41" fillId="0" borderId="2" xfId="0" applyNumberFormat="1" applyFont="1" applyBorder="1" applyAlignment="1" quotePrefix="1">
      <alignment/>
    </xf>
    <xf numFmtId="0" fontId="11" fillId="0" borderId="10" xfId="0" applyFont="1" applyBorder="1" applyAlignment="1">
      <alignment/>
    </xf>
    <xf numFmtId="0" fontId="11" fillId="0" borderId="5" xfId="0" applyFont="1" applyBorder="1" applyAlignment="1">
      <alignment/>
    </xf>
    <xf numFmtId="186" fontId="41" fillId="0" borderId="8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4" fontId="8" fillId="0" borderId="12" xfId="0" applyNumberFormat="1" applyFont="1" applyBorder="1" applyAlignment="1">
      <alignment/>
    </xf>
    <xf numFmtId="263" fontId="11" fillId="0" borderId="2" xfId="0" applyNumberFormat="1" applyFont="1" applyBorder="1" applyAlignment="1">
      <alignment vertical="center"/>
    </xf>
    <xf numFmtId="185" fontId="49" fillId="0" borderId="2" xfId="0" applyNumberFormat="1" applyFont="1" applyBorder="1" applyAlignment="1">
      <alignment/>
    </xf>
    <xf numFmtId="262" fontId="11" fillId="0" borderId="4" xfId="0" applyNumberFormat="1" applyFont="1" applyBorder="1" applyAlignment="1" quotePrefix="1">
      <alignment/>
    </xf>
    <xf numFmtId="0" fontId="7" fillId="0" borderId="6" xfId="0" applyFont="1" applyBorder="1" applyAlignment="1">
      <alignment horizontal="center" vertical="center"/>
    </xf>
    <xf numFmtId="262" fontId="15" fillId="0" borderId="2" xfId="0" applyNumberFormat="1" applyFont="1" applyBorder="1" applyAlignment="1" quotePrefix="1">
      <alignment/>
    </xf>
    <xf numFmtId="186" fontId="7" fillId="0" borderId="8" xfId="0" applyNumberFormat="1" applyFont="1" applyBorder="1" applyAlignment="1" quotePrefix="1">
      <alignment/>
    </xf>
    <xf numFmtId="3" fontId="10" fillId="0" borderId="10" xfId="0" applyNumberFormat="1" applyFont="1" applyBorder="1" applyAlignment="1">
      <alignment horizontal="center"/>
    </xf>
    <xf numFmtId="186" fontId="7" fillId="0" borderId="8" xfId="0" applyNumberFormat="1" applyFont="1" applyBorder="1" applyAlignment="1">
      <alignment horizontal="right"/>
    </xf>
    <xf numFmtId="186" fontId="7" fillId="0" borderId="2" xfId="0" applyNumberFormat="1" applyFont="1" applyBorder="1" applyAlignment="1" quotePrefix="1">
      <alignment/>
    </xf>
    <xf numFmtId="186" fontId="7" fillId="0" borderId="4" xfId="0" applyNumberFormat="1" applyFont="1" applyBorder="1" applyAlignment="1">
      <alignment/>
    </xf>
    <xf numFmtId="186" fontId="7" fillId="0" borderId="5" xfId="0" applyNumberFormat="1" applyFont="1" applyBorder="1" applyAlignment="1" quotePrefix="1">
      <alignment/>
    </xf>
    <xf numFmtId="185" fontId="41" fillId="0" borderId="2" xfId="0" applyNumberFormat="1" applyFont="1" applyBorder="1" applyAlignment="1">
      <alignment/>
    </xf>
    <xf numFmtId="205" fontId="41" fillId="0" borderId="2" xfId="0" applyNumberFormat="1" applyFont="1" applyBorder="1" applyAlignment="1">
      <alignment/>
    </xf>
    <xf numFmtId="185" fontId="50" fillId="0" borderId="2" xfId="0" applyNumberFormat="1" applyFont="1" applyBorder="1" applyAlignment="1">
      <alignment/>
    </xf>
    <xf numFmtId="185" fontId="41" fillId="0" borderId="2" xfId="0" applyNumberFormat="1" applyFont="1" applyBorder="1" applyAlignment="1">
      <alignment/>
    </xf>
    <xf numFmtId="185" fontId="41" fillId="0" borderId="4" xfId="0" applyNumberFormat="1" applyFont="1" applyBorder="1" applyAlignment="1">
      <alignment/>
    </xf>
    <xf numFmtId="3" fontId="46" fillId="0" borderId="2" xfId="0" applyNumberFormat="1" applyFont="1" applyBorder="1" applyAlignment="1">
      <alignment/>
    </xf>
    <xf numFmtId="233" fontId="41" fillId="0" borderId="2" xfId="0" applyNumberFormat="1" applyFont="1" applyBorder="1" applyAlignment="1">
      <alignment/>
    </xf>
    <xf numFmtId="3" fontId="46" fillId="0" borderId="4" xfId="0" applyNumberFormat="1" applyFont="1" applyBorder="1" applyAlignment="1">
      <alignment/>
    </xf>
    <xf numFmtId="184" fontId="41" fillId="0" borderId="2" xfId="0" applyNumberFormat="1" applyFont="1" applyBorder="1" applyAlignment="1">
      <alignment/>
    </xf>
    <xf numFmtId="254" fontId="41" fillId="0" borderId="2" xfId="0" applyNumberFormat="1" applyFont="1" applyBorder="1" applyAlignment="1">
      <alignment/>
    </xf>
    <xf numFmtId="184" fontId="41" fillId="0" borderId="4" xfId="0" applyNumberFormat="1" applyFont="1" applyBorder="1" applyAlignment="1">
      <alignment/>
    </xf>
    <xf numFmtId="0" fontId="13" fillId="0" borderId="0" xfId="0" applyFont="1" applyAlignment="1">
      <alignment horizontal="left"/>
    </xf>
    <xf numFmtId="181" fontId="11" fillId="0" borderId="2" xfId="0" applyNumberFormat="1" applyFont="1" applyBorder="1" applyAlignment="1">
      <alignment/>
    </xf>
    <xf numFmtId="181" fontId="15" fillId="0" borderId="2" xfId="0" applyNumberFormat="1" applyFont="1" applyBorder="1" applyAlignment="1">
      <alignment/>
    </xf>
    <xf numFmtId="181" fontId="15" fillId="0" borderId="8" xfId="0" applyNumberFormat="1" applyFont="1" applyBorder="1" applyAlignment="1">
      <alignment/>
    </xf>
    <xf numFmtId="181" fontId="11" fillId="0" borderId="4" xfId="0" applyNumberFormat="1" applyFont="1" applyBorder="1" applyAlignment="1">
      <alignment/>
    </xf>
    <xf numFmtId="181" fontId="15" fillId="0" borderId="4" xfId="0" applyNumberFormat="1" applyFont="1" applyBorder="1" applyAlignment="1">
      <alignment/>
    </xf>
    <xf numFmtId="205" fontId="11" fillId="0" borderId="8" xfId="0" applyNumberFormat="1" applyFont="1" applyBorder="1" applyAlignment="1">
      <alignment/>
    </xf>
    <xf numFmtId="198" fontId="7" fillId="0" borderId="2" xfId="0" applyNumberFormat="1" applyFont="1" applyBorder="1" applyAlignment="1">
      <alignment/>
    </xf>
    <xf numFmtId="198" fontId="7" fillId="0" borderId="8" xfId="0" applyNumberFormat="1" applyFont="1" applyBorder="1" applyAlignment="1">
      <alignment/>
    </xf>
    <xf numFmtId="198" fontId="11" fillId="0" borderId="2" xfId="0" applyNumberFormat="1" applyFont="1" applyBorder="1" applyAlignment="1">
      <alignment/>
    </xf>
    <xf numFmtId="198" fontId="11" fillId="0" borderId="8" xfId="0" applyNumberFormat="1" applyFont="1" applyBorder="1" applyAlignment="1">
      <alignment/>
    </xf>
    <xf numFmtId="198" fontId="15" fillId="0" borderId="8" xfId="0" applyNumberFormat="1" applyFont="1" applyBorder="1" applyAlignment="1">
      <alignment/>
    </xf>
    <xf numFmtId="198" fontId="15" fillId="0" borderId="2" xfId="0" applyNumberFormat="1" applyFont="1" applyBorder="1" applyAlignment="1">
      <alignment/>
    </xf>
    <xf numFmtId="198" fontId="11" fillId="0" borderId="4" xfId="0" applyNumberFormat="1" applyFont="1" applyBorder="1" applyAlignment="1">
      <alignment/>
    </xf>
    <xf numFmtId="198" fontId="15" fillId="0" borderId="5" xfId="0" applyNumberFormat="1" applyFont="1" applyBorder="1" applyAlignment="1">
      <alignment/>
    </xf>
    <xf numFmtId="198" fontId="11" fillId="0" borderId="5" xfId="0" applyNumberFormat="1" applyFont="1" applyBorder="1" applyAlignment="1">
      <alignment/>
    </xf>
    <xf numFmtId="198" fontId="15" fillId="0" borderId="4" xfId="0" applyNumberFormat="1" applyFont="1" applyBorder="1" applyAlignment="1">
      <alignment/>
    </xf>
    <xf numFmtId="205" fontId="11" fillId="0" borderId="2" xfId="0" applyNumberFormat="1" applyFont="1" applyBorder="1" applyAlignment="1">
      <alignment/>
    </xf>
    <xf numFmtId="205" fontId="11" fillId="0" borderId="4" xfId="0" applyNumberFormat="1" applyFont="1" applyBorder="1" applyAlignment="1">
      <alignment/>
    </xf>
    <xf numFmtId="198" fontId="7" fillId="0" borderId="8" xfId="0" applyNumberFormat="1" applyFont="1" applyBorder="1" applyAlignment="1">
      <alignment vertical="center"/>
    </xf>
    <xf numFmtId="198" fontId="7" fillId="0" borderId="2" xfId="0" applyNumberFormat="1" applyFont="1" applyBorder="1" applyAlignment="1">
      <alignment vertical="center"/>
    </xf>
    <xf numFmtId="198" fontId="11" fillId="0" borderId="8" xfId="0" applyNumberFormat="1" applyFont="1" applyBorder="1" applyAlignment="1">
      <alignment vertical="center"/>
    </xf>
    <xf numFmtId="198" fontId="11" fillId="0" borderId="8" xfId="0" applyNumberFormat="1" applyFont="1" applyBorder="1" applyAlignment="1" quotePrefix="1">
      <alignment/>
    </xf>
    <xf numFmtId="198" fontId="11" fillId="0" borderId="5" xfId="0" applyNumberFormat="1" applyFont="1" applyBorder="1" applyAlignment="1">
      <alignment/>
    </xf>
    <xf numFmtId="198" fontId="15" fillId="0" borderId="4" xfId="0" applyNumberFormat="1" applyFont="1" applyBorder="1" applyAlignment="1">
      <alignment/>
    </xf>
    <xf numFmtId="198" fontId="15" fillId="0" borderId="5" xfId="0" applyNumberFormat="1" applyFont="1" applyBorder="1" applyAlignment="1">
      <alignment/>
    </xf>
    <xf numFmtId="198" fontId="7" fillId="0" borderId="12" xfId="0" applyNumberFormat="1" applyFont="1" applyBorder="1" applyAlignment="1">
      <alignment vertical="center"/>
    </xf>
    <xf numFmtId="198" fontId="7" fillId="0" borderId="10" xfId="0" applyNumberFormat="1" applyFont="1" applyBorder="1" applyAlignment="1">
      <alignment vertical="center"/>
    </xf>
    <xf numFmtId="198" fontId="11" fillId="0" borderId="2" xfId="0" applyNumberFormat="1" applyFont="1" applyBorder="1" applyAlignment="1">
      <alignment vertical="center"/>
    </xf>
    <xf numFmtId="198" fontId="5" fillId="0" borderId="2" xfId="0" applyNumberFormat="1" applyFont="1" applyBorder="1" applyAlignment="1">
      <alignment/>
    </xf>
    <xf numFmtId="198" fontId="5" fillId="0" borderId="8" xfId="0" applyNumberFormat="1" applyFont="1" applyBorder="1" applyAlignment="1">
      <alignment/>
    </xf>
    <xf numFmtId="198" fontId="5" fillId="0" borderId="2" xfId="0" applyNumberFormat="1" applyFont="1" applyBorder="1" applyAlignment="1" quotePrefix="1">
      <alignment/>
    </xf>
    <xf numFmtId="198" fontId="7" fillId="0" borderId="8" xfId="0" applyNumberFormat="1" applyFont="1" applyBorder="1" applyAlignment="1" quotePrefix="1">
      <alignment/>
    </xf>
    <xf numFmtId="198" fontId="5" fillId="0" borderId="8" xfId="0" applyNumberFormat="1" applyFont="1" applyBorder="1" applyAlignment="1" quotePrefix="1">
      <alignment/>
    </xf>
    <xf numFmtId="198" fontId="5" fillId="0" borderId="4" xfId="0" applyNumberFormat="1" applyFont="1" applyBorder="1" applyAlignment="1">
      <alignment/>
    </xf>
    <xf numFmtId="198" fontId="7" fillId="0" borderId="5" xfId="0" applyNumberFormat="1" applyFont="1" applyBorder="1" applyAlignment="1">
      <alignment/>
    </xf>
    <xf numFmtId="198" fontId="5" fillId="0" borderId="5" xfId="0" applyNumberFormat="1" applyFont="1" applyBorder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3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0" xfId="0" applyFont="1" applyAlignment="1" quotePrefix="1">
      <alignment horizontal="right" vertical="center" textRotation="180"/>
    </xf>
    <xf numFmtId="0" fontId="13" fillId="0" borderId="0" xfId="0" applyFont="1" applyAlignment="1">
      <alignment horizontal="right" vertical="center" textRotation="180"/>
    </xf>
    <xf numFmtId="0" fontId="22" fillId="0" borderId="1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textRotation="180"/>
    </xf>
    <xf numFmtId="0" fontId="13" fillId="0" borderId="0" xfId="0" applyFont="1" applyAlignment="1" quotePrefix="1">
      <alignment horizontal="left" vertical="center" textRotation="180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8" fillId="0" borderId="0" xfId="0" applyFont="1" applyAlignment="1" quotePrefix="1">
      <alignment horizontal="center" vertical="center" textRotation="180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0" xfId="0" applyFont="1" applyAlignment="1" quotePrefix="1">
      <alignment horizontal="center" vertical="center" textRotation="180"/>
    </xf>
    <xf numFmtId="0" fontId="4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1" fillId="0" borderId="0" xfId="0" applyFont="1" applyBorder="1" applyAlignment="1" quotePrefix="1">
      <alignment horizontal="center" vertical="center" textRotation="180"/>
    </xf>
    <xf numFmtId="3" fontId="12" fillId="0" borderId="0" xfId="0" applyNumberFormat="1" applyFont="1" applyAlignment="1">
      <alignment horizontal="left"/>
    </xf>
    <xf numFmtId="1" fontId="8" fillId="0" borderId="11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3" fontId="37" fillId="0" borderId="12" xfId="0" applyNumberFormat="1" applyFont="1" applyBorder="1" applyAlignment="1">
      <alignment horizontal="center" vertical="center"/>
    </xf>
    <xf numFmtId="3" fontId="39" fillId="0" borderId="2" xfId="0" applyNumberFormat="1" applyFont="1" applyBorder="1" applyAlignment="1">
      <alignment vertical="center"/>
    </xf>
    <xf numFmtId="3" fontId="39" fillId="0" borderId="4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3086100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3086100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3086100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Line 30"/>
        <xdr:cNvSpPr>
          <a:spLocks/>
        </xdr:cNvSpPr>
      </xdr:nvSpPr>
      <xdr:spPr>
        <a:xfrm flipV="1">
          <a:off x="3086100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3086100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32"/>
        <xdr:cNvSpPr>
          <a:spLocks/>
        </xdr:cNvSpPr>
      </xdr:nvSpPr>
      <xdr:spPr>
        <a:xfrm flipV="1">
          <a:off x="3086100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152775" y="447675"/>
          <a:ext cx="0" cy="4943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152775" y="447675"/>
          <a:ext cx="0" cy="4943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171825" y="428625"/>
          <a:ext cx="0" cy="5257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171825" y="428625"/>
          <a:ext cx="0" cy="5257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228975" y="447675"/>
          <a:ext cx="0" cy="5210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228975" y="447675"/>
          <a:ext cx="0" cy="5210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295650" y="561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- 17 -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- 16 -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38250" y="467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- 19 -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3">
      <pane xSplit="1" ySplit="2" topLeftCell="B12" activePane="bottomRight" state="frozen"/>
      <selection pane="topLeft" activeCell="A3" sqref="A3"/>
      <selection pane="topRight" activeCell="B3" sqref="B3"/>
      <selection pane="bottomLeft" activeCell="A5" sqref="A5"/>
      <selection pane="bottomRight" activeCell="A18" sqref="A18"/>
    </sheetView>
  </sheetViews>
  <sheetFormatPr defaultColWidth="9.140625" defaultRowHeight="12.75"/>
  <cols>
    <col min="1" max="1" width="36.57421875" style="217" customWidth="1"/>
    <col min="2" max="11" width="9.7109375" style="217" customWidth="1"/>
    <col min="12" max="12" width="4.421875" style="217" customWidth="1"/>
    <col min="13" max="14" width="8.7109375" style="217" customWidth="1"/>
    <col min="15" max="16384" width="9.140625" style="217" customWidth="1"/>
  </cols>
  <sheetData>
    <row r="1" spans="1:12" ht="21" customHeight="1">
      <c r="A1" s="121" t="s">
        <v>304</v>
      </c>
      <c r="L1" s="488" t="s">
        <v>335</v>
      </c>
    </row>
    <row r="2" spans="4:12" ht="13.5" customHeight="1">
      <c r="D2" s="218"/>
      <c r="E2" s="218"/>
      <c r="F2" s="218"/>
      <c r="G2" s="218"/>
      <c r="I2" s="218"/>
      <c r="J2" s="218" t="s">
        <v>210</v>
      </c>
      <c r="K2" s="218"/>
      <c r="L2" s="489"/>
    </row>
    <row r="3" spans="1:12" ht="18.75" customHeight="1">
      <c r="A3" s="219"/>
      <c r="B3" s="490">
        <v>2004</v>
      </c>
      <c r="C3" s="490" t="s">
        <v>358</v>
      </c>
      <c r="D3" s="481" t="s">
        <v>358</v>
      </c>
      <c r="E3" s="482"/>
      <c r="F3" s="482"/>
      <c r="G3" s="482"/>
      <c r="H3" s="483"/>
      <c r="I3" s="481" t="s">
        <v>350</v>
      </c>
      <c r="J3" s="482"/>
      <c r="K3" s="483"/>
      <c r="L3" s="489"/>
    </row>
    <row r="4" spans="1:12" ht="45" customHeight="1">
      <c r="A4" s="220" t="s">
        <v>9</v>
      </c>
      <c r="B4" s="491"/>
      <c r="C4" s="491"/>
      <c r="D4" s="178" t="s">
        <v>0</v>
      </c>
      <c r="E4" s="229" t="s">
        <v>1</v>
      </c>
      <c r="F4" s="342" t="s">
        <v>342</v>
      </c>
      <c r="G4" s="229" t="s">
        <v>2</v>
      </c>
      <c r="H4" s="157" t="s">
        <v>3</v>
      </c>
      <c r="I4" s="178" t="s">
        <v>0</v>
      </c>
      <c r="J4" s="229" t="s">
        <v>1</v>
      </c>
      <c r="K4" s="343" t="s">
        <v>342</v>
      </c>
      <c r="L4" s="489"/>
    </row>
    <row r="5" spans="1:12" ht="36" customHeight="1">
      <c r="A5" s="221" t="s">
        <v>4</v>
      </c>
      <c r="B5" s="344">
        <v>52704</v>
      </c>
      <c r="C5" s="344">
        <v>59247</v>
      </c>
      <c r="D5" s="344">
        <v>12191</v>
      </c>
      <c r="E5" s="344">
        <v>13909</v>
      </c>
      <c r="F5" s="344">
        <f>SUM(D5:E5)</f>
        <v>26100</v>
      </c>
      <c r="G5" s="344">
        <v>16914</v>
      </c>
      <c r="H5" s="345">
        <v>16233</v>
      </c>
      <c r="I5" s="345">
        <f>I6+I7</f>
        <v>14485</v>
      </c>
      <c r="J5" s="346">
        <f>J6+J7</f>
        <v>16035</v>
      </c>
      <c r="K5" s="344">
        <f>SUM(I5:J5)</f>
        <v>30520</v>
      </c>
      <c r="L5" s="489"/>
    </row>
    <row r="6" spans="1:12" ht="36" customHeight="1">
      <c r="A6" s="222" t="s">
        <v>5</v>
      </c>
      <c r="B6" s="347">
        <v>43676</v>
      </c>
      <c r="C6" s="347">
        <v>42017</v>
      </c>
      <c r="D6" s="347">
        <v>9439</v>
      </c>
      <c r="E6" s="347">
        <v>9190</v>
      </c>
      <c r="F6" s="348">
        <f aca="true" t="shared" si="0" ref="F6:F16">SUM(D6:E6)</f>
        <v>18629</v>
      </c>
      <c r="G6" s="349">
        <v>11909</v>
      </c>
      <c r="H6" s="349">
        <v>11479</v>
      </c>
      <c r="I6" s="347">
        <v>9688</v>
      </c>
      <c r="J6" s="350">
        <v>9872</v>
      </c>
      <c r="K6" s="356">
        <f aca="true" t="shared" si="1" ref="K6:K16">SUM(I6:J6)</f>
        <v>19560</v>
      </c>
      <c r="L6" s="489"/>
    </row>
    <row r="7" spans="1:12" ht="36" customHeight="1">
      <c r="A7" s="222" t="s">
        <v>217</v>
      </c>
      <c r="B7" s="347">
        <v>9028</v>
      </c>
      <c r="C7" s="347">
        <v>17230</v>
      </c>
      <c r="D7" s="347">
        <v>2752</v>
      </c>
      <c r="E7" s="347">
        <v>4719</v>
      </c>
      <c r="F7" s="348">
        <f t="shared" si="0"/>
        <v>7471</v>
      </c>
      <c r="G7" s="349">
        <v>5005</v>
      </c>
      <c r="H7" s="349">
        <v>4754</v>
      </c>
      <c r="I7" s="347">
        <v>4797</v>
      </c>
      <c r="J7" s="350">
        <v>6163</v>
      </c>
      <c r="K7" s="356">
        <f t="shared" si="1"/>
        <v>10960</v>
      </c>
      <c r="L7" s="489"/>
    </row>
    <row r="8" spans="1:12" ht="36" customHeight="1">
      <c r="A8" s="221" t="s">
        <v>179</v>
      </c>
      <c r="B8" s="351">
        <v>2201</v>
      </c>
      <c r="C8" s="351">
        <v>4123</v>
      </c>
      <c r="D8" s="351">
        <v>839</v>
      </c>
      <c r="E8" s="351">
        <v>836</v>
      </c>
      <c r="F8" s="352">
        <f t="shared" si="0"/>
        <v>1675</v>
      </c>
      <c r="G8" s="352">
        <v>968</v>
      </c>
      <c r="H8" s="352">
        <v>1480</v>
      </c>
      <c r="I8" s="351">
        <v>1323</v>
      </c>
      <c r="J8" s="351">
        <v>1106</v>
      </c>
      <c r="K8" s="351">
        <f t="shared" si="1"/>
        <v>2429</v>
      </c>
      <c r="L8" s="489"/>
    </row>
    <row r="9" spans="1:12" s="224" customFormat="1" ht="36" customHeight="1">
      <c r="A9" s="223" t="s">
        <v>6</v>
      </c>
      <c r="B9" s="353">
        <v>54905</v>
      </c>
      <c r="C9" s="353">
        <v>63370</v>
      </c>
      <c r="D9" s="344">
        <v>13030</v>
      </c>
      <c r="E9" s="344">
        <v>14745</v>
      </c>
      <c r="F9" s="344">
        <f t="shared" si="0"/>
        <v>27775</v>
      </c>
      <c r="G9" s="344">
        <v>17882</v>
      </c>
      <c r="H9" s="354">
        <v>17713</v>
      </c>
      <c r="I9" s="354">
        <f>I5+I8</f>
        <v>15808</v>
      </c>
      <c r="J9" s="355">
        <f>J5+J8</f>
        <v>17141</v>
      </c>
      <c r="K9" s="353">
        <f t="shared" si="1"/>
        <v>32949</v>
      </c>
      <c r="L9" s="489"/>
    </row>
    <row r="10" spans="1:12" s="224" customFormat="1" ht="15" customHeight="1">
      <c r="A10" s="222" t="s">
        <v>181</v>
      </c>
      <c r="B10" s="356"/>
      <c r="C10" s="356"/>
      <c r="D10" s="356"/>
      <c r="E10" s="356"/>
      <c r="F10" s="348"/>
      <c r="G10" s="348"/>
      <c r="H10" s="349"/>
      <c r="I10" s="347"/>
      <c r="J10" s="350"/>
      <c r="K10" s="347"/>
      <c r="L10" s="489"/>
    </row>
    <row r="11" spans="1:12" s="224" customFormat="1" ht="25.5" customHeight="1">
      <c r="A11" s="222" t="s">
        <v>182</v>
      </c>
      <c r="B11" s="347">
        <v>32046</v>
      </c>
      <c r="C11" s="347">
        <v>29187</v>
      </c>
      <c r="D11" s="347">
        <v>6546</v>
      </c>
      <c r="E11" s="347">
        <v>7701</v>
      </c>
      <c r="F11" s="348">
        <f t="shared" si="0"/>
        <v>14247</v>
      </c>
      <c r="G11" s="349">
        <v>7197</v>
      </c>
      <c r="H11" s="349">
        <v>7743</v>
      </c>
      <c r="I11" s="349">
        <v>6629</v>
      </c>
      <c r="J11" s="350">
        <v>8861</v>
      </c>
      <c r="K11" s="356">
        <f t="shared" si="1"/>
        <v>15490</v>
      </c>
      <c r="L11" s="489"/>
    </row>
    <row r="12" spans="1:12" s="224" customFormat="1" ht="36" customHeight="1">
      <c r="A12" s="221" t="s">
        <v>253</v>
      </c>
      <c r="B12" s="353">
        <v>76387</v>
      </c>
      <c r="C12" s="353">
        <v>93371</v>
      </c>
      <c r="D12" s="353">
        <v>18426</v>
      </c>
      <c r="E12" s="353">
        <v>24642</v>
      </c>
      <c r="F12" s="354">
        <f t="shared" si="0"/>
        <v>43068</v>
      </c>
      <c r="G12" s="354">
        <v>24719</v>
      </c>
      <c r="H12" s="354">
        <v>25584</v>
      </c>
      <c r="I12" s="353">
        <v>23606</v>
      </c>
      <c r="J12" s="355">
        <v>27236</v>
      </c>
      <c r="K12" s="353">
        <f t="shared" si="1"/>
        <v>50842</v>
      </c>
      <c r="L12" s="489"/>
    </row>
    <row r="13" spans="1:12" s="224" customFormat="1" ht="15.75" customHeight="1">
      <c r="A13" s="222" t="s">
        <v>181</v>
      </c>
      <c r="B13" s="353"/>
      <c r="C13" s="353"/>
      <c r="D13" s="353"/>
      <c r="E13" s="353"/>
      <c r="F13" s="354"/>
      <c r="G13" s="354"/>
      <c r="H13" s="357"/>
      <c r="I13" s="358"/>
      <c r="J13" s="359"/>
      <c r="K13" s="358"/>
      <c r="L13" s="489"/>
    </row>
    <row r="14" spans="1:12" s="224" customFormat="1" ht="26.25" customHeight="1">
      <c r="A14" s="222" t="s">
        <v>182</v>
      </c>
      <c r="B14" s="360">
        <v>17195</v>
      </c>
      <c r="C14" s="360">
        <v>15514</v>
      </c>
      <c r="D14" s="360">
        <v>3437</v>
      </c>
      <c r="E14" s="347">
        <v>4485</v>
      </c>
      <c r="F14" s="348">
        <f t="shared" si="0"/>
        <v>7922</v>
      </c>
      <c r="G14" s="349">
        <v>3993</v>
      </c>
      <c r="H14" s="349">
        <v>3599</v>
      </c>
      <c r="I14" s="347">
        <v>4075</v>
      </c>
      <c r="J14" s="350">
        <v>4915</v>
      </c>
      <c r="K14" s="368">
        <f t="shared" si="1"/>
        <v>8990</v>
      </c>
      <c r="L14" s="489"/>
    </row>
    <row r="15" spans="1:12" s="224" customFormat="1" ht="36" customHeight="1">
      <c r="A15" s="225" t="s">
        <v>7</v>
      </c>
      <c r="B15" s="351">
        <v>131292</v>
      </c>
      <c r="C15" s="351">
        <v>156741</v>
      </c>
      <c r="D15" s="361">
        <v>31456</v>
      </c>
      <c r="E15" s="361">
        <v>39387</v>
      </c>
      <c r="F15" s="361">
        <f t="shared" si="0"/>
        <v>70843</v>
      </c>
      <c r="G15" s="361">
        <v>42601</v>
      </c>
      <c r="H15" s="361">
        <v>43297</v>
      </c>
      <c r="I15" s="361">
        <f>I9+I12</f>
        <v>39414</v>
      </c>
      <c r="J15" s="361">
        <f>J9+J12</f>
        <v>44377</v>
      </c>
      <c r="K15" s="361">
        <f t="shared" si="1"/>
        <v>83791</v>
      </c>
      <c r="L15" s="489"/>
    </row>
    <row r="16" spans="1:12" s="224" customFormat="1" ht="36" customHeight="1">
      <c r="A16" s="226" t="s">
        <v>8</v>
      </c>
      <c r="B16" s="351">
        <v>-21482</v>
      </c>
      <c r="C16" s="351">
        <v>-30001</v>
      </c>
      <c r="D16" s="361">
        <v>-5396</v>
      </c>
      <c r="E16" s="361">
        <v>-9897</v>
      </c>
      <c r="F16" s="361">
        <f t="shared" si="0"/>
        <v>-15293</v>
      </c>
      <c r="G16" s="361">
        <v>-6837</v>
      </c>
      <c r="H16" s="361">
        <v>-7871</v>
      </c>
      <c r="I16" s="361">
        <f>I9-I12</f>
        <v>-7798</v>
      </c>
      <c r="J16" s="361">
        <f>J9-J12</f>
        <v>-10095</v>
      </c>
      <c r="K16" s="361">
        <f t="shared" si="1"/>
        <v>-17893</v>
      </c>
      <c r="L16" s="489"/>
    </row>
    <row r="17" ht="15.75">
      <c r="A17" s="65" t="s">
        <v>359</v>
      </c>
    </row>
  </sheetData>
  <mergeCells count="5">
    <mergeCell ref="L1:L16"/>
    <mergeCell ref="B3:B4"/>
    <mergeCell ref="D3:H3"/>
    <mergeCell ref="C3:C4"/>
    <mergeCell ref="I3:K3"/>
  </mergeCells>
  <printOptions/>
  <pageMargins left="0.72" right="0.24" top="0.56" bottom="0" header="0.18" footer="0.28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4">
      <selection activeCell="B32" sqref="B32"/>
    </sheetView>
  </sheetViews>
  <sheetFormatPr defaultColWidth="9.140625" defaultRowHeight="12.75"/>
  <cols>
    <col min="1" max="1" width="3.28125" style="3" customWidth="1"/>
    <col min="2" max="2" width="42.140625" style="3" customWidth="1"/>
    <col min="3" max="12" width="9.28125" style="3" customWidth="1"/>
    <col min="13" max="13" width="3.00390625" style="3" customWidth="1"/>
    <col min="14" max="14" width="17.7109375" style="3" customWidth="1"/>
    <col min="15" max="16384" width="9.140625" style="3" customWidth="1"/>
  </cols>
  <sheetData>
    <row r="1" spans="1:13" s="110" customFormat="1" ht="15.75" customHeight="1">
      <c r="A1" s="36" t="s">
        <v>327</v>
      </c>
      <c r="M1" s="484" t="s">
        <v>334</v>
      </c>
    </row>
    <row r="2" spans="1:13" ht="11.25" customHeight="1">
      <c r="A2" s="12"/>
      <c r="E2" s="67"/>
      <c r="F2" s="67"/>
      <c r="G2" s="67"/>
      <c r="H2" s="67"/>
      <c r="J2" s="67"/>
      <c r="K2" s="67" t="s">
        <v>180</v>
      </c>
      <c r="L2" s="67"/>
      <c r="M2" s="484"/>
    </row>
    <row r="3" spans="1:13" ht="12.75" customHeight="1">
      <c r="A3" s="505" t="s">
        <v>10</v>
      </c>
      <c r="B3" s="506"/>
      <c r="C3" s="496">
        <v>2004</v>
      </c>
      <c r="D3" s="496" t="s">
        <v>363</v>
      </c>
      <c r="E3" s="510" t="s">
        <v>363</v>
      </c>
      <c r="F3" s="511"/>
      <c r="G3" s="511"/>
      <c r="H3" s="511"/>
      <c r="I3" s="512"/>
      <c r="J3" s="510" t="s">
        <v>365</v>
      </c>
      <c r="K3" s="511"/>
      <c r="L3" s="512"/>
      <c r="M3" s="484"/>
    </row>
    <row r="4" spans="1:13" ht="10.5" customHeight="1">
      <c r="A4" s="513"/>
      <c r="B4" s="514"/>
      <c r="C4" s="515"/>
      <c r="D4" s="515"/>
      <c r="E4" s="45" t="s">
        <v>209</v>
      </c>
      <c r="F4" s="45" t="s">
        <v>211</v>
      </c>
      <c r="G4" s="401" t="s">
        <v>342</v>
      </c>
      <c r="H4" s="45" t="s">
        <v>214</v>
      </c>
      <c r="I4" s="45" t="s">
        <v>258</v>
      </c>
      <c r="J4" s="45" t="s">
        <v>209</v>
      </c>
      <c r="K4" s="45" t="s">
        <v>211</v>
      </c>
      <c r="L4" s="401" t="s">
        <v>342</v>
      </c>
      <c r="M4" s="484"/>
    </row>
    <row r="5" spans="1:14" ht="11.25" customHeight="1">
      <c r="A5" s="23" t="s">
        <v>265</v>
      </c>
      <c r="B5" s="177" t="s">
        <v>273</v>
      </c>
      <c r="C5" s="335">
        <v>43676</v>
      </c>
      <c r="D5" s="335">
        <v>42017</v>
      </c>
      <c r="E5" s="337">
        <v>9439</v>
      </c>
      <c r="F5" s="337">
        <v>9190</v>
      </c>
      <c r="G5" s="337">
        <f>SUM(E5:F5)</f>
        <v>18629</v>
      </c>
      <c r="H5" s="337">
        <v>11909</v>
      </c>
      <c r="I5" s="337">
        <v>11479</v>
      </c>
      <c r="J5" s="337">
        <f>J6+J19+J28+J40+J44</f>
        <v>9688</v>
      </c>
      <c r="K5" s="337">
        <f>K6+K19+K28+K40+K44</f>
        <v>9872</v>
      </c>
      <c r="L5" s="337">
        <f>SUM(J5:K5)</f>
        <v>19560</v>
      </c>
      <c r="M5" s="484"/>
      <c r="N5" s="32"/>
    </row>
    <row r="6" spans="1:13" ht="11.25" customHeight="1">
      <c r="A6" s="23" t="s">
        <v>220</v>
      </c>
      <c r="B6" s="31"/>
      <c r="C6" s="338">
        <v>31818</v>
      </c>
      <c r="D6" s="338">
        <v>32245</v>
      </c>
      <c r="E6" s="338">
        <v>7153</v>
      </c>
      <c r="F6" s="338">
        <v>6665</v>
      </c>
      <c r="G6" s="338">
        <f aca="true" t="shared" si="0" ref="G6:G47">SUM(E6:F6)</f>
        <v>13818</v>
      </c>
      <c r="H6" s="338">
        <v>9386</v>
      </c>
      <c r="I6" s="338">
        <v>9041</v>
      </c>
      <c r="J6" s="338">
        <v>7591</v>
      </c>
      <c r="K6" s="338">
        <v>7432</v>
      </c>
      <c r="L6" s="338">
        <f>SUM(J6:K6)</f>
        <v>15023</v>
      </c>
      <c r="M6" s="484"/>
    </row>
    <row r="7" spans="1:13" ht="11.25" customHeight="1">
      <c r="A7" s="23"/>
      <c r="B7" s="31" t="s">
        <v>43</v>
      </c>
      <c r="C7" s="306">
        <v>69</v>
      </c>
      <c r="D7" s="306">
        <v>181</v>
      </c>
      <c r="E7" s="306">
        <v>37</v>
      </c>
      <c r="F7" s="306">
        <v>53</v>
      </c>
      <c r="G7" s="400">
        <f t="shared" si="0"/>
        <v>90</v>
      </c>
      <c r="H7" s="306">
        <v>46</v>
      </c>
      <c r="I7" s="306">
        <v>45</v>
      </c>
      <c r="J7" s="306">
        <v>35</v>
      </c>
      <c r="K7" s="306">
        <v>39</v>
      </c>
      <c r="L7" s="400">
        <f aca="true" t="shared" si="1" ref="L7:L47">SUM(J7:K7)</f>
        <v>74</v>
      </c>
      <c r="M7" s="484"/>
    </row>
    <row r="8" spans="1:13" ht="11.25" customHeight="1">
      <c r="A8" s="10"/>
      <c r="B8" s="31" t="s">
        <v>11</v>
      </c>
      <c r="C8" s="306">
        <v>1098</v>
      </c>
      <c r="D8" s="306">
        <v>1358</v>
      </c>
      <c r="E8" s="306">
        <v>309</v>
      </c>
      <c r="F8" s="306">
        <v>370</v>
      </c>
      <c r="G8" s="400">
        <f t="shared" si="0"/>
        <v>679</v>
      </c>
      <c r="H8" s="306">
        <v>345</v>
      </c>
      <c r="I8" s="306">
        <v>334</v>
      </c>
      <c r="J8" s="306">
        <v>290</v>
      </c>
      <c r="K8" s="306">
        <v>413</v>
      </c>
      <c r="L8" s="400">
        <f t="shared" si="1"/>
        <v>703</v>
      </c>
      <c r="M8" s="484"/>
    </row>
    <row r="9" spans="1:13" ht="11.25" customHeight="1">
      <c r="A9" s="10"/>
      <c r="B9" s="31" t="s">
        <v>12</v>
      </c>
      <c r="C9" s="306">
        <v>7400</v>
      </c>
      <c r="D9" s="306">
        <v>6456</v>
      </c>
      <c r="E9" s="306">
        <v>1437</v>
      </c>
      <c r="F9" s="306">
        <v>1885</v>
      </c>
      <c r="G9" s="400">
        <f t="shared" si="0"/>
        <v>3322</v>
      </c>
      <c r="H9" s="306">
        <v>1383</v>
      </c>
      <c r="I9" s="306">
        <v>1751</v>
      </c>
      <c r="J9" s="306">
        <v>1333</v>
      </c>
      <c r="K9" s="306">
        <v>1883</v>
      </c>
      <c r="L9" s="400">
        <f t="shared" si="1"/>
        <v>3216</v>
      </c>
      <c r="M9" s="484"/>
    </row>
    <row r="10" spans="1:13" ht="11.25" customHeight="1">
      <c r="A10" s="10"/>
      <c r="B10" s="31" t="s">
        <v>13</v>
      </c>
      <c r="C10" s="306">
        <v>1179</v>
      </c>
      <c r="D10" s="306">
        <v>823</v>
      </c>
      <c r="E10" s="306">
        <v>224</v>
      </c>
      <c r="F10" s="306">
        <v>217</v>
      </c>
      <c r="G10" s="400">
        <f t="shared" si="0"/>
        <v>441</v>
      </c>
      <c r="H10" s="306">
        <v>172</v>
      </c>
      <c r="I10" s="306">
        <v>210</v>
      </c>
      <c r="J10" s="306">
        <v>180</v>
      </c>
      <c r="K10" s="306">
        <v>255</v>
      </c>
      <c r="L10" s="400">
        <f t="shared" si="1"/>
        <v>435</v>
      </c>
      <c r="M10" s="484"/>
    </row>
    <row r="11" spans="1:13" ht="11.25" customHeight="1">
      <c r="A11" s="10"/>
      <c r="B11" s="31" t="s">
        <v>14</v>
      </c>
      <c r="C11" s="306">
        <v>1576</v>
      </c>
      <c r="D11" s="306">
        <v>1349</v>
      </c>
      <c r="E11" s="306">
        <v>325</v>
      </c>
      <c r="F11" s="306">
        <v>293</v>
      </c>
      <c r="G11" s="400">
        <f t="shared" si="0"/>
        <v>618</v>
      </c>
      <c r="H11" s="306">
        <v>319</v>
      </c>
      <c r="I11" s="306">
        <v>412</v>
      </c>
      <c r="J11" s="306">
        <v>407</v>
      </c>
      <c r="K11" s="306">
        <v>529</v>
      </c>
      <c r="L11" s="400">
        <f t="shared" si="1"/>
        <v>936</v>
      </c>
      <c r="M11" s="484"/>
    </row>
    <row r="12" spans="1:13" ht="11.25" customHeight="1">
      <c r="A12" s="10"/>
      <c r="B12" s="31" t="s">
        <v>15</v>
      </c>
      <c r="C12" s="306">
        <v>882</v>
      </c>
      <c r="D12" s="306">
        <v>670</v>
      </c>
      <c r="E12" s="306">
        <v>168</v>
      </c>
      <c r="F12" s="306">
        <v>147</v>
      </c>
      <c r="G12" s="400">
        <f t="shared" si="0"/>
        <v>315</v>
      </c>
      <c r="H12" s="306">
        <v>167</v>
      </c>
      <c r="I12" s="306">
        <v>188</v>
      </c>
      <c r="J12" s="306">
        <v>177</v>
      </c>
      <c r="K12" s="306">
        <v>163</v>
      </c>
      <c r="L12" s="400">
        <f t="shared" si="1"/>
        <v>340</v>
      </c>
      <c r="M12" s="484"/>
    </row>
    <row r="13" spans="1:13" ht="11.25" customHeight="1">
      <c r="A13" s="10"/>
      <c r="B13" s="31" t="s">
        <v>16</v>
      </c>
      <c r="C13" s="306">
        <v>731</v>
      </c>
      <c r="D13" s="306">
        <v>524</v>
      </c>
      <c r="E13" s="306">
        <v>63</v>
      </c>
      <c r="F13" s="306">
        <v>23</v>
      </c>
      <c r="G13" s="400">
        <f t="shared" si="0"/>
        <v>86</v>
      </c>
      <c r="H13" s="306">
        <v>403</v>
      </c>
      <c r="I13" s="306">
        <v>35</v>
      </c>
      <c r="J13" s="306">
        <v>26</v>
      </c>
      <c r="K13" s="306">
        <v>36</v>
      </c>
      <c r="L13" s="400">
        <f t="shared" si="1"/>
        <v>62</v>
      </c>
      <c r="M13" s="484"/>
    </row>
    <row r="14" spans="1:13" ht="11.25" customHeight="1">
      <c r="A14" s="10"/>
      <c r="B14" s="31" t="s">
        <v>19</v>
      </c>
      <c r="C14" s="306">
        <v>505</v>
      </c>
      <c r="D14" s="306">
        <v>1032</v>
      </c>
      <c r="E14" s="306">
        <v>109</v>
      </c>
      <c r="F14" s="306">
        <v>148</v>
      </c>
      <c r="G14" s="400">
        <f t="shared" si="0"/>
        <v>257</v>
      </c>
      <c r="H14" s="306">
        <v>275</v>
      </c>
      <c r="I14" s="306">
        <v>500</v>
      </c>
      <c r="J14" s="306">
        <v>325</v>
      </c>
      <c r="K14" s="306">
        <v>475</v>
      </c>
      <c r="L14" s="400">
        <f t="shared" si="1"/>
        <v>800</v>
      </c>
      <c r="M14" s="484"/>
    </row>
    <row r="15" spans="1:13" ht="11.25" customHeight="1">
      <c r="A15" s="10"/>
      <c r="B15" s="31" t="s">
        <v>27</v>
      </c>
      <c r="C15" s="306">
        <v>36</v>
      </c>
      <c r="D15" s="306">
        <v>25</v>
      </c>
      <c r="E15" s="306">
        <v>4</v>
      </c>
      <c r="F15" s="306">
        <v>6</v>
      </c>
      <c r="G15" s="400">
        <f t="shared" si="0"/>
        <v>10</v>
      </c>
      <c r="H15" s="306">
        <v>7</v>
      </c>
      <c r="I15" s="306">
        <v>8</v>
      </c>
      <c r="J15" s="306">
        <v>5</v>
      </c>
      <c r="K15" s="306">
        <v>3</v>
      </c>
      <c r="L15" s="400">
        <f t="shared" si="1"/>
        <v>8</v>
      </c>
      <c r="M15" s="484"/>
    </row>
    <row r="16" spans="1:13" ht="11.25" customHeight="1">
      <c r="A16" s="10"/>
      <c r="B16" s="31" t="s">
        <v>32</v>
      </c>
      <c r="C16" s="306">
        <v>565</v>
      </c>
      <c r="D16" s="306">
        <v>606</v>
      </c>
      <c r="E16" s="306">
        <v>158</v>
      </c>
      <c r="F16" s="306">
        <v>170</v>
      </c>
      <c r="G16" s="400">
        <f t="shared" si="0"/>
        <v>328</v>
      </c>
      <c r="H16" s="306">
        <v>133</v>
      </c>
      <c r="I16" s="306">
        <v>145</v>
      </c>
      <c r="J16" s="306">
        <v>163</v>
      </c>
      <c r="K16" s="306">
        <v>175</v>
      </c>
      <c r="L16" s="400">
        <f t="shared" si="1"/>
        <v>338</v>
      </c>
      <c r="M16" s="484"/>
    </row>
    <row r="17" spans="1:13" ht="11.25" customHeight="1">
      <c r="A17" s="10"/>
      <c r="B17" s="31" t="s">
        <v>18</v>
      </c>
      <c r="C17" s="306">
        <v>17185</v>
      </c>
      <c r="D17" s="306">
        <v>18521</v>
      </c>
      <c r="E17" s="306">
        <v>4161</v>
      </c>
      <c r="F17" s="306">
        <v>3188</v>
      </c>
      <c r="G17" s="400">
        <f t="shared" si="0"/>
        <v>7349</v>
      </c>
      <c r="H17" s="306">
        <v>5940</v>
      </c>
      <c r="I17" s="306">
        <v>5232</v>
      </c>
      <c r="J17" s="306">
        <v>4496</v>
      </c>
      <c r="K17" s="306">
        <v>3250</v>
      </c>
      <c r="L17" s="400">
        <f t="shared" si="1"/>
        <v>7746</v>
      </c>
      <c r="M17" s="484"/>
    </row>
    <row r="18" spans="1:13" ht="11.25" customHeight="1">
      <c r="A18" s="10"/>
      <c r="B18" s="29" t="s">
        <v>20</v>
      </c>
      <c r="C18" s="271">
        <v>592</v>
      </c>
      <c r="D18" s="271">
        <v>700</v>
      </c>
      <c r="E18" s="271">
        <v>158</v>
      </c>
      <c r="F18" s="271">
        <v>165</v>
      </c>
      <c r="G18" s="402">
        <f t="shared" si="0"/>
        <v>323</v>
      </c>
      <c r="H18" s="271">
        <v>196</v>
      </c>
      <c r="I18" s="271">
        <v>181</v>
      </c>
      <c r="J18" s="271">
        <f>J6-SUM(J7:J17)</f>
        <v>154</v>
      </c>
      <c r="K18" s="271">
        <f>K6-SUM(K7:K17)</f>
        <v>211</v>
      </c>
      <c r="L18" s="400">
        <f t="shared" si="1"/>
        <v>365</v>
      </c>
      <c r="M18" s="484"/>
    </row>
    <row r="19" spans="1:13" ht="11.25" customHeight="1">
      <c r="A19" s="23" t="s">
        <v>221</v>
      </c>
      <c r="B19" s="29"/>
      <c r="C19" s="278">
        <v>624</v>
      </c>
      <c r="D19" s="278">
        <v>580</v>
      </c>
      <c r="E19" s="279">
        <v>135</v>
      </c>
      <c r="F19" s="279">
        <v>154</v>
      </c>
      <c r="G19" s="279">
        <f t="shared" si="0"/>
        <v>289</v>
      </c>
      <c r="H19" s="279">
        <v>131</v>
      </c>
      <c r="I19" s="279">
        <v>160</v>
      </c>
      <c r="J19" s="279">
        <v>147</v>
      </c>
      <c r="K19" s="279">
        <v>150</v>
      </c>
      <c r="L19" s="279">
        <f t="shared" si="1"/>
        <v>297</v>
      </c>
      <c r="M19" s="484"/>
    </row>
    <row r="20" spans="1:13" ht="11.25" customHeight="1">
      <c r="A20" s="23"/>
      <c r="B20" s="29" t="s">
        <v>266</v>
      </c>
      <c r="C20" s="271">
        <v>12</v>
      </c>
      <c r="D20" s="271">
        <v>13</v>
      </c>
      <c r="E20" s="329">
        <v>0</v>
      </c>
      <c r="F20" s="306">
        <v>3</v>
      </c>
      <c r="G20" s="402">
        <f t="shared" si="0"/>
        <v>3</v>
      </c>
      <c r="H20" s="329">
        <v>0</v>
      </c>
      <c r="I20" s="306">
        <v>10</v>
      </c>
      <c r="J20" s="306">
        <v>11</v>
      </c>
      <c r="K20" s="306">
        <v>14</v>
      </c>
      <c r="L20" s="400">
        <f t="shared" si="1"/>
        <v>25</v>
      </c>
      <c r="M20" s="484"/>
    </row>
    <row r="21" spans="1:13" ht="15" customHeight="1">
      <c r="A21" s="10"/>
      <c r="B21" s="29" t="s">
        <v>368</v>
      </c>
      <c r="C21" s="271">
        <v>110</v>
      </c>
      <c r="D21" s="271">
        <v>78</v>
      </c>
      <c r="E21" s="306">
        <v>15</v>
      </c>
      <c r="F21" s="306">
        <v>16</v>
      </c>
      <c r="G21" s="400">
        <f t="shared" si="0"/>
        <v>31</v>
      </c>
      <c r="H21" s="306">
        <v>22</v>
      </c>
      <c r="I21" s="306">
        <v>25</v>
      </c>
      <c r="J21" s="306">
        <v>18</v>
      </c>
      <c r="K21" s="306">
        <v>21</v>
      </c>
      <c r="L21" s="400">
        <f t="shared" si="1"/>
        <v>39</v>
      </c>
      <c r="M21" s="484"/>
    </row>
    <row r="22" spans="1:13" ht="11.25" customHeight="1">
      <c r="A22" s="10"/>
      <c r="B22" s="29" t="s">
        <v>23</v>
      </c>
      <c r="C22" s="271">
        <v>106</v>
      </c>
      <c r="D22" s="271">
        <v>116</v>
      </c>
      <c r="E22" s="306">
        <v>20</v>
      </c>
      <c r="F22" s="306">
        <v>40</v>
      </c>
      <c r="G22" s="400">
        <f t="shared" si="0"/>
        <v>60</v>
      </c>
      <c r="H22" s="306">
        <v>26</v>
      </c>
      <c r="I22" s="306">
        <v>30</v>
      </c>
      <c r="J22" s="306">
        <v>30</v>
      </c>
      <c r="K22" s="306">
        <v>33</v>
      </c>
      <c r="L22" s="400">
        <f t="shared" si="1"/>
        <v>63</v>
      </c>
      <c r="M22" s="484"/>
    </row>
    <row r="23" spans="1:13" ht="11.25" customHeight="1">
      <c r="A23" s="10"/>
      <c r="B23" s="29" t="s">
        <v>31</v>
      </c>
      <c r="C23" s="271">
        <v>138</v>
      </c>
      <c r="D23" s="271">
        <v>95</v>
      </c>
      <c r="E23" s="306">
        <v>31</v>
      </c>
      <c r="F23" s="306">
        <v>30</v>
      </c>
      <c r="G23" s="400">
        <f t="shared" si="0"/>
        <v>61</v>
      </c>
      <c r="H23" s="306">
        <v>14</v>
      </c>
      <c r="I23" s="306">
        <v>20</v>
      </c>
      <c r="J23" s="306">
        <v>21</v>
      </c>
      <c r="K23" s="306">
        <v>9</v>
      </c>
      <c r="L23" s="400">
        <f t="shared" si="1"/>
        <v>30</v>
      </c>
      <c r="M23" s="484"/>
    </row>
    <row r="24" spans="1:13" ht="11.25" customHeight="1">
      <c r="A24" s="10"/>
      <c r="B24" s="29" t="s">
        <v>26</v>
      </c>
      <c r="C24" s="271">
        <v>39</v>
      </c>
      <c r="D24" s="271">
        <v>42</v>
      </c>
      <c r="E24" s="306">
        <v>9</v>
      </c>
      <c r="F24" s="306">
        <v>10</v>
      </c>
      <c r="G24" s="400">
        <f t="shared" si="0"/>
        <v>19</v>
      </c>
      <c r="H24" s="306">
        <v>11</v>
      </c>
      <c r="I24" s="306">
        <v>12</v>
      </c>
      <c r="J24" s="306">
        <v>14</v>
      </c>
      <c r="K24" s="306">
        <v>12</v>
      </c>
      <c r="L24" s="400">
        <f t="shared" si="1"/>
        <v>26</v>
      </c>
      <c r="M24" s="484"/>
    </row>
    <row r="25" spans="1:13" ht="11.25" customHeight="1">
      <c r="A25" s="10"/>
      <c r="B25" s="29" t="s">
        <v>33</v>
      </c>
      <c r="C25" s="271">
        <v>12</v>
      </c>
      <c r="D25" s="271">
        <v>19</v>
      </c>
      <c r="E25" s="306">
        <v>6</v>
      </c>
      <c r="F25" s="306">
        <v>1</v>
      </c>
      <c r="G25" s="400">
        <f t="shared" si="0"/>
        <v>7</v>
      </c>
      <c r="H25" s="306">
        <v>5</v>
      </c>
      <c r="I25" s="306">
        <v>7</v>
      </c>
      <c r="J25" s="306">
        <v>16</v>
      </c>
      <c r="K25" s="306">
        <v>9</v>
      </c>
      <c r="L25" s="400">
        <f t="shared" si="1"/>
        <v>25</v>
      </c>
      <c r="M25" s="484"/>
    </row>
    <row r="26" spans="1:13" ht="11.25" customHeight="1">
      <c r="A26" s="10"/>
      <c r="B26" s="29" t="s">
        <v>134</v>
      </c>
      <c r="C26" s="271">
        <v>22</v>
      </c>
      <c r="D26" s="271">
        <v>20</v>
      </c>
      <c r="E26" s="306">
        <v>7</v>
      </c>
      <c r="F26" s="306">
        <v>4</v>
      </c>
      <c r="G26" s="400">
        <f t="shared" si="0"/>
        <v>11</v>
      </c>
      <c r="H26" s="306">
        <v>3</v>
      </c>
      <c r="I26" s="306">
        <v>6</v>
      </c>
      <c r="J26" s="306">
        <v>7</v>
      </c>
      <c r="K26" s="306">
        <v>11</v>
      </c>
      <c r="L26" s="400">
        <f t="shared" si="1"/>
        <v>18</v>
      </c>
      <c r="M26" s="484"/>
    </row>
    <row r="27" spans="1:13" ht="11.25" customHeight="1">
      <c r="A27" s="10"/>
      <c r="B27" s="29" t="s">
        <v>20</v>
      </c>
      <c r="C27" s="271">
        <v>185</v>
      </c>
      <c r="D27" s="271">
        <v>197</v>
      </c>
      <c r="E27" s="306">
        <v>47</v>
      </c>
      <c r="F27" s="306">
        <v>50</v>
      </c>
      <c r="G27" s="400">
        <f t="shared" si="0"/>
        <v>97</v>
      </c>
      <c r="H27" s="306">
        <v>50</v>
      </c>
      <c r="I27" s="306">
        <v>50</v>
      </c>
      <c r="J27" s="306">
        <f>J19-SUM(J20:J26)</f>
        <v>30</v>
      </c>
      <c r="K27" s="306">
        <f>K19-SUM(K20:K26)</f>
        <v>41</v>
      </c>
      <c r="L27" s="400">
        <f t="shared" si="1"/>
        <v>71</v>
      </c>
      <c r="M27" s="484"/>
    </row>
    <row r="28" spans="1:13" ht="11.25" customHeight="1">
      <c r="A28" s="23" t="s">
        <v>222</v>
      </c>
      <c r="B28" s="29"/>
      <c r="C28" s="278">
        <v>3190</v>
      </c>
      <c r="D28" s="278">
        <v>3287</v>
      </c>
      <c r="E28" s="279">
        <v>726</v>
      </c>
      <c r="F28" s="279">
        <v>815</v>
      </c>
      <c r="G28" s="279">
        <f t="shared" si="0"/>
        <v>1541</v>
      </c>
      <c r="H28" s="279">
        <v>783</v>
      </c>
      <c r="I28" s="279">
        <v>963</v>
      </c>
      <c r="J28" s="279">
        <v>879</v>
      </c>
      <c r="K28" s="279">
        <v>933</v>
      </c>
      <c r="L28" s="279">
        <f t="shared" si="1"/>
        <v>1812</v>
      </c>
      <c r="M28" s="484"/>
    </row>
    <row r="29" spans="1:13" ht="11.25" customHeight="1">
      <c r="A29" s="10"/>
      <c r="B29" s="29" t="s">
        <v>144</v>
      </c>
      <c r="C29" s="271">
        <v>55</v>
      </c>
      <c r="D29" s="271">
        <v>41</v>
      </c>
      <c r="E29" s="306">
        <v>9</v>
      </c>
      <c r="F29" s="306">
        <v>8</v>
      </c>
      <c r="G29" s="400">
        <f t="shared" si="0"/>
        <v>17</v>
      </c>
      <c r="H29" s="306">
        <v>9</v>
      </c>
      <c r="I29" s="306">
        <v>15</v>
      </c>
      <c r="J29" s="306">
        <v>7</v>
      </c>
      <c r="K29" s="306">
        <v>8</v>
      </c>
      <c r="L29" s="400">
        <f t="shared" si="1"/>
        <v>15</v>
      </c>
      <c r="M29" s="484"/>
    </row>
    <row r="30" spans="1:13" ht="11.25" customHeight="1">
      <c r="A30" s="10"/>
      <c r="B30" s="29" t="s">
        <v>309</v>
      </c>
      <c r="C30" s="271">
        <v>93</v>
      </c>
      <c r="D30" s="271">
        <v>90</v>
      </c>
      <c r="E30" s="306">
        <v>16</v>
      </c>
      <c r="F30" s="306">
        <v>19</v>
      </c>
      <c r="G30" s="400">
        <f t="shared" si="0"/>
        <v>35</v>
      </c>
      <c r="H30" s="306">
        <v>32</v>
      </c>
      <c r="I30" s="306">
        <v>23</v>
      </c>
      <c r="J30" s="306">
        <v>8</v>
      </c>
      <c r="K30" s="306">
        <v>20</v>
      </c>
      <c r="L30" s="400">
        <f t="shared" si="1"/>
        <v>28</v>
      </c>
      <c r="M30" s="484"/>
    </row>
    <row r="31" spans="1:14" ht="11.25" customHeight="1">
      <c r="A31" s="10"/>
      <c r="B31" s="29" t="s">
        <v>24</v>
      </c>
      <c r="C31" s="271">
        <v>211</v>
      </c>
      <c r="D31" s="271">
        <v>175</v>
      </c>
      <c r="E31" s="306">
        <v>56</v>
      </c>
      <c r="F31" s="306">
        <v>26</v>
      </c>
      <c r="G31" s="400">
        <f t="shared" si="0"/>
        <v>82</v>
      </c>
      <c r="H31" s="306">
        <v>31</v>
      </c>
      <c r="I31" s="306">
        <v>62</v>
      </c>
      <c r="J31" s="306">
        <v>43</v>
      </c>
      <c r="K31" s="306">
        <v>16</v>
      </c>
      <c r="L31" s="400">
        <f t="shared" si="1"/>
        <v>59</v>
      </c>
      <c r="M31" s="484"/>
      <c r="N31" s="32"/>
    </row>
    <row r="32" spans="1:13" ht="11.25" customHeight="1">
      <c r="A32" s="10"/>
      <c r="B32" s="29" t="s">
        <v>319</v>
      </c>
      <c r="C32" s="271">
        <v>1018</v>
      </c>
      <c r="D32" s="271">
        <v>1206</v>
      </c>
      <c r="E32" s="306">
        <v>283</v>
      </c>
      <c r="F32" s="306">
        <v>328</v>
      </c>
      <c r="G32" s="400">
        <f t="shared" si="0"/>
        <v>611</v>
      </c>
      <c r="H32" s="306">
        <v>258</v>
      </c>
      <c r="I32" s="306">
        <v>337</v>
      </c>
      <c r="J32" s="306">
        <v>273</v>
      </c>
      <c r="K32" s="306">
        <v>326</v>
      </c>
      <c r="L32" s="400">
        <f t="shared" si="1"/>
        <v>599</v>
      </c>
      <c r="M32" s="484"/>
    </row>
    <row r="33" spans="1:13" ht="11.25" customHeight="1">
      <c r="A33" s="10"/>
      <c r="B33" s="29" t="s">
        <v>147</v>
      </c>
      <c r="C33" s="271">
        <v>86</v>
      </c>
      <c r="D33" s="271">
        <v>23</v>
      </c>
      <c r="E33" s="306">
        <v>6</v>
      </c>
      <c r="F33" s="306">
        <v>14</v>
      </c>
      <c r="G33" s="402">
        <f t="shared" si="0"/>
        <v>20</v>
      </c>
      <c r="H33" s="271">
        <v>3</v>
      </c>
      <c r="I33" s="329">
        <v>0</v>
      </c>
      <c r="J33" s="306">
        <v>1</v>
      </c>
      <c r="K33" s="306">
        <v>1</v>
      </c>
      <c r="L33" s="400">
        <f t="shared" si="1"/>
        <v>2</v>
      </c>
      <c r="M33" s="484"/>
    </row>
    <row r="34" spans="1:13" ht="11.25" customHeight="1">
      <c r="A34" s="10"/>
      <c r="B34" s="29" t="s">
        <v>17</v>
      </c>
      <c r="C34" s="271">
        <v>774</v>
      </c>
      <c r="D34" s="271">
        <v>767</v>
      </c>
      <c r="E34" s="306">
        <v>161</v>
      </c>
      <c r="F34" s="306">
        <v>192</v>
      </c>
      <c r="G34" s="400">
        <f t="shared" si="0"/>
        <v>353</v>
      </c>
      <c r="H34" s="306">
        <v>208</v>
      </c>
      <c r="I34" s="306">
        <v>206</v>
      </c>
      <c r="J34" s="306">
        <v>153</v>
      </c>
      <c r="K34" s="306">
        <v>196</v>
      </c>
      <c r="L34" s="400">
        <f t="shared" si="1"/>
        <v>349</v>
      </c>
      <c r="M34" s="484"/>
    </row>
    <row r="35" spans="1:13" ht="11.25" customHeight="1">
      <c r="A35" s="10"/>
      <c r="B35" s="29" t="s">
        <v>25</v>
      </c>
      <c r="C35" s="271">
        <v>120</v>
      </c>
      <c r="D35" s="271">
        <v>165</v>
      </c>
      <c r="E35" s="306">
        <v>26</v>
      </c>
      <c r="F35" s="306">
        <v>53</v>
      </c>
      <c r="G35" s="400">
        <f t="shared" si="0"/>
        <v>79</v>
      </c>
      <c r="H35" s="306">
        <v>31</v>
      </c>
      <c r="I35" s="306">
        <v>55</v>
      </c>
      <c r="J35" s="306">
        <v>40</v>
      </c>
      <c r="K35" s="306">
        <v>55</v>
      </c>
      <c r="L35" s="400">
        <f t="shared" si="1"/>
        <v>95</v>
      </c>
      <c r="M35" s="484"/>
    </row>
    <row r="36" spans="1:13" ht="11.25" customHeight="1">
      <c r="A36" s="10"/>
      <c r="B36" s="29" t="s">
        <v>286</v>
      </c>
      <c r="C36" s="271">
        <v>492</v>
      </c>
      <c r="D36" s="271">
        <v>542</v>
      </c>
      <c r="E36" s="306">
        <v>110</v>
      </c>
      <c r="F36" s="306">
        <v>114</v>
      </c>
      <c r="G36" s="400">
        <f t="shared" si="0"/>
        <v>224</v>
      </c>
      <c r="H36" s="306">
        <v>143</v>
      </c>
      <c r="I36" s="306">
        <v>175</v>
      </c>
      <c r="J36" s="306">
        <v>293</v>
      </c>
      <c r="K36" s="306">
        <v>236</v>
      </c>
      <c r="L36" s="400">
        <f t="shared" si="1"/>
        <v>529</v>
      </c>
      <c r="M36" s="484"/>
    </row>
    <row r="37" spans="1:13" ht="11.25" customHeight="1">
      <c r="A37" s="10"/>
      <c r="B37" s="29" t="s">
        <v>44</v>
      </c>
      <c r="C37" s="271">
        <v>103</v>
      </c>
      <c r="D37" s="271">
        <v>47</v>
      </c>
      <c r="E37" s="306">
        <v>7</v>
      </c>
      <c r="F37" s="306">
        <v>15</v>
      </c>
      <c r="G37" s="400">
        <f t="shared" si="0"/>
        <v>22</v>
      </c>
      <c r="H37" s="306">
        <v>14</v>
      </c>
      <c r="I37" s="306">
        <v>11</v>
      </c>
      <c r="J37" s="306">
        <v>13</v>
      </c>
      <c r="K37" s="306">
        <v>6</v>
      </c>
      <c r="L37" s="400">
        <f t="shared" si="1"/>
        <v>19</v>
      </c>
      <c r="M37" s="484"/>
    </row>
    <row r="38" spans="1:13" ht="11.25" customHeight="1">
      <c r="A38" s="10"/>
      <c r="B38" s="29" t="s">
        <v>30</v>
      </c>
      <c r="C38" s="271">
        <v>66</v>
      </c>
      <c r="D38" s="271">
        <v>23</v>
      </c>
      <c r="E38" s="306">
        <v>6</v>
      </c>
      <c r="F38" s="306">
        <v>9</v>
      </c>
      <c r="G38" s="400">
        <f t="shared" si="0"/>
        <v>15</v>
      </c>
      <c r="H38" s="306">
        <v>4</v>
      </c>
      <c r="I38" s="306">
        <v>4</v>
      </c>
      <c r="J38" s="306">
        <v>7</v>
      </c>
      <c r="K38" s="306">
        <v>6</v>
      </c>
      <c r="L38" s="400">
        <f t="shared" si="1"/>
        <v>13</v>
      </c>
      <c r="M38" s="484"/>
    </row>
    <row r="39" spans="1:13" ht="11.25" customHeight="1">
      <c r="A39" s="10"/>
      <c r="B39" s="29" t="s">
        <v>20</v>
      </c>
      <c r="C39" s="271">
        <f>C28-SUM(C29:C38)</f>
        <v>172</v>
      </c>
      <c r="D39" s="271">
        <v>208</v>
      </c>
      <c r="E39" s="271">
        <v>46</v>
      </c>
      <c r="F39" s="271">
        <v>37</v>
      </c>
      <c r="G39" s="402">
        <f t="shared" si="0"/>
        <v>83</v>
      </c>
      <c r="H39" s="271">
        <v>50</v>
      </c>
      <c r="I39" s="271">
        <v>75</v>
      </c>
      <c r="J39" s="271">
        <f>J28-SUM(J29:J38)</f>
        <v>41</v>
      </c>
      <c r="K39" s="271">
        <f>K28-SUM(K29:K38)</f>
        <v>63</v>
      </c>
      <c r="L39" s="400">
        <f t="shared" si="1"/>
        <v>104</v>
      </c>
      <c r="M39" s="484"/>
    </row>
    <row r="40" spans="1:13" ht="11.25" customHeight="1">
      <c r="A40" s="23" t="s">
        <v>223</v>
      </c>
      <c r="B40" s="29"/>
      <c r="C40" s="278">
        <v>7925</v>
      </c>
      <c r="D40" s="278">
        <v>5816</v>
      </c>
      <c r="E40" s="279">
        <v>1408</v>
      </c>
      <c r="F40" s="279">
        <v>1529</v>
      </c>
      <c r="G40" s="279">
        <f t="shared" si="0"/>
        <v>2937</v>
      </c>
      <c r="H40" s="279">
        <v>1589</v>
      </c>
      <c r="I40" s="279">
        <v>1290</v>
      </c>
      <c r="J40" s="279">
        <v>1048</v>
      </c>
      <c r="K40" s="279">
        <v>1322</v>
      </c>
      <c r="L40" s="279">
        <f t="shared" si="1"/>
        <v>2370</v>
      </c>
      <c r="M40" s="484"/>
    </row>
    <row r="41" spans="1:13" ht="11.25" customHeight="1">
      <c r="A41" s="10"/>
      <c r="B41" s="29" t="s">
        <v>22</v>
      </c>
      <c r="C41" s="271">
        <v>140</v>
      </c>
      <c r="D41" s="271">
        <v>76</v>
      </c>
      <c r="E41" s="306">
        <v>20</v>
      </c>
      <c r="F41" s="306">
        <v>16</v>
      </c>
      <c r="G41" s="400">
        <f t="shared" si="0"/>
        <v>36</v>
      </c>
      <c r="H41" s="306">
        <v>16</v>
      </c>
      <c r="I41" s="306">
        <v>24</v>
      </c>
      <c r="J41" s="306">
        <v>16</v>
      </c>
      <c r="K41" s="306">
        <v>29</v>
      </c>
      <c r="L41" s="400">
        <f t="shared" si="1"/>
        <v>45</v>
      </c>
      <c r="M41" s="484"/>
    </row>
    <row r="42" spans="1:13" ht="11.25" customHeight="1">
      <c r="A42" s="10"/>
      <c r="B42" s="29" t="s">
        <v>29</v>
      </c>
      <c r="C42" s="271">
        <v>7678</v>
      </c>
      <c r="D42" s="271">
        <v>5592</v>
      </c>
      <c r="E42" s="306">
        <v>1343</v>
      </c>
      <c r="F42" s="306">
        <v>1484</v>
      </c>
      <c r="G42" s="400">
        <f t="shared" si="0"/>
        <v>2827</v>
      </c>
      <c r="H42" s="306">
        <v>1535</v>
      </c>
      <c r="I42" s="306">
        <v>1230</v>
      </c>
      <c r="J42" s="306">
        <v>1001</v>
      </c>
      <c r="K42" s="306">
        <v>1249</v>
      </c>
      <c r="L42" s="400">
        <f t="shared" si="1"/>
        <v>2250</v>
      </c>
      <c r="M42" s="484"/>
    </row>
    <row r="43" spans="1:13" ht="11.25" customHeight="1">
      <c r="A43" s="10"/>
      <c r="B43" s="29" t="s">
        <v>20</v>
      </c>
      <c r="C43" s="271">
        <v>107</v>
      </c>
      <c r="D43" s="271">
        <v>148</v>
      </c>
      <c r="E43" s="271">
        <v>45</v>
      </c>
      <c r="F43" s="271">
        <v>29</v>
      </c>
      <c r="G43" s="402">
        <f t="shared" si="0"/>
        <v>74</v>
      </c>
      <c r="H43" s="271">
        <v>38</v>
      </c>
      <c r="I43" s="271">
        <v>36</v>
      </c>
      <c r="J43" s="271">
        <f>J40-SUM(J41:J42)</f>
        <v>31</v>
      </c>
      <c r="K43" s="271">
        <f>K40-SUM(K41:K42)</f>
        <v>44</v>
      </c>
      <c r="L43" s="400">
        <f t="shared" si="1"/>
        <v>75</v>
      </c>
      <c r="M43" s="484"/>
    </row>
    <row r="44" spans="1:13" ht="11.25" customHeight="1">
      <c r="A44" s="23" t="s">
        <v>224</v>
      </c>
      <c r="B44" s="29"/>
      <c r="C44" s="278">
        <v>119</v>
      </c>
      <c r="D44" s="278">
        <v>89</v>
      </c>
      <c r="E44" s="279">
        <v>17</v>
      </c>
      <c r="F44" s="279">
        <v>27</v>
      </c>
      <c r="G44" s="279">
        <f t="shared" si="0"/>
        <v>44</v>
      </c>
      <c r="H44" s="279">
        <v>20</v>
      </c>
      <c r="I44" s="279">
        <v>25</v>
      </c>
      <c r="J44" s="279">
        <v>23</v>
      </c>
      <c r="K44" s="279">
        <v>35</v>
      </c>
      <c r="L44" s="279">
        <f t="shared" si="1"/>
        <v>58</v>
      </c>
      <c r="M44" s="484"/>
    </row>
    <row r="45" spans="1:13" ht="11.25" customHeight="1">
      <c r="A45" s="10"/>
      <c r="B45" s="29" t="s">
        <v>21</v>
      </c>
      <c r="C45" s="271">
        <v>114</v>
      </c>
      <c r="D45" s="271">
        <v>86</v>
      </c>
      <c r="E45" s="306">
        <v>16</v>
      </c>
      <c r="F45" s="306">
        <v>26</v>
      </c>
      <c r="G45" s="400">
        <f t="shared" si="0"/>
        <v>42</v>
      </c>
      <c r="H45" s="306">
        <v>20</v>
      </c>
      <c r="I45" s="306">
        <v>24</v>
      </c>
      <c r="J45" s="306">
        <v>22</v>
      </c>
      <c r="K45" s="306">
        <v>34</v>
      </c>
      <c r="L45" s="400">
        <f t="shared" si="1"/>
        <v>56</v>
      </c>
      <c r="M45" s="484"/>
    </row>
    <row r="46" spans="1:13" ht="11.25" customHeight="1">
      <c r="A46" s="10"/>
      <c r="B46" s="250" t="s">
        <v>284</v>
      </c>
      <c r="C46" s="329">
        <v>0</v>
      </c>
      <c r="D46" s="329">
        <v>0</v>
      </c>
      <c r="E46" s="329">
        <v>0</v>
      </c>
      <c r="F46" s="329">
        <v>0</v>
      </c>
      <c r="G46" s="404">
        <f t="shared" si="0"/>
        <v>0</v>
      </c>
      <c r="H46" s="329">
        <v>0</v>
      </c>
      <c r="I46" s="329">
        <v>0</v>
      </c>
      <c r="J46" s="329">
        <v>0</v>
      </c>
      <c r="K46" s="329">
        <v>0</v>
      </c>
      <c r="L46" s="426">
        <f t="shared" si="1"/>
        <v>0</v>
      </c>
      <c r="M46" s="484"/>
    </row>
    <row r="47" spans="1:13" ht="10.5" customHeight="1">
      <c r="A47" s="37"/>
      <c r="B47" s="258" t="s">
        <v>20</v>
      </c>
      <c r="C47" s="307">
        <v>5</v>
      </c>
      <c r="D47" s="307">
        <v>3</v>
      </c>
      <c r="E47" s="307">
        <v>1</v>
      </c>
      <c r="F47" s="307">
        <v>1</v>
      </c>
      <c r="G47" s="405">
        <f t="shared" si="0"/>
        <v>2</v>
      </c>
      <c r="H47" s="424">
        <v>0</v>
      </c>
      <c r="I47" s="307">
        <v>1</v>
      </c>
      <c r="J47" s="307">
        <f>J44-SUM(J45:J45)</f>
        <v>1</v>
      </c>
      <c r="K47" s="307">
        <f>K44-SUM(K45:K45)</f>
        <v>1</v>
      </c>
      <c r="L47" s="403">
        <f t="shared" si="1"/>
        <v>2</v>
      </c>
      <c r="M47" s="484"/>
    </row>
    <row r="48" spans="1:13" ht="12.75" customHeight="1">
      <c r="A48" s="64" t="s">
        <v>367</v>
      </c>
      <c r="M48" s="484"/>
    </row>
    <row r="49" ht="9.75" customHeight="1">
      <c r="A49" s="115"/>
    </row>
    <row r="50" spans="2:4" ht="12.75">
      <c r="B50" s="34"/>
      <c r="C50" s="86"/>
      <c r="D50" s="86"/>
    </row>
  </sheetData>
  <mergeCells count="6">
    <mergeCell ref="M1:M48"/>
    <mergeCell ref="A3:B4"/>
    <mergeCell ref="C3:C4"/>
    <mergeCell ref="E3:I3"/>
    <mergeCell ref="D3:D4"/>
    <mergeCell ref="J3:L3"/>
  </mergeCells>
  <printOptions/>
  <pageMargins left="0.44" right="0.28" top="0.34" bottom="0" header="0.33" footer="0.1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49" sqref="A49"/>
    </sheetView>
  </sheetViews>
  <sheetFormatPr defaultColWidth="9.140625" defaultRowHeight="12.75"/>
  <cols>
    <col min="1" max="1" width="5.7109375" style="163" customWidth="1"/>
    <col min="2" max="2" width="31.7109375" style="163" customWidth="1"/>
    <col min="3" max="12" width="9.7109375" style="163" customWidth="1"/>
    <col min="13" max="13" width="3.140625" style="163" customWidth="1"/>
    <col min="14" max="16384" width="9.140625" style="163" customWidth="1"/>
  </cols>
  <sheetData>
    <row r="1" spans="1:13" s="162" customFormat="1" ht="16.5" customHeight="1">
      <c r="A1" s="36" t="s">
        <v>328</v>
      </c>
      <c r="M1" s="516" t="s">
        <v>296</v>
      </c>
    </row>
    <row r="2" spans="1:13" ht="10.5" customHeight="1">
      <c r="A2" s="12"/>
      <c r="B2" s="3"/>
      <c r="C2" s="3"/>
      <c r="D2" s="3"/>
      <c r="E2" s="67"/>
      <c r="F2" s="67"/>
      <c r="G2" s="67"/>
      <c r="H2" s="67"/>
      <c r="J2" s="67"/>
      <c r="K2" s="67" t="s">
        <v>180</v>
      </c>
      <c r="L2" s="67"/>
      <c r="M2" s="516"/>
    </row>
    <row r="3" spans="1:13" ht="15.75" customHeight="1">
      <c r="A3" s="505" t="s">
        <v>10</v>
      </c>
      <c r="B3" s="506"/>
      <c r="C3" s="496">
        <v>2004</v>
      </c>
      <c r="D3" s="496" t="s">
        <v>363</v>
      </c>
      <c r="E3" s="510" t="s">
        <v>363</v>
      </c>
      <c r="F3" s="511"/>
      <c r="G3" s="511"/>
      <c r="H3" s="511"/>
      <c r="I3" s="512"/>
      <c r="J3" s="510" t="s">
        <v>365</v>
      </c>
      <c r="K3" s="511"/>
      <c r="L3" s="512"/>
      <c r="M3" s="516"/>
    </row>
    <row r="4" spans="1:13" ht="11.25" customHeight="1">
      <c r="A4" s="507"/>
      <c r="B4" s="508"/>
      <c r="C4" s="509"/>
      <c r="D4" s="509"/>
      <c r="E4" s="45" t="s">
        <v>0</v>
      </c>
      <c r="F4" s="45" t="s">
        <v>211</v>
      </c>
      <c r="G4" s="401" t="s">
        <v>342</v>
      </c>
      <c r="H4" s="45" t="s">
        <v>214</v>
      </c>
      <c r="I4" s="45" t="s">
        <v>258</v>
      </c>
      <c r="J4" s="45" t="s">
        <v>0</v>
      </c>
      <c r="K4" s="45" t="s">
        <v>211</v>
      </c>
      <c r="L4" s="401" t="s">
        <v>342</v>
      </c>
      <c r="M4" s="516"/>
    </row>
    <row r="5" spans="1:13" ht="10.5" customHeight="1">
      <c r="A5" s="23" t="s">
        <v>264</v>
      </c>
      <c r="B5" s="177" t="s">
        <v>273</v>
      </c>
      <c r="C5" s="335">
        <v>9028</v>
      </c>
      <c r="D5" s="335">
        <f>SUM(G5:I5)</f>
        <v>17230</v>
      </c>
      <c r="E5" s="335">
        <f>'Table 6'!E6-'Table 7'!E5</f>
        <v>2752</v>
      </c>
      <c r="F5" s="337">
        <f>'Table 6'!F6-'Table 7'!F5</f>
        <v>4719</v>
      </c>
      <c r="G5" s="337">
        <f>SUM(E5:F5)</f>
        <v>7471</v>
      </c>
      <c r="H5" s="337">
        <f>'Table 6'!H6-'Table 7'!H5</f>
        <v>5005</v>
      </c>
      <c r="I5" s="337">
        <f>'Table 6'!I6-'Table 7'!I5</f>
        <v>4754</v>
      </c>
      <c r="J5" s="337">
        <f>'Table 6'!J6-'Table 7'!J5</f>
        <v>4797</v>
      </c>
      <c r="K5" s="337">
        <f>'Table 6'!K6-'Table 7'!K5</f>
        <v>6163</v>
      </c>
      <c r="L5" s="337">
        <f>SUM(J5:K5)</f>
        <v>10960</v>
      </c>
      <c r="M5" s="516"/>
    </row>
    <row r="6" spans="1:13" ht="10.5" customHeight="1">
      <c r="A6" s="23" t="s">
        <v>220</v>
      </c>
      <c r="B6" s="31"/>
      <c r="C6" s="451">
        <v>3422</v>
      </c>
      <c r="D6" s="451">
        <f aca="true" t="shared" si="0" ref="D6:D47">SUM(G6:I6)</f>
        <v>6088</v>
      </c>
      <c r="E6" s="451">
        <f>'Table 6'!E7-'Table 7'!E6</f>
        <v>1222</v>
      </c>
      <c r="F6" s="451">
        <f>'Table 6'!F7-'Table 7'!F6</f>
        <v>1669</v>
      </c>
      <c r="G6" s="452">
        <f aca="true" t="shared" si="1" ref="G6:G47">SUM(E6:F6)</f>
        <v>2891</v>
      </c>
      <c r="H6" s="452">
        <f>'Table 6'!H7-'Table 7'!H6</f>
        <v>1877</v>
      </c>
      <c r="I6" s="452">
        <f>'Table 6'!I7-'Table 7'!I6</f>
        <v>1320</v>
      </c>
      <c r="J6" s="452">
        <f>'Table 6'!J7-'Table 7'!J6</f>
        <v>1473</v>
      </c>
      <c r="K6" s="451">
        <f>'Table 6'!K7-'Table 7'!K6</f>
        <v>1134</v>
      </c>
      <c r="L6" s="451">
        <f aca="true" t="shared" si="2" ref="L6:L47">SUM(J6:K6)</f>
        <v>2607</v>
      </c>
      <c r="M6" s="516"/>
    </row>
    <row r="7" spans="1:14" ht="10.5" customHeight="1">
      <c r="A7" s="23"/>
      <c r="B7" s="31" t="s">
        <v>43</v>
      </c>
      <c r="C7" s="453">
        <v>4</v>
      </c>
      <c r="D7" s="454">
        <f t="shared" si="0"/>
        <v>27</v>
      </c>
      <c r="E7" s="453">
        <f>'Table 6'!E8-'Table 7'!E7</f>
        <v>4</v>
      </c>
      <c r="F7" s="453">
        <f>'Table 6'!F8-'Table 7'!F7</f>
        <v>11</v>
      </c>
      <c r="G7" s="455">
        <f t="shared" si="1"/>
        <v>15</v>
      </c>
      <c r="H7" s="454">
        <f>'Table 6'!H8-'Table 7'!H7</f>
        <v>11</v>
      </c>
      <c r="I7" s="454">
        <f>'Table 6'!I8-'Table 7'!I7</f>
        <v>1</v>
      </c>
      <c r="J7" s="453">
        <f>'Table 6'!J8-'Table 7'!J7</f>
        <v>0</v>
      </c>
      <c r="K7" s="453">
        <f>'Table 6'!K8-'Table 7'!K7</f>
        <v>2</v>
      </c>
      <c r="L7" s="456">
        <f t="shared" si="2"/>
        <v>2</v>
      </c>
      <c r="M7" s="516"/>
      <c r="N7" s="167"/>
    </row>
    <row r="8" spans="1:13" ht="10.5" customHeight="1">
      <c r="A8" s="10"/>
      <c r="B8" s="31" t="s">
        <v>11</v>
      </c>
      <c r="C8" s="453">
        <v>265</v>
      </c>
      <c r="D8" s="453">
        <f t="shared" si="0"/>
        <v>196</v>
      </c>
      <c r="E8" s="453">
        <f>'Table 6'!E9-'Table 7'!E8</f>
        <v>84</v>
      </c>
      <c r="F8" s="453">
        <f>'Table 6'!F9-'Table 7'!F8</f>
        <v>60</v>
      </c>
      <c r="G8" s="455">
        <f t="shared" si="1"/>
        <v>144</v>
      </c>
      <c r="H8" s="454">
        <f>'Table 6'!H9-'Table 7'!H8</f>
        <v>25</v>
      </c>
      <c r="I8" s="454">
        <f>'Table 6'!I9-'Table 7'!I8</f>
        <v>27</v>
      </c>
      <c r="J8" s="454">
        <f>'Table 6'!J9-'Table 7'!J8</f>
        <v>84</v>
      </c>
      <c r="K8" s="453">
        <f>'Table 6'!K9-'Table 7'!K8</f>
        <v>35</v>
      </c>
      <c r="L8" s="456">
        <f t="shared" si="2"/>
        <v>119</v>
      </c>
      <c r="M8" s="516"/>
    </row>
    <row r="9" spans="1:13" ht="10.5" customHeight="1">
      <c r="A9" s="10"/>
      <c r="B9" s="31" t="s">
        <v>12</v>
      </c>
      <c r="C9" s="453">
        <v>1684</v>
      </c>
      <c r="D9" s="453">
        <f t="shared" si="0"/>
        <v>1990</v>
      </c>
      <c r="E9" s="453">
        <f>'Table 6'!E10-'Table 7'!E9</f>
        <v>543</v>
      </c>
      <c r="F9" s="453">
        <f>'Table 6'!F10-'Table 7'!F9</f>
        <v>532</v>
      </c>
      <c r="G9" s="455">
        <f t="shared" si="1"/>
        <v>1075</v>
      </c>
      <c r="H9" s="454">
        <f>'Table 6'!H10-'Table 7'!H9</f>
        <v>502</v>
      </c>
      <c r="I9" s="454">
        <f>'Table 6'!I10-'Table 7'!I9</f>
        <v>413</v>
      </c>
      <c r="J9" s="454">
        <f>'Table 6'!J10-'Table 7'!J9</f>
        <v>483</v>
      </c>
      <c r="K9" s="453">
        <f>'Table 6'!K10-'Table 7'!K9</f>
        <v>374</v>
      </c>
      <c r="L9" s="456">
        <f t="shared" si="2"/>
        <v>857</v>
      </c>
      <c r="M9" s="516"/>
    </row>
    <row r="10" spans="1:13" ht="10.5" customHeight="1">
      <c r="A10" s="10"/>
      <c r="B10" s="31" t="s">
        <v>13</v>
      </c>
      <c r="C10" s="453">
        <v>89</v>
      </c>
      <c r="D10" s="453">
        <f t="shared" si="0"/>
        <v>243</v>
      </c>
      <c r="E10" s="453">
        <f>'Table 6'!E11-'Table 7'!E10</f>
        <v>18</v>
      </c>
      <c r="F10" s="453">
        <f>'Table 6'!F11-'Table 7'!F10</f>
        <v>95</v>
      </c>
      <c r="G10" s="455">
        <f t="shared" si="1"/>
        <v>113</v>
      </c>
      <c r="H10" s="454">
        <f>'Table 6'!H11-'Table 7'!H10</f>
        <v>113</v>
      </c>
      <c r="I10" s="454">
        <f>'Table 6'!I11-'Table 7'!I10</f>
        <v>17</v>
      </c>
      <c r="J10" s="454">
        <f>'Table 6'!J11-'Table 7'!J10</f>
        <v>70</v>
      </c>
      <c r="K10" s="453">
        <f>'Table 6'!K11-'Table 7'!K10</f>
        <v>92</v>
      </c>
      <c r="L10" s="456">
        <f t="shared" si="2"/>
        <v>162</v>
      </c>
      <c r="M10" s="516"/>
    </row>
    <row r="11" spans="1:13" ht="10.5" customHeight="1">
      <c r="A11" s="10"/>
      <c r="B11" s="31" t="s">
        <v>14</v>
      </c>
      <c r="C11" s="453">
        <v>580</v>
      </c>
      <c r="D11" s="453">
        <f t="shared" si="0"/>
        <v>1999</v>
      </c>
      <c r="E11" s="453">
        <f>'Table 6'!E12-'Table 7'!E11</f>
        <v>248</v>
      </c>
      <c r="F11" s="453">
        <f>'Table 6'!F12-'Table 7'!F11</f>
        <v>487</v>
      </c>
      <c r="G11" s="455">
        <f t="shared" si="1"/>
        <v>735</v>
      </c>
      <c r="H11" s="454">
        <f>'Table 6'!H12-'Table 7'!H11</f>
        <v>721</v>
      </c>
      <c r="I11" s="454">
        <f>'Table 6'!I12-'Table 7'!I11</f>
        <v>543</v>
      </c>
      <c r="J11" s="454">
        <f>'Table 6'!J12-'Table 7'!J11</f>
        <v>209</v>
      </c>
      <c r="K11" s="453">
        <f>'Table 6'!K12-'Table 7'!K11</f>
        <v>163</v>
      </c>
      <c r="L11" s="456">
        <f t="shared" si="2"/>
        <v>372</v>
      </c>
      <c r="M11" s="516"/>
    </row>
    <row r="12" spans="1:13" ht="10.5" customHeight="1">
      <c r="A12" s="10"/>
      <c r="B12" s="31" t="s">
        <v>15</v>
      </c>
      <c r="C12" s="453">
        <v>32</v>
      </c>
      <c r="D12" s="453">
        <f t="shared" si="0"/>
        <v>54</v>
      </c>
      <c r="E12" s="453">
        <f>'Table 6'!E13-'Table 7'!E12</f>
        <v>19</v>
      </c>
      <c r="F12" s="453">
        <f>'Table 6'!F13-'Table 7'!F12</f>
        <v>29</v>
      </c>
      <c r="G12" s="455">
        <f t="shared" si="1"/>
        <v>48</v>
      </c>
      <c r="H12" s="454">
        <f>'Table 6'!H13-'Table 7'!H12</f>
        <v>1</v>
      </c>
      <c r="I12" s="454">
        <f>'Table 6'!I13-'Table 7'!I12</f>
        <v>5</v>
      </c>
      <c r="J12" s="454">
        <f>'Table 6'!J13-'Table 7'!J12</f>
        <v>2</v>
      </c>
      <c r="K12" s="453">
        <f>'Table 6'!K13-'Table 7'!K12</f>
        <v>1</v>
      </c>
      <c r="L12" s="456">
        <f t="shared" si="2"/>
        <v>3</v>
      </c>
      <c r="M12" s="516"/>
    </row>
    <row r="13" spans="1:13" ht="10.5" customHeight="1">
      <c r="A13" s="10"/>
      <c r="B13" s="31" t="s">
        <v>16</v>
      </c>
      <c r="C13" s="453">
        <v>1</v>
      </c>
      <c r="D13" s="453">
        <f t="shared" si="0"/>
        <v>16</v>
      </c>
      <c r="E13" s="453">
        <f>'Table 6'!E14-'Table 7'!E13</f>
        <v>1</v>
      </c>
      <c r="F13" s="453">
        <f>'Table 6'!F14-'Table 7'!F13</f>
        <v>1</v>
      </c>
      <c r="G13" s="455">
        <f t="shared" si="1"/>
        <v>2</v>
      </c>
      <c r="H13" s="454">
        <f>'Table 6'!H14-'Table 7'!H13</f>
        <v>3</v>
      </c>
      <c r="I13" s="454">
        <f>'Table 6'!I14-'Table 7'!I13</f>
        <v>11</v>
      </c>
      <c r="J13" s="454">
        <f>'Table 6'!J14-'Table 7'!J13</f>
        <v>3</v>
      </c>
      <c r="K13" s="461">
        <f>'Table 6'!K14-'Table 7'!K13</f>
        <v>0</v>
      </c>
      <c r="L13" s="456">
        <f t="shared" si="2"/>
        <v>3</v>
      </c>
      <c r="M13" s="516"/>
    </row>
    <row r="14" spans="1:13" ht="10.5" customHeight="1">
      <c r="A14" s="10"/>
      <c r="B14" s="31" t="s">
        <v>19</v>
      </c>
      <c r="C14" s="453">
        <v>355</v>
      </c>
      <c r="D14" s="453">
        <f t="shared" si="0"/>
        <v>619</v>
      </c>
      <c r="E14" s="453">
        <f>'Table 6'!E15-'Table 7'!E14</f>
        <v>170</v>
      </c>
      <c r="F14" s="453">
        <f>'Table 6'!F15-'Table 7'!F14</f>
        <v>116</v>
      </c>
      <c r="G14" s="455">
        <f t="shared" si="1"/>
        <v>286</v>
      </c>
      <c r="H14" s="454">
        <f>'Table 6'!H15-'Table 7'!H14</f>
        <v>153</v>
      </c>
      <c r="I14" s="454">
        <f>'Table 6'!I15-'Table 7'!I14</f>
        <v>180</v>
      </c>
      <c r="J14" s="454">
        <f>'Table 6'!J15-'Table 7'!J14</f>
        <v>137</v>
      </c>
      <c r="K14" s="453">
        <f>'Table 6'!K15-'Table 7'!K14</f>
        <v>64</v>
      </c>
      <c r="L14" s="456">
        <f t="shared" si="2"/>
        <v>201</v>
      </c>
      <c r="M14" s="516"/>
    </row>
    <row r="15" spans="1:13" ht="10.5" customHeight="1">
      <c r="A15" s="10"/>
      <c r="B15" s="31" t="s">
        <v>27</v>
      </c>
      <c r="C15" s="453">
        <v>3</v>
      </c>
      <c r="D15" s="453">
        <f t="shared" si="0"/>
        <v>4</v>
      </c>
      <c r="E15" s="453">
        <f>'Table 6'!E16-'Table 7'!E15</f>
        <v>3</v>
      </c>
      <c r="F15" s="453">
        <f>'Table 6'!F16-'Table 7'!F15</f>
        <v>1</v>
      </c>
      <c r="G15" s="456">
        <f t="shared" si="1"/>
        <v>4</v>
      </c>
      <c r="H15" s="461">
        <f>'Table 6'!H16-'Table 7'!H15</f>
        <v>0</v>
      </c>
      <c r="I15" s="461">
        <f>'Table 6'!I16-'Table 7'!I15</f>
        <v>0</v>
      </c>
      <c r="J15" s="453">
        <f>'Table 6'!J16-'Table 7'!J15</f>
        <v>110</v>
      </c>
      <c r="K15" s="453">
        <f>'Table 6'!K16-'Table 7'!K15</f>
        <v>3</v>
      </c>
      <c r="L15" s="456">
        <f t="shared" si="2"/>
        <v>113</v>
      </c>
      <c r="M15" s="516"/>
    </row>
    <row r="16" spans="1:13" ht="10.5" customHeight="1">
      <c r="A16" s="10"/>
      <c r="B16" s="31" t="s">
        <v>32</v>
      </c>
      <c r="C16" s="453">
        <v>75</v>
      </c>
      <c r="D16" s="453">
        <f t="shared" si="0"/>
        <v>38</v>
      </c>
      <c r="E16" s="453">
        <f>'Table 6'!E17-'Table 7'!E16</f>
        <v>20</v>
      </c>
      <c r="F16" s="453">
        <f>'Table 6'!F17-'Table 7'!F16</f>
        <v>3</v>
      </c>
      <c r="G16" s="455">
        <f t="shared" si="1"/>
        <v>23</v>
      </c>
      <c r="H16" s="454">
        <f>'Table 6'!H17-'Table 7'!H16</f>
        <v>4</v>
      </c>
      <c r="I16" s="454">
        <f>'Table 6'!I17-'Table 7'!I16</f>
        <v>11</v>
      </c>
      <c r="J16" s="454">
        <f>'Table 6'!J17-'Table 7'!J16</f>
        <v>27</v>
      </c>
      <c r="K16" s="453">
        <f>'Table 6'!K17-'Table 7'!K16</f>
        <v>11</v>
      </c>
      <c r="L16" s="456">
        <f t="shared" si="2"/>
        <v>38</v>
      </c>
      <c r="M16" s="516"/>
    </row>
    <row r="17" spans="1:13" ht="10.5" customHeight="1">
      <c r="A17" s="10"/>
      <c r="B17" s="31" t="s">
        <v>18</v>
      </c>
      <c r="C17" s="453">
        <v>171</v>
      </c>
      <c r="D17" s="453">
        <f t="shared" si="0"/>
        <v>412</v>
      </c>
      <c r="E17" s="453">
        <f>'Table 6'!E18-'Table 7'!E17</f>
        <v>52</v>
      </c>
      <c r="F17" s="453">
        <f>'Table 6'!F18-'Table 7'!F17</f>
        <v>208</v>
      </c>
      <c r="G17" s="455">
        <f t="shared" si="1"/>
        <v>260</v>
      </c>
      <c r="H17" s="454">
        <f>'Table 6'!H18-'Table 7'!H17</f>
        <v>107</v>
      </c>
      <c r="I17" s="454">
        <f>'Table 6'!I18-'Table 7'!I17</f>
        <v>45</v>
      </c>
      <c r="J17" s="454">
        <f>'Table 6'!J18-'Table 7'!J17</f>
        <v>228</v>
      </c>
      <c r="K17" s="453">
        <f>'Table 6'!K18-'Table 7'!K17</f>
        <v>148</v>
      </c>
      <c r="L17" s="456">
        <f t="shared" si="2"/>
        <v>376</v>
      </c>
      <c r="M17" s="516"/>
    </row>
    <row r="18" spans="1:13" ht="10.5" customHeight="1">
      <c r="A18" s="10"/>
      <c r="B18" s="31" t="s">
        <v>20</v>
      </c>
      <c r="C18" s="453">
        <v>163</v>
      </c>
      <c r="D18" s="453">
        <f t="shared" si="0"/>
        <v>490</v>
      </c>
      <c r="E18" s="453">
        <f>'Table 6'!E19-'Table 7'!E18</f>
        <v>60</v>
      </c>
      <c r="F18" s="453">
        <f>'Table 6'!F19-'Table 7'!F18</f>
        <v>126</v>
      </c>
      <c r="G18" s="455">
        <f t="shared" si="1"/>
        <v>186</v>
      </c>
      <c r="H18" s="454">
        <f>'Table 6'!H19-'Table 7'!H18</f>
        <v>237</v>
      </c>
      <c r="I18" s="454">
        <f>'Table 6'!I19-'Table 7'!I18</f>
        <v>67</v>
      </c>
      <c r="J18" s="454">
        <f>'Table 6'!J19-'Table 7'!J18</f>
        <v>120</v>
      </c>
      <c r="K18" s="453">
        <f>'Table 6'!K19-'Table 7'!K18</f>
        <v>241</v>
      </c>
      <c r="L18" s="456">
        <f t="shared" si="2"/>
        <v>361</v>
      </c>
      <c r="M18" s="516"/>
    </row>
    <row r="19" spans="1:13" ht="14.25" customHeight="1">
      <c r="A19" s="23" t="s">
        <v>221</v>
      </c>
      <c r="B19" s="31"/>
      <c r="C19" s="451">
        <v>2102</v>
      </c>
      <c r="D19" s="451">
        <f t="shared" si="0"/>
        <v>6916</v>
      </c>
      <c r="E19" s="451">
        <f>'Table 6'!E20-'Table 7'!E19</f>
        <v>675</v>
      </c>
      <c r="F19" s="451">
        <f>'Table 6'!F20-'Table 7'!F19</f>
        <v>2060</v>
      </c>
      <c r="G19" s="452">
        <f t="shared" si="1"/>
        <v>2735</v>
      </c>
      <c r="H19" s="452">
        <f>'Table 6'!H20-'Table 7'!H19</f>
        <v>2054</v>
      </c>
      <c r="I19" s="452">
        <f>'Table 6'!I20-'Table 7'!I19</f>
        <v>2127</v>
      </c>
      <c r="J19" s="452">
        <f>'Table 6'!J20-'Table 7'!J19</f>
        <v>2343</v>
      </c>
      <c r="K19" s="451">
        <f>'Table 6'!K20-'Table 7'!K19</f>
        <v>3245</v>
      </c>
      <c r="L19" s="451">
        <f t="shared" si="2"/>
        <v>5588</v>
      </c>
      <c r="M19" s="516"/>
    </row>
    <row r="20" spans="1:13" ht="12.75" customHeight="1">
      <c r="A20" s="23"/>
      <c r="B20" s="31" t="s">
        <v>266</v>
      </c>
      <c r="C20" s="453">
        <v>162</v>
      </c>
      <c r="D20" s="453">
        <f t="shared" si="0"/>
        <v>173</v>
      </c>
      <c r="E20" s="453">
        <f>'Table 6'!E21-'Table 7'!E20</f>
        <v>33</v>
      </c>
      <c r="F20" s="453">
        <f>'Table 6'!F21-'Table 7'!F20</f>
        <v>25</v>
      </c>
      <c r="G20" s="455">
        <f t="shared" si="1"/>
        <v>58</v>
      </c>
      <c r="H20" s="454">
        <f>'Table 6'!H21-'Table 7'!H20</f>
        <v>24</v>
      </c>
      <c r="I20" s="454">
        <f>'Table 6'!I21-'Table 7'!I20</f>
        <v>91</v>
      </c>
      <c r="J20" s="454">
        <f>'Table 6'!J21-'Table 7'!J20</f>
        <v>21</v>
      </c>
      <c r="K20" s="453">
        <f>'Table 6'!K21-'Table 7'!K20</f>
        <v>29</v>
      </c>
      <c r="L20" s="456">
        <f t="shared" si="2"/>
        <v>50</v>
      </c>
      <c r="M20" s="516"/>
    </row>
    <row r="21" spans="1:13" ht="15" customHeight="1">
      <c r="A21" s="10"/>
      <c r="B21" s="31" t="s">
        <v>368</v>
      </c>
      <c r="C21" s="453">
        <v>67</v>
      </c>
      <c r="D21" s="453">
        <f t="shared" si="0"/>
        <v>119</v>
      </c>
      <c r="E21" s="453">
        <f>'Table 6'!E22-'Table 7'!E21</f>
        <v>7</v>
      </c>
      <c r="F21" s="453">
        <f>'Table 6'!F22-'Table 7'!F21</f>
        <v>18</v>
      </c>
      <c r="G21" s="455">
        <f t="shared" si="1"/>
        <v>25</v>
      </c>
      <c r="H21" s="454">
        <f>'Table 6'!H22-'Table 7'!H21</f>
        <v>71</v>
      </c>
      <c r="I21" s="454">
        <f>'Table 6'!I22-'Table 7'!I21</f>
        <v>23</v>
      </c>
      <c r="J21" s="454">
        <f>'Table 6'!J22-'Table 7'!J21</f>
        <v>23</v>
      </c>
      <c r="K21" s="453">
        <f>'Table 6'!K22-'Table 7'!K21</f>
        <v>20</v>
      </c>
      <c r="L21" s="456">
        <f t="shared" si="2"/>
        <v>43</v>
      </c>
      <c r="M21" s="516"/>
    </row>
    <row r="22" spans="1:13" ht="11.25" customHeight="1">
      <c r="A22" s="10"/>
      <c r="B22" s="31" t="s">
        <v>23</v>
      </c>
      <c r="C22" s="453">
        <v>393</v>
      </c>
      <c r="D22" s="453">
        <f t="shared" si="0"/>
        <v>144</v>
      </c>
      <c r="E22" s="453">
        <f>'Table 6'!E23-'Table 7'!E22</f>
        <v>32</v>
      </c>
      <c r="F22" s="453">
        <f>'Table 6'!F23-'Table 7'!F22</f>
        <v>15</v>
      </c>
      <c r="G22" s="455">
        <f t="shared" si="1"/>
        <v>47</v>
      </c>
      <c r="H22" s="454">
        <f>'Table 6'!H23-'Table 7'!H22</f>
        <v>40</v>
      </c>
      <c r="I22" s="454">
        <f>'Table 6'!I23-'Table 7'!I22</f>
        <v>57</v>
      </c>
      <c r="J22" s="454">
        <f>'Table 6'!J23-'Table 7'!J22</f>
        <v>60</v>
      </c>
      <c r="K22" s="453">
        <f>'Table 6'!K23-'Table 7'!K22</f>
        <v>66</v>
      </c>
      <c r="L22" s="456">
        <f t="shared" si="2"/>
        <v>126</v>
      </c>
      <c r="M22" s="516"/>
    </row>
    <row r="23" spans="1:13" ht="11.25" customHeight="1">
      <c r="A23" s="10"/>
      <c r="B23" s="31" t="s">
        <v>31</v>
      </c>
      <c r="C23" s="453">
        <v>300</v>
      </c>
      <c r="D23" s="453">
        <f t="shared" si="0"/>
        <v>412</v>
      </c>
      <c r="E23" s="453">
        <f>'Table 6'!E24-'Table 7'!E23</f>
        <v>165</v>
      </c>
      <c r="F23" s="453">
        <f>'Table 6'!F24-'Table 7'!F23</f>
        <v>59</v>
      </c>
      <c r="G23" s="455">
        <f t="shared" si="1"/>
        <v>224</v>
      </c>
      <c r="H23" s="454">
        <f>'Table 6'!H24-'Table 7'!H23</f>
        <v>113</v>
      </c>
      <c r="I23" s="454">
        <f>'Table 6'!I24-'Table 7'!I23</f>
        <v>75</v>
      </c>
      <c r="J23" s="454">
        <f>'Table 6'!J24-'Table 7'!J23</f>
        <v>255</v>
      </c>
      <c r="K23" s="453">
        <f>'Table 6'!K24-'Table 7'!K23</f>
        <v>66</v>
      </c>
      <c r="L23" s="456">
        <f t="shared" si="2"/>
        <v>321</v>
      </c>
      <c r="M23" s="516"/>
    </row>
    <row r="24" spans="1:13" ht="11.25" customHeight="1">
      <c r="A24" s="10"/>
      <c r="B24" s="31" t="s">
        <v>26</v>
      </c>
      <c r="C24" s="453">
        <v>105</v>
      </c>
      <c r="D24" s="453">
        <f t="shared" si="0"/>
        <v>177</v>
      </c>
      <c r="E24" s="453">
        <f>'Table 6'!E25-'Table 7'!E24</f>
        <v>19</v>
      </c>
      <c r="F24" s="453">
        <f>'Table 6'!F25-'Table 7'!F24</f>
        <v>45</v>
      </c>
      <c r="G24" s="455">
        <f t="shared" si="1"/>
        <v>64</v>
      </c>
      <c r="H24" s="454">
        <f>'Table 6'!H25-'Table 7'!H24</f>
        <v>50</v>
      </c>
      <c r="I24" s="454">
        <f>'Table 6'!I25-'Table 7'!I24</f>
        <v>63</v>
      </c>
      <c r="J24" s="454">
        <f>'Table 6'!J25-'Table 7'!J24</f>
        <v>17</v>
      </c>
      <c r="K24" s="453">
        <f>'Table 6'!K25-'Table 7'!K24</f>
        <v>22</v>
      </c>
      <c r="L24" s="456">
        <f t="shared" si="2"/>
        <v>39</v>
      </c>
      <c r="M24" s="516"/>
    </row>
    <row r="25" spans="1:13" ht="11.25" customHeight="1">
      <c r="A25" s="10"/>
      <c r="B25" s="31" t="s">
        <v>33</v>
      </c>
      <c r="C25" s="453">
        <v>63</v>
      </c>
      <c r="D25" s="453">
        <f t="shared" si="0"/>
        <v>462</v>
      </c>
      <c r="E25" s="453">
        <f>'Table 6'!E26-'Table 7'!E25</f>
        <v>16</v>
      </c>
      <c r="F25" s="453">
        <f>'Table 6'!F26-'Table 7'!F25</f>
        <v>172</v>
      </c>
      <c r="G25" s="455">
        <f t="shared" si="1"/>
        <v>188</v>
      </c>
      <c r="H25" s="454">
        <f>'Table 6'!H26-'Table 7'!H25</f>
        <v>71</v>
      </c>
      <c r="I25" s="454">
        <f>'Table 6'!I26-'Table 7'!I25</f>
        <v>203</v>
      </c>
      <c r="J25" s="454">
        <f>'Table 6'!J26-'Table 7'!J25</f>
        <v>561</v>
      </c>
      <c r="K25" s="453">
        <f>'Table 6'!K26-'Table 7'!K25</f>
        <v>74</v>
      </c>
      <c r="L25" s="456">
        <f t="shared" si="2"/>
        <v>635</v>
      </c>
      <c r="M25" s="516"/>
    </row>
    <row r="26" spans="1:13" ht="11.25" customHeight="1">
      <c r="A26" s="10"/>
      <c r="B26" s="31" t="s">
        <v>134</v>
      </c>
      <c r="C26" s="453">
        <v>756</v>
      </c>
      <c r="D26" s="453">
        <f t="shared" si="0"/>
        <v>5076</v>
      </c>
      <c r="E26" s="453">
        <f>'Table 6'!E27-'Table 7'!E26</f>
        <v>357</v>
      </c>
      <c r="F26" s="453">
        <f>'Table 6'!F27-'Table 7'!F26</f>
        <v>1668</v>
      </c>
      <c r="G26" s="455">
        <f t="shared" si="1"/>
        <v>2025</v>
      </c>
      <c r="H26" s="454">
        <f>'Table 6'!H27-'Table 7'!H26</f>
        <v>1556</v>
      </c>
      <c r="I26" s="454">
        <f>'Table 6'!I27-'Table 7'!I26</f>
        <v>1495</v>
      </c>
      <c r="J26" s="454">
        <f>'Table 6'!J27-'Table 7'!J26</f>
        <v>1338</v>
      </c>
      <c r="K26" s="453">
        <f>'Table 6'!K27-'Table 7'!K26</f>
        <v>2815</v>
      </c>
      <c r="L26" s="456">
        <f t="shared" si="2"/>
        <v>4153</v>
      </c>
      <c r="M26" s="516"/>
    </row>
    <row r="27" spans="1:13" ht="11.25" customHeight="1">
      <c r="A27" s="10"/>
      <c r="B27" s="29" t="s">
        <v>20</v>
      </c>
      <c r="C27" s="453">
        <v>256</v>
      </c>
      <c r="D27" s="453">
        <f t="shared" si="0"/>
        <v>353</v>
      </c>
      <c r="E27" s="453">
        <f>'Table 6'!E28-'Table 7'!E27</f>
        <v>46</v>
      </c>
      <c r="F27" s="453">
        <f>'Table 6'!F28-'Table 7'!F27</f>
        <v>58</v>
      </c>
      <c r="G27" s="455">
        <f t="shared" si="1"/>
        <v>104</v>
      </c>
      <c r="H27" s="454">
        <f>'Table 6'!H28-'Table 7'!H27</f>
        <v>129</v>
      </c>
      <c r="I27" s="454">
        <f>'Table 6'!I28-'Table 7'!I27</f>
        <v>120</v>
      </c>
      <c r="J27" s="454">
        <f>'Table 6'!J28-'Table 7'!J27</f>
        <v>68</v>
      </c>
      <c r="K27" s="453">
        <f>'Table 6'!K28-'Table 7'!K27</f>
        <v>153</v>
      </c>
      <c r="L27" s="456">
        <f t="shared" si="2"/>
        <v>221</v>
      </c>
      <c r="M27" s="516"/>
    </row>
    <row r="28" spans="1:13" ht="10.5" customHeight="1">
      <c r="A28" s="23" t="s">
        <v>222</v>
      </c>
      <c r="B28" s="31"/>
      <c r="C28" s="451">
        <v>3283</v>
      </c>
      <c r="D28" s="451">
        <f t="shared" si="0"/>
        <v>3908</v>
      </c>
      <c r="E28" s="451">
        <f>'Table 6'!E29-'Table 7'!E28</f>
        <v>776</v>
      </c>
      <c r="F28" s="451">
        <f>'Table 6'!F29-'Table 7'!F28</f>
        <v>930</v>
      </c>
      <c r="G28" s="452">
        <f t="shared" si="1"/>
        <v>1706</v>
      </c>
      <c r="H28" s="452">
        <f>'Table 6'!H29-'Table 7'!H28</f>
        <v>1027</v>
      </c>
      <c r="I28" s="452">
        <f>'Table 6'!I29-'Table 7'!I28</f>
        <v>1175</v>
      </c>
      <c r="J28" s="452">
        <f>'Table 6'!J29-'Table 7'!J28</f>
        <v>878</v>
      </c>
      <c r="K28" s="451">
        <f>'Table 6'!K29-'Table 7'!K28</f>
        <v>1063</v>
      </c>
      <c r="L28" s="451">
        <f t="shared" si="2"/>
        <v>1941</v>
      </c>
      <c r="M28" s="516"/>
    </row>
    <row r="29" spans="1:13" ht="11.25" customHeight="1">
      <c r="A29" s="10"/>
      <c r="B29" s="31" t="s">
        <v>144</v>
      </c>
      <c r="C29" s="453">
        <v>64</v>
      </c>
      <c r="D29" s="453">
        <f t="shared" si="0"/>
        <v>69</v>
      </c>
      <c r="E29" s="453">
        <f>'Table 6'!E30-'Table 7'!E29</f>
        <v>10</v>
      </c>
      <c r="F29" s="453">
        <f>'Table 6'!F30-'Table 7'!F29</f>
        <v>18</v>
      </c>
      <c r="G29" s="455">
        <f t="shared" si="1"/>
        <v>28</v>
      </c>
      <c r="H29" s="454">
        <f>'Table 6'!H30-'Table 7'!H29</f>
        <v>22</v>
      </c>
      <c r="I29" s="454">
        <f>'Table 6'!I30-'Table 7'!I29</f>
        <v>19</v>
      </c>
      <c r="J29" s="454">
        <f>'Table 6'!J30-'Table 7'!J29</f>
        <v>19</v>
      </c>
      <c r="K29" s="453">
        <f>'Table 6'!K30-'Table 7'!K29</f>
        <v>19</v>
      </c>
      <c r="L29" s="456">
        <f t="shared" si="2"/>
        <v>38</v>
      </c>
      <c r="M29" s="516"/>
    </row>
    <row r="30" spans="1:13" ht="11.25" customHeight="1">
      <c r="A30" s="10"/>
      <c r="B30" s="29" t="s">
        <v>309</v>
      </c>
      <c r="C30" s="453">
        <v>101</v>
      </c>
      <c r="D30" s="453">
        <f t="shared" si="0"/>
        <v>140</v>
      </c>
      <c r="E30" s="453">
        <f>'Table 6'!E31-'Table 7'!E30</f>
        <v>23</v>
      </c>
      <c r="F30" s="453">
        <f>'Table 6'!F31-'Table 7'!F30</f>
        <v>24</v>
      </c>
      <c r="G30" s="455">
        <f t="shared" si="1"/>
        <v>47</v>
      </c>
      <c r="H30" s="454">
        <f>'Table 6'!H31-'Table 7'!H30</f>
        <v>35</v>
      </c>
      <c r="I30" s="454">
        <f>'Table 6'!I31-'Table 7'!I30</f>
        <v>58</v>
      </c>
      <c r="J30" s="454">
        <f>'Table 6'!J31-'Table 7'!J30</f>
        <v>72</v>
      </c>
      <c r="K30" s="453">
        <f>'Table 6'!K31-'Table 7'!K30</f>
        <v>68</v>
      </c>
      <c r="L30" s="456">
        <f t="shared" si="2"/>
        <v>140</v>
      </c>
      <c r="M30" s="516"/>
    </row>
    <row r="31" spans="1:13" ht="11.25" customHeight="1">
      <c r="A31" s="10"/>
      <c r="B31" s="31" t="s">
        <v>24</v>
      </c>
      <c r="C31" s="453">
        <v>38</v>
      </c>
      <c r="D31" s="453">
        <f t="shared" si="0"/>
        <v>32</v>
      </c>
      <c r="E31" s="453">
        <f>'Table 6'!E32-'Table 7'!E31</f>
        <v>14</v>
      </c>
      <c r="F31" s="453">
        <f>'Table 6'!F32-'Table 7'!F31</f>
        <v>13</v>
      </c>
      <c r="G31" s="455">
        <f t="shared" si="1"/>
        <v>27</v>
      </c>
      <c r="H31" s="454">
        <f>'Table 6'!H32-'Table 7'!H31</f>
        <v>1</v>
      </c>
      <c r="I31" s="454">
        <f>'Table 6'!I32-'Table 7'!I31</f>
        <v>4</v>
      </c>
      <c r="J31" s="454">
        <f>'Table 6'!J32-'Table 7'!J31</f>
        <v>3</v>
      </c>
      <c r="K31" s="453">
        <f>'Table 6'!K32-'Table 7'!K31</f>
        <v>1</v>
      </c>
      <c r="L31" s="456">
        <f t="shared" si="2"/>
        <v>4</v>
      </c>
      <c r="M31" s="516"/>
    </row>
    <row r="32" spans="1:13" ht="11.25" customHeight="1">
      <c r="A32" s="10"/>
      <c r="B32" s="29" t="s">
        <v>319</v>
      </c>
      <c r="C32" s="453">
        <v>1671</v>
      </c>
      <c r="D32" s="453">
        <f t="shared" si="0"/>
        <v>2175</v>
      </c>
      <c r="E32" s="453">
        <f>'Table 6'!E33-'Table 7'!E32</f>
        <v>426</v>
      </c>
      <c r="F32" s="453">
        <f>'Table 6'!F33-'Table 7'!F32</f>
        <v>577</v>
      </c>
      <c r="G32" s="455">
        <f t="shared" si="1"/>
        <v>1003</v>
      </c>
      <c r="H32" s="454">
        <f>'Table 6'!H33-'Table 7'!H32</f>
        <v>618</v>
      </c>
      <c r="I32" s="454">
        <f>'Table 6'!I33-'Table 7'!I32</f>
        <v>554</v>
      </c>
      <c r="J32" s="454">
        <f>'Table 6'!J33-'Table 7'!J32</f>
        <v>467</v>
      </c>
      <c r="K32" s="453">
        <f>'Table 6'!K33-'Table 7'!K32</f>
        <v>543</v>
      </c>
      <c r="L32" s="456">
        <f t="shared" si="2"/>
        <v>1010</v>
      </c>
      <c r="M32" s="516"/>
    </row>
    <row r="33" spans="1:13" ht="11.25" customHeight="1">
      <c r="A33" s="10"/>
      <c r="B33" s="29" t="s">
        <v>147</v>
      </c>
      <c r="C33" s="453">
        <v>5</v>
      </c>
      <c r="D33" s="453">
        <f t="shared" si="0"/>
        <v>15</v>
      </c>
      <c r="E33" s="453">
        <f>'Table 6'!E34-'Table 7'!E33</f>
        <v>2</v>
      </c>
      <c r="F33" s="453">
        <f>'Table 6'!F34-'Table 7'!F33</f>
        <v>7</v>
      </c>
      <c r="G33" s="455">
        <f t="shared" si="1"/>
        <v>9</v>
      </c>
      <c r="H33" s="454">
        <f>'Table 6'!H34-'Table 7'!H33</f>
        <v>5</v>
      </c>
      <c r="I33" s="454">
        <f>'Table 6'!I34-'Table 7'!I33</f>
        <v>1</v>
      </c>
      <c r="J33" s="454">
        <f>'Table 6'!J34-'Table 7'!J33</f>
        <v>1</v>
      </c>
      <c r="K33" s="461">
        <f>'Table 6'!K34-'Table 7'!K33</f>
        <v>0</v>
      </c>
      <c r="L33" s="456">
        <f t="shared" si="2"/>
        <v>1</v>
      </c>
      <c r="M33" s="516"/>
    </row>
    <row r="34" spans="1:13" ht="11.25" customHeight="1">
      <c r="A34" s="10"/>
      <c r="B34" s="31" t="s">
        <v>17</v>
      </c>
      <c r="C34" s="453">
        <v>711</v>
      </c>
      <c r="D34" s="453">
        <f t="shared" si="0"/>
        <v>799</v>
      </c>
      <c r="E34" s="453">
        <f>'Table 6'!E35-'Table 7'!E34</f>
        <v>181</v>
      </c>
      <c r="F34" s="453">
        <f>'Table 6'!F35-'Table 7'!F34</f>
        <v>164</v>
      </c>
      <c r="G34" s="455">
        <f t="shared" si="1"/>
        <v>345</v>
      </c>
      <c r="H34" s="454">
        <f>'Table 6'!H35-'Table 7'!H34</f>
        <v>144</v>
      </c>
      <c r="I34" s="454">
        <f>'Table 6'!I35-'Table 7'!I34</f>
        <v>310</v>
      </c>
      <c r="J34" s="454">
        <f>'Table 6'!J35-'Table 7'!J34</f>
        <v>130</v>
      </c>
      <c r="K34" s="453">
        <f>'Table 6'!K35-'Table 7'!K34</f>
        <v>212</v>
      </c>
      <c r="L34" s="456">
        <f t="shared" si="2"/>
        <v>342</v>
      </c>
      <c r="M34" s="516"/>
    </row>
    <row r="35" spans="1:13" ht="11.25" customHeight="1">
      <c r="A35" s="10"/>
      <c r="B35" s="31" t="s">
        <v>25</v>
      </c>
      <c r="C35" s="453">
        <v>206</v>
      </c>
      <c r="D35" s="453">
        <f t="shared" si="0"/>
        <v>252</v>
      </c>
      <c r="E35" s="453">
        <f>'Table 6'!E36-'Table 7'!E35</f>
        <v>52</v>
      </c>
      <c r="F35" s="453">
        <f>'Table 6'!F36-'Table 7'!F35</f>
        <v>48</v>
      </c>
      <c r="G35" s="455">
        <f t="shared" si="1"/>
        <v>100</v>
      </c>
      <c r="H35" s="454">
        <f>'Table 6'!H36-'Table 7'!H35</f>
        <v>78</v>
      </c>
      <c r="I35" s="454">
        <f>'Table 6'!I36-'Table 7'!I35</f>
        <v>74</v>
      </c>
      <c r="J35" s="454">
        <f>'Table 6'!J36-'Table 7'!J35</f>
        <v>58</v>
      </c>
      <c r="K35" s="453">
        <f>'Table 6'!K36-'Table 7'!K35</f>
        <v>83</v>
      </c>
      <c r="L35" s="456">
        <f t="shared" si="2"/>
        <v>141</v>
      </c>
      <c r="M35" s="516"/>
    </row>
    <row r="36" spans="1:13" ht="11.25" customHeight="1">
      <c r="A36" s="10"/>
      <c r="B36" s="31" t="s">
        <v>286</v>
      </c>
      <c r="C36" s="453">
        <v>283</v>
      </c>
      <c r="D36" s="453">
        <f t="shared" si="0"/>
        <v>254</v>
      </c>
      <c r="E36" s="453">
        <f>'Table 6'!E37-'Table 7'!E36</f>
        <v>37</v>
      </c>
      <c r="F36" s="453">
        <f>'Table 6'!F37-'Table 7'!F36</f>
        <v>45</v>
      </c>
      <c r="G36" s="455">
        <f t="shared" si="1"/>
        <v>82</v>
      </c>
      <c r="H36" s="454">
        <f>'Table 6'!H37-'Table 7'!H36</f>
        <v>93</v>
      </c>
      <c r="I36" s="454">
        <f>'Table 6'!I37-'Table 7'!I36</f>
        <v>79</v>
      </c>
      <c r="J36" s="454">
        <f>'Table 6'!J37-'Table 7'!J36</f>
        <v>43</v>
      </c>
      <c r="K36" s="453">
        <f>'Table 6'!K37-'Table 7'!K36</f>
        <v>88</v>
      </c>
      <c r="L36" s="456">
        <f t="shared" si="2"/>
        <v>131</v>
      </c>
      <c r="M36" s="516"/>
    </row>
    <row r="37" spans="1:13" ht="11.25" customHeight="1">
      <c r="A37" s="10"/>
      <c r="B37" s="31" t="s">
        <v>44</v>
      </c>
      <c r="C37" s="453">
        <v>59</v>
      </c>
      <c r="D37" s="453">
        <f t="shared" si="0"/>
        <v>32</v>
      </c>
      <c r="E37" s="453">
        <f>'Table 6'!E38-'Table 7'!E37</f>
        <v>12</v>
      </c>
      <c r="F37" s="461">
        <f>'Table 6'!F38-'Table 7'!F37</f>
        <v>0</v>
      </c>
      <c r="G37" s="456">
        <f t="shared" si="1"/>
        <v>12</v>
      </c>
      <c r="H37" s="461">
        <f>'Table 6'!H38-'Table 7'!H37</f>
        <v>0</v>
      </c>
      <c r="I37" s="454">
        <f>'Table 6'!I38-'Table 7'!I37</f>
        <v>20</v>
      </c>
      <c r="J37" s="454">
        <f>'Table 6'!J38-'Table 7'!J37</f>
        <v>4</v>
      </c>
      <c r="K37" s="453">
        <f>'Table 6'!K38-'Table 7'!K37</f>
        <v>2</v>
      </c>
      <c r="L37" s="456">
        <f t="shared" si="2"/>
        <v>6</v>
      </c>
      <c r="M37" s="516"/>
    </row>
    <row r="38" spans="1:13" ht="11.25" customHeight="1">
      <c r="A38" s="10"/>
      <c r="B38" s="31" t="s">
        <v>30</v>
      </c>
      <c r="C38" s="453">
        <v>31</v>
      </c>
      <c r="D38" s="453">
        <f t="shared" si="0"/>
        <v>30</v>
      </c>
      <c r="E38" s="453">
        <f>'Table 6'!E39-'Table 7'!E38</f>
        <v>9</v>
      </c>
      <c r="F38" s="453">
        <f>'Table 6'!F39-'Table 7'!F38</f>
        <v>8</v>
      </c>
      <c r="G38" s="455">
        <f t="shared" si="1"/>
        <v>17</v>
      </c>
      <c r="H38" s="454">
        <f>'Table 6'!H39-'Table 7'!H38</f>
        <v>8</v>
      </c>
      <c r="I38" s="454">
        <f>'Table 6'!I39-'Table 7'!I38</f>
        <v>5</v>
      </c>
      <c r="J38" s="454">
        <f>'Table 6'!J39-'Table 7'!J38</f>
        <v>4</v>
      </c>
      <c r="K38" s="453">
        <f>'Table 6'!K39-'Table 7'!K38</f>
        <v>11</v>
      </c>
      <c r="L38" s="456">
        <f t="shared" si="2"/>
        <v>15</v>
      </c>
      <c r="M38" s="516"/>
    </row>
    <row r="39" spans="1:13" ht="11.25" customHeight="1">
      <c r="A39" s="10"/>
      <c r="B39" s="31" t="s">
        <v>20</v>
      </c>
      <c r="C39" s="453">
        <f>'Table 6'!C40-'Table 7'!C39</f>
        <v>114</v>
      </c>
      <c r="D39" s="453">
        <f t="shared" si="0"/>
        <v>110</v>
      </c>
      <c r="E39" s="453">
        <f>'Table 6'!E40-'Table 7'!E39</f>
        <v>10</v>
      </c>
      <c r="F39" s="453">
        <f>'Table 6'!F40-'Table 7'!F39</f>
        <v>26</v>
      </c>
      <c r="G39" s="455">
        <f t="shared" si="1"/>
        <v>36</v>
      </c>
      <c r="H39" s="454">
        <f>'Table 6'!H40-'Table 7'!H39</f>
        <v>23</v>
      </c>
      <c r="I39" s="454">
        <f>'Table 6'!I40-'Table 7'!I39</f>
        <v>51</v>
      </c>
      <c r="J39" s="454">
        <f>'Table 6'!J40-'Table 7'!J39</f>
        <v>77</v>
      </c>
      <c r="K39" s="453">
        <f>'Table 6'!K40-'Table 7'!K39</f>
        <v>36</v>
      </c>
      <c r="L39" s="456">
        <f t="shared" si="2"/>
        <v>113</v>
      </c>
      <c r="M39" s="516"/>
    </row>
    <row r="40" spans="1:13" ht="10.5" customHeight="1">
      <c r="A40" s="23" t="s">
        <v>223</v>
      </c>
      <c r="B40" s="31"/>
      <c r="C40" s="451">
        <v>123</v>
      </c>
      <c r="D40" s="451">
        <f t="shared" si="0"/>
        <v>174</v>
      </c>
      <c r="E40" s="451">
        <f>'Table 6'!E41-'Table 7'!E40</f>
        <v>30</v>
      </c>
      <c r="F40" s="451">
        <f>'Table 6'!F41-'Table 7'!F40</f>
        <v>36</v>
      </c>
      <c r="G40" s="452">
        <f t="shared" si="1"/>
        <v>66</v>
      </c>
      <c r="H40" s="452">
        <f>'Table 6'!H41-'Table 7'!H40</f>
        <v>39</v>
      </c>
      <c r="I40" s="452">
        <f>'Table 6'!I41-'Table 7'!I40</f>
        <v>69</v>
      </c>
      <c r="J40" s="452">
        <f>'Table 6'!J41-'Table 7'!J40</f>
        <v>73</v>
      </c>
      <c r="K40" s="451">
        <f>'Table 6'!K41-'Table 7'!K40</f>
        <v>715</v>
      </c>
      <c r="L40" s="451">
        <f t="shared" si="2"/>
        <v>788</v>
      </c>
      <c r="M40" s="516"/>
    </row>
    <row r="41" spans="1:13" ht="10.5" customHeight="1">
      <c r="A41" s="10"/>
      <c r="B41" s="31" t="s">
        <v>22</v>
      </c>
      <c r="C41" s="453">
        <v>3</v>
      </c>
      <c r="D41" s="453">
        <f t="shared" si="0"/>
        <v>13</v>
      </c>
      <c r="E41" s="453">
        <f>'Table 6'!E42-'Table 7'!E41</f>
        <v>1</v>
      </c>
      <c r="F41" s="453">
        <f>'Table 6'!F42-'Table 7'!F41</f>
        <v>4</v>
      </c>
      <c r="G41" s="456">
        <f t="shared" si="1"/>
        <v>5</v>
      </c>
      <c r="H41" s="461">
        <f>'Table 6'!H42-'Table 7'!H41</f>
        <v>0</v>
      </c>
      <c r="I41" s="454">
        <f>'Table 6'!I42-'Table 7'!I41</f>
        <v>8</v>
      </c>
      <c r="J41" s="454">
        <f>'Table 6'!J42-'Table 7'!J41</f>
        <v>10</v>
      </c>
      <c r="K41" s="453">
        <f>'Table 6'!K42-'Table 7'!K41</f>
        <v>4</v>
      </c>
      <c r="L41" s="456">
        <f t="shared" si="2"/>
        <v>14</v>
      </c>
      <c r="M41" s="516"/>
    </row>
    <row r="42" spans="1:13" ht="10.5" customHeight="1">
      <c r="A42" s="10"/>
      <c r="B42" s="31" t="s">
        <v>29</v>
      </c>
      <c r="C42" s="453">
        <v>90</v>
      </c>
      <c r="D42" s="453">
        <f t="shared" si="0"/>
        <v>124</v>
      </c>
      <c r="E42" s="453">
        <f>'Table 6'!E43-'Table 7'!E42</f>
        <v>26</v>
      </c>
      <c r="F42" s="453">
        <f>'Table 6'!F43-'Table 7'!F42</f>
        <v>23</v>
      </c>
      <c r="G42" s="455">
        <f t="shared" si="1"/>
        <v>49</v>
      </c>
      <c r="H42" s="454">
        <f>'Table 6'!H43-'Table 7'!H42</f>
        <v>17</v>
      </c>
      <c r="I42" s="454">
        <f>'Table 6'!I43-'Table 7'!I42</f>
        <v>58</v>
      </c>
      <c r="J42" s="454">
        <f>'Table 6'!J43-'Table 7'!J42</f>
        <v>60</v>
      </c>
      <c r="K42" s="453">
        <f>'Table 6'!K43-'Table 7'!K42</f>
        <v>709</v>
      </c>
      <c r="L42" s="456">
        <f t="shared" si="2"/>
        <v>769</v>
      </c>
      <c r="M42" s="516"/>
    </row>
    <row r="43" spans="1:13" ht="10.5" customHeight="1">
      <c r="A43" s="10"/>
      <c r="B43" s="29" t="s">
        <v>20</v>
      </c>
      <c r="C43" s="453">
        <v>30</v>
      </c>
      <c r="D43" s="453">
        <f t="shared" si="0"/>
        <v>37</v>
      </c>
      <c r="E43" s="453">
        <f>'Table 6'!E44-'Table 7'!E43</f>
        <v>3</v>
      </c>
      <c r="F43" s="453">
        <f>'Table 6'!F44-'Table 7'!F43</f>
        <v>9</v>
      </c>
      <c r="G43" s="455">
        <f t="shared" si="1"/>
        <v>12</v>
      </c>
      <c r="H43" s="454">
        <f>'Table 6'!H44-'Table 7'!H43</f>
        <v>22</v>
      </c>
      <c r="I43" s="454">
        <f>'Table 6'!I44-'Table 7'!I43</f>
        <v>3</v>
      </c>
      <c r="J43" s="454">
        <f>'Table 6'!J44-'Table 7'!J43</f>
        <v>3</v>
      </c>
      <c r="K43" s="453">
        <f>'Table 6'!K44-'Table 7'!K43</f>
        <v>2</v>
      </c>
      <c r="L43" s="456">
        <f t="shared" si="2"/>
        <v>5</v>
      </c>
      <c r="M43" s="516"/>
    </row>
    <row r="44" spans="1:13" ht="10.5" customHeight="1">
      <c r="A44" s="23" t="s">
        <v>224</v>
      </c>
      <c r="B44" s="31"/>
      <c r="C44" s="451">
        <v>98</v>
      </c>
      <c r="D44" s="451">
        <f t="shared" si="0"/>
        <v>144</v>
      </c>
      <c r="E44" s="451">
        <f>'Table 6'!E45-'Table 7'!E44</f>
        <v>49</v>
      </c>
      <c r="F44" s="451">
        <f>'Table 6'!F45-'Table 7'!F44</f>
        <v>24</v>
      </c>
      <c r="G44" s="452">
        <f t="shared" si="1"/>
        <v>73</v>
      </c>
      <c r="H44" s="452">
        <f>'Table 6'!H45-'Table 7'!H44</f>
        <v>8</v>
      </c>
      <c r="I44" s="452">
        <f>'Table 6'!I45-'Table 7'!I44</f>
        <v>63</v>
      </c>
      <c r="J44" s="452">
        <f>'Table 6'!J45-'Table 7'!J44</f>
        <v>30</v>
      </c>
      <c r="K44" s="451">
        <f>'Table 6'!K45-'Table 7'!K44</f>
        <v>6</v>
      </c>
      <c r="L44" s="451">
        <f t="shared" si="2"/>
        <v>36</v>
      </c>
      <c r="M44" s="516"/>
    </row>
    <row r="45" spans="1:13" ht="10.5" customHeight="1">
      <c r="A45" s="10"/>
      <c r="B45" s="31" t="s">
        <v>21</v>
      </c>
      <c r="C45" s="453">
        <v>25</v>
      </c>
      <c r="D45" s="453">
        <f t="shared" si="0"/>
        <v>30</v>
      </c>
      <c r="E45" s="453">
        <f>'Table 6'!E46-'Table 7'!E45</f>
        <v>7</v>
      </c>
      <c r="F45" s="453">
        <f>'Table 6'!F46-'Table 7'!F45</f>
        <v>6</v>
      </c>
      <c r="G45" s="455">
        <f t="shared" si="1"/>
        <v>13</v>
      </c>
      <c r="H45" s="454">
        <f>'Table 6'!H46-'Table 7'!H45</f>
        <v>7</v>
      </c>
      <c r="I45" s="454">
        <f>'Table 6'!I46-'Table 7'!I45</f>
        <v>10</v>
      </c>
      <c r="J45" s="454">
        <f>'Table 6'!J46-'Table 7'!J45</f>
        <v>4</v>
      </c>
      <c r="K45" s="453">
        <f>'Table 6'!K46-'Table 7'!K45</f>
        <v>3</v>
      </c>
      <c r="L45" s="456">
        <f t="shared" si="2"/>
        <v>7</v>
      </c>
      <c r="M45" s="516"/>
    </row>
    <row r="46" spans="1:13" ht="10.5" customHeight="1">
      <c r="A46" s="10"/>
      <c r="B46" s="31" t="s">
        <v>284</v>
      </c>
      <c r="C46" s="453">
        <v>68</v>
      </c>
      <c r="D46" s="453">
        <f t="shared" si="0"/>
        <v>93</v>
      </c>
      <c r="E46" s="453">
        <v>23</v>
      </c>
      <c r="F46" s="453">
        <v>17</v>
      </c>
      <c r="G46" s="456">
        <f t="shared" si="1"/>
        <v>40</v>
      </c>
      <c r="H46" s="461">
        <f>'Table 6'!H47-'Table 7'!H46</f>
        <v>0</v>
      </c>
      <c r="I46" s="454">
        <f>'Table 6'!I47-'Table 7'!I46</f>
        <v>53</v>
      </c>
      <c r="J46" s="454">
        <f>'Table 6'!J47-'Table 7'!J46</f>
        <v>23</v>
      </c>
      <c r="K46" s="461">
        <f>'Table 6'!K47-'Table 7'!K46</f>
        <v>0</v>
      </c>
      <c r="L46" s="456">
        <f t="shared" si="2"/>
        <v>23</v>
      </c>
      <c r="M46" s="516"/>
    </row>
    <row r="47" spans="1:13" ht="10.5" customHeight="1">
      <c r="A47" s="37"/>
      <c r="B47" s="116" t="s">
        <v>20</v>
      </c>
      <c r="C47" s="457">
        <v>5</v>
      </c>
      <c r="D47" s="457">
        <f t="shared" si="0"/>
        <v>21</v>
      </c>
      <c r="E47" s="457">
        <f>E44-SUM(E45:E46)</f>
        <v>19</v>
      </c>
      <c r="F47" s="457">
        <f>F44-SUM(F45:F46)</f>
        <v>1</v>
      </c>
      <c r="G47" s="458">
        <f t="shared" si="1"/>
        <v>20</v>
      </c>
      <c r="H47" s="459">
        <f>H44-SUM(H45:H46)</f>
        <v>1</v>
      </c>
      <c r="I47" s="462">
        <f>'Table 6'!I48-'Table 7'!I47</f>
        <v>0</v>
      </c>
      <c r="J47" s="457">
        <f>'Table 6'!J48-'Table 7'!J47</f>
        <v>3</v>
      </c>
      <c r="K47" s="457">
        <f>K44-SUM(K45:K46)</f>
        <v>3</v>
      </c>
      <c r="L47" s="460">
        <f t="shared" si="2"/>
        <v>6</v>
      </c>
      <c r="M47" s="516"/>
    </row>
    <row r="48" spans="1:13" ht="16.5" customHeight="1">
      <c r="A48" s="64" t="s">
        <v>374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516"/>
    </row>
    <row r="49" spans="1:13" ht="10.5" customHeight="1">
      <c r="A49" s="165"/>
      <c r="M49" s="253"/>
    </row>
    <row r="50" spans="2:4" ht="12">
      <c r="B50" s="166"/>
      <c r="C50" s="167"/>
      <c r="D50" s="167"/>
    </row>
  </sheetData>
  <mergeCells count="6">
    <mergeCell ref="E3:I3"/>
    <mergeCell ref="M1:M48"/>
    <mergeCell ref="A3:B4"/>
    <mergeCell ref="C3:C4"/>
    <mergeCell ref="D3:D4"/>
    <mergeCell ref="J3:L3"/>
  </mergeCells>
  <printOptions/>
  <pageMargins left="0.69" right="0.25" top="0.42" bottom="0.25" header="0.18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"/>
    </sheetView>
  </sheetViews>
  <sheetFormatPr defaultColWidth="9.140625" defaultRowHeight="12.75"/>
  <cols>
    <col min="1" max="1" width="5.140625" style="3" customWidth="1"/>
    <col min="2" max="2" width="35.00390625" style="3" customWidth="1"/>
    <col min="3" max="4" width="9.28125" style="3" customWidth="1"/>
    <col min="5" max="12" width="9.28125" style="54" customWidth="1"/>
    <col min="13" max="13" width="3.8515625" style="3" customWidth="1"/>
    <col min="14" max="16384" width="9.140625" style="3" customWidth="1"/>
  </cols>
  <sheetData>
    <row r="1" spans="1:13" ht="22.5" customHeight="1">
      <c r="A1" s="36" t="s">
        <v>313</v>
      </c>
      <c r="B1" s="2"/>
      <c r="M1" s="517" t="s">
        <v>176</v>
      </c>
    </row>
    <row r="2" spans="5:13" ht="15" customHeight="1">
      <c r="E2" s="67"/>
      <c r="F2" s="67"/>
      <c r="G2" s="67"/>
      <c r="H2" s="67"/>
      <c r="J2" s="67"/>
      <c r="K2" s="67" t="s">
        <v>34</v>
      </c>
      <c r="L2" s="67"/>
      <c r="M2" s="518"/>
    </row>
    <row r="3" ht="8.25" customHeight="1">
      <c r="M3" s="518"/>
    </row>
    <row r="4" spans="1:13" ht="15" customHeight="1">
      <c r="A4" s="505" t="s">
        <v>173</v>
      </c>
      <c r="B4" s="519"/>
      <c r="C4" s="496">
        <v>2004</v>
      </c>
      <c r="D4" s="496" t="s">
        <v>363</v>
      </c>
      <c r="E4" s="498" t="s">
        <v>363</v>
      </c>
      <c r="F4" s="499"/>
      <c r="G4" s="499"/>
      <c r="H4" s="499"/>
      <c r="I4" s="500"/>
      <c r="J4" s="498" t="s">
        <v>365</v>
      </c>
      <c r="K4" s="499"/>
      <c r="L4" s="500"/>
      <c r="M4" s="518"/>
    </row>
    <row r="5" spans="1:13" ht="19.5" customHeight="1">
      <c r="A5" s="513"/>
      <c r="B5" s="514"/>
      <c r="C5" s="497"/>
      <c r="D5" s="497"/>
      <c r="E5" s="117" t="s">
        <v>209</v>
      </c>
      <c r="F5" s="117" t="s">
        <v>211</v>
      </c>
      <c r="G5" s="399" t="s">
        <v>342</v>
      </c>
      <c r="H5" s="117" t="s">
        <v>214</v>
      </c>
      <c r="I5" s="117" t="s">
        <v>258</v>
      </c>
      <c r="J5" s="117" t="s">
        <v>209</v>
      </c>
      <c r="K5" s="117" t="s">
        <v>211</v>
      </c>
      <c r="L5" s="399" t="s">
        <v>342</v>
      </c>
      <c r="M5" s="518"/>
    </row>
    <row r="6" spans="1:13" s="51" customFormat="1" ht="19.5" customHeight="1">
      <c r="A6" s="50"/>
      <c r="B6" s="174" t="s">
        <v>272</v>
      </c>
      <c r="C6" s="331">
        <v>76387</v>
      </c>
      <c r="D6" s="331">
        <v>93371</v>
      </c>
      <c r="E6" s="331">
        <v>18426</v>
      </c>
      <c r="F6" s="331">
        <v>24642</v>
      </c>
      <c r="G6" s="331">
        <f>SUM(E6:F6)</f>
        <v>43068</v>
      </c>
      <c r="H6" s="331">
        <v>24719</v>
      </c>
      <c r="I6" s="331">
        <v>25584</v>
      </c>
      <c r="J6" s="331">
        <f>J7+J17+J20+'Table 9 cont''d'!J6+'Table 9 cont''d'!J10+'Table 9 cont''d'!J13+'Table 9 cont''d'!J20+'Table 9 cont''d(sec 7-9)'!J6+'Table 9 cont''d(sec 7-9)'!J16+'Table 9 cont''d(sec 7-9)'!J26</f>
        <v>23606</v>
      </c>
      <c r="K6" s="331">
        <f>K7+K17+K20+'Table 9 cont''d'!K6+'Table 9 cont''d'!K10+'Table 9 cont''d'!K13+'Table 9 cont''d'!K20+'Table 9 cont''d(sec 7-9)'!K6+'Table 9 cont''d(sec 7-9)'!K16+'Table 9 cont''d(sec 7-9)'!K26</f>
        <v>27236</v>
      </c>
      <c r="L6" s="367">
        <f>SUM(J6:K6)</f>
        <v>50842</v>
      </c>
      <c r="M6" s="518"/>
    </row>
    <row r="7" spans="1:13" s="51" customFormat="1" ht="19.5" customHeight="1">
      <c r="A7" s="26" t="s">
        <v>41</v>
      </c>
      <c r="B7" s="28"/>
      <c r="C7" s="463">
        <v>11947</v>
      </c>
      <c r="D7" s="463">
        <v>13828</v>
      </c>
      <c r="E7" s="464">
        <v>2966</v>
      </c>
      <c r="F7" s="464">
        <v>3512</v>
      </c>
      <c r="G7" s="463">
        <f aca="true" t="shared" si="0" ref="G7:G23">SUM(E7:F7)</f>
        <v>6478</v>
      </c>
      <c r="H7" s="463">
        <v>3300</v>
      </c>
      <c r="I7" s="463">
        <v>4050</v>
      </c>
      <c r="J7" s="464">
        <v>3581</v>
      </c>
      <c r="K7" s="464">
        <v>3969</v>
      </c>
      <c r="L7" s="464">
        <f aca="true" t="shared" si="1" ref="L7:L23">SUM(J7:K7)</f>
        <v>7550</v>
      </c>
      <c r="M7" s="518"/>
    </row>
    <row r="8" spans="1:13" ht="19.5" customHeight="1">
      <c r="A8" s="48"/>
      <c r="B8" s="29" t="s">
        <v>45</v>
      </c>
      <c r="C8" s="454">
        <v>977</v>
      </c>
      <c r="D8" s="454">
        <v>999</v>
      </c>
      <c r="E8" s="453">
        <v>216</v>
      </c>
      <c r="F8" s="453">
        <v>210</v>
      </c>
      <c r="G8" s="455">
        <f t="shared" si="0"/>
        <v>426</v>
      </c>
      <c r="H8" s="454">
        <v>255</v>
      </c>
      <c r="I8" s="454">
        <v>318</v>
      </c>
      <c r="J8" s="453">
        <v>228</v>
      </c>
      <c r="K8" s="453">
        <v>208</v>
      </c>
      <c r="L8" s="456">
        <f t="shared" si="1"/>
        <v>436</v>
      </c>
      <c r="M8" s="518"/>
    </row>
    <row r="9" spans="1:13" ht="19.5" customHeight="1">
      <c r="A9" s="49"/>
      <c r="B9" s="29" t="s">
        <v>46</v>
      </c>
      <c r="C9" s="454">
        <v>1531</v>
      </c>
      <c r="D9" s="454">
        <v>1815</v>
      </c>
      <c r="E9" s="453">
        <v>437</v>
      </c>
      <c r="F9" s="453">
        <v>450</v>
      </c>
      <c r="G9" s="455">
        <f t="shared" si="0"/>
        <v>887</v>
      </c>
      <c r="H9" s="454">
        <v>429</v>
      </c>
      <c r="I9" s="454">
        <v>499</v>
      </c>
      <c r="J9" s="453">
        <v>485</v>
      </c>
      <c r="K9" s="453">
        <v>423</v>
      </c>
      <c r="L9" s="456">
        <f t="shared" si="1"/>
        <v>908</v>
      </c>
      <c r="M9" s="518"/>
    </row>
    <row r="10" spans="1:13" ht="19.5" customHeight="1">
      <c r="A10" s="48"/>
      <c r="B10" s="29" t="s">
        <v>47</v>
      </c>
      <c r="C10" s="454">
        <v>3170</v>
      </c>
      <c r="D10" s="454">
        <v>4261</v>
      </c>
      <c r="E10" s="453">
        <v>765</v>
      </c>
      <c r="F10" s="453">
        <v>1014</v>
      </c>
      <c r="G10" s="455">
        <f t="shared" si="0"/>
        <v>1779</v>
      </c>
      <c r="H10" s="454">
        <v>1137</v>
      </c>
      <c r="I10" s="454">
        <v>1345</v>
      </c>
      <c r="J10" s="453">
        <v>1246</v>
      </c>
      <c r="K10" s="453">
        <v>1501</v>
      </c>
      <c r="L10" s="456">
        <f t="shared" si="1"/>
        <v>2747</v>
      </c>
      <c r="M10" s="518"/>
    </row>
    <row r="11" spans="1:13" ht="19.5" customHeight="1">
      <c r="A11" s="49"/>
      <c r="B11" s="29" t="s">
        <v>48</v>
      </c>
      <c r="C11" s="465">
        <v>565</v>
      </c>
      <c r="D11" s="465">
        <v>898</v>
      </c>
      <c r="E11" s="453">
        <v>271</v>
      </c>
      <c r="F11" s="453">
        <v>246</v>
      </c>
      <c r="G11" s="455">
        <f t="shared" si="0"/>
        <v>517</v>
      </c>
      <c r="H11" s="454">
        <v>117</v>
      </c>
      <c r="I11" s="454">
        <v>264</v>
      </c>
      <c r="J11" s="453">
        <v>141</v>
      </c>
      <c r="K11" s="453">
        <v>267</v>
      </c>
      <c r="L11" s="456">
        <f t="shared" si="1"/>
        <v>408</v>
      </c>
      <c r="M11" s="518"/>
    </row>
    <row r="12" spans="1:13" ht="19.5" customHeight="1">
      <c r="A12" s="49"/>
      <c r="B12" s="29" t="s">
        <v>49</v>
      </c>
      <c r="C12" s="465">
        <v>893</v>
      </c>
      <c r="D12" s="465">
        <v>921</v>
      </c>
      <c r="E12" s="453">
        <v>174</v>
      </c>
      <c r="F12" s="453">
        <v>280</v>
      </c>
      <c r="G12" s="455">
        <f t="shared" si="0"/>
        <v>454</v>
      </c>
      <c r="H12" s="454">
        <v>219</v>
      </c>
      <c r="I12" s="454">
        <v>248</v>
      </c>
      <c r="J12" s="453">
        <v>208</v>
      </c>
      <c r="K12" s="453">
        <v>193</v>
      </c>
      <c r="L12" s="456">
        <f t="shared" si="1"/>
        <v>401</v>
      </c>
      <c r="M12" s="518"/>
    </row>
    <row r="13" spans="1:13" ht="19.5" customHeight="1">
      <c r="A13" s="49"/>
      <c r="B13" s="29" t="s">
        <v>50</v>
      </c>
      <c r="C13" s="465">
        <v>311</v>
      </c>
      <c r="D13" s="465">
        <v>41</v>
      </c>
      <c r="E13" s="453">
        <v>40</v>
      </c>
      <c r="F13" s="453">
        <v>1</v>
      </c>
      <c r="G13" s="455">
        <f t="shared" si="0"/>
        <v>41</v>
      </c>
      <c r="H13" s="466" t="s">
        <v>299</v>
      </c>
      <c r="I13" s="466" t="s">
        <v>299</v>
      </c>
      <c r="J13" s="466" t="s">
        <v>299</v>
      </c>
      <c r="K13" s="466" t="s">
        <v>299</v>
      </c>
      <c r="L13" s="466" t="s">
        <v>299</v>
      </c>
      <c r="M13" s="518"/>
    </row>
    <row r="14" spans="1:13" ht="19.5" customHeight="1">
      <c r="A14" s="58" t="s">
        <v>9</v>
      </c>
      <c r="B14" s="29" t="s">
        <v>51</v>
      </c>
      <c r="C14" s="465">
        <v>400</v>
      </c>
      <c r="D14" s="465">
        <v>457</v>
      </c>
      <c r="E14" s="453">
        <v>96</v>
      </c>
      <c r="F14" s="453">
        <v>104</v>
      </c>
      <c r="G14" s="455">
        <f t="shared" si="0"/>
        <v>200</v>
      </c>
      <c r="H14" s="454">
        <v>123</v>
      </c>
      <c r="I14" s="454">
        <v>134</v>
      </c>
      <c r="J14" s="453">
        <v>99</v>
      </c>
      <c r="K14" s="453">
        <v>110</v>
      </c>
      <c r="L14" s="456">
        <f t="shared" si="1"/>
        <v>209</v>
      </c>
      <c r="M14" s="518"/>
    </row>
    <row r="15" spans="1:13" ht="19.5" customHeight="1">
      <c r="A15" s="57"/>
      <c r="B15" s="29" t="s">
        <v>52</v>
      </c>
      <c r="C15" s="465">
        <v>1325</v>
      </c>
      <c r="D15" s="465">
        <v>1442</v>
      </c>
      <c r="E15" s="453">
        <v>347</v>
      </c>
      <c r="F15" s="453">
        <v>434</v>
      </c>
      <c r="G15" s="455">
        <f t="shared" si="0"/>
        <v>781</v>
      </c>
      <c r="H15" s="454">
        <v>362</v>
      </c>
      <c r="I15" s="454">
        <v>299</v>
      </c>
      <c r="J15" s="453">
        <v>439</v>
      </c>
      <c r="K15" s="453">
        <v>414</v>
      </c>
      <c r="L15" s="456">
        <f t="shared" si="1"/>
        <v>853</v>
      </c>
      <c r="M15" s="518"/>
    </row>
    <row r="16" spans="1:14" ht="19.5" customHeight="1">
      <c r="A16" s="10"/>
      <c r="B16" s="27" t="s">
        <v>20</v>
      </c>
      <c r="C16" s="454">
        <v>2775</v>
      </c>
      <c r="D16" s="454">
        <v>2994</v>
      </c>
      <c r="E16" s="454">
        <v>620</v>
      </c>
      <c r="F16" s="454">
        <v>773</v>
      </c>
      <c r="G16" s="455">
        <f t="shared" si="0"/>
        <v>1393</v>
      </c>
      <c r="H16" s="454">
        <v>658</v>
      </c>
      <c r="I16" s="454">
        <v>943</v>
      </c>
      <c r="J16" s="454">
        <f>J7-SUM(J8:J15)</f>
        <v>735</v>
      </c>
      <c r="K16" s="454">
        <f>K7-SUM(K8:K15)</f>
        <v>853</v>
      </c>
      <c r="L16" s="456">
        <f t="shared" si="1"/>
        <v>1588</v>
      </c>
      <c r="M16" s="518"/>
      <c r="N16" s="86"/>
    </row>
    <row r="17" spans="1:13" s="51" customFormat="1" ht="19.5" customHeight="1">
      <c r="A17" s="26" t="s">
        <v>53</v>
      </c>
      <c r="B17" s="28"/>
      <c r="C17" s="452">
        <v>698</v>
      </c>
      <c r="D17" s="452">
        <v>839</v>
      </c>
      <c r="E17" s="451">
        <v>148</v>
      </c>
      <c r="F17" s="451">
        <v>195</v>
      </c>
      <c r="G17" s="452">
        <f t="shared" si="0"/>
        <v>343</v>
      </c>
      <c r="H17" s="452">
        <v>198</v>
      </c>
      <c r="I17" s="452">
        <v>298</v>
      </c>
      <c r="J17" s="451">
        <v>213</v>
      </c>
      <c r="K17" s="451">
        <v>194</v>
      </c>
      <c r="L17" s="451">
        <f t="shared" si="1"/>
        <v>407</v>
      </c>
      <c r="M17" s="518"/>
    </row>
    <row r="18" spans="1:13" ht="19.5" customHeight="1">
      <c r="A18" s="10"/>
      <c r="B18" s="29" t="s">
        <v>54</v>
      </c>
      <c r="C18" s="454">
        <v>506</v>
      </c>
      <c r="D18" s="454">
        <v>584</v>
      </c>
      <c r="E18" s="453">
        <v>105</v>
      </c>
      <c r="F18" s="453">
        <v>130</v>
      </c>
      <c r="G18" s="455">
        <f t="shared" si="0"/>
        <v>235</v>
      </c>
      <c r="H18" s="454">
        <v>136</v>
      </c>
      <c r="I18" s="454">
        <v>213</v>
      </c>
      <c r="J18" s="453">
        <v>149</v>
      </c>
      <c r="K18" s="453">
        <v>118</v>
      </c>
      <c r="L18" s="456">
        <f t="shared" si="1"/>
        <v>267</v>
      </c>
      <c r="M18" s="518"/>
    </row>
    <row r="19" spans="1:13" ht="19.5" customHeight="1">
      <c r="A19" s="10"/>
      <c r="B19" s="29" t="s">
        <v>55</v>
      </c>
      <c r="C19" s="454">
        <v>192</v>
      </c>
      <c r="D19" s="454">
        <v>255</v>
      </c>
      <c r="E19" s="454">
        <v>43</v>
      </c>
      <c r="F19" s="454">
        <v>65</v>
      </c>
      <c r="G19" s="455">
        <f t="shared" si="0"/>
        <v>108</v>
      </c>
      <c r="H19" s="454">
        <v>62</v>
      </c>
      <c r="I19" s="454">
        <v>85</v>
      </c>
      <c r="J19" s="454">
        <f>J17-J18</f>
        <v>64</v>
      </c>
      <c r="K19" s="454">
        <f>K17-K18</f>
        <v>76</v>
      </c>
      <c r="L19" s="456">
        <f t="shared" si="1"/>
        <v>140</v>
      </c>
      <c r="M19" s="518"/>
    </row>
    <row r="20" spans="1:13" s="51" customFormat="1" ht="19.5" customHeight="1">
      <c r="A20" s="26" t="s">
        <v>42</v>
      </c>
      <c r="B20" s="28"/>
      <c r="C20" s="463">
        <v>2061</v>
      </c>
      <c r="D20" s="463">
        <v>2097</v>
      </c>
      <c r="E20" s="464">
        <v>539</v>
      </c>
      <c r="F20" s="464">
        <v>612</v>
      </c>
      <c r="G20" s="463">
        <f t="shared" si="0"/>
        <v>1151</v>
      </c>
      <c r="H20" s="463">
        <v>482</v>
      </c>
      <c r="I20" s="463">
        <v>464</v>
      </c>
      <c r="J20" s="464">
        <v>799</v>
      </c>
      <c r="K20" s="464">
        <v>684</v>
      </c>
      <c r="L20" s="464">
        <f t="shared" si="1"/>
        <v>1483</v>
      </c>
      <c r="M20" s="518"/>
    </row>
    <row r="21" spans="1:13" ht="19.5" customHeight="1">
      <c r="A21" s="6"/>
      <c r="B21" s="27" t="s">
        <v>56</v>
      </c>
      <c r="C21" s="454">
        <v>523</v>
      </c>
      <c r="D21" s="454">
        <v>490</v>
      </c>
      <c r="E21" s="453">
        <v>112</v>
      </c>
      <c r="F21" s="453">
        <v>121</v>
      </c>
      <c r="G21" s="455">
        <f t="shared" si="0"/>
        <v>233</v>
      </c>
      <c r="H21" s="454">
        <v>159</v>
      </c>
      <c r="I21" s="454">
        <v>98</v>
      </c>
      <c r="J21" s="453">
        <v>144</v>
      </c>
      <c r="K21" s="453">
        <v>175</v>
      </c>
      <c r="L21" s="456">
        <f t="shared" si="1"/>
        <v>319</v>
      </c>
      <c r="M21" s="518"/>
    </row>
    <row r="22" spans="1:13" ht="19.5" customHeight="1">
      <c r="A22" s="10"/>
      <c r="B22" s="29" t="s">
        <v>57</v>
      </c>
      <c r="C22" s="454">
        <v>1112</v>
      </c>
      <c r="D22" s="454">
        <v>1130</v>
      </c>
      <c r="E22" s="453">
        <v>321</v>
      </c>
      <c r="F22" s="453">
        <v>360</v>
      </c>
      <c r="G22" s="455">
        <f t="shared" si="0"/>
        <v>681</v>
      </c>
      <c r="H22" s="454">
        <v>208</v>
      </c>
      <c r="I22" s="454">
        <v>241</v>
      </c>
      <c r="J22" s="453">
        <v>558</v>
      </c>
      <c r="K22" s="453">
        <v>391</v>
      </c>
      <c r="L22" s="456">
        <f t="shared" si="1"/>
        <v>949</v>
      </c>
      <c r="M22" s="518"/>
    </row>
    <row r="23" spans="1:13" ht="19.5" customHeight="1">
      <c r="A23" s="10"/>
      <c r="B23" s="27" t="s">
        <v>20</v>
      </c>
      <c r="C23" s="454">
        <v>426</v>
      </c>
      <c r="D23" s="454">
        <v>477</v>
      </c>
      <c r="E23" s="454">
        <v>106</v>
      </c>
      <c r="F23" s="454">
        <v>131</v>
      </c>
      <c r="G23" s="455">
        <f t="shared" si="0"/>
        <v>237</v>
      </c>
      <c r="H23" s="454">
        <v>115</v>
      </c>
      <c r="I23" s="454">
        <v>125</v>
      </c>
      <c r="J23" s="454">
        <f>J20-SUM(J21:J22)</f>
        <v>97</v>
      </c>
      <c r="K23" s="454">
        <f>K20-SUM(K21:K22)</f>
        <v>118</v>
      </c>
      <c r="L23" s="456">
        <f t="shared" si="1"/>
        <v>215</v>
      </c>
      <c r="M23" s="518"/>
    </row>
    <row r="24" spans="1:13" ht="3" customHeight="1">
      <c r="A24" s="37"/>
      <c r="B24" s="11"/>
      <c r="C24" s="467"/>
      <c r="D24" s="467"/>
      <c r="E24" s="468"/>
      <c r="F24" s="468"/>
      <c r="G24" s="469"/>
      <c r="H24" s="469"/>
      <c r="I24" s="469"/>
      <c r="J24" s="468"/>
      <c r="K24" s="468"/>
      <c r="L24" s="468"/>
      <c r="M24" s="518"/>
    </row>
    <row r="25" spans="1:13" ht="8.25" customHeight="1">
      <c r="A25" s="31"/>
      <c r="B25" s="16"/>
      <c r="C25" s="38"/>
      <c r="D25" s="35"/>
      <c r="M25" s="518"/>
    </row>
    <row r="26" ht="2.25" customHeight="1"/>
    <row r="27" ht="14.25" customHeight="1">
      <c r="A27" s="64" t="s">
        <v>369</v>
      </c>
    </row>
  </sheetData>
  <mergeCells count="6">
    <mergeCell ref="M1:M25"/>
    <mergeCell ref="A4:B5"/>
    <mergeCell ref="C4:C5"/>
    <mergeCell ref="E4:I4"/>
    <mergeCell ref="D4:D5"/>
    <mergeCell ref="J4:L4"/>
  </mergeCells>
  <printOptions/>
  <pageMargins left="0.69" right="0.25" top="0.87" bottom="0" header="0.5" footer="0.2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pane xSplit="2" ySplit="5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" sqref="E20"/>
    </sheetView>
  </sheetViews>
  <sheetFormatPr defaultColWidth="9.140625" defaultRowHeight="12.75"/>
  <cols>
    <col min="1" max="1" width="4.421875" style="3" customWidth="1"/>
    <col min="2" max="2" width="41.140625" style="3" customWidth="1"/>
    <col min="3" max="4" width="9.28125" style="3" customWidth="1"/>
    <col min="5" max="12" width="9.28125" style="54" customWidth="1"/>
    <col min="13" max="13" width="3.57421875" style="3" customWidth="1"/>
    <col min="14" max="14" width="10.28125" style="3" customWidth="1"/>
    <col min="15" max="16384" width="9.140625" style="3" customWidth="1"/>
  </cols>
  <sheetData>
    <row r="1" spans="1:13" ht="15.75" customHeight="1">
      <c r="A1" s="46" t="s">
        <v>314</v>
      </c>
      <c r="B1" s="12"/>
      <c r="C1" s="35"/>
      <c r="D1" s="35"/>
      <c r="M1" s="517" t="s">
        <v>178</v>
      </c>
    </row>
    <row r="2" spans="1:13" ht="12" customHeight="1">
      <c r="A2" s="31"/>
      <c r="B2" s="12"/>
      <c r="C2" s="35"/>
      <c r="D2" s="35"/>
      <c r="E2" s="67"/>
      <c r="F2" s="180"/>
      <c r="G2" s="180"/>
      <c r="H2" s="180"/>
      <c r="J2" s="67"/>
      <c r="K2" s="67" t="s">
        <v>34</v>
      </c>
      <c r="L2" s="67"/>
      <c r="M2" s="518"/>
    </row>
    <row r="3" spans="1:13" ht="2.25" customHeight="1">
      <c r="A3" s="31"/>
      <c r="B3" s="12"/>
      <c r="C3" s="35"/>
      <c r="D3" s="35"/>
      <c r="M3" s="518"/>
    </row>
    <row r="4" spans="1:13" ht="14.25" customHeight="1">
      <c r="A4" s="505" t="s">
        <v>174</v>
      </c>
      <c r="B4" s="506"/>
      <c r="C4" s="496">
        <v>2004</v>
      </c>
      <c r="D4" s="496" t="s">
        <v>363</v>
      </c>
      <c r="E4" s="498" t="s">
        <v>363</v>
      </c>
      <c r="F4" s="499"/>
      <c r="G4" s="499"/>
      <c r="H4" s="499"/>
      <c r="I4" s="500"/>
      <c r="J4" s="498" t="s">
        <v>365</v>
      </c>
      <c r="K4" s="499"/>
      <c r="L4" s="500"/>
      <c r="M4" s="518"/>
    </row>
    <row r="5" spans="1:13" ht="14.25" customHeight="1">
      <c r="A5" s="513"/>
      <c r="B5" s="514"/>
      <c r="C5" s="497"/>
      <c r="D5" s="497"/>
      <c r="E5" s="69" t="s">
        <v>36</v>
      </c>
      <c r="F5" s="69" t="s">
        <v>212</v>
      </c>
      <c r="G5" s="340" t="s">
        <v>342</v>
      </c>
      <c r="H5" s="69" t="s">
        <v>215</v>
      </c>
      <c r="I5" s="69" t="s">
        <v>218</v>
      </c>
      <c r="J5" s="69" t="s">
        <v>36</v>
      </c>
      <c r="K5" s="69" t="s">
        <v>212</v>
      </c>
      <c r="L5" s="340" t="s">
        <v>342</v>
      </c>
      <c r="M5" s="518"/>
    </row>
    <row r="6" spans="1:13" s="51" customFormat="1" ht="16.5" customHeight="1">
      <c r="A6" s="52" t="s">
        <v>58</v>
      </c>
      <c r="B6" s="53"/>
      <c r="C6" s="470">
        <v>10020</v>
      </c>
      <c r="D6" s="470">
        <v>15327</v>
      </c>
      <c r="E6" s="470">
        <v>2876</v>
      </c>
      <c r="F6" s="470">
        <v>3826</v>
      </c>
      <c r="G6" s="470">
        <f>SUM(E6:F6)</f>
        <v>6702</v>
      </c>
      <c r="H6" s="470">
        <v>4187</v>
      </c>
      <c r="I6" s="470">
        <v>4438</v>
      </c>
      <c r="J6" s="470">
        <v>4583</v>
      </c>
      <c r="K6" s="470">
        <v>4814</v>
      </c>
      <c r="L6" s="471">
        <f>SUM(J6:K6)</f>
        <v>9397</v>
      </c>
      <c r="M6" s="518"/>
    </row>
    <row r="7" spans="1:13" ht="18" customHeight="1">
      <c r="A7" s="6"/>
      <c r="B7" s="29" t="s">
        <v>59</v>
      </c>
      <c r="C7" s="472">
        <v>8791</v>
      </c>
      <c r="D7" s="472">
        <v>13403</v>
      </c>
      <c r="E7" s="453">
        <v>2476</v>
      </c>
      <c r="F7" s="453">
        <v>3290</v>
      </c>
      <c r="G7" s="456">
        <f aca="true" t="shared" si="0" ref="G7:G29">SUM(E7:F7)</f>
        <v>5766</v>
      </c>
      <c r="H7" s="453">
        <v>3805</v>
      </c>
      <c r="I7" s="453">
        <v>3832</v>
      </c>
      <c r="J7" s="453">
        <v>4036</v>
      </c>
      <c r="K7" s="453">
        <v>4275</v>
      </c>
      <c r="L7" s="455">
        <f aca="true" t="shared" si="1" ref="L7:L29">SUM(J7:K7)</f>
        <v>8311</v>
      </c>
      <c r="M7" s="518"/>
    </row>
    <row r="8" spans="1:13" ht="18" customHeight="1">
      <c r="A8" s="6"/>
      <c r="B8" s="29" t="s">
        <v>60</v>
      </c>
      <c r="C8" s="472">
        <v>642</v>
      </c>
      <c r="D8" s="472">
        <v>1051</v>
      </c>
      <c r="E8" s="453">
        <v>203</v>
      </c>
      <c r="F8" s="453">
        <v>236</v>
      </c>
      <c r="G8" s="456">
        <f t="shared" si="0"/>
        <v>439</v>
      </c>
      <c r="H8" s="453">
        <v>258</v>
      </c>
      <c r="I8" s="453">
        <v>354</v>
      </c>
      <c r="J8" s="453">
        <v>290</v>
      </c>
      <c r="K8" s="453">
        <v>198</v>
      </c>
      <c r="L8" s="455">
        <f t="shared" si="1"/>
        <v>488</v>
      </c>
      <c r="M8" s="518"/>
    </row>
    <row r="9" spans="1:13" ht="18" customHeight="1">
      <c r="A9" s="6"/>
      <c r="B9" s="29" t="s">
        <v>20</v>
      </c>
      <c r="C9" s="454">
        <v>587</v>
      </c>
      <c r="D9" s="454">
        <v>873</v>
      </c>
      <c r="E9" s="454">
        <v>197</v>
      </c>
      <c r="F9" s="454">
        <v>300</v>
      </c>
      <c r="G9" s="455">
        <f t="shared" si="0"/>
        <v>497</v>
      </c>
      <c r="H9" s="454">
        <v>124</v>
      </c>
      <c r="I9" s="454">
        <v>252</v>
      </c>
      <c r="J9" s="454">
        <f>J6-SUM(J7:J8)</f>
        <v>257</v>
      </c>
      <c r="K9" s="454">
        <f>K6-SUM(K7:K8)</f>
        <v>341</v>
      </c>
      <c r="L9" s="455">
        <f t="shared" si="1"/>
        <v>598</v>
      </c>
      <c r="M9" s="518"/>
    </row>
    <row r="10" spans="1:13" s="51" customFormat="1" ht="16.5" customHeight="1">
      <c r="A10" s="26" t="s">
        <v>61</v>
      </c>
      <c r="B10" s="28"/>
      <c r="C10" s="464">
        <v>712</v>
      </c>
      <c r="D10" s="464">
        <v>845</v>
      </c>
      <c r="E10" s="464">
        <v>194</v>
      </c>
      <c r="F10" s="464">
        <v>247</v>
      </c>
      <c r="G10" s="464">
        <f t="shared" si="0"/>
        <v>441</v>
      </c>
      <c r="H10" s="464">
        <v>213</v>
      </c>
      <c r="I10" s="464">
        <v>191</v>
      </c>
      <c r="J10" s="464">
        <v>76</v>
      </c>
      <c r="K10" s="464">
        <v>263</v>
      </c>
      <c r="L10" s="463">
        <f t="shared" si="1"/>
        <v>339</v>
      </c>
      <c r="M10" s="518"/>
    </row>
    <row r="11" spans="1:13" ht="18" customHeight="1">
      <c r="A11" s="6"/>
      <c r="B11" s="29" t="s">
        <v>62</v>
      </c>
      <c r="C11" s="472">
        <v>596</v>
      </c>
      <c r="D11" s="472">
        <v>720</v>
      </c>
      <c r="E11" s="453">
        <v>157</v>
      </c>
      <c r="F11" s="453">
        <v>222</v>
      </c>
      <c r="G11" s="456">
        <f t="shared" si="0"/>
        <v>379</v>
      </c>
      <c r="H11" s="453">
        <v>184</v>
      </c>
      <c r="I11" s="453">
        <v>157</v>
      </c>
      <c r="J11" s="453">
        <v>50</v>
      </c>
      <c r="K11" s="453">
        <v>233</v>
      </c>
      <c r="L11" s="455">
        <f t="shared" si="1"/>
        <v>283</v>
      </c>
      <c r="M11" s="518"/>
    </row>
    <row r="12" spans="1:13" ht="15" customHeight="1">
      <c r="A12" s="6"/>
      <c r="B12" s="29" t="s">
        <v>20</v>
      </c>
      <c r="C12" s="454">
        <v>116</v>
      </c>
      <c r="D12" s="454">
        <v>125</v>
      </c>
      <c r="E12" s="454">
        <v>37</v>
      </c>
      <c r="F12" s="454">
        <v>25</v>
      </c>
      <c r="G12" s="455">
        <f t="shared" si="0"/>
        <v>62</v>
      </c>
      <c r="H12" s="454">
        <v>29</v>
      </c>
      <c r="I12" s="454">
        <v>34</v>
      </c>
      <c r="J12" s="454">
        <f>J10-J11</f>
        <v>26</v>
      </c>
      <c r="K12" s="454">
        <f>K10-K11</f>
        <v>30</v>
      </c>
      <c r="L12" s="455">
        <f t="shared" si="1"/>
        <v>56</v>
      </c>
      <c r="M12" s="518"/>
    </row>
    <row r="13" spans="1:13" s="51" customFormat="1" ht="15" customHeight="1">
      <c r="A13" s="26" t="s">
        <v>63</v>
      </c>
      <c r="B13" s="28"/>
      <c r="C13" s="464">
        <v>6412</v>
      </c>
      <c r="D13" s="464">
        <v>7389</v>
      </c>
      <c r="E13" s="464">
        <v>1693</v>
      </c>
      <c r="F13" s="464">
        <v>1738</v>
      </c>
      <c r="G13" s="464">
        <f t="shared" si="0"/>
        <v>3431</v>
      </c>
      <c r="H13" s="464">
        <v>1900</v>
      </c>
      <c r="I13" s="464">
        <v>2058</v>
      </c>
      <c r="J13" s="464">
        <v>1880</v>
      </c>
      <c r="K13" s="464">
        <v>1870</v>
      </c>
      <c r="L13" s="463">
        <f t="shared" si="1"/>
        <v>3750</v>
      </c>
      <c r="M13" s="518"/>
    </row>
    <row r="14" spans="1:13" ht="15" customHeight="1">
      <c r="A14" s="6"/>
      <c r="B14" s="29" t="s">
        <v>64</v>
      </c>
      <c r="C14" s="472">
        <v>550</v>
      </c>
      <c r="D14" s="472">
        <v>571</v>
      </c>
      <c r="E14" s="453">
        <v>121</v>
      </c>
      <c r="F14" s="453">
        <v>143</v>
      </c>
      <c r="G14" s="456">
        <f t="shared" si="0"/>
        <v>264</v>
      </c>
      <c r="H14" s="453">
        <v>147</v>
      </c>
      <c r="I14" s="453">
        <v>160</v>
      </c>
      <c r="J14" s="453">
        <v>132</v>
      </c>
      <c r="K14" s="453">
        <v>152</v>
      </c>
      <c r="L14" s="455">
        <f t="shared" si="1"/>
        <v>284</v>
      </c>
      <c r="M14" s="518"/>
    </row>
    <row r="15" spans="1:13" ht="15" customHeight="1">
      <c r="A15" s="6"/>
      <c r="B15" s="29" t="s">
        <v>65</v>
      </c>
      <c r="C15" s="472">
        <v>1476</v>
      </c>
      <c r="D15" s="472">
        <v>1519</v>
      </c>
      <c r="E15" s="453">
        <v>430</v>
      </c>
      <c r="F15" s="453">
        <v>376</v>
      </c>
      <c r="G15" s="456">
        <f t="shared" si="0"/>
        <v>806</v>
      </c>
      <c r="H15" s="453">
        <v>316</v>
      </c>
      <c r="I15" s="453">
        <v>397</v>
      </c>
      <c r="J15" s="453">
        <v>451</v>
      </c>
      <c r="K15" s="453">
        <v>523</v>
      </c>
      <c r="L15" s="455">
        <f t="shared" si="1"/>
        <v>974</v>
      </c>
      <c r="M15" s="518"/>
    </row>
    <row r="16" spans="1:13" ht="15" customHeight="1">
      <c r="A16" s="6"/>
      <c r="B16" s="29" t="s">
        <v>66</v>
      </c>
      <c r="C16" s="472">
        <v>310</v>
      </c>
      <c r="D16" s="472">
        <v>537</v>
      </c>
      <c r="E16" s="453">
        <v>119</v>
      </c>
      <c r="F16" s="453">
        <v>84</v>
      </c>
      <c r="G16" s="456">
        <f t="shared" si="0"/>
        <v>203</v>
      </c>
      <c r="H16" s="453">
        <v>156</v>
      </c>
      <c r="I16" s="453">
        <v>178</v>
      </c>
      <c r="J16" s="453">
        <v>27</v>
      </c>
      <c r="K16" s="453">
        <v>89</v>
      </c>
      <c r="L16" s="455">
        <f t="shared" si="1"/>
        <v>116</v>
      </c>
      <c r="M16" s="518"/>
    </row>
    <row r="17" spans="1:13" ht="15" customHeight="1">
      <c r="A17" s="6"/>
      <c r="B17" s="29" t="s">
        <v>67</v>
      </c>
      <c r="C17" s="472">
        <v>961</v>
      </c>
      <c r="D17" s="472">
        <v>1193</v>
      </c>
      <c r="E17" s="453">
        <v>271</v>
      </c>
      <c r="F17" s="453">
        <v>298</v>
      </c>
      <c r="G17" s="456">
        <f t="shared" si="0"/>
        <v>569</v>
      </c>
      <c r="H17" s="453">
        <v>297</v>
      </c>
      <c r="I17" s="453">
        <v>327</v>
      </c>
      <c r="J17" s="453">
        <v>306</v>
      </c>
      <c r="K17" s="453">
        <v>228</v>
      </c>
      <c r="L17" s="455">
        <f t="shared" si="1"/>
        <v>534</v>
      </c>
      <c r="M17" s="518"/>
    </row>
    <row r="18" spans="1:13" ht="15" customHeight="1">
      <c r="A18" s="6"/>
      <c r="B18" s="29" t="s">
        <v>68</v>
      </c>
      <c r="C18" s="472">
        <v>582</v>
      </c>
      <c r="D18" s="472">
        <v>674</v>
      </c>
      <c r="E18" s="453">
        <v>111</v>
      </c>
      <c r="F18" s="453">
        <v>157</v>
      </c>
      <c r="G18" s="456">
        <f t="shared" si="0"/>
        <v>268</v>
      </c>
      <c r="H18" s="453">
        <v>242</v>
      </c>
      <c r="I18" s="453">
        <v>164</v>
      </c>
      <c r="J18" s="453">
        <v>219</v>
      </c>
      <c r="K18" s="453">
        <v>130</v>
      </c>
      <c r="L18" s="455">
        <f t="shared" si="1"/>
        <v>349</v>
      </c>
      <c r="M18" s="518"/>
    </row>
    <row r="19" spans="1:13" ht="15" customHeight="1">
      <c r="A19" s="6"/>
      <c r="B19" s="29" t="s">
        <v>20</v>
      </c>
      <c r="C19" s="454">
        <v>2533</v>
      </c>
      <c r="D19" s="454">
        <v>2895</v>
      </c>
      <c r="E19" s="454">
        <v>641</v>
      </c>
      <c r="F19" s="454">
        <v>680</v>
      </c>
      <c r="G19" s="455">
        <f t="shared" si="0"/>
        <v>1321</v>
      </c>
      <c r="H19" s="454">
        <v>742</v>
      </c>
      <c r="I19" s="454">
        <v>832</v>
      </c>
      <c r="J19" s="454">
        <f>J13-SUM(J14:J18)</f>
        <v>745</v>
      </c>
      <c r="K19" s="454">
        <f>K13-SUM(K14:K18)</f>
        <v>748</v>
      </c>
      <c r="L19" s="455">
        <f t="shared" si="1"/>
        <v>1493</v>
      </c>
      <c r="M19" s="518"/>
    </row>
    <row r="20" spans="1:13" ht="15" customHeight="1">
      <c r="A20" s="26" t="s">
        <v>37</v>
      </c>
      <c r="B20" s="39"/>
      <c r="C20" s="464">
        <v>19806</v>
      </c>
      <c r="D20" s="464">
        <v>19300</v>
      </c>
      <c r="E20" s="464">
        <v>4050</v>
      </c>
      <c r="F20" s="464">
        <v>5098</v>
      </c>
      <c r="G20" s="464">
        <f t="shared" si="0"/>
        <v>9148</v>
      </c>
      <c r="H20" s="464">
        <v>5213</v>
      </c>
      <c r="I20" s="464">
        <v>4939</v>
      </c>
      <c r="J20" s="464">
        <v>4594</v>
      </c>
      <c r="K20" s="464">
        <v>5267</v>
      </c>
      <c r="L20" s="463">
        <f t="shared" si="1"/>
        <v>9861</v>
      </c>
      <c r="M20" s="518"/>
    </row>
    <row r="21" spans="1:13" ht="15" customHeight="1">
      <c r="A21" s="10"/>
      <c r="B21" s="29" t="s">
        <v>69</v>
      </c>
      <c r="C21" s="472">
        <v>1293</v>
      </c>
      <c r="D21" s="472">
        <v>1435</v>
      </c>
      <c r="E21" s="453">
        <v>307</v>
      </c>
      <c r="F21" s="453">
        <v>344</v>
      </c>
      <c r="G21" s="456">
        <f t="shared" si="0"/>
        <v>651</v>
      </c>
      <c r="H21" s="453">
        <v>373</v>
      </c>
      <c r="I21" s="453">
        <v>411</v>
      </c>
      <c r="J21" s="453">
        <v>404</v>
      </c>
      <c r="K21" s="453">
        <v>344</v>
      </c>
      <c r="L21" s="455">
        <f t="shared" si="1"/>
        <v>748</v>
      </c>
      <c r="M21" s="518"/>
    </row>
    <row r="22" spans="1:13" ht="15" customHeight="1">
      <c r="A22" s="10"/>
      <c r="B22" s="29" t="s">
        <v>70</v>
      </c>
      <c r="C22" s="472">
        <v>4189</v>
      </c>
      <c r="D22" s="472">
        <v>3167</v>
      </c>
      <c r="E22" s="453">
        <v>747</v>
      </c>
      <c r="F22" s="453">
        <v>930</v>
      </c>
      <c r="G22" s="456">
        <f t="shared" si="0"/>
        <v>1677</v>
      </c>
      <c r="H22" s="453">
        <v>817</v>
      </c>
      <c r="I22" s="453">
        <v>673</v>
      </c>
      <c r="J22" s="453">
        <v>725</v>
      </c>
      <c r="K22" s="453">
        <v>1151</v>
      </c>
      <c r="L22" s="455">
        <f t="shared" si="1"/>
        <v>1876</v>
      </c>
      <c r="M22" s="518"/>
    </row>
    <row r="23" spans="1:14" ht="15" customHeight="1">
      <c r="A23" s="10"/>
      <c r="B23" s="29" t="s">
        <v>71</v>
      </c>
      <c r="C23" s="472">
        <v>2210</v>
      </c>
      <c r="D23" s="472">
        <v>1751</v>
      </c>
      <c r="E23" s="453">
        <v>388</v>
      </c>
      <c r="F23" s="453">
        <v>541</v>
      </c>
      <c r="G23" s="456">
        <f t="shared" si="0"/>
        <v>929</v>
      </c>
      <c r="H23" s="453">
        <v>422</v>
      </c>
      <c r="I23" s="453">
        <v>400</v>
      </c>
      <c r="J23" s="453">
        <v>425</v>
      </c>
      <c r="K23" s="453">
        <v>471</v>
      </c>
      <c r="L23" s="455">
        <f t="shared" si="1"/>
        <v>896</v>
      </c>
      <c r="M23" s="518"/>
      <c r="N23" s="128"/>
    </row>
    <row r="24" spans="1:13" ht="15" customHeight="1">
      <c r="A24" s="10"/>
      <c r="B24" s="29" t="s">
        <v>72</v>
      </c>
      <c r="C24" s="472">
        <v>2820</v>
      </c>
      <c r="D24" s="472">
        <v>2509</v>
      </c>
      <c r="E24" s="453">
        <v>489</v>
      </c>
      <c r="F24" s="453">
        <v>680</v>
      </c>
      <c r="G24" s="456">
        <f t="shared" si="0"/>
        <v>1169</v>
      </c>
      <c r="H24" s="453">
        <v>648</v>
      </c>
      <c r="I24" s="453">
        <v>692</v>
      </c>
      <c r="J24" s="453">
        <v>510</v>
      </c>
      <c r="K24" s="453">
        <v>562</v>
      </c>
      <c r="L24" s="455">
        <f t="shared" si="1"/>
        <v>1072</v>
      </c>
      <c r="M24" s="518"/>
    </row>
    <row r="25" spans="1:13" ht="15" customHeight="1">
      <c r="A25" s="60"/>
      <c r="B25" s="29" t="s">
        <v>73</v>
      </c>
      <c r="C25" s="472">
        <v>1112</v>
      </c>
      <c r="D25" s="472">
        <v>1261</v>
      </c>
      <c r="E25" s="453">
        <v>252</v>
      </c>
      <c r="F25" s="453">
        <v>302</v>
      </c>
      <c r="G25" s="456">
        <f t="shared" si="0"/>
        <v>554</v>
      </c>
      <c r="H25" s="453">
        <v>376</v>
      </c>
      <c r="I25" s="453">
        <v>331</v>
      </c>
      <c r="J25" s="453">
        <v>400</v>
      </c>
      <c r="K25" s="453">
        <v>258</v>
      </c>
      <c r="L25" s="455">
        <f t="shared" si="1"/>
        <v>658</v>
      </c>
      <c r="M25" s="518"/>
    </row>
    <row r="26" spans="1:13" ht="15" customHeight="1">
      <c r="A26" s="10"/>
      <c r="B26" s="29" t="s">
        <v>74</v>
      </c>
      <c r="C26" s="472">
        <v>1457</v>
      </c>
      <c r="D26" s="472">
        <v>1647</v>
      </c>
      <c r="E26" s="453">
        <v>367</v>
      </c>
      <c r="F26" s="453">
        <v>443</v>
      </c>
      <c r="G26" s="456">
        <f t="shared" si="0"/>
        <v>810</v>
      </c>
      <c r="H26" s="453">
        <v>391</v>
      </c>
      <c r="I26" s="453">
        <v>446</v>
      </c>
      <c r="J26" s="453">
        <v>442</v>
      </c>
      <c r="K26" s="453">
        <v>379</v>
      </c>
      <c r="L26" s="455">
        <f t="shared" si="1"/>
        <v>821</v>
      </c>
      <c r="M26" s="518"/>
    </row>
    <row r="27" spans="1:13" ht="15" customHeight="1">
      <c r="A27" s="10"/>
      <c r="B27" s="29" t="s">
        <v>75</v>
      </c>
      <c r="C27" s="472">
        <v>1886</v>
      </c>
      <c r="D27" s="472">
        <v>2237</v>
      </c>
      <c r="E27" s="453">
        <v>504</v>
      </c>
      <c r="F27" s="453">
        <v>558</v>
      </c>
      <c r="G27" s="456">
        <f t="shared" si="0"/>
        <v>1062</v>
      </c>
      <c r="H27" s="453">
        <v>617</v>
      </c>
      <c r="I27" s="453">
        <v>558</v>
      </c>
      <c r="J27" s="453">
        <v>453</v>
      </c>
      <c r="K27" s="453">
        <v>638</v>
      </c>
      <c r="L27" s="455">
        <f t="shared" si="1"/>
        <v>1091</v>
      </c>
      <c r="M27" s="518"/>
    </row>
    <row r="28" spans="1:13" ht="15" customHeight="1">
      <c r="A28" s="10"/>
      <c r="B28" s="29" t="s">
        <v>76</v>
      </c>
      <c r="C28" s="472">
        <v>1952</v>
      </c>
      <c r="D28" s="472">
        <v>2247</v>
      </c>
      <c r="E28" s="453">
        <v>411</v>
      </c>
      <c r="F28" s="453">
        <v>506</v>
      </c>
      <c r="G28" s="456">
        <f t="shared" si="0"/>
        <v>917</v>
      </c>
      <c r="H28" s="453">
        <v>742</v>
      </c>
      <c r="I28" s="453">
        <v>588</v>
      </c>
      <c r="J28" s="453">
        <v>560</v>
      </c>
      <c r="K28" s="453">
        <v>615</v>
      </c>
      <c r="L28" s="455">
        <f t="shared" si="1"/>
        <v>1175</v>
      </c>
      <c r="M28" s="518"/>
    </row>
    <row r="29" spans="1:13" ht="15" customHeight="1">
      <c r="A29" s="10"/>
      <c r="B29" s="29" t="s">
        <v>20</v>
      </c>
      <c r="C29" s="454">
        <v>2887</v>
      </c>
      <c r="D29" s="454">
        <v>3046</v>
      </c>
      <c r="E29" s="454">
        <v>585</v>
      </c>
      <c r="F29" s="454">
        <v>794</v>
      </c>
      <c r="G29" s="455">
        <f t="shared" si="0"/>
        <v>1379</v>
      </c>
      <c r="H29" s="454">
        <v>827</v>
      </c>
      <c r="I29" s="454">
        <v>840</v>
      </c>
      <c r="J29" s="454">
        <f>J20-SUM(J21:J28)</f>
        <v>675</v>
      </c>
      <c r="K29" s="454">
        <f>K20-SUM(K21:K28)</f>
        <v>849</v>
      </c>
      <c r="L29" s="455">
        <f t="shared" si="1"/>
        <v>1524</v>
      </c>
      <c r="M29" s="518"/>
    </row>
    <row r="30" spans="1:13" ht="8.25" customHeight="1">
      <c r="A30" s="40"/>
      <c r="B30" s="41"/>
      <c r="C30" s="9"/>
      <c r="D30" s="9"/>
      <c r="E30" s="125"/>
      <c r="F30" s="125"/>
      <c r="G30" s="125"/>
      <c r="H30" s="125"/>
      <c r="I30" s="125"/>
      <c r="J30" s="125"/>
      <c r="K30" s="125"/>
      <c r="L30" s="406"/>
      <c r="M30" s="518"/>
    </row>
    <row r="31" ht="6.75" customHeight="1">
      <c r="M31" s="518"/>
    </row>
    <row r="32" ht="3" customHeight="1"/>
    <row r="33" ht="16.5">
      <c r="A33" s="64" t="s">
        <v>369</v>
      </c>
    </row>
  </sheetData>
  <mergeCells count="6">
    <mergeCell ref="M1:M31"/>
    <mergeCell ref="A4:B5"/>
    <mergeCell ref="C4:C5"/>
    <mergeCell ref="E4:I4"/>
    <mergeCell ref="D4:D5"/>
    <mergeCell ref="J4:L4"/>
  </mergeCells>
  <printOptions/>
  <pageMargins left="0.51" right="0.26" top="0.9" bottom="0" header="0.41" footer="0.36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3">
      <pane xSplit="2" ySplit="3" topLeftCell="C15" activePane="bottomRight" state="frozen"/>
      <selection pane="topLeft" activeCell="A3" sqref="A3"/>
      <selection pane="topRight" activeCell="C3" sqref="C3"/>
      <selection pane="bottomLeft" activeCell="A6" sqref="A6"/>
      <selection pane="bottomRight" activeCell="L6" sqref="L6"/>
    </sheetView>
  </sheetViews>
  <sheetFormatPr defaultColWidth="9.140625" defaultRowHeight="12.75"/>
  <cols>
    <col min="1" max="1" width="1.421875" style="3" customWidth="1"/>
    <col min="2" max="2" width="54.00390625" style="3" customWidth="1"/>
    <col min="3" max="4" width="8.421875" style="3" customWidth="1"/>
    <col min="5" max="12" width="8.421875" style="54" customWidth="1"/>
    <col min="13" max="13" width="2.8515625" style="3" customWidth="1"/>
    <col min="14" max="14" width="10.00390625" style="3" bestFit="1" customWidth="1"/>
    <col min="15" max="16384" width="9.140625" style="3" customWidth="1"/>
  </cols>
  <sheetData>
    <row r="1" spans="1:13" ht="17.25" customHeight="1">
      <c r="A1" s="36" t="s">
        <v>315</v>
      </c>
      <c r="B1" s="46"/>
      <c r="M1" s="517" t="s">
        <v>177</v>
      </c>
    </row>
    <row r="2" spans="1:13" ht="12" customHeight="1">
      <c r="A2" s="4"/>
      <c r="B2" s="2"/>
      <c r="E2" s="67"/>
      <c r="F2" s="67"/>
      <c r="G2" s="67"/>
      <c r="H2" s="67"/>
      <c r="J2" s="67"/>
      <c r="K2" s="67" t="s">
        <v>34</v>
      </c>
      <c r="L2" s="67"/>
      <c r="M2" s="518"/>
    </row>
    <row r="3" ht="2.25" customHeight="1">
      <c r="M3" s="518"/>
    </row>
    <row r="4" spans="1:13" ht="16.5" customHeight="1">
      <c r="A4" s="505" t="s">
        <v>35</v>
      </c>
      <c r="B4" s="520"/>
      <c r="C4" s="496">
        <v>2004</v>
      </c>
      <c r="D4" s="496" t="s">
        <v>363</v>
      </c>
      <c r="E4" s="498" t="s">
        <v>363</v>
      </c>
      <c r="F4" s="499"/>
      <c r="G4" s="499"/>
      <c r="H4" s="499"/>
      <c r="I4" s="500"/>
      <c r="J4" s="498" t="s">
        <v>365</v>
      </c>
      <c r="K4" s="499"/>
      <c r="L4" s="500"/>
      <c r="M4" s="518"/>
    </row>
    <row r="5" spans="1:13" ht="16.5" customHeight="1">
      <c r="A5" s="521"/>
      <c r="B5" s="522"/>
      <c r="C5" s="515"/>
      <c r="D5" s="515"/>
      <c r="E5" s="14" t="s">
        <v>219</v>
      </c>
      <c r="F5" s="14" t="s">
        <v>250</v>
      </c>
      <c r="G5" s="341" t="s">
        <v>342</v>
      </c>
      <c r="H5" s="14" t="s">
        <v>254</v>
      </c>
      <c r="I5" s="14" t="s">
        <v>261</v>
      </c>
      <c r="J5" s="14" t="s">
        <v>219</v>
      </c>
      <c r="K5" s="14" t="s">
        <v>250</v>
      </c>
      <c r="L5" s="341" t="s">
        <v>342</v>
      </c>
      <c r="M5" s="518"/>
    </row>
    <row r="6" spans="1:13" ht="18" customHeight="1">
      <c r="A6" s="26" t="s">
        <v>39</v>
      </c>
      <c r="B6" s="28"/>
      <c r="C6" s="25">
        <v>17916</v>
      </c>
      <c r="D6" s="25">
        <v>26250</v>
      </c>
      <c r="E6" s="84">
        <v>4665</v>
      </c>
      <c r="F6" s="84">
        <v>7621</v>
      </c>
      <c r="G6" s="241">
        <f>SUM(E6:F6)</f>
        <v>12286</v>
      </c>
      <c r="H6" s="241">
        <v>7262</v>
      </c>
      <c r="I6" s="241">
        <v>6702</v>
      </c>
      <c r="J6" s="84">
        <v>6190</v>
      </c>
      <c r="K6" s="84">
        <v>8258</v>
      </c>
      <c r="L6" s="84">
        <f>J6+K6</f>
        <v>14448</v>
      </c>
      <c r="M6" s="518"/>
    </row>
    <row r="7" spans="1:13" ht="18" customHeight="1">
      <c r="A7" s="6"/>
      <c r="B7" s="39" t="s">
        <v>77</v>
      </c>
      <c r="C7" s="82">
        <v>615</v>
      </c>
      <c r="D7" s="82">
        <v>958</v>
      </c>
      <c r="E7" s="85">
        <v>83</v>
      </c>
      <c r="F7" s="85">
        <v>146</v>
      </c>
      <c r="G7" s="407">
        <f aca="true" t="shared" si="0" ref="G7:G26">SUM(E7:F7)</f>
        <v>229</v>
      </c>
      <c r="H7" s="82">
        <v>616</v>
      </c>
      <c r="I7" s="82">
        <v>113</v>
      </c>
      <c r="J7" s="85">
        <v>133</v>
      </c>
      <c r="K7" s="85">
        <v>335</v>
      </c>
      <c r="L7" s="412">
        <f aca="true" t="shared" si="1" ref="L7:L26">SUM(J7:K7)</f>
        <v>468</v>
      </c>
      <c r="M7" s="518"/>
    </row>
    <row r="8" spans="1:13" ht="19.5" customHeight="1">
      <c r="A8" s="6"/>
      <c r="B8" s="39" t="s">
        <v>78</v>
      </c>
      <c r="C8" s="82">
        <v>3451</v>
      </c>
      <c r="D8" s="82">
        <v>3048</v>
      </c>
      <c r="E8" s="85">
        <v>755</v>
      </c>
      <c r="F8" s="85">
        <v>975</v>
      </c>
      <c r="G8" s="407">
        <f t="shared" si="0"/>
        <v>1730</v>
      </c>
      <c r="H8" s="82">
        <v>758</v>
      </c>
      <c r="I8" s="82">
        <v>560</v>
      </c>
      <c r="J8" s="85">
        <v>629</v>
      </c>
      <c r="K8" s="85">
        <v>944</v>
      </c>
      <c r="L8" s="412">
        <f t="shared" si="1"/>
        <v>1573</v>
      </c>
      <c r="M8" s="518"/>
    </row>
    <row r="9" spans="1:13" ht="24" customHeight="1">
      <c r="A9" s="6"/>
      <c r="B9" s="42" t="s">
        <v>79</v>
      </c>
      <c r="C9" s="145">
        <v>2368</v>
      </c>
      <c r="D9" s="145">
        <v>2798</v>
      </c>
      <c r="E9" s="146">
        <v>578</v>
      </c>
      <c r="F9" s="146">
        <v>850</v>
      </c>
      <c r="G9" s="408">
        <f t="shared" si="0"/>
        <v>1428</v>
      </c>
      <c r="H9" s="145">
        <v>661</v>
      </c>
      <c r="I9" s="145">
        <v>709</v>
      </c>
      <c r="J9" s="146">
        <v>564</v>
      </c>
      <c r="K9" s="146">
        <v>871</v>
      </c>
      <c r="L9" s="413">
        <f t="shared" si="1"/>
        <v>1435</v>
      </c>
      <c r="M9" s="518"/>
    </row>
    <row r="10" spans="1:13" ht="24" customHeight="1">
      <c r="A10" s="6"/>
      <c r="B10" s="265" t="s">
        <v>80</v>
      </c>
      <c r="C10" s="82">
        <v>1398</v>
      </c>
      <c r="D10" s="82">
        <v>1847</v>
      </c>
      <c r="E10" s="85">
        <v>341</v>
      </c>
      <c r="F10" s="85">
        <v>613</v>
      </c>
      <c r="G10" s="407">
        <f t="shared" si="0"/>
        <v>954</v>
      </c>
      <c r="H10" s="82">
        <v>477</v>
      </c>
      <c r="I10" s="82">
        <v>416</v>
      </c>
      <c r="J10" s="85">
        <v>930</v>
      </c>
      <c r="K10" s="85">
        <v>509</v>
      </c>
      <c r="L10" s="412">
        <f t="shared" si="1"/>
        <v>1439</v>
      </c>
      <c r="M10" s="518"/>
    </row>
    <row r="11" spans="1:13" ht="27.75" customHeight="1">
      <c r="A11" s="6"/>
      <c r="B11" s="42" t="s">
        <v>81</v>
      </c>
      <c r="C11" s="145">
        <v>2666</v>
      </c>
      <c r="D11" s="145">
        <v>9739</v>
      </c>
      <c r="E11" s="146">
        <v>1431</v>
      </c>
      <c r="F11" s="146">
        <v>3112</v>
      </c>
      <c r="G11" s="408">
        <f t="shared" si="0"/>
        <v>4543</v>
      </c>
      <c r="H11" s="145">
        <v>2504</v>
      </c>
      <c r="I11" s="145">
        <v>2692</v>
      </c>
      <c r="J11" s="146">
        <v>2303</v>
      </c>
      <c r="K11" s="146">
        <v>3432</v>
      </c>
      <c r="L11" s="413">
        <f t="shared" si="1"/>
        <v>5735</v>
      </c>
      <c r="M11" s="518"/>
    </row>
    <row r="12" spans="1:13" ht="28.5" customHeight="1">
      <c r="A12" s="6"/>
      <c r="B12" s="42" t="s">
        <v>82</v>
      </c>
      <c r="C12" s="145">
        <v>2796</v>
      </c>
      <c r="D12" s="145">
        <v>2996</v>
      </c>
      <c r="E12" s="146">
        <v>583</v>
      </c>
      <c r="F12" s="146">
        <v>654</v>
      </c>
      <c r="G12" s="408">
        <f t="shared" si="0"/>
        <v>1237</v>
      </c>
      <c r="H12" s="145">
        <v>917</v>
      </c>
      <c r="I12" s="145">
        <v>842</v>
      </c>
      <c r="J12" s="146">
        <v>576</v>
      </c>
      <c r="K12" s="146">
        <v>739</v>
      </c>
      <c r="L12" s="413">
        <f t="shared" si="1"/>
        <v>1315</v>
      </c>
      <c r="M12" s="518"/>
    </row>
    <row r="13" spans="1:13" ht="18" customHeight="1">
      <c r="A13" s="6"/>
      <c r="B13" s="29" t="s">
        <v>83</v>
      </c>
      <c r="C13" s="33">
        <v>4028</v>
      </c>
      <c r="D13" s="33">
        <v>4217</v>
      </c>
      <c r="E13" s="59">
        <v>742</v>
      </c>
      <c r="F13" s="59">
        <v>1003</v>
      </c>
      <c r="G13" s="409">
        <f t="shared" si="0"/>
        <v>1745</v>
      </c>
      <c r="H13" s="33">
        <v>1207</v>
      </c>
      <c r="I13" s="33">
        <v>1265</v>
      </c>
      <c r="J13" s="59">
        <v>960</v>
      </c>
      <c r="K13" s="59">
        <v>1197</v>
      </c>
      <c r="L13" s="410">
        <f t="shared" si="1"/>
        <v>2157</v>
      </c>
      <c r="M13" s="518"/>
    </row>
    <row r="14" spans="1:13" ht="18" customHeight="1">
      <c r="A14" s="6"/>
      <c r="B14" s="43" t="s">
        <v>84</v>
      </c>
      <c r="C14" s="33">
        <v>463</v>
      </c>
      <c r="D14" s="33">
        <v>534</v>
      </c>
      <c r="E14" s="59">
        <v>131</v>
      </c>
      <c r="F14" s="59">
        <v>236</v>
      </c>
      <c r="G14" s="409">
        <f t="shared" si="0"/>
        <v>367</v>
      </c>
      <c r="H14" s="33">
        <v>93</v>
      </c>
      <c r="I14" s="33">
        <v>74</v>
      </c>
      <c r="J14" s="59">
        <v>61</v>
      </c>
      <c r="K14" s="59">
        <v>200</v>
      </c>
      <c r="L14" s="410">
        <f t="shared" si="1"/>
        <v>261</v>
      </c>
      <c r="M14" s="518"/>
    </row>
    <row r="15" spans="1:13" ht="18" customHeight="1">
      <c r="A15" s="6"/>
      <c r="B15" s="30" t="s">
        <v>20</v>
      </c>
      <c r="C15" s="59">
        <v>131</v>
      </c>
      <c r="D15" s="59">
        <v>113</v>
      </c>
      <c r="E15" s="59">
        <v>21</v>
      </c>
      <c r="F15" s="59">
        <v>32</v>
      </c>
      <c r="G15" s="410">
        <f t="shared" si="0"/>
        <v>53</v>
      </c>
      <c r="H15" s="59">
        <v>29</v>
      </c>
      <c r="I15" s="33">
        <v>31</v>
      </c>
      <c r="J15" s="33">
        <f>J6-SUM(J7:J14)</f>
        <v>34</v>
      </c>
      <c r="K15" s="33">
        <f>K6-SUM(K7:K14)</f>
        <v>31</v>
      </c>
      <c r="L15" s="410">
        <f t="shared" si="1"/>
        <v>65</v>
      </c>
      <c r="M15" s="518"/>
    </row>
    <row r="16" spans="1:13" ht="18" customHeight="1">
      <c r="A16" s="26" t="s">
        <v>40</v>
      </c>
      <c r="B16" s="28"/>
      <c r="C16" s="25">
        <v>6624</v>
      </c>
      <c r="D16" s="25">
        <v>7260</v>
      </c>
      <c r="E16" s="83">
        <v>1252</v>
      </c>
      <c r="F16" s="83">
        <v>1742</v>
      </c>
      <c r="G16" s="25">
        <f t="shared" si="0"/>
        <v>2994</v>
      </c>
      <c r="H16" s="25">
        <v>1875</v>
      </c>
      <c r="I16" s="25">
        <v>2391</v>
      </c>
      <c r="J16" s="83">
        <v>1556</v>
      </c>
      <c r="K16" s="83">
        <v>1851</v>
      </c>
      <c r="L16" s="83">
        <f t="shared" si="1"/>
        <v>3407</v>
      </c>
      <c r="M16" s="518"/>
    </row>
    <row r="17" spans="1:13" ht="24.75" customHeight="1">
      <c r="A17" s="10"/>
      <c r="B17" s="42" t="s">
        <v>129</v>
      </c>
      <c r="C17" s="145">
        <v>313</v>
      </c>
      <c r="D17" s="145">
        <v>272</v>
      </c>
      <c r="E17" s="146">
        <v>52</v>
      </c>
      <c r="F17" s="146">
        <v>63</v>
      </c>
      <c r="G17" s="408">
        <f t="shared" si="0"/>
        <v>115</v>
      </c>
      <c r="H17" s="145">
        <v>74</v>
      </c>
      <c r="I17" s="145">
        <v>83</v>
      </c>
      <c r="J17" s="146">
        <v>60</v>
      </c>
      <c r="K17" s="146">
        <v>79</v>
      </c>
      <c r="L17" s="413">
        <f t="shared" si="1"/>
        <v>139</v>
      </c>
      <c r="M17" s="518"/>
    </row>
    <row r="18" spans="1:13" ht="18" customHeight="1">
      <c r="A18" s="10"/>
      <c r="B18" s="29" t="s">
        <v>85</v>
      </c>
      <c r="C18" s="33">
        <v>889</v>
      </c>
      <c r="D18" s="33">
        <v>1194</v>
      </c>
      <c r="E18" s="59">
        <v>142</v>
      </c>
      <c r="F18" s="59">
        <v>308</v>
      </c>
      <c r="G18" s="409">
        <f t="shared" si="0"/>
        <v>450</v>
      </c>
      <c r="H18" s="33">
        <v>315</v>
      </c>
      <c r="I18" s="33">
        <v>429</v>
      </c>
      <c r="J18" s="59">
        <v>189</v>
      </c>
      <c r="K18" s="59">
        <v>272</v>
      </c>
      <c r="L18" s="410">
        <f t="shared" si="1"/>
        <v>461</v>
      </c>
      <c r="M18" s="518"/>
    </row>
    <row r="19" spans="1:13" ht="19.5" customHeight="1">
      <c r="A19" s="10"/>
      <c r="B19" s="29" t="s">
        <v>86</v>
      </c>
      <c r="C19" s="33">
        <v>331</v>
      </c>
      <c r="D19" s="33">
        <v>388</v>
      </c>
      <c r="E19" s="59">
        <v>46</v>
      </c>
      <c r="F19" s="59">
        <v>88</v>
      </c>
      <c r="G19" s="409">
        <f t="shared" si="0"/>
        <v>134</v>
      </c>
      <c r="H19" s="33">
        <v>91</v>
      </c>
      <c r="I19" s="33">
        <v>163</v>
      </c>
      <c r="J19" s="59">
        <v>55</v>
      </c>
      <c r="K19" s="59">
        <v>98</v>
      </c>
      <c r="L19" s="410">
        <f t="shared" si="1"/>
        <v>153</v>
      </c>
      <c r="M19" s="518"/>
    </row>
    <row r="20" spans="1:13" ht="31.5" customHeight="1">
      <c r="A20" s="10"/>
      <c r="B20" s="42" t="s">
        <v>130</v>
      </c>
      <c r="C20" s="82">
        <v>499</v>
      </c>
      <c r="D20" s="82">
        <v>490</v>
      </c>
      <c r="E20" s="85">
        <v>110</v>
      </c>
      <c r="F20" s="85">
        <v>138</v>
      </c>
      <c r="G20" s="407">
        <f t="shared" si="0"/>
        <v>248</v>
      </c>
      <c r="H20" s="82">
        <v>111</v>
      </c>
      <c r="I20" s="82">
        <v>131</v>
      </c>
      <c r="J20" s="85">
        <v>156</v>
      </c>
      <c r="K20" s="85">
        <v>204</v>
      </c>
      <c r="L20" s="412">
        <f t="shared" si="1"/>
        <v>360</v>
      </c>
      <c r="M20" s="518"/>
    </row>
    <row r="21" spans="1:13" ht="18" customHeight="1">
      <c r="A21" s="10"/>
      <c r="B21" s="29" t="s">
        <v>87</v>
      </c>
      <c r="C21" s="33">
        <v>504</v>
      </c>
      <c r="D21" s="33">
        <v>587</v>
      </c>
      <c r="E21" s="59">
        <v>107</v>
      </c>
      <c r="F21" s="59">
        <v>125</v>
      </c>
      <c r="G21" s="409">
        <f t="shared" si="0"/>
        <v>232</v>
      </c>
      <c r="H21" s="33">
        <v>159</v>
      </c>
      <c r="I21" s="33">
        <v>196</v>
      </c>
      <c r="J21" s="59">
        <f>45+73</f>
        <v>118</v>
      </c>
      <c r="K21" s="59">
        <f>43.4+99</f>
        <v>142.4</v>
      </c>
      <c r="L21" s="410">
        <f t="shared" si="1"/>
        <v>260.4</v>
      </c>
      <c r="M21" s="518"/>
    </row>
    <row r="22" spans="1:13" ht="18" customHeight="1">
      <c r="A22" s="10"/>
      <c r="B22" s="29" t="s">
        <v>131</v>
      </c>
      <c r="C22" s="33">
        <v>631</v>
      </c>
      <c r="D22" s="33">
        <v>641</v>
      </c>
      <c r="E22" s="59">
        <v>154</v>
      </c>
      <c r="F22" s="59">
        <v>143</v>
      </c>
      <c r="G22" s="409">
        <f t="shared" si="0"/>
        <v>297</v>
      </c>
      <c r="H22" s="33">
        <v>141</v>
      </c>
      <c r="I22" s="33">
        <v>203</v>
      </c>
      <c r="J22" s="59">
        <v>181</v>
      </c>
      <c r="K22" s="59">
        <v>164</v>
      </c>
      <c r="L22" s="410">
        <f t="shared" si="1"/>
        <v>345</v>
      </c>
      <c r="M22" s="518"/>
    </row>
    <row r="23" spans="1:13" ht="18" customHeight="1">
      <c r="A23" s="10"/>
      <c r="B23" s="29" t="s">
        <v>132</v>
      </c>
      <c r="C23" s="33">
        <v>787</v>
      </c>
      <c r="D23" s="33">
        <v>856</v>
      </c>
      <c r="E23" s="59">
        <v>150</v>
      </c>
      <c r="F23" s="59">
        <v>220</v>
      </c>
      <c r="G23" s="409">
        <f t="shared" si="0"/>
        <v>370</v>
      </c>
      <c r="H23" s="33">
        <v>238</v>
      </c>
      <c r="I23" s="33">
        <v>248</v>
      </c>
      <c r="J23" s="59">
        <v>216</v>
      </c>
      <c r="K23" s="59">
        <v>234</v>
      </c>
      <c r="L23" s="410">
        <f t="shared" si="1"/>
        <v>450</v>
      </c>
      <c r="M23" s="518"/>
    </row>
    <row r="24" spans="1:13" ht="18" customHeight="1">
      <c r="A24" s="10"/>
      <c r="B24" s="29" t="s">
        <v>260</v>
      </c>
      <c r="C24" s="33">
        <v>697</v>
      </c>
      <c r="D24" s="33">
        <v>729</v>
      </c>
      <c r="E24" s="59">
        <v>142</v>
      </c>
      <c r="F24" s="59">
        <v>149</v>
      </c>
      <c r="G24" s="409">
        <f t="shared" si="0"/>
        <v>291</v>
      </c>
      <c r="H24" s="33">
        <v>180</v>
      </c>
      <c r="I24" s="33">
        <v>258</v>
      </c>
      <c r="J24" s="59">
        <v>161</v>
      </c>
      <c r="K24" s="59">
        <v>170</v>
      </c>
      <c r="L24" s="410">
        <f t="shared" si="1"/>
        <v>331</v>
      </c>
      <c r="M24" s="518"/>
    </row>
    <row r="25" spans="1:13" ht="18" customHeight="1">
      <c r="A25" s="10"/>
      <c r="B25" s="30" t="s">
        <v>20</v>
      </c>
      <c r="C25" s="33">
        <v>1973</v>
      </c>
      <c r="D25" s="33">
        <v>2103</v>
      </c>
      <c r="E25" s="33">
        <v>349</v>
      </c>
      <c r="F25" s="33">
        <v>508</v>
      </c>
      <c r="G25" s="409">
        <f t="shared" si="0"/>
        <v>857</v>
      </c>
      <c r="H25" s="33">
        <v>566</v>
      </c>
      <c r="I25" s="33">
        <v>680</v>
      </c>
      <c r="J25" s="33">
        <f>J16-SUM(J17:J24)</f>
        <v>420</v>
      </c>
      <c r="K25" s="33">
        <f>K16-SUM(K17:K24)</f>
        <v>487.5999999999999</v>
      </c>
      <c r="L25" s="410">
        <f t="shared" si="1"/>
        <v>907.5999999999999</v>
      </c>
      <c r="M25" s="518"/>
    </row>
    <row r="26" spans="1:13" ht="18" customHeight="1">
      <c r="A26" s="181" t="s">
        <v>88</v>
      </c>
      <c r="B26" s="182"/>
      <c r="C26" s="183">
        <v>191</v>
      </c>
      <c r="D26" s="183">
        <v>236</v>
      </c>
      <c r="E26" s="139">
        <v>43</v>
      </c>
      <c r="F26" s="139">
        <v>51</v>
      </c>
      <c r="G26" s="183">
        <f t="shared" si="0"/>
        <v>94</v>
      </c>
      <c r="H26" s="183">
        <v>89</v>
      </c>
      <c r="I26" s="233">
        <v>53</v>
      </c>
      <c r="J26" s="233">
        <v>134</v>
      </c>
      <c r="K26" s="411">
        <v>66</v>
      </c>
      <c r="L26" s="411">
        <f t="shared" si="1"/>
        <v>200</v>
      </c>
      <c r="M26" s="518"/>
    </row>
    <row r="27" ht="1.5" customHeight="1"/>
    <row r="28" ht="16.5">
      <c r="A28" s="64" t="s">
        <v>369</v>
      </c>
    </row>
  </sheetData>
  <mergeCells count="6">
    <mergeCell ref="M1:M26"/>
    <mergeCell ref="A4:B5"/>
    <mergeCell ref="C4:C5"/>
    <mergeCell ref="E4:I4"/>
    <mergeCell ref="D4:D5"/>
    <mergeCell ref="J4:L4"/>
  </mergeCells>
  <printOptions/>
  <pageMargins left="0.4" right="0.19" top="0.65" bottom="0" header="0.25" footer="0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29"/>
  <sheetViews>
    <sheetView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8" sqref="B48"/>
    </sheetView>
  </sheetViews>
  <sheetFormatPr defaultColWidth="9.140625" defaultRowHeight="12.75"/>
  <cols>
    <col min="1" max="1" width="7.140625" style="0" customWidth="1"/>
    <col min="2" max="2" width="40.7109375" style="0" customWidth="1"/>
    <col min="3" max="4" width="8.7109375" style="0" customWidth="1"/>
    <col min="5" max="8" width="8.7109375" style="55" customWidth="1"/>
    <col min="9" max="12" width="8.7109375" style="75" customWidth="1"/>
    <col min="13" max="13" width="4.00390625" style="0" customWidth="1"/>
    <col min="14" max="14" width="10.00390625" style="0" bestFit="1" customWidth="1"/>
  </cols>
  <sheetData>
    <row r="1" spans="1:13" ht="18.75">
      <c r="A1" s="24" t="s">
        <v>312</v>
      </c>
      <c r="B1" s="3"/>
      <c r="C1" s="3"/>
      <c r="D1" s="3"/>
      <c r="M1" s="488" t="s">
        <v>297</v>
      </c>
    </row>
    <row r="2" spans="1:13" ht="4.5" customHeight="1">
      <c r="A2" s="3"/>
      <c r="B2" s="3"/>
      <c r="C2" s="3"/>
      <c r="D2" s="3"/>
      <c r="M2" s="488"/>
    </row>
    <row r="3" spans="1:13" ht="15.75">
      <c r="A3" s="505" t="s">
        <v>136</v>
      </c>
      <c r="B3" s="506"/>
      <c r="C3" s="496">
        <v>2004</v>
      </c>
      <c r="D3" s="496" t="s">
        <v>363</v>
      </c>
      <c r="E3" s="498" t="s">
        <v>363</v>
      </c>
      <c r="F3" s="499"/>
      <c r="G3" s="499"/>
      <c r="H3" s="499"/>
      <c r="I3" s="500"/>
      <c r="J3" s="498" t="s">
        <v>365</v>
      </c>
      <c r="K3" s="499"/>
      <c r="L3" s="500"/>
      <c r="M3" s="488"/>
    </row>
    <row r="4" spans="1:13" ht="12.75">
      <c r="A4" s="513"/>
      <c r="B4" s="514"/>
      <c r="C4" s="515"/>
      <c r="D4" s="515"/>
      <c r="E4" s="45" t="s">
        <v>209</v>
      </c>
      <c r="F4" s="45" t="s">
        <v>211</v>
      </c>
      <c r="G4" s="401" t="s">
        <v>342</v>
      </c>
      <c r="H4" s="45" t="s">
        <v>214</v>
      </c>
      <c r="I4" s="45" t="s">
        <v>258</v>
      </c>
      <c r="J4" s="45" t="s">
        <v>209</v>
      </c>
      <c r="K4" s="45" t="s">
        <v>211</v>
      </c>
      <c r="L4" s="401" t="s">
        <v>342</v>
      </c>
      <c r="M4" s="488"/>
    </row>
    <row r="5" spans="1:13" ht="6" customHeight="1">
      <c r="A5" s="6"/>
      <c r="B5" s="20"/>
      <c r="C5" s="27"/>
      <c r="D5" s="27"/>
      <c r="E5" s="140"/>
      <c r="F5" s="140"/>
      <c r="G5" s="140"/>
      <c r="H5" s="140"/>
      <c r="I5" s="261"/>
      <c r="J5" s="261"/>
      <c r="K5" s="261"/>
      <c r="L5" s="416"/>
      <c r="M5" s="488"/>
    </row>
    <row r="6" spans="1:13" ht="13.5" customHeight="1">
      <c r="A6" s="23" t="s">
        <v>120</v>
      </c>
      <c r="B6" s="29"/>
      <c r="C6" s="29"/>
      <c r="D6" s="29"/>
      <c r="E6" s="135"/>
      <c r="F6" s="135"/>
      <c r="G6" s="135"/>
      <c r="H6" s="135"/>
      <c r="I6" s="123"/>
      <c r="J6" s="123"/>
      <c r="K6" s="123"/>
      <c r="L6" s="47"/>
      <c r="M6" s="488"/>
    </row>
    <row r="7" spans="1:13" ht="13.5" customHeight="1">
      <c r="A7" s="49"/>
      <c r="B7" s="29" t="s">
        <v>121</v>
      </c>
      <c r="C7" s="271">
        <v>72</v>
      </c>
      <c r="D7" s="271">
        <v>65</v>
      </c>
      <c r="E7" s="308">
        <v>12</v>
      </c>
      <c r="F7" s="308">
        <v>20</v>
      </c>
      <c r="G7" s="414">
        <f>SUM(E7:F7)</f>
        <v>32</v>
      </c>
      <c r="H7" s="308">
        <v>16</v>
      </c>
      <c r="I7" s="308">
        <v>17</v>
      </c>
      <c r="J7" s="308">
        <v>14</v>
      </c>
      <c r="K7" s="308">
        <v>13</v>
      </c>
      <c r="L7" s="418">
        <f>SUM(J7:K7)</f>
        <v>27</v>
      </c>
      <c r="M7" s="488"/>
    </row>
    <row r="8" spans="1:13" ht="13.5" customHeight="1">
      <c r="A8" s="10"/>
      <c r="B8" s="29" t="s">
        <v>34</v>
      </c>
      <c r="C8" s="271">
        <v>893</v>
      </c>
      <c r="D8" s="271">
        <v>921</v>
      </c>
      <c r="E8" s="308">
        <v>174</v>
      </c>
      <c r="F8" s="308">
        <v>280</v>
      </c>
      <c r="G8" s="414">
        <f>SUM(E8:F8)</f>
        <v>454</v>
      </c>
      <c r="H8" s="308">
        <v>219</v>
      </c>
      <c r="I8" s="308">
        <v>248</v>
      </c>
      <c r="J8" s="308">
        <v>208</v>
      </c>
      <c r="K8" s="308">
        <v>193</v>
      </c>
      <c r="L8" s="418">
        <f>SUM(J8:K8)</f>
        <v>401</v>
      </c>
      <c r="M8" s="488"/>
    </row>
    <row r="9" spans="1:13" ht="13.5" customHeight="1">
      <c r="A9" s="23" t="s">
        <v>122</v>
      </c>
      <c r="B9" s="29"/>
      <c r="C9" s="271"/>
      <c r="D9" s="271"/>
      <c r="E9" s="308"/>
      <c r="F9" s="308"/>
      <c r="G9" s="414"/>
      <c r="H9" s="308"/>
      <c r="I9" s="308"/>
      <c r="J9" s="308"/>
      <c r="K9" s="308"/>
      <c r="L9" s="286"/>
      <c r="M9" s="488"/>
    </row>
    <row r="10" spans="1:13" ht="13.5" customHeight="1">
      <c r="A10" s="49"/>
      <c r="B10" s="29" t="s">
        <v>121</v>
      </c>
      <c r="C10" s="271">
        <v>36</v>
      </c>
      <c r="D10" s="271">
        <v>4</v>
      </c>
      <c r="E10" s="308">
        <v>4</v>
      </c>
      <c r="F10" s="309" t="s">
        <v>346</v>
      </c>
      <c r="G10" s="415">
        <f>SUM(E10:F10)</f>
        <v>4</v>
      </c>
      <c r="H10" s="309" t="s">
        <v>346</v>
      </c>
      <c r="I10" s="309" t="s">
        <v>346</v>
      </c>
      <c r="J10" s="309" t="s">
        <v>346</v>
      </c>
      <c r="K10" s="309" t="s">
        <v>346</v>
      </c>
      <c r="L10" s="309" t="s">
        <v>346</v>
      </c>
      <c r="M10" s="488"/>
    </row>
    <row r="11" spans="1:13" ht="13.5" customHeight="1">
      <c r="A11" s="10"/>
      <c r="B11" s="29" t="s">
        <v>34</v>
      </c>
      <c r="C11" s="271">
        <v>311</v>
      </c>
      <c r="D11" s="271">
        <v>41</v>
      </c>
      <c r="E11" s="308">
        <v>40</v>
      </c>
      <c r="F11" s="308">
        <v>1</v>
      </c>
      <c r="G11" s="414">
        <f>SUM(E11:F11)</f>
        <v>41</v>
      </c>
      <c r="H11" s="309" t="s">
        <v>346</v>
      </c>
      <c r="I11" s="309" t="s">
        <v>346</v>
      </c>
      <c r="J11" s="309" t="s">
        <v>346</v>
      </c>
      <c r="K11" s="309" t="s">
        <v>346</v>
      </c>
      <c r="L11" s="309" t="s">
        <v>346</v>
      </c>
      <c r="M11" s="488"/>
    </row>
    <row r="12" spans="1:13" ht="13.5" customHeight="1">
      <c r="A12" s="23" t="s">
        <v>123</v>
      </c>
      <c r="B12" s="29"/>
      <c r="C12" s="271"/>
      <c r="D12" s="271"/>
      <c r="E12" s="308"/>
      <c r="F12" s="308"/>
      <c r="G12" s="414"/>
      <c r="H12" s="308"/>
      <c r="I12" s="308"/>
      <c r="J12" s="308"/>
      <c r="K12" s="308"/>
      <c r="L12" s="286"/>
      <c r="M12" s="488"/>
    </row>
    <row r="13" spans="1:13" ht="13.5" customHeight="1">
      <c r="A13" s="49"/>
      <c r="B13" s="29" t="s">
        <v>121</v>
      </c>
      <c r="C13" s="271">
        <v>98</v>
      </c>
      <c r="D13" s="271">
        <v>148</v>
      </c>
      <c r="E13" s="308">
        <v>46</v>
      </c>
      <c r="F13" s="308">
        <v>41</v>
      </c>
      <c r="G13" s="414">
        <f>SUM(E13:F13)</f>
        <v>87</v>
      </c>
      <c r="H13" s="308">
        <v>18</v>
      </c>
      <c r="I13" s="308">
        <v>43</v>
      </c>
      <c r="J13" s="308">
        <v>26</v>
      </c>
      <c r="K13" s="308">
        <v>44</v>
      </c>
      <c r="L13" s="418">
        <f>SUM(J13:K13)</f>
        <v>70</v>
      </c>
      <c r="M13" s="488"/>
    </row>
    <row r="14" spans="1:13" ht="13.5" customHeight="1">
      <c r="A14" s="10"/>
      <c r="B14" s="29" t="s">
        <v>34</v>
      </c>
      <c r="C14" s="271">
        <v>565</v>
      </c>
      <c r="D14" s="271">
        <v>898</v>
      </c>
      <c r="E14" s="308">
        <v>271</v>
      </c>
      <c r="F14" s="308">
        <v>246</v>
      </c>
      <c r="G14" s="414">
        <f>SUM(E14:F14)</f>
        <v>517</v>
      </c>
      <c r="H14" s="308">
        <v>117</v>
      </c>
      <c r="I14" s="308">
        <v>264</v>
      </c>
      <c r="J14" s="308">
        <v>141</v>
      </c>
      <c r="K14" s="308">
        <v>267</v>
      </c>
      <c r="L14" s="418">
        <f>SUM(J14:K14)</f>
        <v>408</v>
      </c>
      <c r="M14" s="488"/>
    </row>
    <row r="15" spans="1:13" ht="13.5" customHeight="1">
      <c r="A15" s="23" t="s">
        <v>124</v>
      </c>
      <c r="B15" s="29"/>
      <c r="C15" s="271"/>
      <c r="D15" s="271"/>
      <c r="E15" s="308"/>
      <c r="F15" s="308"/>
      <c r="G15" s="414"/>
      <c r="H15" s="308"/>
      <c r="I15" s="308"/>
      <c r="J15" s="308"/>
      <c r="K15" s="308"/>
      <c r="L15" s="286"/>
      <c r="M15" s="488"/>
    </row>
    <row r="16" spans="1:13" ht="13.5" customHeight="1">
      <c r="A16" s="49"/>
      <c r="B16" s="29" t="s">
        <v>121</v>
      </c>
      <c r="C16" s="271">
        <v>23</v>
      </c>
      <c r="D16" s="271">
        <v>22</v>
      </c>
      <c r="E16" s="308">
        <v>6</v>
      </c>
      <c r="F16" s="308">
        <v>5</v>
      </c>
      <c r="G16" s="414">
        <f>SUM(E16:F16)</f>
        <v>11</v>
      </c>
      <c r="H16" s="308">
        <v>5</v>
      </c>
      <c r="I16" s="308">
        <v>6</v>
      </c>
      <c r="J16" s="308">
        <v>6</v>
      </c>
      <c r="K16" s="308">
        <v>5</v>
      </c>
      <c r="L16" s="418">
        <f>SUM(J16:K16)</f>
        <v>11</v>
      </c>
      <c r="M16" s="488"/>
    </row>
    <row r="17" spans="1:13" ht="13.5" customHeight="1">
      <c r="A17" s="10"/>
      <c r="B17" s="29" t="s">
        <v>34</v>
      </c>
      <c r="C17" s="271">
        <v>1531</v>
      </c>
      <c r="D17" s="271">
        <v>1815</v>
      </c>
      <c r="E17" s="308">
        <v>437</v>
      </c>
      <c r="F17" s="308">
        <v>450</v>
      </c>
      <c r="G17" s="414">
        <f>SUM(E17:F17)</f>
        <v>887</v>
      </c>
      <c r="H17" s="308">
        <v>429</v>
      </c>
      <c r="I17" s="308">
        <v>499</v>
      </c>
      <c r="J17" s="308">
        <v>485</v>
      </c>
      <c r="K17" s="308">
        <v>423</v>
      </c>
      <c r="L17" s="418">
        <f>SUM(J17:K17)</f>
        <v>908</v>
      </c>
      <c r="M17" s="488"/>
    </row>
    <row r="18" spans="1:13" ht="13.5" customHeight="1">
      <c r="A18" s="23" t="s">
        <v>135</v>
      </c>
      <c r="B18" s="29"/>
      <c r="C18" s="271"/>
      <c r="D18" s="271"/>
      <c r="E18" s="308"/>
      <c r="F18" s="308"/>
      <c r="G18" s="414"/>
      <c r="H18" s="308"/>
      <c r="I18" s="308"/>
      <c r="J18" s="308"/>
      <c r="K18" s="308"/>
      <c r="L18" s="286"/>
      <c r="M18" s="488"/>
    </row>
    <row r="19" spans="1:13" ht="13.5" customHeight="1">
      <c r="A19" s="10"/>
      <c r="B19" s="29" t="s">
        <v>121</v>
      </c>
      <c r="C19" s="271">
        <v>32</v>
      </c>
      <c r="D19" s="271">
        <v>39</v>
      </c>
      <c r="E19" s="308">
        <v>8</v>
      </c>
      <c r="F19" s="308">
        <v>12</v>
      </c>
      <c r="G19" s="414">
        <f>SUM(E19:F19)</f>
        <v>20</v>
      </c>
      <c r="H19" s="308">
        <v>11</v>
      </c>
      <c r="I19" s="308">
        <v>8</v>
      </c>
      <c r="J19" s="308">
        <v>3</v>
      </c>
      <c r="K19" s="308">
        <v>13</v>
      </c>
      <c r="L19" s="418">
        <f>SUM(J19:K19)</f>
        <v>16</v>
      </c>
      <c r="M19" s="488"/>
    </row>
    <row r="20" spans="1:13" ht="13.5" customHeight="1">
      <c r="A20" s="10"/>
      <c r="B20" s="29" t="s">
        <v>34</v>
      </c>
      <c r="C20" s="271">
        <v>596</v>
      </c>
      <c r="D20" s="271">
        <v>720</v>
      </c>
      <c r="E20" s="308">
        <v>157</v>
      </c>
      <c r="F20" s="308">
        <v>222</v>
      </c>
      <c r="G20" s="414">
        <f>SUM(E20:F20)</f>
        <v>379</v>
      </c>
      <c r="H20" s="308">
        <v>184</v>
      </c>
      <c r="I20" s="308">
        <v>157</v>
      </c>
      <c r="J20" s="308">
        <v>50</v>
      </c>
      <c r="K20" s="308">
        <v>233</v>
      </c>
      <c r="L20" s="418">
        <f>SUM(J20:K20)</f>
        <v>283</v>
      </c>
      <c r="M20" s="488"/>
    </row>
    <row r="21" spans="1:13" ht="13.5" customHeight="1">
      <c r="A21" s="23" t="s">
        <v>310</v>
      </c>
      <c r="B21" s="29"/>
      <c r="C21" s="271"/>
      <c r="D21" s="271"/>
      <c r="E21" s="308"/>
      <c r="F21" s="308"/>
      <c r="G21" s="414"/>
      <c r="H21" s="308"/>
      <c r="I21" s="308"/>
      <c r="J21" s="308"/>
      <c r="K21" s="308"/>
      <c r="L21" s="286"/>
      <c r="M21" s="488"/>
    </row>
    <row r="22" spans="1:13" ht="13.5" customHeight="1">
      <c r="A22" s="10"/>
      <c r="B22" s="29" t="s">
        <v>321</v>
      </c>
      <c r="C22" s="328" t="s">
        <v>345</v>
      </c>
      <c r="D22" s="328" t="s">
        <v>345</v>
      </c>
      <c r="E22" s="328" t="s">
        <v>345</v>
      </c>
      <c r="F22" s="328" t="s">
        <v>345</v>
      </c>
      <c r="G22" s="328" t="s">
        <v>345</v>
      </c>
      <c r="H22" s="328" t="s">
        <v>345</v>
      </c>
      <c r="I22" s="328" t="s">
        <v>345</v>
      </c>
      <c r="J22" s="328" t="s">
        <v>345</v>
      </c>
      <c r="K22" s="328" t="s">
        <v>345</v>
      </c>
      <c r="L22" s="328" t="s">
        <v>345</v>
      </c>
      <c r="M22" s="488"/>
    </row>
    <row r="23" spans="1:13" ht="13.5" customHeight="1">
      <c r="A23" s="10"/>
      <c r="B23" s="29" t="s">
        <v>34</v>
      </c>
      <c r="C23" s="271">
        <v>8791</v>
      </c>
      <c r="D23" s="271">
        <v>13403</v>
      </c>
      <c r="E23" s="308">
        <v>2476</v>
      </c>
      <c r="F23" s="308">
        <v>3290</v>
      </c>
      <c r="G23" s="414">
        <f>SUM(E23:F23)</f>
        <v>5766</v>
      </c>
      <c r="H23" s="308">
        <v>3805</v>
      </c>
      <c r="I23" s="308">
        <v>3832</v>
      </c>
      <c r="J23" s="308">
        <v>4036</v>
      </c>
      <c r="K23" s="308">
        <v>4275</v>
      </c>
      <c r="L23" s="418">
        <f>SUM(J23:K23)</f>
        <v>8311</v>
      </c>
      <c r="M23" s="488"/>
    </row>
    <row r="24" spans="1:13" ht="13.5" customHeight="1">
      <c r="A24" s="23" t="s">
        <v>311</v>
      </c>
      <c r="B24" s="29"/>
      <c r="C24" s="271"/>
      <c r="D24" s="271"/>
      <c r="E24" s="308"/>
      <c r="F24" s="308"/>
      <c r="G24" s="414"/>
      <c r="H24" s="308"/>
      <c r="I24" s="308"/>
      <c r="J24" s="308"/>
      <c r="K24" s="308"/>
      <c r="L24" s="286"/>
      <c r="M24" s="488"/>
    </row>
    <row r="25" spans="1:13" ht="13.5" customHeight="1">
      <c r="A25" s="10"/>
      <c r="B25" s="29" t="s">
        <v>121</v>
      </c>
      <c r="C25" s="271">
        <v>3</v>
      </c>
      <c r="D25" s="271">
        <v>4</v>
      </c>
      <c r="E25" s="308">
        <v>1</v>
      </c>
      <c r="F25" s="308">
        <v>1</v>
      </c>
      <c r="G25" s="414">
        <f>SUM(E25:F25)</f>
        <v>2</v>
      </c>
      <c r="H25" s="308">
        <v>1</v>
      </c>
      <c r="I25" s="308">
        <v>1</v>
      </c>
      <c r="J25" s="308">
        <v>1</v>
      </c>
      <c r="K25" s="308">
        <v>1</v>
      </c>
      <c r="L25" s="418">
        <f>SUM(J25:K25)</f>
        <v>2</v>
      </c>
      <c r="M25" s="488"/>
    </row>
    <row r="26" spans="1:13" ht="13.5" customHeight="1">
      <c r="A26" s="10"/>
      <c r="B26" s="29" t="s">
        <v>34</v>
      </c>
      <c r="C26" s="271">
        <v>1476</v>
      </c>
      <c r="D26" s="271">
        <v>1519</v>
      </c>
      <c r="E26" s="308">
        <v>430</v>
      </c>
      <c r="F26" s="308">
        <v>376</v>
      </c>
      <c r="G26" s="414">
        <f>SUM(E26:F26)</f>
        <v>806</v>
      </c>
      <c r="H26" s="308">
        <v>316</v>
      </c>
      <c r="I26" s="308">
        <v>397</v>
      </c>
      <c r="J26" s="308">
        <v>451</v>
      </c>
      <c r="K26" s="308">
        <v>523</v>
      </c>
      <c r="L26" s="418">
        <f>SUM(J26:K26)</f>
        <v>974</v>
      </c>
      <c r="M26" s="488"/>
    </row>
    <row r="27" spans="1:13" ht="13.5" customHeight="1">
      <c r="A27" s="23" t="s">
        <v>125</v>
      </c>
      <c r="B27" s="29"/>
      <c r="C27" s="271"/>
      <c r="D27" s="271"/>
      <c r="E27" s="308"/>
      <c r="F27" s="308"/>
      <c r="G27" s="414"/>
      <c r="H27" s="308"/>
      <c r="I27" s="308"/>
      <c r="J27" s="308"/>
      <c r="K27" s="308"/>
      <c r="L27" s="286"/>
      <c r="M27" s="488"/>
    </row>
    <row r="28" spans="1:13" ht="13.5" customHeight="1">
      <c r="A28" s="10"/>
      <c r="B28" s="29" t="s">
        <v>121</v>
      </c>
      <c r="C28" s="271">
        <v>49</v>
      </c>
      <c r="D28" s="271">
        <v>62</v>
      </c>
      <c r="E28" s="306">
        <v>9</v>
      </c>
      <c r="F28" s="306">
        <v>9</v>
      </c>
      <c r="G28" s="400">
        <f>SUM(E28:F28)</f>
        <v>18</v>
      </c>
      <c r="H28" s="306">
        <v>21</v>
      </c>
      <c r="I28" s="306">
        <v>23</v>
      </c>
      <c r="J28" s="306">
        <v>3</v>
      </c>
      <c r="K28" s="306">
        <v>11</v>
      </c>
      <c r="L28" s="402">
        <f>SUM(J28:K28)</f>
        <v>14</v>
      </c>
      <c r="M28" s="488"/>
    </row>
    <row r="29" spans="1:13" ht="13.5" customHeight="1">
      <c r="A29" s="10"/>
      <c r="B29" s="29" t="s">
        <v>34</v>
      </c>
      <c r="C29" s="271">
        <v>310</v>
      </c>
      <c r="D29" s="271">
        <v>537</v>
      </c>
      <c r="E29" s="308">
        <v>119</v>
      </c>
      <c r="F29" s="308">
        <v>84</v>
      </c>
      <c r="G29" s="414">
        <f>SUM(E29:F29)</f>
        <v>203</v>
      </c>
      <c r="H29" s="308">
        <v>156</v>
      </c>
      <c r="I29" s="308">
        <v>178</v>
      </c>
      <c r="J29" s="308">
        <v>27</v>
      </c>
      <c r="K29" s="308">
        <v>89</v>
      </c>
      <c r="L29" s="418">
        <f>SUM(J29:K29)</f>
        <v>116</v>
      </c>
      <c r="M29" s="488"/>
    </row>
    <row r="30" spans="1:13" ht="13.5" customHeight="1">
      <c r="A30" s="23" t="s">
        <v>263</v>
      </c>
      <c r="B30" s="29"/>
      <c r="C30" s="271"/>
      <c r="D30" s="271"/>
      <c r="E30" s="308"/>
      <c r="F30" s="308"/>
      <c r="G30" s="414"/>
      <c r="H30" s="308"/>
      <c r="I30" s="308"/>
      <c r="J30" s="308"/>
      <c r="K30" s="308"/>
      <c r="L30" s="286"/>
      <c r="M30" s="488"/>
    </row>
    <row r="31" spans="1:13" ht="13.5" customHeight="1">
      <c r="A31" s="10"/>
      <c r="B31" s="29" t="s">
        <v>121</v>
      </c>
      <c r="C31" s="271">
        <v>9</v>
      </c>
      <c r="D31" s="271">
        <v>6</v>
      </c>
      <c r="E31" s="308">
        <v>1</v>
      </c>
      <c r="F31" s="308">
        <v>2</v>
      </c>
      <c r="G31" s="414">
        <f>SUM(E31:F31)</f>
        <v>3</v>
      </c>
      <c r="H31" s="308">
        <v>1</v>
      </c>
      <c r="I31" s="308">
        <v>2</v>
      </c>
      <c r="J31" s="308">
        <v>1</v>
      </c>
      <c r="K31" s="308">
        <v>2</v>
      </c>
      <c r="L31" s="418">
        <f>SUM(J31:K31)</f>
        <v>3</v>
      </c>
      <c r="M31" s="488"/>
    </row>
    <row r="32" spans="1:13" ht="13.5" customHeight="1">
      <c r="A32" s="10"/>
      <c r="B32" s="29" t="s">
        <v>34</v>
      </c>
      <c r="C32" s="271">
        <v>2210</v>
      </c>
      <c r="D32" s="271">
        <v>1751</v>
      </c>
      <c r="E32" s="308">
        <v>388</v>
      </c>
      <c r="F32" s="308">
        <v>541</v>
      </c>
      <c r="G32" s="414">
        <f>SUM(E32:F32)</f>
        <v>929</v>
      </c>
      <c r="H32" s="308">
        <v>422</v>
      </c>
      <c r="I32" s="308">
        <v>400</v>
      </c>
      <c r="J32" s="308">
        <v>425</v>
      </c>
      <c r="K32" s="308">
        <v>471</v>
      </c>
      <c r="L32" s="418">
        <f>SUM(J32:K32)</f>
        <v>896</v>
      </c>
      <c r="M32" s="488"/>
    </row>
    <row r="33" spans="1:13" ht="13.5" customHeight="1">
      <c r="A33" s="23" t="s">
        <v>126</v>
      </c>
      <c r="B33" s="29"/>
      <c r="C33" s="271"/>
      <c r="D33" s="271"/>
      <c r="E33" s="308"/>
      <c r="F33" s="308"/>
      <c r="G33" s="414"/>
      <c r="H33" s="308"/>
      <c r="I33" s="308"/>
      <c r="J33" s="308"/>
      <c r="K33" s="308"/>
      <c r="L33" s="286"/>
      <c r="M33" s="488"/>
    </row>
    <row r="34" spans="1:13" ht="13.5" customHeight="1">
      <c r="A34" s="10"/>
      <c r="B34" s="29" t="s">
        <v>121</v>
      </c>
      <c r="C34" s="271">
        <v>721</v>
      </c>
      <c r="D34" s="271">
        <v>694</v>
      </c>
      <c r="E34" s="306">
        <v>144</v>
      </c>
      <c r="F34" s="306">
        <v>179</v>
      </c>
      <c r="G34" s="400">
        <f>SUM(E34:F34)</f>
        <v>323</v>
      </c>
      <c r="H34" s="306">
        <v>199</v>
      </c>
      <c r="I34" s="306">
        <v>172</v>
      </c>
      <c r="J34" s="306">
        <v>209</v>
      </c>
      <c r="K34" s="306">
        <v>137</v>
      </c>
      <c r="L34" s="402">
        <f>SUM(J34:K34)</f>
        <v>346</v>
      </c>
      <c r="M34" s="488"/>
    </row>
    <row r="35" spans="1:13" ht="13.5" customHeight="1">
      <c r="A35" s="10"/>
      <c r="B35" s="29" t="s">
        <v>34</v>
      </c>
      <c r="C35" s="271">
        <v>1112</v>
      </c>
      <c r="D35" s="271">
        <v>1261</v>
      </c>
      <c r="E35" s="308">
        <v>252</v>
      </c>
      <c r="F35" s="308">
        <v>302</v>
      </c>
      <c r="G35" s="414">
        <f>SUM(E35:F35)</f>
        <v>554</v>
      </c>
      <c r="H35" s="308">
        <v>376</v>
      </c>
      <c r="I35" s="308">
        <v>331</v>
      </c>
      <c r="J35" s="308">
        <f>307+93</f>
        <v>400</v>
      </c>
      <c r="K35" s="308">
        <v>258</v>
      </c>
      <c r="L35" s="418">
        <f>SUM(J35:K35)</f>
        <v>658</v>
      </c>
      <c r="M35" s="488"/>
    </row>
    <row r="36" spans="1:13" ht="13.5" customHeight="1">
      <c r="A36" s="23" t="s">
        <v>127</v>
      </c>
      <c r="B36" s="29"/>
      <c r="C36" s="271"/>
      <c r="D36" s="271"/>
      <c r="E36" s="308"/>
      <c r="F36" s="308"/>
      <c r="G36" s="414"/>
      <c r="H36" s="308"/>
      <c r="I36" s="308"/>
      <c r="J36" s="308"/>
      <c r="K36" s="308"/>
      <c r="L36" s="286"/>
      <c r="M36" s="488"/>
    </row>
    <row r="37" spans="1:13" ht="13.5" customHeight="1">
      <c r="A37" s="10"/>
      <c r="B37" s="29" t="s">
        <v>121</v>
      </c>
      <c r="C37" s="271">
        <v>110</v>
      </c>
      <c r="D37" s="271">
        <v>105</v>
      </c>
      <c r="E37" s="308">
        <v>25</v>
      </c>
      <c r="F37" s="308">
        <v>26</v>
      </c>
      <c r="G37" s="414">
        <f>SUM(E37:F37)</f>
        <v>51</v>
      </c>
      <c r="H37" s="308">
        <v>27</v>
      </c>
      <c r="I37" s="308">
        <v>27</v>
      </c>
      <c r="J37" s="308">
        <v>21</v>
      </c>
      <c r="K37" s="308">
        <v>31</v>
      </c>
      <c r="L37" s="418">
        <f>SUM(J37:K37)</f>
        <v>52</v>
      </c>
      <c r="M37" s="488"/>
    </row>
    <row r="38" spans="1:13" ht="13.5" customHeight="1">
      <c r="A38" s="10"/>
      <c r="B38" s="29" t="s">
        <v>34</v>
      </c>
      <c r="C38" s="271">
        <v>1886</v>
      </c>
      <c r="D38" s="271">
        <v>2237</v>
      </c>
      <c r="E38" s="308">
        <v>504</v>
      </c>
      <c r="F38" s="308">
        <v>558</v>
      </c>
      <c r="G38" s="414">
        <f>SUM(E38:F38)</f>
        <v>1062</v>
      </c>
      <c r="H38" s="308">
        <v>617</v>
      </c>
      <c r="I38" s="308">
        <v>558</v>
      </c>
      <c r="J38" s="308">
        <v>453</v>
      </c>
      <c r="K38" s="308">
        <v>638</v>
      </c>
      <c r="L38" s="418">
        <f>SUM(J38:K38)</f>
        <v>1091</v>
      </c>
      <c r="M38" s="488"/>
    </row>
    <row r="39" spans="1:13" ht="3.75" customHeight="1">
      <c r="A39" s="8"/>
      <c r="B39" s="13"/>
      <c r="C39" s="62"/>
      <c r="D39" s="62"/>
      <c r="E39" s="143"/>
      <c r="F39" s="143"/>
      <c r="G39" s="143"/>
      <c r="H39" s="143"/>
      <c r="I39" s="143"/>
      <c r="J39" s="143"/>
      <c r="K39" s="143"/>
      <c r="L39" s="417"/>
      <c r="M39" s="488"/>
    </row>
    <row r="40" spans="1:13" ht="4.5" customHeight="1">
      <c r="A40" s="3"/>
      <c r="B40" s="3"/>
      <c r="C40" s="3"/>
      <c r="D40" s="3"/>
      <c r="E40" s="75"/>
      <c r="F40" s="75"/>
      <c r="G40" s="75"/>
      <c r="H40" s="75"/>
      <c r="M40" s="488"/>
    </row>
    <row r="41" spans="1:13" ht="14.25" customHeight="1">
      <c r="A41" s="64" t="s">
        <v>369</v>
      </c>
      <c r="E41" s="75"/>
      <c r="F41" s="75"/>
      <c r="G41" s="75"/>
      <c r="H41" s="75"/>
      <c r="M41" s="488"/>
    </row>
    <row r="42" spans="1:8" ht="12.75">
      <c r="A42" s="330" t="s">
        <v>322</v>
      </c>
      <c r="E42" s="75"/>
      <c r="F42" s="75"/>
      <c r="G42" s="75"/>
      <c r="H42" s="75"/>
    </row>
    <row r="43" spans="5:8" ht="12.75">
      <c r="E43" s="75"/>
      <c r="F43" s="75"/>
      <c r="G43" s="75"/>
      <c r="H43" s="75"/>
    </row>
    <row r="44" spans="5:8" ht="12.75">
      <c r="E44" s="75"/>
      <c r="F44" s="75"/>
      <c r="G44" s="75"/>
      <c r="H44" s="75"/>
    </row>
    <row r="45" spans="5:8" ht="12.75">
      <c r="E45" s="75"/>
      <c r="F45" s="75"/>
      <c r="G45" s="75"/>
      <c r="H45" s="75"/>
    </row>
    <row r="46" spans="5:8" ht="12.75">
      <c r="E46" s="75"/>
      <c r="F46" s="75"/>
      <c r="G46" s="75"/>
      <c r="H46" s="75"/>
    </row>
    <row r="47" spans="5:8" ht="12.75">
      <c r="E47" s="75"/>
      <c r="F47" s="75"/>
      <c r="G47" s="75"/>
      <c r="H47" s="75"/>
    </row>
    <row r="48" spans="5:8" ht="12.75">
      <c r="E48" s="75"/>
      <c r="F48" s="75"/>
      <c r="G48" s="75"/>
      <c r="H48" s="75"/>
    </row>
    <row r="49" spans="5:8" ht="12.75">
      <c r="E49" s="75"/>
      <c r="F49" s="75"/>
      <c r="G49" s="75"/>
      <c r="H49" s="75"/>
    </row>
    <row r="50" spans="5:8" ht="12.75">
      <c r="E50" s="75"/>
      <c r="F50" s="75"/>
      <c r="G50" s="75"/>
      <c r="H50" s="75"/>
    </row>
    <row r="51" spans="5:8" ht="12.75">
      <c r="E51" s="75"/>
      <c r="F51" s="75"/>
      <c r="G51" s="75"/>
      <c r="H51" s="75"/>
    </row>
    <row r="52" spans="5:8" ht="12.75">
      <c r="E52" s="75"/>
      <c r="F52" s="75"/>
      <c r="G52" s="75"/>
      <c r="H52" s="75"/>
    </row>
    <row r="53" spans="5:8" ht="12.75">
      <c r="E53" s="75"/>
      <c r="F53" s="75"/>
      <c r="G53" s="75"/>
      <c r="H53" s="75"/>
    </row>
    <row r="54" spans="5:8" ht="12.75">
      <c r="E54" s="75"/>
      <c r="F54" s="75"/>
      <c r="G54" s="75"/>
      <c r="H54" s="75"/>
    </row>
    <row r="55" spans="5:8" ht="12.75">
      <c r="E55" s="75"/>
      <c r="F55" s="75"/>
      <c r="G55" s="75"/>
      <c r="H55" s="75"/>
    </row>
    <row r="56" spans="5:8" ht="12.75">
      <c r="E56" s="75"/>
      <c r="F56" s="75"/>
      <c r="G56" s="75"/>
      <c r="H56" s="75"/>
    </row>
    <row r="57" spans="5:8" ht="12.75">
      <c r="E57" s="75"/>
      <c r="F57" s="75"/>
      <c r="G57" s="75"/>
      <c r="H57" s="75"/>
    </row>
    <row r="58" spans="5:8" ht="12.75">
      <c r="E58" s="75"/>
      <c r="F58" s="75"/>
      <c r="G58" s="75"/>
      <c r="H58" s="75"/>
    </row>
    <row r="59" spans="5:8" ht="12.75">
      <c r="E59" s="75"/>
      <c r="F59" s="75"/>
      <c r="G59" s="75"/>
      <c r="H59" s="75"/>
    </row>
    <row r="60" spans="5:8" ht="12.75">
      <c r="E60" s="75"/>
      <c r="F60" s="75"/>
      <c r="G60" s="75"/>
      <c r="H60" s="75"/>
    </row>
    <row r="61" spans="5:8" ht="12.75">
      <c r="E61" s="75"/>
      <c r="F61" s="75"/>
      <c r="G61" s="75"/>
      <c r="H61" s="75"/>
    </row>
    <row r="62" spans="5:8" ht="12.75">
      <c r="E62" s="75"/>
      <c r="F62" s="75"/>
      <c r="G62" s="75"/>
      <c r="H62" s="75"/>
    </row>
    <row r="63" spans="5:8" ht="12.75">
      <c r="E63" s="75"/>
      <c r="F63" s="75"/>
      <c r="G63" s="75"/>
      <c r="H63" s="75"/>
    </row>
    <row r="64" spans="5:8" ht="12.75">
      <c r="E64" s="75"/>
      <c r="F64" s="75"/>
      <c r="G64" s="75"/>
      <c r="H64" s="75"/>
    </row>
    <row r="65" spans="5:8" ht="12.75">
      <c r="E65" s="75"/>
      <c r="F65" s="75"/>
      <c r="G65" s="75"/>
      <c r="H65" s="75"/>
    </row>
    <row r="66" spans="5:8" ht="12.75">
      <c r="E66" s="75"/>
      <c r="F66" s="75"/>
      <c r="G66" s="75"/>
      <c r="H66" s="75"/>
    </row>
    <row r="67" spans="5:8" ht="12.75">
      <c r="E67" s="75"/>
      <c r="F67" s="75"/>
      <c r="G67" s="75"/>
      <c r="H67" s="75"/>
    </row>
    <row r="68" spans="5:8" ht="12.75">
      <c r="E68" s="75"/>
      <c r="F68" s="75"/>
      <c r="G68" s="75"/>
      <c r="H68" s="75"/>
    </row>
    <row r="69" spans="5:8" ht="12.75">
      <c r="E69" s="75"/>
      <c r="F69" s="75"/>
      <c r="G69" s="75"/>
      <c r="H69" s="75"/>
    </row>
    <row r="70" spans="5:8" ht="12.75">
      <c r="E70" s="75"/>
      <c r="F70" s="75"/>
      <c r="G70" s="75"/>
      <c r="H70" s="75"/>
    </row>
    <row r="71" spans="5:8" ht="12.75">
      <c r="E71" s="75"/>
      <c r="F71" s="75"/>
      <c r="G71" s="75"/>
      <c r="H71" s="75"/>
    </row>
    <row r="72" spans="5:8" ht="12.75">
      <c r="E72" s="75"/>
      <c r="F72" s="75"/>
      <c r="G72" s="75"/>
      <c r="H72" s="75"/>
    </row>
    <row r="73" spans="5:8" ht="12.75">
      <c r="E73" s="75"/>
      <c r="F73" s="75"/>
      <c r="G73" s="75"/>
      <c r="H73" s="75"/>
    </row>
    <row r="74" spans="5:8" ht="12.75">
      <c r="E74" s="75"/>
      <c r="F74" s="75"/>
      <c r="G74" s="75"/>
      <c r="H74" s="75"/>
    </row>
    <row r="75" spans="5:8" ht="12.75">
      <c r="E75" s="75"/>
      <c r="F75" s="75"/>
      <c r="G75" s="75"/>
      <c r="H75" s="75"/>
    </row>
    <row r="76" spans="5:8" ht="12.75">
      <c r="E76" s="75"/>
      <c r="F76" s="75"/>
      <c r="G76" s="75"/>
      <c r="H76" s="75"/>
    </row>
    <row r="77" spans="5:8" ht="12.75">
      <c r="E77" s="75"/>
      <c r="F77" s="75"/>
      <c r="G77" s="75"/>
      <c r="H77" s="75"/>
    </row>
    <row r="78" spans="5:8" ht="12.75">
      <c r="E78" s="75"/>
      <c r="F78" s="75"/>
      <c r="G78" s="75"/>
      <c r="H78" s="75"/>
    </row>
    <row r="79" spans="5:8" ht="12.75">
      <c r="E79" s="75"/>
      <c r="F79" s="75"/>
      <c r="G79" s="75"/>
      <c r="H79" s="75"/>
    </row>
    <row r="80" spans="5:8" ht="12.75">
      <c r="E80" s="75"/>
      <c r="F80" s="75"/>
      <c r="G80" s="75"/>
      <c r="H80" s="75"/>
    </row>
    <row r="81" spans="5:8" ht="12.75">
      <c r="E81" s="75"/>
      <c r="F81" s="75"/>
      <c r="G81" s="75"/>
      <c r="H81" s="75"/>
    </row>
    <row r="82" spans="5:8" ht="12.75">
      <c r="E82" s="75"/>
      <c r="F82" s="75"/>
      <c r="G82" s="75"/>
      <c r="H82" s="75"/>
    </row>
    <row r="83" spans="5:8" ht="12.75">
      <c r="E83" s="75"/>
      <c r="F83" s="75"/>
      <c r="G83" s="75"/>
      <c r="H83" s="75"/>
    </row>
    <row r="84" spans="5:8" ht="12.75">
      <c r="E84" s="75"/>
      <c r="F84" s="75"/>
      <c r="G84" s="75"/>
      <c r="H84" s="75"/>
    </row>
    <row r="85" spans="5:8" ht="12.75">
      <c r="E85" s="75"/>
      <c r="F85" s="75"/>
      <c r="G85" s="75"/>
      <c r="H85" s="75"/>
    </row>
    <row r="86" spans="5:8" ht="12.75">
      <c r="E86" s="75"/>
      <c r="F86" s="75"/>
      <c r="G86" s="75"/>
      <c r="H86" s="75"/>
    </row>
    <row r="87" spans="5:8" ht="12.75">
      <c r="E87" s="75"/>
      <c r="F87" s="75"/>
      <c r="G87" s="75"/>
      <c r="H87" s="75"/>
    </row>
    <row r="88" spans="5:8" ht="12.75">
      <c r="E88" s="75"/>
      <c r="F88" s="75"/>
      <c r="G88" s="75"/>
      <c r="H88" s="75"/>
    </row>
    <row r="89" spans="5:8" ht="12.75">
      <c r="E89" s="75"/>
      <c r="F89" s="75"/>
      <c r="G89" s="75"/>
      <c r="H89" s="75"/>
    </row>
    <row r="90" spans="5:8" ht="12.75">
      <c r="E90" s="75"/>
      <c r="F90" s="75"/>
      <c r="G90" s="75"/>
      <c r="H90" s="75"/>
    </row>
    <row r="91" spans="5:8" ht="12.75">
      <c r="E91" s="75"/>
      <c r="F91" s="75"/>
      <c r="G91" s="75"/>
      <c r="H91" s="75"/>
    </row>
    <row r="92" spans="5:8" ht="12.75">
      <c r="E92" s="75"/>
      <c r="F92" s="75"/>
      <c r="G92" s="75"/>
      <c r="H92" s="75"/>
    </row>
    <row r="93" spans="5:8" ht="12.75">
      <c r="E93" s="75"/>
      <c r="F93" s="75"/>
      <c r="G93" s="75"/>
      <c r="H93" s="75"/>
    </row>
    <row r="94" spans="5:8" ht="12.75">
      <c r="E94" s="75"/>
      <c r="F94" s="75"/>
      <c r="G94" s="75"/>
      <c r="H94" s="75"/>
    </row>
    <row r="95" spans="5:8" ht="12.75">
      <c r="E95" s="75"/>
      <c r="F95" s="75"/>
      <c r="G95" s="75"/>
      <c r="H95" s="75"/>
    </row>
    <row r="96" spans="5:8" ht="12.75">
      <c r="E96" s="75"/>
      <c r="F96" s="75"/>
      <c r="G96" s="75"/>
      <c r="H96" s="75"/>
    </row>
    <row r="97" spans="5:8" ht="12.75">
      <c r="E97" s="75"/>
      <c r="F97" s="75"/>
      <c r="G97" s="75"/>
      <c r="H97" s="75"/>
    </row>
    <row r="98" spans="5:8" ht="12.75">
      <c r="E98" s="75"/>
      <c r="F98" s="75"/>
      <c r="G98" s="75"/>
      <c r="H98" s="75"/>
    </row>
    <row r="99" spans="5:8" ht="12.75">
      <c r="E99" s="75"/>
      <c r="F99" s="75"/>
      <c r="G99" s="75"/>
      <c r="H99" s="75"/>
    </row>
    <row r="100" spans="5:8" ht="12.75">
      <c r="E100" s="75"/>
      <c r="F100" s="75"/>
      <c r="G100" s="75"/>
      <c r="H100" s="75"/>
    </row>
    <row r="101" spans="5:8" ht="12.75">
      <c r="E101" s="75"/>
      <c r="F101" s="75"/>
      <c r="G101" s="75"/>
      <c r="H101" s="75"/>
    </row>
    <row r="102" spans="5:8" ht="12.75">
      <c r="E102" s="75"/>
      <c r="F102" s="75"/>
      <c r="G102" s="75"/>
      <c r="H102" s="75"/>
    </row>
    <row r="103" spans="5:8" ht="12.75">
      <c r="E103" s="75"/>
      <c r="F103" s="75"/>
      <c r="G103" s="75"/>
      <c r="H103" s="75"/>
    </row>
    <row r="104" spans="5:8" ht="12.75">
      <c r="E104" s="75"/>
      <c r="F104" s="75"/>
      <c r="G104" s="75"/>
      <c r="H104" s="75"/>
    </row>
    <row r="105" spans="5:8" ht="12.75">
      <c r="E105" s="75"/>
      <c r="F105" s="75"/>
      <c r="G105" s="75"/>
      <c r="H105" s="75"/>
    </row>
    <row r="106" spans="5:8" ht="12.75">
      <c r="E106" s="75"/>
      <c r="F106" s="75"/>
      <c r="G106" s="75"/>
      <c r="H106" s="75"/>
    </row>
    <row r="107" spans="5:8" ht="12.75">
      <c r="E107" s="75"/>
      <c r="F107" s="75"/>
      <c r="G107" s="75"/>
      <c r="H107" s="75"/>
    </row>
    <row r="108" spans="5:8" ht="12.75">
      <c r="E108" s="75"/>
      <c r="F108" s="75"/>
      <c r="G108" s="75"/>
      <c r="H108" s="75"/>
    </row>
    <row r="109" spans="5:8" ht="12.75">
      <c r="E109" s="75"/>
      <c r="F109" s="75"/>
      <c r="G109" s="75"/>
      <c r="H109" s="75"/>
    </row>
    <row r="110" spans="5:8" ht="12.75">
      <c r="E110" s="75"/>
      <c r="F110" s="75"/>
      <c r="G110" s="75"/>
      <c r="H110" s="75"/>
    </row>
    <row r="111" spans="5:8" ht="12.75">
      <c r="E111" s="75"/>
      <c r="F111" s="75"/>
      <c r="G111" s="75"/>
      <c r="H111" s="75"/>
    </row>
    <row r="112" spans="5:8" ht="12.75">
      <c r="E112" s="75"/>
      <c r="F112" s="75"/>
      <c r="G112" s="75"/>
      <c r="H112" s="75"/>
    </row>
    <row r="113" spans="5:8" ht="12.75">
      <c r="E113" s="75"/>
      <c r="F113" s="75"/>
      <c r="G113" s="75"/>
      <c r="H113" s="75"/>
    </row>
    <row r="114" spans="5:8" ht="12.75">
      <c r="E114" s="75"/>
      <c r="F114" s="75"/>
      <c r="G114" s="75"/>
      <c r="H114" s="75"/>
    </row>
    <row r="115" spans="5:8" ht="12.75">
      <c r="E115" s="75"/>
      <c r="F115" s="75"/>
      <c r="G115" s="75"/>
      <c r="H115" s="75"/>
    </row>
    <row r="116" spans="5:8" ht="12.75">
      <c r="E116" s="75"/>
      <c r="F116" s="75"/>
      <c r="G116" s="75"/>
      <c r="H116" s="75"/>
    </row>
    <row r="117" spans="5:8" ht="12.75">
      <c r="E117" s="75"/>
      <c r="F117" s="75"/>
      <c r="G117" s="75"/>
      <c r="H117" s="75"/>
    </row>
    <row r="118" spans="5:8" ht="12.75">
      <c r="E118" s="75"/>
      <c r="F118" s="75"/>
      <c r="G118" s="75"/>
      <c r="H118" s="75"/>
    </row>
    <row r="119" spans="5:8" ht="12.75">
      <c r="E119" s="75"/>
      <c r="F119" s="75"/>
      <c r="G119" s="75"/>
      <c r="H119" s="75"/>
    </row>
    <row r="120" spans="5:8" ht="12.75">
      <c r="E120" s="75"/>
      <c r="F120" s="75"/>
      <c r="G120" s="75"/>
      <c r="H120" s="75"/>
    </row>
    <row r="121" spans="5:8" ht="12.75">
      <c r="E121" s="75"/>
      <c r="F121" s="75"/>
      <c r="G121" s="75"/>
      <c r="H121" s="75"/>
    </row>
    <row r="122" spans="5:8" ht="12.75">
      <c r="E122" s="75"/>
      <c r="F122" s="75"/>
      <c r="G122" s="75"/>
      <c r="H122" s="75"/>
    </row>
    <row r="123" spans="5:8" ht="12.75">
      <c r="E123" s="75"/>
      <c r="F123" s="75"/>
      <c r="G123" s="75"/>
      <c r="H123" s="75"/>
    </row>
    <row r="124" spans="5:8" ht="12.75">
      <c r="E124" s="75"/>
      <c r="F124" s="75"/>
      <c r="G124" s="75"/>
      <c r="H124" s="75"/>
    </row>
    <row r="125" spans="5:8" ht="12.75">
      <c r="E125" s="75"/>
      <c r="F125" s="75"/>
      <c r="G125" s="75"/>
      <c r="H125" s="75"/>
    </row>
    <row r="126" spans="5:8" ht="12.75">
      <c r="E126" s="75"/>
      <c r="F126" s="75"/>
      <c r="G126" s="75"/>
      <c r="H126" s="75"/>
    </row>
    <row r="127" spans="5:8" ht="12.75">
      <c r="E127" s="75"/>
      <c r="F127" s="75"/>
      <c r="G127" s="75"/>
      <c r="H127" s="75"/>
    </row>
    <row r="128" spans="5:8" ht="12.75">
      <c r="E128" s="75"/>
      <c r="F128" s="75"/>
      <c r="G128" s="75"/>
      <c r="H128" s="75"/>
    </row>
    <row r="129" spans="5:8" ht="12.75">
      <c r="E129" s="75"/>
      <c r="F129" s="75"/>
      <c r="G129" s="75"/>
      <c r="H129" s="75"/>
    </row>
    <row r="130" spans="5:8" ht="12.75">
      <c r="E130" s="75"/>
      <c r="F130" s="75"/>
      <c r="G130" s="75"/>
      <c r="H130" s="75"/>
    </row>
    <row r="131" spans="5:8" ht="12.75">
      <c r="E131" s="75"/>
      <c r="F131" s="75"/>
      <c r="G131" s="75"/>
      <c r="H131" s="75"/>
    </row>
    <row r="132" spans="5:8" ht="12.75">
      <c r="E132" s="75"/>
      <c r="F132" s="75"/>
      <c r="G132" s="75"/>
      <c r="H132" s="75"/>
    </row>
    <row r="133" spans="5:8" ht="12.75">
      <c r="E133" s="75"/>
      <c r="F133" s="75"/>
      <c r="G133" s="75"/>
      <c r="H133" s="75"/>
    </row>
    <row r="134" spans="5:8" ht="12.75">
      <c r="E134" s="75"/>
      <c r="F134" s="75"/>
      <c r="G134" s="75"/>
      <c r="H134" s="75"/>
    </row>
    <row r="135" spans="5:8" ht="12.75">
      <c r="E135" s="75"/>
      <c r="F135" s="75"/>
      <c r="G135" s="75"/>
      <c r="H135" s="75"/>
    </row>
    <row r="136" spans="5:8" ht="12.75">
      <c r="E136" s="75"/>
      <c r="F136" s="75"/>
      <c r="G136" s="75"/>
      <c r="H136" s="75"/>
    </row>
    <row r="137" spans="5:8" ht="12.75">
      <c r="E137" s="75"/>
      <c r="F137" s="75"/>
      <c r="G137" s="75"/>
      <c r="H137" s="75"/>
    </row>
    <row r="138" spans="5:8" ht="12.75">
      <c r="E138" s="75"/>
      <c r="F138" s="75"/>
      <c r="G138" s="75"/>
      <c r="H138" s="75"/>
    </row>
    <row r="139" spans="5:8" ht="12.75">
      <c r="E139" s="75"/>
      <c r="F139" s="75"/>
      <c r="G139" s="75"/>
      <c r="H139" s="75"/>
    </row>
    <row r="140" spans="5:8" ht="12.75">
      <c r="E140" s="75"/>
      <c r="F140" s="75"/>
      <c r="G140" s="75"/>
      <c r="H140" s="75"/>
    </row>
    <row r="141" spans="5:8" ht="12.75">
      <c r="E141" s="75"/>
      <c r="F141" s="75"/>
      <c r="G141" s="75"/>
      <c r="H141" s="75"/>
    </row>
    <row r="142" spans="5:8" ht="12.75">
      <c r="E142" s="75"/>
      <c r="F142" s="75"/>
      <c r="G142" s="75"/>
      <c r="H142" s="75"/>
    </row>
    <row r="143" spans="5:8" ht="12.75">
      <c r="E143" s="75"/>
      <c r="F143" s="75"/>
      <c r="G143" s="75"/>
      <c r="H143" s="75"/>
    </row>
    <row r="144" spans="5:8" ht="12.75">
      <c r="E144" s="75"/>
      <c r="F144" s="75"/>
      <c r="G144" s="75"/>
      <c r="H144" s="75"/>
    </row>
    <row r="145" spans="5:8" ht="12.75">
      <c r="E145" s="75"/>
      <c r="F145" s="75"/>
      <c r="G145" s="75"/>
      <c r="H145" s="75"/>
    </row>
    <row r="146" spans="5:8" ht="12.75">
      <c r="E146" s="75"/>
      <c r="F146" s="75"/>
      <c r="G146" s="75"/>
      <c r="H146" s="75"/>
    </row>
    <row r="147" spans="5:8" ht="12.75">
      <c r="E147" s="75"/>
      <c r="F147" s="75"/>
      <c r="G147" s="75"/>
      <c r="H147" s="75"/>
    </row>
    <row r="148" spans="5:8" ht="12.75">
      <c r="E148" s="75"/>
      <c r="F148" s="75"/>
      <c r="G148" s="75"/>
      <c r="H148" s="75"/>
    </row>
    <row r="149" spans="5:8" ht="12.75">
      <c r="E149" s="75"/>
      <c r="F149" s="75"/>
      <c r="G149" s="75"/>
      <c r="H149" s="75"/>
    </row>
    <row r="150" spans="5:8" ht="12.75">
      <c r="E150" s="75"/>
      <c r="F150" s="75"/>
      <c r="G150" s="75"/>
      <c r="H150" s="75"/>
    </row>
    <row r="151" spans="5:8" ht="12.75">
      <c r="E151" s="75"/>
      <c r="F151" s="75"/>
      <c r="G151" s="75"/>
      <c r="H151" s="75"/>
    </row>
    <row r="152" spans="5:8" ht="12.75">
      <c r="E152" s="75"/>
      <c r="F152" s="75"/>
      <c r="G152" s="75"/>
      <c r="H152" s="75"/>
    </row>
    <row r="153" spans="5:8" ht="12.75">
      <c r="E153" s="75"/>
      <c r="F153" s="75"/>
      <c r="G153" s="75"/>
      <c r="H153" s="75"/>
    </row>
    <row r="154" spans="5:8" ht="12.75">
      <c r="E154" s="75"/>
      <c r="F154" s="75"/>
      <c r="G154" s="75"/>
      <c r="H154" s="75"/>
    </row>
    <row r="155" spans="5:8" ht="12.75">
      <c r="E155" s="75"/>
      <c r="F155" s="75"/>
      <c r="G155" s="75"/>
      <c r="H155" s="75"/>
    </row>
    <row r="156" spans="5:8" ht="12.75">
      <c r="E156" s="75"/>
      <c r="F156" s="75"/>
      <c r="G156" s="75"/>
      <c r="H156" s="75"/>
    </row>
    <row r="157" spans="5:8" ht="12.75">
      <c r="E157" s="75"/>
      <c r="F157" s="75"/>
      <c r="G157" s="75"/>
      <c r="H157" s="75"/>
    </row>
    <row r="158" spans="5:8" ht="12.75">
      <c r="E158" s="75"/>
      <c r="F158" s="75"/>
      <c r="G158" s="75"/>
      <c r="H158" s="75"/>
    </row>
    <row r="159" spans="5:8" ht="12.75">
      <c r="E159" s="75"/>
      <c r="F159" s="75"/>
      <c r="G159" s="75"/>
      <c r="H159" s="75"/>
    </row>
    <row r="160" spans="5:8" ht="12.75">
      <c r="E160" s="75"/>
      <c r="F160" s="75"/>
      <c r="G160" s="75"/>
      <c r="H160" s="75"/>
    </row>
    <row r="161" spans="5:8" ht="12.75">
      <c r="E161" s="75"/>
      <c r="F161" s="75"/>
      <c r="G161" s="75"/>
      <c r="H161" s="75"/>
    </row>
    <row r="162" spans="5:8" ht="12.75">
      <c r="E162" s="75"/>
      <c r="F162" s="75"/>
      <c r="G162" s="75"/>
      <c r="H162" s="75"/>
    </row>
    <row r="163" spans="5:8" ht="12.75">
      <c r="E163" s="75"/>
      <c r="F163" s="75"/>
      <c r="G163" s="75"/>
      <c r="H163" s="75"/>
    </row>
    <row r="164" spans="5:8" ht="12.75">
      <c r="E164" s="75"/>
      <c r="F164" s="75"/>
      <c r="G164" s="75"/>
      <c r="H164" s="75"/>
    </row>
    <row r="165" spans="5:8" ht="12.75">
      <c r="E165" s="75"/>
      <c r="F165" s="75"/>
      <c r="G165" s="75"/>
      <c r="H165" s="75"/>
    </row>
    <row r="166" spans="5:8" ht="12.75">
      <c r="E166" s="75"/>
      <c r="F166" s="75"/>
      <c r="G166" s="75"/>
      <c r="H166" s="75"/>
    </row>
    <row r="167" spans="5:8" ht="12.75">
      <c r="E167" s="75"/>
      <c r="F167" s="75"/>
      <c r="G167" s="75"/>
      <c r="H167" s="75"/>
    </row>
    <row r="168" spans="5:8" ht="12.75">
      <c r="E168" s="75"/>
      <c r="F168" s="75"/>
      <c r="G168" s="75"/>
      <c r="H168" s="75"/>
    </row>
    <row r="169" spans="5:8" ht="12.75">
      <c r="E169" s="75"/>
      <c r="F169" s="75"/>
      <c r="G169" s="75"/>
      <c r="H169" s="75"/>
    </row>
    <row r="170" spans="5:8" ht="12.75">
      <c r="E170" s="75"/>
      <c r="F170" s="75"/>
      <c r="G170" s="75"/>
      <c r="H170" s="75"/>
    </row>
    <row r="171" spans="5:8" ht="12.75">
      <c r="E171" s="75"/>
      <c r="F171" s="75"/>
      <c r="G171" s="75"/>
      <c r="H171" s="75"/>
    </row>
    <row r="172" spans="5:8" ht="12.75">
      <c r="E172" s="75"/>
      <c r="F172" s="75"/>
      <c r="G172" s="75"/>
      <c r="H172" s="75"/>
    </row>
    <row r="173" spans="5:8" ht="12.75">
      <c r="E173" s="75"/>
      <c r="F173" s="75"/>
      <c r="G173" s="75"/>
      <c r="H173" s="75"/>
    </row>
    <row r="174" spans="5:8" ht="12.75">
      <c r="E174" s="75"/>
      <c r="F174" s="75"/>
      <c r="G174" s="75"/>
      <c r="H174" s="75"/>
    </row>
    <row r="175" spans="5:8" ht="12.75">
      <c r="E175" s="75"/>
      <c r="F175" s="75"/>
      <c r="G175" s="75"/>
      <c r="H175" s="75"/>
    </row>
    <row r="176" spans="5:8" ht="12.75">
      <c r="E176" s="75"/>
      <c r="F176" s="75"/>
      <c r="G176" s="75"/>
      <c r="H176" s="75"/>
    </row>
    <row r="177" spans="5:8" ht="12.75">
      <c r="E177" s="75"/>
      <c r="F177" s="75"/>
      <c r="G177" s="75"/>
      <c r="H177" s="75"/>
    </row>
    <row r="178" spans="5:8" ht="12.75">
      <c r="E178" s="75"/>
      <c r="F178" s="75"/>
      <c r="G178" s="75"/>
      <c r="H178" s="75"/>
    </row>
    <row r="179" spans="5:8" ht="12.75">
      <c r="E179" s="75"/>
      <c r="F179" s="75"/>
      <c r="G179" s="75"/>
      <c r="H179" s="75"/>
    </row>
    <row r="180" spans="5:8" ht="12.75">
      <c r="E180" s="75"/>
      <c r="F180" s="75"/>
      <c r="G180" s="75"/>
      <c r="H180" s="75"/>
    </row>
    <row r="181" spans="5:8" ht="12.75">
      <c r="E181" s="75"/>
      <c r="F181" s="75"/>
      <c r="G181" s="75"/>
      <c r="H181" s="75"/>
    </row>
    <row r="182" spans="5:8" ht="12.75">
      <c r="E182" s="75"/>
      <c r="F182" s="75"/>
      <c r="G182" s="75"/>
      <c r="H182" s="75"/>
    </row>
    <row r="183" spans="5:8" ht="12.75">
      <c r="E183" s="75"/>
      <c r="F183" s="75"/>
      <c r="G183" s="75"/>
      <c r="H183" s="75"/>
    </row>
    <row r="184" spans="5:8" ht="12.75">
      <c r="E184" s="75"/>
      <c r="F184" s="75"/>
      <c r="G184" s="75"/>
      <c r="H184" s="75"/>
    </row>
    <row r="185" spans="5:8" ht="12.75">
      <c r="E185" s="75"/>
      <c r="F185" s="75"/>
      <c r="G185" s="75"/>
      <c r="H185" s="75"/>
    </row>
    <row r="186" spans="5:8" ht="12.75">
      <c r="E186" s="75"/>
      <c r="F186" s="75"/>
      <c r="G186" s="75"/>
      <c r="H186" s="75"/>
    </row>
    <row r="187" spans="5:8" ht="12.75">
      <c r="E187" s="75"/>
      <c r="F187" s="75"/>
      <c r="G187" s="75"/>
      <c r="H187" s="75"/>
    </row>
    <row r="188" spans="5:8" ht="12.75">
      <c r="E188" s="75"/>
      <c r="F188" s="75"/>
      <c r="G188" s="75"/>
      <c r="H188" s="75"/>
    </row>
    <row r="189" spans="5:8" ht="12.75">
      <c r="E189" s="75"/>
      <c r="F189" s="75"/>
      <c r="G189" s="75"/>
      <c r="H189" s="75"/>
    </row>
    <row r="190" spans="5:8" ht="12.75">
      <c r="E190" s="75"/>
      <c r="F190" s="75"/>
      <c r="G190" s="75"/>
      <c r="H190" s="75"/>
    </row>
    <row r="191" spans="5:8" ht="12.75">
      <c r="E191" s="75"/>
      <c r="F191" s="75"/>
      <c r="G191" s="75"/>
      <c r="H191" s="75"/>
    </row>
    <row r="192" spans="5:8" ht="12.75">
      <c r="E192" s="75"/>
      <c r="F192" s="75"/>
      <c r="G192" s="75"/>
      <c r="H192" s="75"/>
    </row>
    <row r="193" spans="5:8" ht="12.75">
      <c r="E193" s="75"/>
      <c r="F193" s="75"/>
      <c r="G193" s="75"/>
      <c r="H193" s="75"/>
    </row>
    <row r="194" spans="5:8" ht="12.75">
      <c r="E194" s="75"/>
      <c r="F194" s="75"/>
      <c r="G194" s="75"/>
      <c r="H194" s="75"/>
    </row>
    <row r="195" spans="5:8" ht="12.75">
      <c r="E195" s="75"/>
      <c r="F195" s="75"/>
      <c r="G195" s="75"/>
      <c r="H195" s="75"/>
    </row>
    <row r="196" spans="5:8" ht="12.75">
      <c r="E196" s="75"/>
      <c r="F196" s="75"/>
      <c r="G196" s="75"/>
      <c r="H196" s="75"/>
    </row>
    <row r="197" spans="5:8" ht="12.75">
      <c r="E197" s="75"/>
      <c r="F197" s="75"/>
      <c r="G197" s="75"/>
      <c r="H197" s="75"/>
    </row>
    <row r="198" spans="5:8" ht="12.75">
      <c r="E198" s="75"/>
      <c r="F198" s="75"/>
      <c r="G198" s="75"/>
      <c r="H198" s="75"/>
    </row>
    <row r="199" spans="5:8" ht="12.75">
      <c r="E199" s="75"/>
      <c r="F199" s="75"/>
      <c r="G199" s="75"/>
      <c r="H199" s="75"/>
    </row>
    <row r="200" spans="5:8" ht="12.75">
      <c r="E200" s="75"/>
      <c r="F200" s="75"/>
      <c r="G200" s="75"/>
      <c r="H200" s="75"/>
    </row>
    <row r="201" spans="5:8" ht="12.75">
      <c r="E201" s="75"/>
      <c r="F201" s="75"/>
      <c r="G201" s="75"/>
      <c r="H201" s="75"/>
    </row>
    <row r="202" spans="5:8" ht="12.75">
      <c r="E202" s="75"/>
      <c r="F202" s="75"/>
      <c r="G202" s="75"/>
      <c r="H202" s="75"/>
    </row>
    <row r="203" spans="5:8" ht="12.75">
      <c r="E203" s="75"/>
      <c r="F203" s="75"/>
      <c r="G203" s="75"/>
      <c r="H203" s="75"/>
    </row>
    <row r="204" spans="5:8" ht="12.75">
      <c r="E204" s="75"/>
      <c r="F204" s="75"/>
      <c r="G204" s="75"/>
      <c r="H204" s="75"/>
    </row>
    <row r="205" spans="5:8" ht="12.75">
      <c r="E205" s="75"/>
      <c r="F205" s="75"/>
      <c r="G205" s="75"/>
      <c r="H205" s="75"/>
    </row>
    <row r="206" spans="5:8" ht="12.75">
      <c r="E206" s="75"/>
      <c r="F206" s="75"/>
      <c r="G206" s="75"/>
      <c r="H206" s="75"/>
    </row>
    <row r="207" spans="5:8" ht="12.75">
      <c r="E207" s="75"/>
      <c r="F207" s="75"/>
      <c r="G207" s="75"/>
      <c r="H207" s="75"/>
    </row>
    <row r="208" spans="5:8" ht="12.75">
      <c r="E208" s="75"/>
      <c r="F208" s="75"/>
      <c r="G208" s="75"/>
      <c r="H208" s="75"/>
    </row>
    <row r="209" spans="5:8" ht="12.75">
      <c r="E209" s="75"/>
      <c r="F209" s="75"/>
      <c r="G209" s="75"/>
      <c r="H209" s="75"/>
    </row>
    <row r="210" spans="5:8" ht="12.75">
      <c r="E210" s="75"/>
      <c r="F210" s="75"/>
      <c r="G210" s="75"/>
      <c r="H210" s="75"/>
    </row>
    <row r="211" spans="5:8" ht="12.75">
      <c r="E211" s="75"/>
      <c r="F211" s="75"/>
      <c r="G211" s="75"/>
      <c r="H211" s="75"/>
    </row>
    <row r="212" spans="5:8" ht="12.75">
      <c r="E212" s="75"/>
      <c r="F212" s="75"/>
      <c r="G212" s="75"/>
      <c r="H212" s="75"/>
    </row>
    <row r="213" spans="5:8" ht="12.75">
      <c r="E213" s="75"/>
      <c r="F213" s="75"/>
      <c r="G213" s="75"/>
      <c r="H213" s="75"/>
    </row>
    <row r="214" spans="5:8" ht="12.75">
      <c r="E214" s="75"/>
      <c r="F214" s="75"/>
      <c r="G214" s="75"/>
      <c r="H214" s="75"/>
    </row>
    <row r="215" spans="5:8" ht="12.75">
      <c r="E215" s="75"/>
      <c r="F215" s="75"/>
      <c r="G215" s="75"/>
      <c r="H215" s="75"/>
    </row>
    <row r="216" spans="5:8" ht="12.75">
      <c r="E216" s="75"/>
      <c r="F216" s="75"/>
      <c r="G216" s="75"/>
      <c r="H216" s="75"/>
    </row>
    <row r="217" spans="5:8" ht="12.75">
      <c r="E217" s="75"/>
      <c r="F217" s="75"/>
      <c r="G217" s="75"/>
      <c r="H217" s="75"/>
    </row>
    <row r="218" spans="5:8" ht="12.75">
      <c r="E218" s="75"/>
      <c r="F218" s="75"/>
      <c r="G218" s="75"/>
      <c r="H218" s="75"/>
    </row>
    <row r="219" spans="5:8" ht="12.75">
      <c r="E219" s="75"/>
      <c r="F219" s="75"/>
      <c r="G219" s="75"/>
      <c r="H219" s="75"/>
    </row>
    <row r="220" spans="5:8" ht="12.75">
      <c r="E220" s="75"/>
      <c r="F220" s="75"/>
      <c r="G220" s="75"/>
      <c r="H220" s="75"/>
    </row>
    <row r="221" spans="5:8" ht="12.75">
      <c r="E221" s="75"/>
      <c r="F221" s="75"/>
      <c r="G221" s="75"/>
      <c r="H221" s="75"/>
    </row>
    <row r="222" spans="5:8" ht="12.75">
      <c r="E222" s="75"/>
      <c r="F222" s="75"/>
      <c r="G222" s="75"/>
      <c r="H222" s="75"/>
    </row>
    <row r="223" spans="5:8" ht="12.75">
      <c r="E223" s="75"/>
      <c r="F223" s="75"/>
      <c r="G223" s="75"/>
      <c r="H223" s="75"/>
    </row>
    <row r="224" spans="5:8" ht="12.75">
      <c r="E224" s="75"/>
      <c r="F224" s="75"/>
      <c r="G224" s="75"/>
      <c r="H224" s="75"/>
    </row>
    <row r="225" spans="5:8" ht="12.75">
      <c r="E225" s="75"/>
      <c r="F225" s="75"/>
      <c r="G225" s="75"/>
      <c r="H225" s="75"/>
    </row>
    <row r="226" spans="5:8" ht="12.75">
      <c r="E226" s="75"/>
      <c r="F226" s="75"/>
      <c r="G226" s="75"/>
      <c r="H226" s="75"/>
    </row>
    <row r="227" spans="5:8" ht="12.75">
      <c r="E227" s="75"/>
      <c r="F227" s="75"/>
      <c r="G227" s="75"/>
      <c r="H227" s="75"/>
    </row>
    <row r="228" spans="5:8" ht="12.75">
      <c r="E228" s="75"/>
      <c r="F228" s="75"/>
      <c r="G228" s="75"/>
      <c r="H228" s="75"/>
    </row>
    <row r="229" spans="5:8" ht="12.75">
      <c r="E229" s="75"/>
      <c r="F229" s="75"/>
      <c r="G229" s="75"/>
      <c r="H229" s="75"/>
    </row>
    <row r="230" spans="5:8" ht="12.75">
      <c r="E230" s="75"/>
      <c r="F230" s="75"/>
      <c r="G230" s="75"/>
      <c r="H230" s="75"/>
    </row>
    <row r="231" spans="5:8" ht="12.75">
      <c r="E231" s="75"/>
      <c r="F231" s="75"/>
      <c r="G231" s="75"/>
      <c r="H231" s="75"/>
    </row>
    <row r="232" spans="5:8" ht="12.75">
      <c r="E232" s="75"/>
      <c r="F232" s="75"/>
      <c r="G232" s="75"/>
      <c r="H232" s="75"/>
    </row>
    <row r="233" spans="5:8" ht="12.75">
      <c r="E233" s="75"/>
      <c r="F233" s="75"/>
      <c r="G233" s="75"/>
      <c r="H233" s="75"/>
    </row>
    <row r="234" spans="5:8" ht="12.75">
      <c r="E234" s="75"/>
      <c r="F234" s="75"/>
      <c r="G234" s="75"/>
      <c r="H234" s="75"/>
    </row>
    <row r="235" spans="5:8" ht="12.75">
      <c r="E235" s="75"/>
      <c r="F235" s="75"/>
      <c r="G235" s="75"/>
      <c r="H235" s="75"/>
    </row>
    <row r="236" spans="5:8" ht="12.75">
      <c r="E236" s="75"/>
      <c r="F236" s="75"/>
      <c r="G236" s="75"/>
      <c r="H236" s="75"/>
    </row>
    <row r="237" spans="5:8" ht="12.75">
      <c r="E237" s="75"/>
      <c r="F237" s="75"/>
      <c r="G237" s="75"/>
      <c r="H237" s="75"/>
    </row>
    <row r="238" spans="5:8" ht="12.75">
      <c r="E238" s="75"/>
      <c r="F238" s="75"/>
      <c r="G238" s="75"/>
      <c r="H238" s="75"/>
    </row>
    <row r="239" spans="5:8" ht="12.75">
      <c r="E239" s="75"/>
      <c r="F239" s="75"/>
      <c r="G239" s="75"/>
      <c r="H239" s="75"/>
    </row>
    <row r="240" spans="5:8" ht="12.75">
      <c r="E240" s="75"/>
      <c r="F240" s="75"/>
      <c r="G240" s="75"/>
      <c r="H240" s="75"/>
    </row>
    <row r="241" spans="5:8" ht="12.75">
      <c r="E241" s="75"/>
      <c r="F241" s="75"/>
      <c r="G241" s="75"/>
      <c r="H241" s="75"/>
    </row>
    <row r="242" spans="5:8" ht="12.75">
      <c r="E242" s="75"/>
      <c r="F242" s="75"/>
      <c r="G242" s="75"/>
      <c r="H242" s="75"/>
    </row>
    <row r="243" spans="5:8" ht="12.75">
      <c r="E243" s="75"/>
      <c r="F243" s="75"/>
      <c r="G243" s="75"/>
      <c r="H243" s="75"/>
    </row>
    <row r="244" spans="5:8" ht="12.75">
      <c r="E244" s="75"/>
      <c r="F244" s="75"/>
      <c r="G244" s="75"/>
      <c r="H244" s="75"/>
    </row>
    <row r="245" spans="5:8" ht="12.75">
      <c r="E245" s="75"/>
      <c r="F245" s="75"/>
      <c r="G245" s="75"/>
      <c r="H245" s="75"/>
    </row>
    <row r="246" spans="5:8" ht="12.75">
      <c r="E246" s="75"/>
      <c r="F246" s="75"/>
      <c r="G246" s="75"/>
      <c r="H246" s="75"/>
    </row>
    <row r="247" spans="5:8" ht="12.75">
      <c r="E247" s="75"/>
      <c r="F247" s="75"/>
      <c r="G247" s="75"/>
      <c r="H247" s="75"/>
    </row>
    <row r="248" spans="5:8" ht="12.75">
      <c r="E248" s="75"/>
      <c r="F248" s="75"/>
      <c r="G248" s="75"/>
      <c r="H248" s="75"/>
    </row>
    <row r="249" spans="5:8" ht="12.75">
      <c r="E249" s="75"/>
      <c r="F249" s="75"/>
      <c r="G249" s="75"/>
      <c r="H249" s="75"/>
    </row>
    <row r="250" spans="5:8" ht="12.75">
      <c r="E250" s="75"/>
      <c r="F250" s="75"/>
      <c r="G250" s="75"/>
      <c r="H250" s="75"/>
    </row>
    <row r="251" spans="5:8" ht="12.75">
      <c r="E251" s="75"/>
      <c r="F251" s="75"/>
      <c r="G251" s="75"/>
      <c r="H251" s="75"/>
    </row>
    <row r="252" spans="5:8" ht="12.75">
      <c r="E252" s="75"/>
      <c r="F252" s="75"/>
      <c r="G252" s="75"/>
      <c r="H252" s="75"/>
    </row>
    <row r="253" spans="5:8" ht="12.75">
      <c r="E253" s="75"/>
      <c r="F253" s="75"/>
      <c r="G253" s="75"/>
      <c r="H253" s="75"/>
    </row>
    <row r="254" spans="5:8" ht="12.75">
      <c r="E254" s="75"/>
      <c r="F254" s="75"/>
      <c r="G254" s="75"/>
      <c r="H254" s="75"/>
    </row>
    <row r="255" spans="5:8" ht="12.75">
      <c r="E255" s="75"/>
      <c r="F255" s="75"/>
      <c r="G255" s="75"/>
      <c r="H255" s="75"/>
    </row>
    <row r="256" spans="5:8" ht="12.75">
      <c r="E256" s="75"/>
      <c r="F256" s="75"/>
      <c r="G256" s="75"/>
      <c r="H256" s="75"/>
    </row>
    <row r="257" spans="5:8" ht="12.75">
      <c r="E257" s="75"/>
      <c r="F257" s="75"/>
      <c r="G257" s="75"/>
      <c r="H257" s="75"/>
    </row>
    <row r="258" spans="5:8" ht="12.75">
      <c r="E258" s="75"/>
      <c r="F258" s="75"/>
      <c r="G258" s="75"/>
      <c r="H258" s="75"/>
    </row>
    <row r="259" spans="5:8" ht="12.75">
      <c r="E259" s="75"/>
      <c r="F259" s="75"/>
      <c r="G259" s="75"/>
      <c r="H259" s="75"/>
    </row>
    <row r="260" spans="5:8" ht="12.75">
      <c r="E260" s="75"/>
      <c r="F260" s="75"/>
      <c r="G260" s="75"/>
      <c r="H260" s="75"/>
    </row>
    <row r="261" spans="5:8" ht="12.75">
      <c r="E261" s="75"/>
      <c r="F261" s="75"/>
      <c r="G261" s="75"/>
      <c r="H261" s="75"/>
    </row>
    <row r="262" spans="5:8" ht="12.75">
      <c r="E262" s="75"/>
      <c r="F262" s="75"/>
      <c r="G262" s="75"/>
      <c r="H262" s="75"/>
    </row>
    <row r="263" spans="5:8" ht="12.75">
      <c r="E263" s="75"/>
      <c r="F263" s="75"/>
      <c r="G263" s="75"/>
      <c r="H263" s="75"/>
    </row>
    <row r="264" spans="5:8" ht="12.75">
      <c r="E264" s="75"/>
      <c r="F264" s="75"/>
      <c r="G264" s="75"/>
      <c r="H264" s="75"/>
    </row>
    <row r="265" spans="5:8" ht="12.75">
      <c r="E265" s="75"/>
      <c r="F265" s="75"/>
      <c r="G265" s="75"/>
      <c r="H265" s="75"/>
    </row>
    <row r="266" spans="5:8" ht="12.75">
      <c r="E266" s="75"/>
      <c r="F266" s="75"/>
      <c r="G266" s="75"/>
      <c r="H266" s="75"/>
    </row>
    <row r="267" spans="5:8" ht="12.75">
      <c r="E267" s="75"/>
      <c r="F267" s="75"/>
      <c r="G267" s="75"/>
      <c r="H267" s="75"/>
    </row>
    <row r="268" spans="5:8" ht="12.75">
      <c r="E268" s="75"/>
      <c r="F268" s="75"/>
      <c r="G268" s="75"/>
      <c r="H268" s="75"/>
    </row>
    <row r="269" spans="5:8" ht="12.75">
      <c r="E269" s="75"/>
      <c r="F269" s="75"/>
      <c r="G269" s="75"/>
      <c r="H269" s="75"/>
    </row>
    <row r="270" spans="5:8" ht="12.75">
      <c r="E270" s="75"/>
      <c r="F270" s="75"/>
      <c r="G270" s="75"/>
      <c r="H270" s="75"/>
    </row>
    <row r="271" spans="5:8" ht="12.75">
      <c r="E271" s="75"/>
      <c r="F271" s="75"/>
      <c r="G271" s="75"/>
      <c r="H271" s="75"/>
    </row>
    <row r="272" spans="5:8" ht="12.75">
      <c r="E272" s="75"/>
      <c r="F272" s="75"/>
      <c r="G272" s="75"/>
      <c r="H272" s="75"/>
    </row>
    <row r="273" spans="5:8" ht="12.75">
      <c r="E273" s="75"/>
      <c r="F273" s="75"/>
      <c r="G273" s="75"/>
      <c r="H273" s="75"/>
    </row>
    <row r="274" spans="5:8" ht="12.75">
      <c r="E274" s="75"/>
      <c r="F274" s="75"/>
      <c r="G274" s="75"/>
      <c r="H274" s="75"/>
    </row>
    <row r="275" spans="5:8" ht="12.75">
      <c r="E275" s="75"/>
      <c r="F275" s="75"/>
      <c r="G275" s="75"/>
      <c r="H275" s="75"/>
    </row>
    <row r="276" spans="5:8" ht="12.75">
      <c r="E276" s="75"/>
      <c r="F276" s="75"/>
      <c r="G276" s="75"/>
      <c r="H276" s="75"/>
    </row>
    <row r="277" spans="5:8" ht="12.75">
      <c r="E277" s="75"/>
      <c r="F277" s="75"/>
      <c r="G277" s="75"/>
      <c r="H277" s="75"/>
    </row>
    <row r="278" spans="5:8" ht="12.75">
      <c r="E278" s="75"/>
      <c r="F278" s="75"/>
      <c r="G278" s="75"/>
      <c r="H278" s="75"/>
    </row>
    <row r="279" spans="5:8" ht="12.75">
      <c r="E279" s="75"/>
      <c r="F279" s="75"/>
      <c r="G279" s="75"/>
      <c r="H279" s="75"/>
    </row>
    <row r="280" spans="5:8" ht="12.75">
      <c r="E280" s="75"/>
      <c r="F280" s="75"/>
      <c r="G280" s="75"/>
      <c r="H280" s="75"/>
    </row>
    <row r="281" spans="5:8" ht="12.75">
      <c r="E281" s="75"/>
      <c r="F281" s="75"/>
      <c r="G281" s="75"/>
      <c r="H281" s="75"/>
    </row>
    <row r="282" spans="5:8" ht="12.75">
      <c r="E282" s="75"/>
      <c r="F282" s="75"/>
      <c r="G282" s="75"/>
      <c r="H282" s="75"/>
    </row>
    <row r="283" spans="5:8" ht="12.75">
      <c r="E283" s="75"/>
      <c r="F283" s="75"/>
      <c r="G283" s="75"/>
      <c r="H283" s="75"/>
    </row>
    <row r="284" spans="5:8" ht="12.75">
      <c r="E284" s="75"/>
      <c r="F284" s="75"/>
      <c r="G284" s="75"/>
      <c r="H284" s="75"/>
    </row>
    <row r="285" spans="5:8" ht="12.75">
      <c r="E285" s="75"/>
      <c r="F285" s="75"/>
      <c r="G285" s="75"/>
      <c r="H285" s="75"/>
    </row>
    <row r="286" spans="5:8" ht="12.75">
      <c r="E286" s="75"/>
      <c r="F286" s="75"/>
      <c r="G286" s="75"/>
      <c r="H286" s="75"/>
    </row>
    <row r="287" spans="5:8" ht="12.75">
      <c r="E287" s="75"/>
      <c r="F287" s="75"/>
      <c r="G287" s="75"/>
      <c r="H287" s="75"/>
    </row>
    <row r="288" spans="5:8" ht="12.75">
      <c r="E288" s="75"/>
      <c r="F288" s="75"/>
      <c r="G288" s="75"/>
      <c r="H288" s="75"/>
    </row>
    <row r="289" spans="5:8" ht="12.75">
      <c r="E289" s="75"/>
      <c r="F289" s="75"/>
      <c r="G289" s="75"/>
      <c r="H289" s="75"/>
    </row>
    <row r="290" spans="5:8" ht="12.75">
      <c r="E290" s="75"/>
      <c r="F290" s="75"/>
      <c r="G290" s="75"/>
      <c r="H290" s="75"/>
    </row>
    <row r="291" spans="5:8" ht="12.75">
      <c r="E291" s="75"/>
      <c r="F291" s="75"/>
      <c r="G291" s="75"/>
      <c r="H291" s="75"/>
    </row>
    <row r="292" spans="5:8" ht="12.75">
      <c r="E292" s="75"/>
      <c r="F292" s="75"/>
      <c r="G292" s="75"/>
      <c r="H292" s="75"/>
    </row>
    <row r="293" spans="5:8" ht="12.75">
      <c r="E293" s="75"/>
      <c r="F293" s="75"/>
      <c r="G293" s="75"/>
      <c r="H293" s="75"/>
    </row>
    <row r="294" spans="5:8" ht="12.75">
      <c r="E294" s="75"/>
      <c r="F294" s="75"/>
      <c r="G294" s="75"/>
      <c r="H294" s="75"/>
    </row>
    <row r="295" spans="5:8" ht="12.75">
      <c r="E295" s="75"/>
      <c r="F295" s="75"/>
      <c r="G295" s="75"/>
      <c r="H295" s="75"/>
    </row>
    <row r="296" spans="5:8" ht="12.75">
      <c r="E296" s="75"/>
      <c r="F296" s="75"/>
      <c r="G296" s="75"/>
      <c r="H296" s="75"/>
    </row>
    <row r="297" spans="5:8" ht="12.75">
      <c r="E297" s="75"/>
      <c r="F297" s="75"/>
      <c r="G297" s="75"/>
      <c r="H297" s="75"/>
    </row>
    <row r="298" spans="5:8" ht="12.75">
      <c r="E298" s="75"/>
      <c r="F298" s="75"/>
      <c r="G298" s="75"/>
      <c r="H298" s="75"/>
    </row>
    <row r="299" spans="5:8" ht="12.75">
      <c r="E299" s="75"/>
      <c r="F299" s="75"/>
      <c r="G299" s="75"/>
      <c r="H299" s="75"/>
    </row>
    <row r="300" spans="5:8" ht="12.75">
      <c r="E300" s="75"/>
      <c r="F300" s="75"/>
      <c r="G300" s="75"/>
      <c r="H300" s="75"/>
    </row>
    <row r="301" spans="5:8" ht="12.75">
      <c r="E301" s="75"/>
      <c r="F301" s="75"/>
      <c r="G301" s="75"/>
      <c r="H301" s="75"/>
    </row>
    <row r="302" spans="5:8" ht="12.75">
      <c r="E302" s="75"/>
      <c r="F302" s="75"/>
      <c r="G302" s="75"/>
      <c r="H302" s="75"/>
    </row>
    <row r="303" spans="5:8" ht="12.75">
      <c r="E303" s="75"/>
      <c r="F303" s="75"/>
      <c r="G303" s="75"/>
      <c r="H303" s="75"/>
    </row>
    <row r="304" spans="5:8" ht="12.75">
      <c r="E304" s="75"/>
      <c r="F304" s="75"/>
      <c r="G304" s="75"/>
      <c r="H304" s="75"/>
    </row>
    <row r="305" spans="5:8" ht="12.75">
      <c r="E305" s="75"/>
      <c r="F305" s="75"/>
      <c r="G305" s="75"/>
      <c r="H305" s="75"/>
    </row>
    <row r="306" spans="5:8" ht="12.75">
      <c r="E306" s="75"/>
      <c r="F306" s="75"/>
      <c r="G306" s="75"/>
      <c r="H306" s="75"/>
    </row>
    <row r="307" spans="5:8" ht="12.75">
      <c r="E307" s="75"/>
      <c r="F307" s="75"/>
      <c r="G307" s="75"/>
      <c r="H307" s="75"/>
    </row>
    <row r="308" spans="5:8" ht="12.75">
      <c r="E308" s="75"/>
      <c r="F308" s="75"/>
      <c r="G308" s="75"/>
      <c r="H308" s="75"/>
    </row>
    <row r="309" spans="5:8" ht="12.75">
      <c r="E309" s="75"/>
      <c r="F309" s="75"/>
      <c r="G309" s="75"/>
      <c r="H309" s="75"/>
    </row>
    <row r="310" spans="5:8" ht="12.75">
      <c r="E310" s="75"/>
      <c r="F310" s="75"/>
      <c r="G310" s="75"/>
      <c r="H310" s="75"/>
    </row>
    <row r="311" spans="5:8" ht="12.75">
      <c r="E311" s="75"/>
      <c r="F311" s="75"/>
      <c r="G311" s="75"/>
      <c r="H311" s="75"/>
    </row>
    <row r="312" spans="5:8" ht="12.75">
      <c r="E312" s="75"/>
      <c r="F312" s="75"/>
      <c r="G312" s="75"/>
      <c r="H312" s="75"/>
    </row>
    <row r="313" spans="5:8" ht="12.75">
      <c r="E313" s="75"/>
      <c r="F313" s="75"/>
      <c r="G313" s="75"/>
      <c r="H313" s="75"/>
    </row>
    <row r="314" spans="5:8" ht="12.75">
      <c r="E314" s="75"/>
      <c r="F314" s="75"/>
      <c r="G314" s="75"/>
      <c r="H314" s="75"/>
    </row>
    <row r="315" spans="5:8" ht="12.75">
      <c r="E315" s="75"/>
      <c r="F315" s="75"/>
      <c r="G315" s="75"/>
      <c r="H315" s="75"/>
    </row>
    <row r="316" spans="5:8" ht="12.75">
      <c r="E316" s="75"/>
      <c r="F316" s="75"/>
      <c r="G316" s="75"/>
      <c r="H316" s="75"/>
    </row>
    <row r="317" spans="5:8" ht="12.75">
      <c r="E317" s="75"/>
      <c r="F317" s="75"/>
      <c r="G317" s="75"/>
      <c r="H317" s="75"/>
    </row>
    <row r="318" spans="5:8" ht="12.75">
      <c r="E318" s="75"/>
      <c r="F318" s="75"/>
      <c r="G318" s="75"/>
      <c r="H318" s="75"/>
    </row>
    <row r="319" spans="5:8" ht="12.75">
      <c r="E319" s="75"/>
      <c r="F319" s="75"/>
      <c r="G319" s="75"/>
      <c r="H319" s="75"/>
    </row>
    <row r="320" spans="5:8" ht="12.75">
      <c r="E320" s="75"/>
      <c r="F320" s="75"/>
      <c r="G320" s="75"/>
      <c r="H320" s="75"/>
    </row>
    <row r="321" spans="5:8" ht="12.75">
      <c r="E321" s="75"/>
      <c r="F321" s="75"/>
      <c r="G321" s="75"/>
      <c r="H321" s="75"/>
    </row>
    <row r="322" spans="5:8" ht="12.75">
      <c r="E322" s="75"/>
      <c r="F322" s="75"/>
      <c r="G322" s="75"/>
      <c r="H322" s="75"/>
    </row>
    <row r="323" spans="5:8" ht="12.75">
      <c r="E323" s="75"/>
      <c r="F323" s="75"/>
      <c r="G323" s="75"/>
      <c r="H323" s="75"/>
    </row>
    <row r="324" spans="5:8" ht="12.75">
      <c r="E324" s="75"/>
      <c r="F324" s="75"/>
      <c r="G324" s="75"/>
      <c r="H324" s="75"/>
    </row>
    <row r="325" spans="5:8" ht="12.75">
      <c r="E325" s="75"/>
      <c r="F325" s="75"/>
      <c r="G325" s="75"/>
      <c r="H325" s="75"/>
    </row>
    <row r="326" spans="5:8" ht="12.75">
      <c r="E326" s="75"/>
      <c r="F326" s="75"/>
      <c r="G326" s="75"/>
      <c r="H326" s="75"/>
    </row>
    <row r="327" spans="5:8" ht="12.75">
      <c r="E327" s="75"/>
      <c r="F327" s="75"/>
      <c r="G327" s="75"/>
      <c r="H327" s="75"/>
    </row>
    <row r="328" spans="5:8" ht="12.75">
      <c r="E328" s="75"/>
      <c r="F328" s="75"/>
      <c r="G328" s="75"/>
      <c r="H328" s="75"/>
    </row>
    <row r="329" spans="5:8" ht="12.75">
      <c r="E329" s="75"/>
      <c r="F329" s="75"/>
      <c r="G329" s="75"/>
      <c r="H329" s="75"/>
    </row>
    <row r="330" spans="5:8" ht="12.75">
      <c r="E330" s="75"/>
      <c r="F330" s="75"/>
      <c r="G330" s="75"/>
      <c r="H330" s="75"/>
    </row>
    <row r="331" spans="5:8" ht="12.75">
      <c r="E331" s="75"/>
      <c r="F331" s="75"/>
      <c r="G331" s="75"/>
      <c r="H331" s="75"/>
    </row>
    <row r="332" spans="5:8" ht="12.75">
      <c r="E332" s="75"/>
      <c r="F332" s="75"/>
      <c r="G332" s="75"/>
      <c r="H332" s="75"/>
    </row>
    <row r="333" spans="5:8" ht="12.75">
      <c r="E333" s="75"/>
      <c r="F333" s="75"/>
      <c r="G333" s="75"/>
      <c r="H333" s="75"/>
    </row>
    <row r="334" spans="5:8" ht="12.75">
      <c r="E334" s="75"/>
      <c r="F334" s="75"/>
      <c r="G334" s="75"/>
      <c r="H334" s="75"/>
    </row>
    <row r="335" spans="5:8" ht="12.75">
      <c r="E335" s="75"/>
      <c r="F335" s="75"/>
      <c r="G335" s="75"/>
      <c r="H335" s="75"/>
    </row>
    <row r="336" spans="5:8" ht="12.75">
      <c r="E336" s="75"/>
      <c r="F336" s="75"/>
      <c r="G336" s="75"/>
      <c r="H336" s="75"/>
    </row>
    <row r="337" spans="5:8" ht="12.75">
      <c r="E337" s="75"/>
      <c r="F337" s="75"/>
      <c r="G337" s="75"/>
      <c r="H337" s="75"/>
    </row>
    <row r="338" spans="5:8" ht="12.75">
      <c r="E338" s="75"/>
      <c r="F338" s="75"/>
      <c r="G338" s="75"/>
      <c r="H338" s="75"/>
    </row>
    <row r="339" spans="5:8" ht="12.75">
      <c r="E339" s="75"/>
      <c r="F339" s="75"/>
      <c r="G339" s="75"/>
      <c r="H339" s="75"/>
    </row>
    <row r="340" spans="5:8" ht="12.75">
      <c r="E340" s="75"/>
      <c r="F340" s="75"/>
      <c r="G340" s="75"/>
      <c r="H340" s="75"/>
    </row>
    <row r="341" spans="5:8" ht="12.75">
      <c r="E341" s="75"/>
      <c r="F341" s="75"/>
      <c r="G341" s="75"/>
      <c r="H341" s="75"/>
    </row>
    <row r="342" spans="5:8" ht="12.75">
      <c r="E342" s="75"/>
      <c r="F342" s="75"/>
      <c r="G342" s="75"/>
      <c r="H342" s="75"/>
    </row>
    <row r="343" spans="5:8" ht="12.75">
      <c r="E343" s="75"/>
      <c r="F343" s="75"/>
      <c r="G343" s="75"/>
      <c r="H343" s="75"/>
    </row>
    <row r="344" spans="5:8" ht="12.75">
      <c r="E344" s="75"/>
      <c r="F344" s="75"/>
      <c r="G344" s="75"/>
      <c r="H344" s="75"/>
    </row>
    <row r="345" spans="5:8" ht="12.75">
      <c r="E345" s="75"/>
      <c r="F345" s="75"/>
      <c r="G345" s="75"/>
      <c r="H345" s="75"/>
    </row>
    <row r="346" spans="5:8" ht="12.75">
      <c r="E346" s="75"/>
      <c r="F346" s="75"/>
      <c r="G346" s="75"/>
      <c r="H346" s="75"/>
    </row>
    <row r="347" spans="5:8" ht="12.75">
      <c r="E347" s="75"/>
      <c r="F347" s="75"/>
      <c r="G347" s="75"/>
      <c r="H347" s="75"/>
    </row>
    <row r="348" spans="5:8" ht="12.75">
      <c r="E348" s="75"/>
      <c r="F348" s="75"/>
      <c r="G348" s="75"/>
      <c r="H348" s="75"/>
    </row>
    <row r="349" spans="5:8" ht="12.75">
      <c r="E349" s="75"/>
      <c r="F349" s="75"/>
      <c r="G349" s="75"/>
      <c r="H349" s="75"/>
    </row>
    <row r="350" spans="5:8" ht="12.75">
      <c r="E350" s="75"/>
      <c r="F350" s="75"/>
      <c r="G350" s="75"/>
      <c r="H350" s="75"/>
    </row>
    <row r="351" spans="5:8" ht="12.75">
      <c r="E351" s="75"/>
      <c r="F351" s="75"/>
      <c r="G351" s="75"/>
      <c r="H351" s="75"/>
    </row>
    <row r="352" spans="5:8" ht="12.75">
      <c r="E352" s="75"/>
      <c r="F352" s="75"/>
      <c r="G352" s="75"/>
      <c r="H352" s="75"/>
    </row>
    <row r="353" spans="5:8" ht="12.75">
      <c r="E353" s="75"/>
      <c r="F353" s="75"/>
      <c r="G353" s="75"/>
      <c r="H353" s="75"/>
    </row>
    <row r="354" spans="5:8" ht="12.75">
      <c r="E354" s="75"/>
      <c r="F354" s="75"/>
      <c r="G354" s="75"/>
      <c r="H354" s="75"/>
    </row>
    <row r="355" spans="5:8" ht="12.75">
      <c r="E355" s="75"/>
      <c r="F355" s="75"/>
      <c r="G355" s="75"/>
      <c r="H355" s="75"/>
    </row>
    <row r="356" spans="5:8" ht="12.75">
      <c r="E356" s="75"/>
      <c r="F356" s="75"/>
      <c r="G356" s="75"/>
      <c r="H356" s="75"/>
    </row>
    <row r="357" spans="5:8" ht="12.75">
      <c r="E357" s="75"/>
      <c r="F357" s="75"/>
      <c r="G357" s="75"/>
      <c r="H357" s="75"/>
    </row>
    <row r="358" spans="5:8" ht="12.75">
      <c r="E358" s="75"/>
      <c r="F358" s="75"/>
      <c r="G358" s="75"/>
      <c r="H358" s="75"/>
    </row>
    <row r="359" spans="5:8" ht="12.75">
      <c r="E359" s="75"/>
      <c r="F359" s="75"/>
      <c r="G359" s="75"/>
      <c r="H359" s="75"/>
    </row>
    <row r="360" spans="5:8" ht="12.75">
      <c r="E360" s="75"/>
      <c r="F360" s="75"/>
      <c r="G360" s="75"/>
      <c r="H360" s="75"/>
    </row>
    <row r="361" spans="5:8" ht="12.75">
      <c r="E361" s="75"/>
      <c r="F361" s="75"/>
      <c r="G361" s="75"/>
      <c r="H361" s="75"/>
    </row>
    <row r="362" spans="5:8" ht="12.75">
      <c r="E362" s="75"/>
      <c r="F362" s="75"/>
      <c r="G362" s="75"/>
      <c r="H362" s="75"/>
    </row>
    <row r="363" spans="5:8" ht="12.75">
      <c r="E363" s="75"/>
      <c r="F363" s="75"/>
      <c r="G363" s="75"/>
      <c r="H363" s="75"/>
    </row>
    <row r="364" spans="5:8" ht="12.75">
      <c r="E364" s="75"/>
      <c r="F364" s="75"/>
      <c r="G364" s="75"/>
      <c r="H364" s="75"/>
    </row>
    <row r="365" spans="5:8" ht="12.75">
      <c r="E365" s="75"/>
      <c r="F365" s="75"/>
      <c r="G365" s="75"/>
      <c r="H365" s="75"/>
    </row>
    <row r="366" spans="5:8" ht="12.75">
      <c r="E366" s="75"/>
      <c r="F366" s="75"/>
      <c r="G366" s="75"/>
      <c r="H366" s="75"/>
    </row>
    <row r="367" spans="5:8" ht="12.75">
      <c r="E367" s="75"/>
      <c r="F367" s="75"/>
      <c r="G367" s="75"/>
      <c r="H367" s="75"/>
    </row>
    <row r="368" spans="5:8" ht="12.75">
      <c r="E368" s="75"/>
      <c r="F368" s="75"/>
      <c r="G368" s="75"/>
      <c r="H368" s="75"/>
    </row>
    <row r="369" spans="5:8" ht="12.75">
      <c r="E369" s="75"/>
      <c r="F369" s="75"/>
      <c r="G369" s="75"/>
      <c r="H369" s="75"/>
    </row>
    <row r="370" spans="5:8" ht="12.75">
      <c r="E370" s="75"/>
      <c r="F370" s="75"/>
      <c r="G370" s="75"/>
      <c r="H370" s="75"/>
    </row>
    <row r="371" spans="5:8" ht="12.75">
      <c r="E371" s="75"/>
      <c r="F371" s="75"/>
      <c r="G371" s="75"/>
      <c r="H371" s="75"/>
    </row>
    <row r="372" spans="5:8" ht="12.75">
      <c r="E372" s="75"/>
      <c r="F372" s="75"/>
      <c r="G372" s="75"/>
      <c r="H372" s="75"/>
    </row>
    <row r="373" spans="5:8" ht="12.75">
      <c r="E373" s="75"/>
      <c r="F373" s="75"/>
      <c r="G373" s="75"/>
      <c r="H373" s="75"/>
    </row>
    <row r="374" spans="5:8" ht="12.75">
      <c r="E374" s="75"/>
      <c r="F374" s="75"/>
      <c r="G374" s="75"/>
      <c r="H374" s="75"/>
    </row>
    <row r="375" spans="5:8" ht="12.75">
      <c r="E375" s="75"/>
      <c r="F375" s="75"/>
      <c r="G375" s="75"/>
      <c r="H375" s="75"/>
    </row>
    <row r="376" spans="5:8" ht="12.75">
      <c r="E376" s="75"/>
      <c r="F376" s="75"/>
      <c r="G376" s="75"/>
      <c r="H376" s="75"/>
    </row>
    <row r="377" spans="5:8" ht="12.75">
      <c r="E377" s="75"/>
      <c r="F377" s="75"/>
      <c r="G377" s="75"/>
      <c r="H377" s="75"/>
    </row>
    <row r="378" spans="5:8" ht="12.75">
      <c r="E378" s="75"/>
      <c r="F378" s="75"/>
      <c r="G378" s="75"/>
      <c r="H378" s="75"/>
    </row>
    <row r="379" spans="5:8" ht="12.75">
      <c r="E379" s="75"/>
      <c r="F379" s="75"/>
      <c r="G379" s="75"/>
      <c r="H379" s="75"/>
    </row>
    <row r="380" spans="5:8" ht="12.75">
      <c r="E380" s="75"/>
      <c r="F380" s="75"/>
      <c r="G380" s="75"/>
      <c r="H380" s="75"/>
    </row>
    <row r="381" spans="5:8" ht="12.75">
      <c r="E381" s="75"/>
      <c r="F381" s="75"/>
      <c r="G381" s="75"/>
      <c r="H381" s="75"/>
    </row>
    <row r="382" spans="5:8" ht="12.75">
      <c r="E382" s="75"/>
      <c r="F382" s="75"/>
      <c r="G382" s="75"/>
      <c r="H382" s="75"/>
    </row>
    <row r="383" spans="5:8" ht="12.75">
      <c r="E383" s="75"/>
      <c r="F383" s="75"/>
      <c r="G383" s="75"/>
      <c r="H383" s="75"/>
    </row>
    <row r="384" spans="5:8" ht="12.75">
      <c r="E384" s="75"/>
      <c r="F384" s="75"/>
      <c r="G384" s="75"/>
      <c r="H384" s="75"/>
    </row>
    <row r="385" spans="5:8" ht="12.75">
      <c r="E385" s="75"/>
      <c r="F385" s="75"/>
      <c r="G385" s="75"/>
      <c r="H385" s="75"/>
    </row>
    <row r="386" spans="5:8" ht="12.75">
      <c r="E386" s="75"/>
      <c r="F386" s="75"/>
      <c r="G386" s="75"/>
      <c r="H386" s="75"/>
    </row>
    <row r="387" spans="5:8" ht="12.75">
      <c r="E387" s="75"/>
      <c r="F387" s="75"/>
      <c r="G387" s="75"/>
      <c r="H387" s="75"/>
    </row>
    <row r="388" spans="5:8" ht="12.75">
      <c r="E388" s="75"/>
      <c r="F388" s="75"/>
      <c r="G388" s="75"/>
      <c r="H388" s="75"/>
    </row>
    <row r="389" spans="5:8" ht="12.75">
      <c r="E389" s="75"/>
      <c r="F389" s="75"/>
      <c r="G389" s="75"/>
      <c r="H389" s="75"/>
    </row>
    <row r="390" spans="5:8" ht="12.75">
      <c r="E390" s="75"/>
      <c r="F390" s="75"/>
      <c r="G390" s="75"/>
      <c r="H390" s="75"/>
    </row>
    <row r="391" spans="5:8" ht="12.75">
      <c r="E391" s="75"/>
      <c r="F391" s="75"/>
      <c r="G391" s="75"/>
      <c r="H391" s="75"/>
    </row>
    <row r="392" spans="5:8" ht="12.75">
      <c r="E392" s="75"/>
      <c r="F392" s="75"/>
      <c r="G392" s="75"/>
      <c r="H392" s="75"/>
    </row>
    <row r="393" spans="5:8" ht="12.75">
      <c r="E393" s="75"/>
      <c r="F393" s="75"/>
      <c r="G393" s="75"/>
      <c r="H393" s="75"/>
    </row>
    <row r="394" spans="5:8" ht="12.75">
      <c r="E394" s="75"/>
      <c r="F394" s="75"/>
      <c r="G394" s="75"/>
      <c r="H394" s="75"/>
    </row>
    <row r="395" spans="5:8" ht="12.75">
      <c r="E395" s="75"/>
      <c r="F395" s="75"/>
      <c r="G395" s="75"/>
      <c r="H395" s="75"/>
    </row>
    <row r="396" spans="5:8" ht="12.75">
      <c r="E396" s="75"/>
      <c r="F396" s="75"/>
      <c r="G396" s="75"/>
      <c r="H396" s="75"/>
    </row>
    <row r="397" spans="5:8" ht="12.75">
      <c r="E397" s="75"/>
      <c r="F397" s="75"/>
      <c r="G397" s="75"/>
      <c r="H397" s="75"/>
    </row>
    <row r="398" spans="5:8" ht="12.75">
      <c r="E398" s="75"/>
      <c r="F398" s="75"/>
      <c r="G398" s="75"/>
      <c r="H398" s="75"/>
    </row>
    <row r="399" spans="5:8" ht="12.75">
      <c r="E399" s="75"/>
      <c r="F399" s="75"/>
      <c r="G399" s="75"/>
      <c r="H399" s="75"/>
    </row>
    <row r="400" spans="5:8" ht="12.75">
      <c r="E400" s="75"/>
      <c r="F400" s="75"/>
      <c r="G400" s="75"/>
      <c r="H400" s="75"/>
    </row>
    <row r="401" spans="5:8" ht="12.75">
      <c r="E401" s="75"/>
      <c r="F401" s="75"/>
      <c r="G401" s="75"/>
      <c r="H401" s="75"/>
    </row>
    <row r="402" spans="5:8" ht="12.75">
      <c r="E402" s="75"/>
      <c r="F402" s="75"/>
      <c r="G402" s="75"/>
      <c r="H402" s="75"/>
    </row>
    <row r="403" spans="5:8" ht="12.75">
      <c r="E403" s="75"/>
      <c r="F403" s="75"/>
      <c r="G403" s="75"/>
      <c r="H403" s="75"/>
    </row>
    <row r="404" spans="5:8" ht="12.75">
      <c r="E404" s="75"/>
      <c r="F404" s="75"/>
      <c r="G404" s="75"/>
      <c r="H404" s="75"/>
    </row>
    <row r="405" spans="5:8" ht="12.75">
      <c r="E405" s="75"/>
      <c r="F405" s="75"/>
      <c r="G405" s="75"/>
      <c r="H405" s="75"/>
    </row>
    <row r="406" spans="5:8" ht="12.75">
      <c r="E406" s="75"/>
      <c r="F406" s="75"/>
      <c r="G406" s="75"/>
      <c r="H406" s="75"/>
    </row>
    <row r="407" spans="5:8" ht="12.75">
      <c r="E407" s="75"/>
      <c r="F407" s="75"/>
      <c r="G407" s="75"/>
      <c r="H407" s="75"/>
    </row>
    <row r="408" spans="5:8" ht="12.75">
      <c r="E408" s="75"/>
      <c r="F408" s="75"/>
      <c r="G408" s="75"/>
      <c r="H408" s="75"/>
    </row>
    <row r="409" spans="5:8" ht="12.75">
      <c r="E409" s="75"/>
      <c r="F409" s="75"/>
      <c r="G409" s="75"/>
      <c r="H409" s="75"/>
    </row>
    <row r="410" spans="5:8" ht="12.75">
      <c r="E410" s="75"/>
      <c r="F410" s="75"/>
      <c r="G410" s="75"/>
      <c r="H410" s="75"/>
    </row>
    <row r="411" spans="5:8" ht="12.75">
      <c r="E411" s="75"/>
      <c r="F411" s="75"/>
      <c r="G411" s="75"/>
      <c r="H411" s="75"/>
    </row>
    <row r="412" spans="5:8" ht="12.75">
      <c r="E412" s="75"/>
      <c r="F412" s="75"/>
      <c r="G412" s="75"/>
      <c r="H412" s="75"/>
    </row>
    <row r="413" spans="5:8" ht="12.75">
      <c r="E413" s="75"/>
      <c r="F413" s="75"/>
      <c r="G413" s="75"/>
      <c r="H413" s="75"/>
    </row>
    <row r="414" spans="5:8" ht="12.75">
      <c r="E414" s="75"/>
      <c r="F414" s="75"/>
      <c r="G414" s="75"/>
      <c r="H414" s="75"/>
    </row>
    <row r="415" spans="5:8" ht="12.75">
      <c r="E415" s="75"/>
      <c r="F415" s="75"/>
      <c r="G415" s="75"/>
      <c r="H415" s="75"/>
    </row>
    <row r="416" spans="5:8" ht="12.75">
      <c r="E416" s="75"/>
      <c r="F416" s="75"/>
      <c r="G416" s="75"/>
      <c r="H416" s="75"/>
    </row>
    <row r="417" spans="5:8" ht="12.75">
      <c r="E417" s="75"/>
      <c r="F417" s="75"/>
      <c r="G417" s="75"/>
      <c r="H417" s="75"/>
    </row>
    <row r="418" spans="5:8" ht="12.75">
      <c r="E418" s="75"/>
      <c r="F418" s="75"/>
      <c r="G418" s="75"/>
      <c r="H418" s="75"/>
    </row>
    <row r="419" spans="5:8" ht="12.75">
      <c r="E419" s="75"/>
      <c r="F419" s="75"/>
      <c r="G419" s="75"/>
      <c r="H419" s="75"/>
    </row>
    <row r="420" spans="5:8" ht="12.75">
      <c r="E420" s="75"/>
      <c r="F420" s="75"/>
      <c r="G420" s="75"/>
      <c r="H420" s="75"/>
    </row>
    <row r="421" spans="5:8" ht="12.75">
      <c r="E421" s="75"/>
      <c r="F421" s="75"/>
      <c r="G421" s="75"/>
      <c r="H421" s="75"/>
    </row>
    <row r="422" spans="5:8" ht="12.75">
      <c r="E422" s="75"/>
      <c r="F422" s="75"/>
      <c r="G422" s="75"/>
      <c r="H422" s="75"/>
    </row>
    <row r="423" spans="5:8" ht="12.75">
      <c r="E423" s="75"/>
      <c r="F423" s="75"/>
      <c r="G423" s="75"/>
      <c r="H423" s="75"/>
    </row>
    <row r="424" spans="5:8" ht="12.75">
      <c r="E424" s="75"/>
      <c r="F424" s="75"/>
      <c r="G424" s="75"/>
      <c r="H424" s="75"/>
    </row>
    <row r="425" spans="5:8" ht="12.75">
      <c r="E425" s="75"/>
      <c r="F425" s="75"/>
      <c r="G425" s="75"/>
      <c r="H425" s="75"/>
    </row>
    <row r="426" spans="5:8" ht="12.75">
      <c r="E426" s="75"/>
      <c r="F426" s="75"/>
      <c r="G426" s="75"/>
      <c r="H426" s="75"/>
    </row>
    <row r="427" spans="5:8" ht="12.75">
      <c r="E427" s="75"/>
      <c r="F427" s="75"/>
      <c r="G427" s="75"/>
      <c r="H427" s="75"/>
    </row>
    <row r="428" spans="5:8" ht="12.75">
      <c r="E428" s="75"/>
      <c r="F428" s="75"/>
      <c r="G428" s="75"/>
      <c r="H428" s="75"/>
    </row>
    <row r="429" spans="5:8" ht="12.75">
      <c r="E429" s="75"/>
      <c r="F429" s="75"/>
      <c r="G429" s="75"/>
      <c r="H429" s="75"/>
    </row>
    <row r="430" spans="5:8" ht="12.75">
      <c r="E430" s="75"/>
      <c r="F430" s="75"/>
      <c r="G430" s="75"/>
      <c r="H430" s="75"/>
    </row>
    <row r="431" spans="5:8" ht="12.75">
      <c r="E431" s="75"/>
      <c r="F431" s="75"/>
      <c r="G431" s="75"/>
      <c r="H431" s="75"/>
    </row>
    <row r="432" spans="5:8" ht="12.75">
      <c r="E432" s="75"/>
      <c r="F432" s="75"/>
      <c r="G432" s="75"/>
      <c r="H432" s="75"/>
    </row>
    <row r="433" spans="5:8" ht="12.75">
      <c r="E433" s="75"/>
      <c r="F433" s="75"/>
      <c r="G433" s="75"/>
      <c r="H433" s="75"/>
    </row>
    <row r="434" spans="5:8" ht="12.75">
      <c r="E434" s="75"/>
      <c r="F434" s="75"/>
      <c r="G434" s="75"/>
      <c r="H434" s="75"/>
    </row>
    <row r="435" spans="5:8" ht="12.75">
      <c r="E435" s="75"/>
      <c r="F435" s="75"/>
      <c r="G435" s="75"/>
      <c r="H435" s="75"/>
    </row>
    <row r="436" spans="5:8" ht="12.75">
      <c r="E436" s="75"/>
      <c r="F436" s="75"/>
      <c r="G436" s="75"/>
      <c r="H436" s="75"/>
    </row>
    <row r="437" spans="5:8" ht="12.75">
      <c r="E437" s="75"/>
      <c r="F437" s="75"/>
      <c r="G437" s="75"/>
      <c r="H437" s="75"/>
    </row>
    <row r="438" spans="5:8" ht="12.75">
      <c r="E438" s="75"/>
      <c r="F438" s="75"/>
      <c r="G438" s="75"/>
      <c r="H438" s="75"/>
    </row>
    <row r="439" spans="5:8" ht="12.75">
      <c r="E439" s="75"/>
      <c r="F439" s="75"/>
      <c r="G439" s="75"/>
      <c r="H439" s="75"/>
    </row>
    <row r="440" spans="5:8" ht="12.75">
      <c r="E440" s="75"/>
      <c r="F440" s="75"/>
      <c r="G440" s="75"/>
      <c r="H440" s="75"/>
    </row>
    <row r="441" spans="5:8" ht="12.75">
      <c r="E441" s="75"/>
      <c r="F441" s="75"/>
      <c r="G441" s="75"/>
      <c r="H441" s="75"/>
    </row>
    <row r="442" spans="5:8" ht="12.75">
      <c r="E442" s="75"/>
      <c r="F442" s="75"/>
      <c r="G442" s="75"/>
      <c r="H442" s="75"/>
    </row>
    <row r="443" spans="5:8" ht="12.75">
      <c r="E443" s="75"/>
      <c r="F443" s="75"/>
      <c r="G443" s="75"/>
      <c r="H443" s="75"/>
    </row>
    <row r="444" spans="5:8" ht="12.75">
      <c r="E444" s="75"/>
      <c r="F444" s="75"/>
      <c r="G444" s="75"/>
      <c r="H444" s="75"/>
    </row>
    <row r="445" spans="5:8" ht="12.75">
      <c r="E445" s="75"/>
      <c r="F445" s="75"/>
      <c r="G445" s="75"/>
      <c r="H445" s="75"/>
    </row>
    <row r="446" spans="5:8" ht="12.75">
      <c r="E446" s="75"/>
      <c r="F446" s="75"/>
      <c r="G446" s="75"/>
      <c r="H446" s="75"/>
    </row>
    <row r="447" spans="5:8" ht="12.75">
      <c r="E447" s="75"/>
      <c r="F447" s="75"/>
      <c r="G447" s="75"/>
      <c r="H447" s="75"/>
    </row>
    <row r="448" spans="5:8" ht="12.75">
      <c r="E448" s="75"/>
      <c r="F448" s="75"/>
      <c r="G448" s="75"/>
      <c r="H448" s="75"/>
    </row>
    <row r="449" spans="5:8" ht="12.75">
      <c r="E449" s="75"/>
      <c r="F449" s="75"/>
      <c r="G449" s="75"/>
      <c r="H449" s="75"/>
    </row>
    <row r="450" spans="5:8" ht="12.75">
      <c r="E450" s="75"/>
      <c r="F450" s="75"/>
      <c r="G450" s="75"/>
      <c r="H450" s="75"/>
    </row>
    <row r="451" spans="5:8" ht="12.75">
      <c r="E451" s="75"/>
      <c r="F451" s="75"/>
      <c r="G451" s="75"/>
      <c r="H451" s="75"/>
    </row>
    <row r="452" spans="5:8" ht="12.75">
      <c r="E452" s="75"/>
      <c r="F452" s="75"/>
      <c r="G452" s="75"/>
      <c r="H452" s="75"/>
    </row>
    <row r="453" spans="5:8" ht="12.75">
      <c r="E453" s="75"/>
      <c r="F453" s="75"/>
      <c r="G453" s="75"/>
      <c r="H453" s="75"/>
    </row>
    <row r="454" spans="5:8" ht="12.75">
      <c r="E454" s="75"/>
      <c r="F454" s="75"/>
      <c r="G454" s="75"/>
      <c r="H454" s="75"/>
    </row>
    <row r="455" spans="5:8" ht="12.75">
      <c r="E455" s="75"/>
      <c r="F455" s="75"/>
      <c r="G455" s="75"/>
      <c r="H455" s="75"/>
    </row>
    <row r="456" spans="5:8" ht="12.75">
      <c r="E456" s="75"/>
      <c r="F456" s="75"/>
      <c r="G456" s="75"/>
      <c r="H456" s="75"/>
    </row>
    <row r="457" spans="5:8" ht="12.75">
      <c r="E457" s="75"/>
      <c r="F457" s="75"/>
      <c r="G457" s="75"/>
      <c r="H457" s="75"/>
    </row>
    <row r="458" spans="5:8" ht="12.75">
      <c r="E458" s="75"/>
      <c r="F458" s="75"/>
      <c r="G458" s="75"/>
      <c r="H458" s="75"/>
    </row>
    <row r="459" spans="5:8" ht="12.75">
      <c r="E459" s="75"/>
      <c r="F459" s="75"/>
      <c r="G459" s="75"/>
      <c r="H459" s="75"/>
    </row>
    <row r="460" spans="5:8" ht="12.75">
      <c r="E460" s="75"/>
      <c r="F460" s="75"/>
      <c r="G460" s="75"/>
      <c r="H460" s="75"/>
    </row>
    <row r="461" spans="5:8" ht="12.75">
      <c r="E461" s="75"/>
      <c r="F461" s="75"/>
      <c r="G461" s="75"/>
      <c r="H461" s="75"/>
    </row>
    <row r="462" spans="5:8" ht="12.75">
      <c r="E462" s="75"/>
      <c r="F462" s="75"/>
      <c r="G462" s="75"/>
      <c r="H462" s="75"/>
    </row>
    <row r="463" spans="5:8" ht="12.75">
      <c r="E463" s="75"/>
      <c r="F463" s="75"/>
      <c r="G463" s="75"/>
      <c r="H463" s="75"/>
    </row>
    <row r="464" spans="5:8" ht="12.75">
      <c r="E464" s="75"/>
      <c r="F464" s="75"/>
      <c r="G464" s="75"/>
      <c r="H464" s="75"/>
    </row>
    <row r="465" spans="5:8" ht="12.75">
      <c r="E465" s="75"/>
      <c r="F465" s="75"/>
      <c r="G465" s="75"/>
      <c r="H465" s="75"/>
    </row>
    <row r="466" spans="5:8" ht="12.75">
      <c r="E466" s="75"/>
      <c r="F466" s="75"/>
      <c r="G466" s="75"/>
      <c r="H466" s="75"/>
    </row>
    <row r="467" spans="5:8" ht="12.75">
      <c r="E467" s="75"/>
      <c r="F467" s="75"/>
      <c r="G467" s="75"/>
      <c r="H467" s="75"/>
    </row>
    <row r="468" spans="5:8" ht="12.75">
      <c r="E468" s="75"/>
      <c r="F468" s="75"/>
      <c r="G468" s="75"/>
      <c r="H468" s="75"/>
    </row>
    <row r="469" spans="5:8" ht="12.75">
      <c r="E469" s="75"/>
      <c r="F469" s="75"/>
      <c r="G469" s="75"/>
      <c r="H469" s="75"/>
    </row>
    <row r="470" spans="5:8" ht="12.75">
      <c r="E470" s="75"/>
      <c r="F470" s="75"/>
      <c r="G470" s="75"/>
      <c r="H470" s="75"/>
    </row>
    <row r="471" spans="5:8" ht="12.75">
      <c r="E471" s="75"/>
      <c r="F471" s="75"/>
      <c r="G471" s="75"/>
      <c r="H471" s="75"/>
    </row>
    <row r="472" spans="5:8" ht="12.75">
      <c r="E472" s="75"/>
      <c r="F472" s="75"/>
      <c r="G472" s="75"/>
      <c r="H472" s="75"/>
    </row>
    <row r="473" spans="5:8" ht="12.75">
      <c r="E473" s="75"/>
      <c r="F473" s="75"/>
      <c r="G473" s="75"/>
      <c r="H473" s="75"/>
    </row>
    <row r="474" spans="5:8" ht="12.75">
      <c r="E474" s="75"/>
      <c r="F474" s="75"/>
      <c r="G474" s="75"/>
      <c r="H474" s="75"/>
    </row>
    <row r="475" spans="5:8" ht="12.75">
      <c r="E475" s="75"/>
      <c r="F475" s="75"/>
      <c r="G475" s="75"/>
      <c r="H475" s="75"/>
    </row>
    <row r="476" spans="5:8" ht="12.75">
      <c r="E476" s="75"/>
      <c r="F476" s="75"/>
      <c r="G476" s="75"/>
      <c r="H476" s="75"/>
    </row>
    <row r="477" spans="5:8" ht="12.75">
      <c r="E477" s="75"/>
      <c r="F477" s="75"/>
      <c r="G477" s="75"/>
      <c r="H477" s="75"/>
    </row>
    <row r="478" spans="5:8" ht="12.75">
      <c r="E478" s="75"/>
      <c r="F478" s="75"/>
      <c r="G478" s="75"/>
      <c r="H478" s="75"/>
    </row>
    <row r="479" spans="5:8" ht="12.75">
      <c r="E479" s="75"/>
      <c r="F479" s="75"/>
      <c r="G479" s="75"/>
      <c r="H479" s="75"/>
    </row>
    <row r="480" spans="5:8" ht="12.75">
      <c r="E480" s="75"/>
      <c r="F480" s="75"/>
      <c r="G480" s="75"/>
      <c r="H480" s="75"/>
    </row>
    <row r="481" spans="5:8" ht="12.75">
      <c r="E481" s="75"/>
      <c r="F481" s="75"/>
      <c r="G481" s="75"/>
      <c r="H481" s="75"/>
    </row>
    <row r="482" spans="5:8" ht="12.75">
      <c r="E482" s="75"/>
      <c r="F482" s="75"/>
      <c r="G482" s="75"/>
      <c r="H482" s="75"/>
    </row>
    <row r="483" spans="5:8" ht="12.75">
      <c r="E483" s="75"/>
      <c r="F483" s="75"/>
      <c r="G483" s="75"/>
      <c r="H483" s="75"/>
    </row>
    <row r="484" spans="5:8" ht="12.75">
      <c r="E484" s="75"/>
      <c r="F484" s="75"/>
      <c r="G484" s="75"/>
      <c r="H484" s="75"/>
    </row>
    <row r="485" spans="5:8" ht="12.75">
      <c r="E485" s="75"/>
      <c r="F485" s="75"/>
      <c r="G485" s="75"/>
      <c r="H485" s="75"/>
    </row>
    <row r="486" spans="5:8" ht="12.75">
      <c r="E486" s="75"/>
      <c r="F486" s="75"/>
      <c r="G486" s="75"/>
      <c r="H486" s="75"/>
    </row>
    <row r="487" spans="5:8" ht="12.75">
      <c r="E487" s="75"/>
      <c r="F487" s="75"/>
      <c r="G487" s="75"/>
      <c r="H487" s="75"/>
    </row>
    <row r="488" spans="5:8" ht="12.75">
      <c r="E488" s="75"/>
      <c r="F488" s="75"/>
      <c r="G488" s="75"/>
      <c r="H488" s="75"/>
    </row>
    <row r="489" spans="5:8" ht="12.75">
      <c r="E489" s="75"/>
      <c r="F489" s="75"/>
      <c r="G489" s="75"/>
      <c r="H489" s="75"/>
    </row>
    <row r="490" spans="5:8" ht="12.75">
      <c r="E490" s="75"/>
      <c r="F490" s="75"/>
      <c r="G490" s="75"/>
      <c r="H490" s="75"/>
    </row>
    <row r="491" spans="5:8" ht="12.75">
      <c r="E491" s="75"/>
      <c r="F491" s="75"/>
      <c r="G491" s="75"/>
      <c r="H491" s="75"/>
    </row>
    <row r="492" spans="5:8" ht="12.75">
      <c r="E492" s="75"/>
      <c r="F492" s="75"/>
      <c r="G492" s="75"/>
      <c r="H492" s="75"/>
    </row>
    <row r="493" spans="5:8" ht="12.75">
      <c r="E493" s="75"/>
      <c r="F493" s="75"/>
      <c r="G493" s="75"/>
      <c r="H493" s="75"/>
    </row>
    <row r="494" spans="5:8" ht="12.75">
      <c r="E494" s="75"/>
      <c r="F494" s="75"/>
      <c r="G494" s="75"/>
      <c r="H494" s="75"/>
    </row>
    <row r="495" spans="5:8" ht="12.75">
      <c r="E495" s="75"/>
      <c r="F495" s="75"/>
      <c r="G495" s="75"/>
      <c r="H495" s="75"/>
    </row>
    <row r="496" spans="5:8" ht="12.75">
      <c r="E496" s="75"/>
      <c r="F496" s="75"/>
      <c r="G496" s="75"/>
      <c r="H496" s="75"/>
    </row>
    <row r="497" spans="5:8" ht="12.75">
      <c r="E497" s="75"/>
      <c r="F497" s="75"/>
      <c r="G497" s="75"/>
      <c r="H497" s="75"/>
    </row>
    <row r="498" spans="5:8" ht="12.75">
      <c r="E498" s="75"/>
      <c r="F498" s="75"/>
      <c r="G498" s="75"/>
      <c r="H498" s="75"/>
    </row>
    <row r="499" spans="5:8" ht="12.75">
      <c r="E499" s="75"/>
      <c r="F499" s="75"/>
      <c r="G499" s="75"/>
      <c r="H499" s="75"/>
    </row>
    <row r="500" spans="5:8" ht="12.75">
      <c r="E500" s="75"/>
      <c r="F500" s="75"/>
      <c r="G500" s="75"/>
      <c r="H500" s="75"/>
    </row>
    <row r="501" spans="5:8" ht="12.75">
      <c r="E501" s="75"/>
      <c r="F501" s="75"/>
      <c r="G501" s="75"/>
      <c r="H501" s="75"/>
    </row>
    <row r="502" spans="5:8" ht="12.75">
      <c r="E502" s="75"/>
      <c r="F502" s="75"/>
      <c r="G502" s="75"/>
      <c r="H502" s="75"/>
    </row>
    <row r="503" spans="5:8" ht="12.75">
      <c r="E503" s="75"/>
      <c r="F503" s="75"/>
      <c r="G503" s="75"/>
      <c r="H503" s="75"/>
    </row>
    <row r="504" spans="5:8" ht="12.75">
      <c r="E504" s="75"/>
      <c r="F504" s="75"/>
      <c r="G504" s="75"/>
      <c r="H504" s="75"/>
    </row>
    <row r="505" spans="5:8" ht="12.75">
      <c r="E505" s="75"/>
      <c r="F505" s="75"/>
      <c r="G505" s="75"/>
      <c r="H505" s="75"/>
    </row>
    <row r="506" spans="5:8" ht="12.75">
      <c r="E506" s="75"/>
      <c r="F506" s="75"/>
      <c r="G506" s="75"/>
      <c r="H506" s="75"/>
    </row>
    <row r="507" spans="5:8" ht="12.75">
      <c r="E507" s="75"/>
      <c r="F507" s="75"/>
      <c r="G507" s="75"/>
      <c r="H507" s="75"/>
    </row>
    <row r="508" spans="5:8" ht="12.75">
      <c r="E508" s="75"/>
      <c r="F508" s="75"/>
      <c r="G508" s="75"/>
      <c r="H508" s="75"/>
    </row>
    <row r="509" spans="5:8" ht="12.75">
      <c r="E509" s="75"/>
      <c r="F509" s="75"/>
      <c r="G509" s="75"/>
      <c r="H509" s="75"/>
    </row>
    <row r="510" spans="5:8" ht="12.75">
      <c r="E510" s="75"/>
      <c r="F510" s="75"/>
      <c r="G510" s="75"/>
      <c r="H510" s="75"/>
    </row>
    <row r="511" spans="5:8" ht="12.75">
      <c r="E511" s="75"/>
      <c r="F511" s="75"/>
      <c r="G511" s="75"/>
      <c r="H511" s="75"/>
    </row>
    <row r="512" spans="5:8" ht="12.75">
      <c r="E512" s="75"/>
      <c r="F512" s="75"/>
      <c r="G512" s="75"/>
      <c r="H512" s="75"/>
    </row>
    <row r="513" spans="5:8" ht="12.75">
      <c r="E513" s="75"/>
      <c r="F513" s="75"/>
      <c r="G513" s="75"/>
      <c r="H513" s="75"/>
    </row>
    <row r="514" spans="5:8" ht="12.75">
      <c r="E514" s="75"/>
      <c r="F514" s="75"/>
      <c r="G514" s="75"/>
      <c r="H514" s="75"/>
    </row>
    <row r="515" spans="5:8" ht="12.75">
      <c r="E515" s="75"/>
      <c r="F515" s="75"/>
      <c r="G515" s="75"/>
      <c r="H515" s="75"/>
    </row>
    <row r="516" spans="5:8" ht="12.75">
      <c r="E516" s="75"/>
      <c r="F516" s="75"/>
      <c r="G516" s="75"/>
      <c r="H516" s="75"/>
    </row>
    <row r="517" spans="5:8" ht="12.75">
      <c r="E517" s="75"/>
      <c r="F517" s="75"/>
      <c r="G517" s="75"/>
      <c r="H517" s="75"/>
    </row>
    <row r="518" spans="5:8" ht="12.75">
      <c r="E518" s="75"/>
      <c r="F518" s="75"/>
      <c r="G518" s="75"/>
      <c r="H518" s="75"/>
    </row>
    <row r="519" spans="5:8" ht="12.75">
      <c r="E519" s="75"/>
      <c r="F519" s="75"/>
      <c r="G519" s="75"/>
      <c r="H519" s="75"/>
    </row>
    <row r="520" spans="5:8" ht="12.75">
      <c r="E520" s="75"/>
      <c r="F520" s="75"/>
      <c r="G520" s="75"/>
      <c r="H520" s="75"/>
    </row>
    <row r="521" spans="5:8" ht="12.75">
      <c r="E521" s="75"/>
      <c r="F521" s="75"/>
      <c r="G521" s="75"/>
      <c r="H521" s="75"/>
    </row>
    <row r="522" spans="5:8" ht="12.75">
      <c r="E522" s="75"/>
      <c r="F522" s="75"/>
      <c r="G522" s="75"/>
      <c r="H522" s="75"/>
    </row>
    <row r="523" spans="5:8" ht="12.75">
      <c r="E523" s="75"/>
      <c r="F523" s="75"/>
      <c r="G523" s="75"/>
      <c r="H523" s="75"/>
    </row>
    <row r="524" spans="5:8" ht="12.75">
      <c r="E524" s="75"/>
      <c r="F524" s="75"/>
      <c r="G524" s="75"/>
      <c r="H524" s="75"/>
    </row>
    <row r="525" spans="5:8" ht="12.75">
      <c r="E525" s="75"/>
      <c r="F525" s="75"/>
      <c r="G525" s="75"/>
      <c r="H525" s="75"/>
    </row>
    <row r="526" spans="5:8" ht="12.75">
      <c r="E526" s="75"/>
      <c r="F526" s="75"/>
      <c r="G526" s="75"/>
      <c r="H526" s="75"/>
    </row>
    <row r="527" spans="5:8" ht="12.75">
      <c r="E527" s="75"/>
      <c r="F527" s="75"/>
      <c r="G527" s="75"/>
      <c r="H527" s="75"/>
    </row>
    <row r="528" spans="5:8" ht="12.75">
      <c r="E528" s="75"/>
      <c r="F528" s="75"/>
      <c r="G528" s="75"/>
      <c r="H528" s="75"/>
    </row>
    <row r="529" spans="5:8" ht="12.75">
      <c r="E529" s="75"/>
      <c r="F529" s="75"/>
      <c r="G529" s="75"/>
      <c r="H529" s="75"/>
    </row>
  </sheetData>
  <mergeCells count="6">
    <mergeCell ref="M1:M41"/>
    <mergeCell ref="A3:B4"/>
    <mergeCell ref="C3:C4"/>
    <mergeCell ref="E3:I3"/>
    <mergeCell ref="D3:D4"/>
    <mergeCell ref="J3:L3"/>
  </mergeCells>
  <printOptions/>
  <pageMargins left="0.61" right="0" top="0.46" bottom="0" header="0.26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pane xSplit="1" ySplit="6" topLeftCell="B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6" sqref="A36"/>
    </sheetView>
  </sheetViews>
  <sheetFormatPr defaultColWidth="9.140625" defaultRowHeight="12.75"/>
  <cols>
    <col min="1" max="1" width="42.28125" style="22" customWidth="1"/>
    <col min="2" max="3" width="9.28125" style="22" customWidth="1"/>
    <col min="4" max="11" width="9.28125" style="1" customWidth="1"/>
    <col min="12" max="12" width="4.00390625" style="22" customWidth="1"/>
    <col min="13" max="13" width="13.7109375" style="22" customWidth="1"/>
    <col min="14" max="16384" width="9.140625" style="22" customWidth="1"/>
  </cols>
  <sheetData>
    <row r="1" spans="1:12" ht="17.25" customHeight="1">
      <c r="A1" s="36" t="s">
        <v>317</v>
      </c>
      <c r="B1" s="3"/>
      <c r="C1" s="3"/>
      <c r="L1" s="523" t="s">
        <v>298</v>
      </c>
    </row>
    <row r="2" spans="1:12" ht="12.75" customHeight="1">
      <c r="A2" s="4"/>
      <c r="B2" s="3"/>
      <c r="C2" s="3"/>
      <c r="E2" s="67"/>
      <c r="F2" s="67"/>
      <c r="G2" s="67"/>
      <c r="I2" s="67"/>
      <c r="J2" s="67" t="s">
        <v>34</v>
      </c>
      <c r="K2" s="67"/>
      <c r="L2" s="523"/>
    </row>
    <row r="3" spans="1:12" ht="3.75" customHeight="1">
      <c r="A3" s="12"/>
      <c r="B3" s="3"/>
      <c r="C3" s="3"/>
      <c r="D3" s="101"/>
      <c r="E3" s="101"/>
      <c r="F3" s="101"/>
      <c r="G3" s="101"/>
      <c r="H3" s="101"/>
      <c r="I3" s="101"/>
      <c r="J3" s="101"/>
      <c r="K3" s="101"/>
      <c r="L3" s="523"/>
    </row>
    <row r="4" spans="1:12" ht="0.75" customHeight="1" hidden="1">
      <c r="A4" s="20"/>
      <c r="B4" s="20"/>
      <c r="C4" s="12"/>
      <c r="L4" s="523"/>
    </row>
    <row r="5" spans="1:12" ht="18" customHeight="1">
      <c r="A5" s="524" t="s">
        <v>38</v>
      </c>
      <c r="B5" s="496">
        <v>2004</v>
      </c>
      <c r="C5" s="496" t="s">
        <v>363</v>
      </c>
      <c r="D5" s="498" t="s">
        <v>363</v>
      </c>
      <c r="E5" s="499"/>
      <c r="F5" s="499"/>
      <c r="G5" s="499"/>
      <c r="H5" s="500"/>
      <c r="I5" s="498" t="s">
        <v>365</v>
      </c>
      <c r="J5" s="499"/>
      <c r="K5" s="500"/>
      <c r="L5" s="523"/>
    </row>
    <row r="6" spans="1:12" ht="16.5" customHeight="1">
      <c r="A6" s="525"/>
      <c r="B6" s="515"/>
      <c r="C6" s="515"/>
      <c r="D6" s="45" t="s">
        <v>209</v>
      </c>
      <c r="E6" s="45" t="s">
        <v>211</v>
      </c>
      <c r="F6" s="401" t="s">
        <v>342</v>
      </c>
      <c r="G6" s="45" t="s">
        <v>214</v>
      </c>
      <c r="H6" s="45" t="s">
        <v>258</v>
      </c>
      <c r="I6" s="45" t="s">
        <v>209</v>
      </c>
      <c r="J6" s="45" t="s">
        <v>211</v>
      </c>
      <c r="K6" s="401" t="s">
        <v>342</v>
      </c>
      <c r="L6" s="523"/>
    </row>
    <row r="7" spans="1:12" ht="12" customHeight="1">
      <c r="A7" s="175" t="s">
        <v>273</v>
      </c>
      <c r="B7" s="337">
        <v>76387</v>
      </c>
      <c r="C7" s="337">
        <v>93371</v>
      </c>
      <c r="D7" s="337">
        <v>18426</v>
      </c>
      <c r="E7" s="337">
        <v>24642</v>
      </c>
      <c r="F7" s="337">
        <f>SUM(D7:E7)</f>
        <v>43068</v>
      </c>
      <c r="G7" s="337">
        <v>24719</v>
      </c>
      <c r="H7" s="337">
        <v>25584</v>
      </c>
      <c r="I7" s="337">
        <f>I8+I30+'Table 11 cont''d'!I15+'Table 11 cont''d'!I32+'Table 11 cont''d'!I41</f>
        <v>23606</v>
      </c>
      <c r="J7" s="337">
        <f>J8+J30+'Table 11 cont''d'!J15+'Table 11 cont''d'!J32+'Table 11 cont''d'!J41</f>
        <v>27236</v>
      </c>
      <c r="K7" s="428">
        <f>SUM(I7:J7)</f>
        <v>50842</v>
      </c>
      <c r="L7" s="523"/>
    </row>
    <row r="8" spans="1:13" ht="11.25" customHeight="1">
      <c r="A8" s="23" t="s">
        <v>225</v>
      </c>
      <c r="B8" s="451">
        <v>21864</v>
      </c>
      <c r="C8" s="451">
        <v>30270</v>
      </c>
      <c r="D8" s="451">
        <v>5598</v>
      </c>
      <c r="E8" s="451">
        <v>8197</v>
      </c>
      <c r="F8" s="452">
        <f aca="true" t="shared" si="0" ref="F8:F41">SUM(D8:E8)</f>
        <v>13795</v>
      </c>
      <c r="G8" s="452">
        <v>8497</v>
      </c>
      <c r="H8" s="452">
        <v>7978</v>
      </c>
      <c r="I8" s="451">
        <v>7530</v>
      </c>
      <c r="J8" s="451">
        <v>9316</v>
      </c>
      <c r="K8" s="452">
        <f aca="true" t="shared" si="1" ref="K8:K41">SUM(I8:J8)</f>
        <v>16846</v>
      </c>
      <c r="L8" s="523"/>
      <c r="M8" s="111"/>
    </row>
    <row r="9" spans="1:13" ht="11.25" customHeight="1">
      <c r="A9" s="17" t="s">
        <v>89</v>
      </c>
      <c r="B9" s="473">
        <v>157</v>
      </c>
      <c r="C9" s="473">
        <v>187</v>
      </c>
      <c r="D9" s="473">
        <v>34</v>
      </c>
      <c r="E9" s="473">
        <v>55</v>
      </c>
      <c r="F9" s="452">
        <f t="shared" si="0"/>
        <v>89</v>
      </c>
      <c r="G9" s="474">
        <v>47</v>
      </c>
      <c r="H9" s="474">
        <v>51</v>
      </c>
      <c r="I9" s="473">
        <v>50</v>
      </c>
      <c r="J9" s="473">
        <v>47</v>
      </c>
      <c r="K9" s="452">
        <f t="shared" si="1"/>
        <v>97</v>
      </c>
      <c r="L9" s="523"/>
      <c r="M9" s="111"/>
    </row>
    <row r="10" spans="1:13" ht="11.25" customHeight="1">
      <c r="A10" s="17" t="s">
        <v>90</v>
      </c>
      <c r="B10" s="473">
        <v>1368</v>
      </c>
      <c r="C10" s="473">
        <v>1487</v>
      </c>
      <c r="D10" s="473">
        <v>370</v>
      </c>
      <c r="E10" s="473">
        <v>366</v>
      </c>
      <c r="F10" s="452">
        <f t="shared" si="0"/>
        <v>736</v>
      </c>
      <c r="G10" s="474">
        <v>331</v>
      </c>
      <c r="H10" s="474">
        <v>420</v>
      </c>
      <c r="I10" s="473">
        <v>467</v>
      </c>
      <c r="J10" s="473">
        <v>424</v>
      </c>
      <c r="K10" s="452">
        <f t="shared" si="1"/>
        <v>891</v>
      </c>
      <c r="L10" s="523"/>
      <c r="M10" s="111"/>
    </row>
    <row r="11" spans="1:12" ht="11.25" customHeight="1">
      <c r="A11" s="17" t="s">
        <v>91</v>
      </c>
      <c r="B11" s="473">
        <v>196</v>
      </c>
      <c r="C11" s="473">
        <v>1010</v>
      </c>
      <c r="D11" s="473">
        <v>72</v>
      </c>
      <c r="E11" s="473">
        <v>81</v>
      </c>
      <c r="F11" s="452">
        <f t="shared" si="0"/>
        <v>153</v>
      </c>
      <c r="G11" s="474">
        <v>753</v>
      </c>
      <c r="H11" s="474">
        <v>104</v>
      </c>
      <c r="I11" s="473">
        <v>77</v>
      </c>
      <c r="J11" s="473">
        <v>69</v>
      </c>
      <c r="K11" s="452">
        <f t="shared" si="1"/>
        <v>146</v>
      </c>
      <c r="L11" s="523"/>
    </row>
    <row r="12" spans="1:12" s="3" customFormat="1" ht="11.25" customHeight="1">
      <c r="A12" s="17" t="s">
        <v>92</v>
      </c>
      <c r="B12" s="473">
        <v>822</v>
      </c>
      <c r="C12" s="473">
        <v>4485</v>
      </c>
      <c r="D12" s="473">
        <v>511</v>
      </c>
      <c r="E12" s="473">
        <v>1429</v>
      </c>
      <c r="F12" s="452">
        <f t="shared" si="0"/>
        <v>1940</v>
      </c>
      <c r="G12" s="474">
        <v>1319</v>
      </c>
      <c r="H12" s="474">
        <v>1226</v>
      </c>
      <c r="I12" s="473">
        <v>719</v>
      </c>
      <c r="J12" s="473">
        <v>1158</v>
      </c>
      <c r="K12" s="452">
        <f t="shared" si="1"/>
        <v>1877</v>
      </c>
      <c r="L12" s="523"/>
    </row>
    <row r="13" spans="1:12" ht="11.25" customHeight="1">
      <c r="A13" s="17" t="s">
        <v>93</v>
      </c>
      <c r="B13" s="473">
        <v>6818</v>
      </c>
      <c r="C13" s="473">
        <v>7017</v>
      </c>
      <c r="D13" s="473">
        <v>1660</v>
      </c>
      <c r="E13" s="473">
        <v>1801</v>
      </c>
      <c r="F13" s="452">
        <f t="shared" si="0"/>
        <v>3461</v>
      </c>
      <c r="G13" s="474">
        <v>1672</v>
      </c>
      <c r="H13" s="474">
        <v>1884</v>
      </c>
      <c r="I13" s="473">
        <v>1866</v>
      </c>
      <c r="J13" s="473">
        <v>2194</v>
      </c>
      <c r="K13" s="452">
        <f t="shared" si="1"/>
        <v>4060</v>
      </c>
      <c r="L13" s="523"/>
    </row>
    <row r="14" spans="1:12" ht="11.25" customHeight="1">
      <c r="A14" s="17" t="s">
        <v>94</v>
      </c>
      <c r="B14" s="473">
        <v>2852</v>
      </c>
      <c r="C14" s="473">
        <v>3799</v>
      </c>
      <c r="D14" s="473">
        <v>660</v>
      </c>
      <c r="E14" s="473">
        <v>1035</v>
      </c>
      <c r="F14" s="452">
        <f t="shared" si="0"/>
        <v>1695</v>
      </c>
      <c r="G14" s="474">
        <v>1294</v>
      </c>
      <c r="H14" s="474">
        <v>810</v>
      </c>
      <c r="I14" s="473">
        <v>1140</v>
      </c>
      <c r="J14" s="473">
        <v>1389</v>
      </c>
      <c r="K14" s="452">
        <f t="shared" si="1"/>
        <v>2529</v>
      </c>
      <c r="L14" s="523"/>
    </row>
    <row r="15" spans="1:12" ht="11.25" customHeight="1">
      <c r="A15" s="17" t="s">
        <v>95</v>
      </c>
      <c r="B15" s="473">
        <v>48</v>
      </c>
      <c r="C15" s="473">
        <v>33</v>
      </c>
      <c r="D15" s="473">
        <v>13</v>
      </c>
      <c r="E15" s="473">
        <v>8</v>
      </c>
      <c r="F15" s="452">
        <f t="shared" si="0"/>
        <v>21</v>
      </c>
      <c r="G15" s="474">
        <v>5</v>
      </c>
      <c r="H15" s="474">
        <v>7</v>
      </c>
      <c r="I15" s="473">
        <v>23</v>
      </c>
      <c r="J15" s="473">
        <v>3</v>
      </c>
      <c r="K15" s="452">
        <f t="shared" si="1"/>
        <v>26</v>
      </c>
      <c r="L15" s="523"/>
    </row>
    <row r="16" spans="1:12" ht="11.25" customHeight="1">
      <c r="A16" s="17" t="s">
        <v>300</v>
      </c>
      <c r="B16" s="473">
        <v>226</v>
      </c>
      <c r="C16" s="473">
        <v>2140</v>
      </c>
      <c r="D16" s="473">
        <v>351</v>
      </c>
      <c r="E16" s="473">
        <v>815</v>
      </c>
      <c r="F16" s="452">
        <f t="shared" si="0"/>
        <v>1166</v>
      </c>
      <c r="G16" s="474">
        <v>319</v>
      </c>
      <c r="H16" s="474">
        <v>655</v>
      </c>
      <c r="I16" s="473">
        <v>766</v>
      </c>
      <c r="J16" s="473">
        <v>1202</v>
      </c>
      <c r="K16" s="452">
        <f t="shared" si="1"/>
        <v>1968</v>
      </c>
      <c r="L16" s="523"/>
    </row>
    <row r="17" spans="1:12" ht="11.25" customHeight="1">
      <c r="A17" s="17" t="s">
        <v>96</v>
      </c>
      <c r="B17" s="473">
        <v>185</v>
      </c>
      <c r="C17" s="473">
        <v>252</v>
      </c>
      <c r="D17" s="473">
        <v>54</v>
      </c>
      <c r="E17" s="473">
        <v>54</v>
      </c>
      <c r="F17" s="452">
        <f t="shared" si="0"/>
        <v>108</v>
      </c>
      <c r="G17" s="474">
        <v>80</v>
      </c>
      <c r="H17" s="474">
        <v>64</v>
      </c>
      <c r="I17" s="473">
        <v>75</v>
      </c>
      <c r="J17" s="473">
        <v>55</v>
      </c>
      <c r="K17" s="452">
        <f t="shared" si="1"/>
        <v>130</v>
      </c>
      <c r="L17" s="523"/>
    </row>
    <row r="18" spans="1:12" ht="11.25" customHeight="1">
      <c r="A18" s="17" t="s">
        <v>227</v>
      </c>
      <c r="B18" s="474">
        <v>284</v>
      </c>
      <c r="C18" s="474">
        <v>275</v>
      </c>
      <c r="D18" s="475">
        <v>84</v>
      </c>
      <c r="E18" s="475">
        <v>41</v>
      </c>
      <c r="F18" s="476">
        <f t="shared" si="0"/>
        <v>125</v>
      </c>
      <c r="G18" s="477">
        <v>85</v>
      </c>
      <c r="H18" s="477">
        <v>65</v>
      </c>
      <c r="I18" s="475">
        <v>34</v>
      </c>
      <c r="J18" s="475">
        <v>53</v>
      </c>
      <c r="K18" s="476">
        <f t="shared" si="1"/>
        <v>87</v>
      </c>
      <c r="L18" s="523"/>
    </row>
    <row r="19" spans="1:12" ht="11.25" customHeight="1">
      <c r="A19" s="17" t="s">
        <v>97</v>
      </c>
      <c r="B19" s="473">
        <v>2431</v>
      </c>
      <c r="C19" s="473">
        <v>2403</v>
      </c>
      <c r="D19" s="473">
        <v>416</v>
      </c>
      <c r="E19" s="473">
        <v>805</v>
      </c>
      <c r="F19" s="452">
        <f t="shared" si="0"/>
        <v>1221</v>
      </c>
      <c r="G19" s="474">
        <v>547</v>
      </c>
      <c r="H19" s="474">
        <v>635</v>
      </c>
      <c r="I19" s="473">
        <v>543</v>
      </c>
      <c r="J19" s="473">
        <v>673</v>
      </c>
      <c r="K19" s="452">
        <f t="shared" si="1"/>
        <v>1216</v>
      </c>
      <c r="L19" s="523"/>
    </row>
    <row r="20" spans="1:12" ht="11.25" customHeight="1">
      <c r="A20" s="17" t="s">
        <v>98</v>
      </c>
      <c r="B20" s="473">
        <v>462</v>
      </c>
      <c r="C20" s="473">
        <v>466</v>
      </c>
      <c r="D20" s="473">
        <v>86</v>
      </c>
      <c r="E20" s="473">
        <v>130</v>
      </c>
      <c r="F20" s="452">
        <f t="shared" si="0"/>
        <v>216</v>
      </c>
      <c r="G20" s="474">
        <v>119</v>
      </c>
      <c r="H20" s="474">
        <v>131</v>
      </c>
      <c r="I20" s="473">
        <v>124</v>
      </c>
      <c r="J20" s="473">
        <v>141</v>
      </c>
      <c r="K20" s="452">
        <f t="shared" si="1"/>
        <v>265</v>
      </c>
      <c r="L20" s="523"/>
    </row>
    <row r="21" spans="1:12" ht="11.25" customHeight="1">
      <c r="A21" s="17" t="s">
        <v>99</v>
      </c>
      <c r="B21" s="473">
        <v>144</v>
      </c>
      <c r="C21" s="473">
        <v>87</v>
      </c>
      <c r="D21" s="473">
        <v>13</v>
      </c>
      <c r="E21" s="473">
        <v>23</v>
      </c>
      <c r="F21" s="452">
        <f t="shared" si="0"/>
        <v>36</v>
      </c>
      <c r="G21" s="474">
        <v>25</v>
      </c>
      <c r="H21" s="474">
        <v>26</v>
      </c>
      <c r="I21" s="473">
        <v>28</v>
      </c>
      <c r="J21" s="473">
        <v>21</v>
      </c>
      <c r="K21" s="452">
        <f t="shared" si="1"/>
        <v>49</v>
      </c>
      <c r="L21" s="523"/>
    </row>
    <row r="22" spans="1:12" ht="11.25" customHeight="1">
      <c r="A22" s="17" t="s">
        <v>111</v>
      </c>
      <c r="B22" s="473">
        <v>27</v>
      </c>
      <c r="C22" s="473">
        <v>15</v>
      </c>
      <c r="D22" s="475">
        <v>3</v>
      </c>
      <c r="E22" s="475">
        <v>1</v>
      </c>
      <c r="F22" s="476">
        <f t="shared" si="0"/>
        <v>4</v>
      </c>
      <c r="G22" s="477">
        <v>2</v>
      </c>
      <c r="H22" s="477">
        <v>9</v>
      </c>
      <c r="I22" s="475">
        <v>20</v>
      </c>
      <c r="J22" s="475">
        <v>3</v>
      </c>
      <c r="K22" s="476">
        <f t="shared" si="1"/>
        <v>23</v>
      </c>
      <c r="L22" s="523"/>
    </row>
    <row r="23" spans="1:12" ht="11.25" customHeight="1">
      <c r="A23" s="17" t="s">
        <v>101</v>
      </c>
      <c r="B23" s="473">
        <v>1475</v>
      </c>
      <c r="C23" s="473">
        <v>2089</v>
      </c>
      <c r="D23" s="473">
        <v>344</v>
      </c>
      <c r="E23" s="473">
        <v>499</v>
      </c>
      <c r="F23" s="452">
        <f t="shared" si="0"/>
        <v>843</v>
      </c>
      <c r="G23" s="474">
        <v>592</v>
      </c>
      <c r="H23" s="474">
        <v>654</v>
      </c>
      <c r="I23" s="473">
        <v>448</v>
      </c>
      <c r="J23" s="473">
        <v>625</v>
      </c>
      <c r="K23" s="452">
        <f t="shared" si="1"/>
        <v>1073</v>
      </c>
      <c r="L23" s="523"/>
    </row>
    <row r="24" spans="1:12" ht="11.25" customHeight="1">
      <c r="A24" s="17" t="s">
        <v>102</v>
      </c>
      <c r="B24" s="473">
        <v>183</v>
      </c>
      <c r="C24" s="473">
        <v>221</v>
      </c>
      <c r="D24" s="473">
        <v>45</v>
      </c>
      <c r="E24" s="473">
        <v>76</v>
      </c>
      <c r="F24" s="452">
        <f t="shared" si="0"/>
        <v>121</v>
      </c>
      <c r="G24" s="474">
        <v>43</v>
      </c>
      <c r="H24" s="474">
        <v>57</v>
      </c>
      <c r="I24" s="473">
        <v>35</v>
      </c>
      <c r="J24" s="473">
        <v>64</v>
      </c>
      <c r="K24" s="452">
        <f t="shared" si="1"/>
        <v>99</v>
      </c>
      <c r="L24" s="523"/>
    </row>
    <row r="25" spans="1:12" ht="11.25" customHeight="1">
      <c r="A25" s="17" t="s">
        <v>228</v>
      </c>
      <c r="B25" s="474">
        <v>1444</v>
      </c>
      <c r="C25" s="474">
        <v>1121</v>
      </c>
      <c r="D25" s="473">
        <v>238</v>
      </c>
      <c r="E25" s="473">
        <v>249</v>
      </c>
      <c r="F25" s="452">
        <f t="shared" si="0"/>
        <v>487</v>
      </c>
      <c r="G25" s="474">
        <v>298</v>
      </c>
      <c r="H25" s="474">
        <v>336</v>
      </c>
      <c r="I25" s="473">
        <v>312</v>
      </c>
      <c r="J25" s="473">
        <v>337</v>
      </c>
      <c r="K25" s="452">
        <f t="shared" si="1"/>
        <v>649</v>
      </c>
      <c r="L25" s="523"/>
    </row>
    <row r="26" spans="1:12" ht="11.25" customHeight="1">
      <c r="A26" s="17" t="s">
        <v>229</v>
      </c>
      <c r="B26" s="474">
        <v>143</v>
      </c>
      <c r="C26" s="474">
        <v>191</v>
      </c>
      <c r="D26" s="473">
        <v>33</v>
      </c>
      <c r="E26" s="473">
        <v>42</v>
      </c>
      <c r="F26" s="452">
        <f t="shared" si="0"/>
        <v>75</v>
      </c>
      <c r="G26" s="474">
        <v>52</v>
      </c>
      <c r="H26" s="474">
        <v>64</v>
      </c>
      <c r="I26" s="473">
        <v>46</v>
      </c>
      <c r="J26" s="473">
        <v>54</v>
      </c>
      <c r="K26" s="452">
        <f t="shared" si="1"/>
        <v>100</v>
      </c>
      <c r="L26" s="523"/>
    </row>
    <row r="27" spans="1:12" ht="11.25" customHeight="1">
      <c r="A27" s="17" t="s">
        <v>115</v>
      </c>
      <c r="B27" s="473">
        <v>9</v>
      </c>
      <c r="C27" s="473">
        <v>9</v>
      </c>
      <c r="D27" s="475">
        <v>3</v>
      </c>
      <c r="E27" s="475">
        <v>5</v>
      </c>
      <c r="F27" s="476">
        <f t="shared" si="0"/>
        <v>8</v>
      </c>
      <c r="G27" s="477">
        <v>1</v>
      </c>
      <c r="H27" s="477" t="s">
        <v>343</v>
      </c>
      <c r="I27" s="475">
        <v>1</v>
      </c>
      <c r="J27" s="475">
        <v>17</v>
      </c>
      <c r="K27" s="476">
        <f t="shared" si="1"/>
        <v>18</v>
      </c>
      <c r="L27" s="523"/>
    </row>
    <row r="28" spans="1:12" ht="11.25" customHeight="1">
      <c r="A28" s="17" t="s">
        <v>103</v>
      </c>
      <c r="B28" s="473">
        <v>2377</v>
      </c>
      <c r="C28" s="473">
        <v>2593</v>
      </c>
      <c r="D28" s="473">
        <v>541</v>
      </c>
      <c r="E28" s="473">
        <v>599</v>
      </c>
      <c r="F28" s="452">
        <f t="shared" si="0"/>
        <v>1140</v>
      </c>
      <c r="G28" s="474">
        <v>798</v>
      </c>
      <c r="H28" s="474">
        <v>655</v>
      </c>
      <c r="I28" s="473">
        <v>663</v>
      </c>
      <c r="J28" s="473">
        <v>683</v>
      </c>
      <c r="K28" s="452">
        <f t="shared" si="1"/>
        <v>1346</v>
      </c>
      <c r="L28" s="523"/>
    </row>
    <row r="29" spans="1:12" ht="11.25" customHeight="1">
      <c r="A29" s="17" t="s">
        <v>119</v>
      </c>
      <c r="B29" s="474">
        <v>213</v>
      </c>
      <c r="C29" s="474">
        <v>390</v>
      </c>
      <c r="D29" s="474">
        <v>67</v>
      </c>
      <c r="E29" s="474">
        <v>83</v>
      </c>
      <c r="F29" s="452">
        <f t="shared" si="0"/>
        <v>150</v>
      </c>
      <c r="G29" s="474">
        <v>115</v>
      </c>
      <c r="H29" s="474">
        <v>125</v>
      </c>
      <c r="I29" s="474">
        <f>I8-SUM(I9:I28)</f>
        <v>93</v>
      </c>
      <c r="J29" s="474">
        <f>J8-SUM(J9:J28)</f>
        <v>104</v>
      </c>
      <c r="K29" s="452">
        <f t="shared" si="1"/>
        <v>197</v>
      </c>
      <c r="L29" s="523"/>
    </row>
    <row r="30" spans="1:12" ht="12.75" customHeight="1">
      <c r="A30" s="23" t="s">
        <v>221</v>
      </c>
      <c r="B30" s="451">
        <v>35684</v>
      </c>
      <c r="C30" s="451">
        <v>44347</v>
      </c>
      <c r="D30" s="451">
        <v>8827</v>
      </c>
      <c r="E30" s="451">
        <v>11557</v>
      </c>
      <c r="F30" s="452">
        <f t="shared" si="0"/>
        <v>20384</v>
      </c>
      <c r="G30" s="452">
        <v>11606</v>
      </c>
      <c r="H30" s="452">
        <v>12357</v>
      </c>
      <c r="I30" s="451">
        <v>11740</v>
      </c>
      <c r="J30" s="451">
        <v>12421</v>
      </c>
      <c r="K30" s="452">
        <f t="shared" si="1"/>
        <v>24161</v>
      </c>
      <c r="L30" s="523"/>
    </row>
    <row r="31" spans="1:12" ht="11.25" customHeight="1">
      <c r="A31" s="17" t="s">
        <v>230</v>
      </c>
      <c r="B31" s="474">
        <v>4021</v>
      </c>
      <c r="C31" s="474">
        <v>4874</v>
      </c>
      <c r="D31" s="475">
        <v>908</v>
      </c>
      <c r="E31" s="475">
        <v>2027</v>
      </c>
      <c r="F31" s="476">
        <f t="shared" si="0"/>
        <v>2935</v>
      </c>
      <c r="G31" s="477">
        <v>952</v>
      </c>
      <c r="H31" s="477">
        <v>987</v>
      </c>
      <c r="I31" s="475">
        <v>878</v>
      </c>
      <c r="J31" s="475">
        <v>332</v>
      </c>
      <c r="K31" s="476">
        <f t="shared" si="1"/>
        <v>1210</v>
      </c>
      <c r="L31" s="523"/>
    </row>
    <row r="32" spans="1:12" ht="11.25" customHeight="1">
      <c r="A32" s="17" t="s">
        <v>231</v>
      </c>
      <c r="B32" s="474">
        <v>7068</v>
      </c>
      <c r="C32" s="474">
        <v>9167</v>
      </c>
      <c r="D32" s="473">
        <v>1735</v>
      </c>
      <c r="E32" s="473">
        <v>2361</v>
      </c>
      <c r="F32" s="452">
        <f t="shared" si="0"/>
        <v>4096</v>
      </c>
      <c r="G32" s="474">
        <v>2380</v>
      </c>
      <c r="H32" s="474">
        <v>2691</v>
      </c>
      <c r="I32" s="473">
        <v>1793</v>
      </c>
      <c r="J32" s="473">
        <v>2326</v>
      </c>
      <c r="K32" s="452">
        <f t="shared" si="1"/>
        <v>4119</v>
      </c>
      <c r="L32" s="523"/>
    </row>
    <row r="33" spans="1:12" ht="13.5" customHeight="1">
      <c r="A33" s="17" t="s">
        <v>371</v>
      </c>
      <c r="B33" s="473">
        <v>771</v>
      </c>
      <c r="C33" s="473">
        <v>652</v>
      </c>
      <c r="D33" s="473">
        <v>142</v>
      </c>
      <c r="E33" s="473">
        <v>209</v>
      </c>
      <c r="F33" s="452">
        <f t="shared" si="0"/>
        <v>351</v>
      </c>
      <c r="G33" s="474">
        <v>145</v>
      </c>
      <c r="H33" s="474">
        <v>156</v>
      </c>
      <c r="I33" s="473">
        <v>138</v>
      </c>
      <c r="J33" s="473">
        <v>162</v>
      </c>
      <c r="K33" s="452">
        <f t="shared" si="1"/>
        <v>300</v>
      </c>
      <c r="L33" s="523"/>
    </row>
    <row r="34" spans="1:12" ht="11.25" customHeight="1">
      <c r="A34" s="17" t="s">
        <v>106</v>
      </c>
      <c r="B34" s="473">
        <v>6989</v>
      </c>
      <c r="C34" s="473">
        <v>6461</v>
      </c>
      <c r="D34" s="473">
        <v>1702</v>
      </c>
      <c r="E34" s="473">
        <v>1612</v>
      </c>
      <c r="F34" s="452">
        <f t="shared" si="0"/>
        <v>3314</v>
      </c>
      <c r="G34" s="474">
        <v>1732</v>
      </c>
      <c r="H34" s="474">
        <v>1415</v>
      </c>
      <c r="I34" s="473">
        <v>2330</v>
      </c>
      <c r="J34" s="473">
        <v>2308</v>
      </c>
      <c r="K34" s="452">
        <f t="shared" si="1"/>
        <v>4638</v>
      </c>
      <c r="L34" s="523"/>
    </row>
    <row r="35" spans="1:12" ht="11.25" customHeight="1">
      <c r="A35" s="17" t="s">
        <v>232</v>
      </c>
      <c r="B35" s="474">
        <v>1558</v>
      </c>
      <c r="C35" s="474">
        <v>2112</v>
      </c>
      <c r="D35" s="473">
        <v>436</v>
      </c>
      <c r="E35" s="473">
        <v>594</v>
      </c>
      <c r="F35" s="452">
        <f t="shared" si="0"/>
        <v>1030</v>
      </c>
      <c r="G35" s="474">
        <v>558</v>
      </c>
      <c r="H35" s="474">
        <v>524</v>
      </c>
      <c r="I35" s="473">
        <v>558</v>
      </c>
      <c r="J35" s="473">
        <v>630</v>
      </c>
      <c r="K35" s="452">
        <f t="shared" si="1"/>
        <v>1188</v>
      </c>
      <c r="L35" s="523"/>
    </row>
    <row r="36" spans="1:12" ht="11.25" customHeight="1">
      <c r="A36" s="17" t="s">
        <v>316</v>
      </c>
      <c r="B36" s="474">
        <v>194</v>
      </c>
      <c r="C36" s="474">
        <v>58</v>
      </c>
      <c r="D36" s="473">
        <v>13</v>
      </c>
      <c r="E36" s="473">
        <v>6</v>
      </c>
      <c r="F36" s="452">
        <f t="shared" si="0"/>
        <v>19</v>
      </c>
      <c r="G36" s="474">
        <v>20</v>
      </c>
      <c r="H36" s="474">
        <v>19</v>
      </c>
      <c r="I36" s="473">
        <v>10</v>
      </c>
      <c r="J36" s="473">
        <v>29</v>
      </c>
      <c r="K36" s="452">
        <f t="shared" si="1"/>
        <v>39</v>
      </c>
      <c r="L36" s="523"/>
    </row>
    <row r="37" spans="1:12" ht="11.25" customHeight="1">
      <c r="A37" s="17" t="s">
        <v>233</v>
      </c>
      <c r="B37" s="474">
        <v>3083</v>
      </c>
      <c r="C37" s="474">
        <v>3341</v>
      </c>
      <c r="D37" s="473">
        <v>712</v>
      </c>
      <c r="E37" s="473">
        <v>827</v>
      </c>
      <c r="F37" s="452">
        <f t="shared" si="0"/>
        <v>1539</v>
      </c>
      <c r="G37" s="474">
        <v>926</v>
      </c>
      <c r="H37" s="474">
        <v>876</v>
      </c>
      <c r="I37" s="473">
        <v>677</v>
      </c>
      <c r="J37" s="473">
        <v>951</v>
      </c>
      <c r="K37" s="452">
        <f t="shared" si="1"/>
        <v>1628</v>
      </c>
      <c r="L37" s="523"/>
    </row>
    <row r="38" spans="1:12" ht="11.25" customHeight="1">
      <c r="A38" s="17" t="s">
        <v>234</v>
      </c>
      <c r="B38" s="475">
        <v>42</v>
      </c>
      <c r="C38" s="477">
        <v>95</v>
      </c>
      <c r="D38" s="477" t="s">
        <v>347</v>
      </c>
      <c r="E38" s="477" t="s">
        <v>347</v>
      </c>
      <c r="F38" s="476" t="s">
        <v>347</v>
      </c>
      <c r="G38" s="474">
        <v>57</v>
      </c>
      <c r="H38" s="474">
        <v>38</v>
      </c>
      <c r="I38" s="477" t="s">
        <v>347</v>
      </c>
      <c r="J38" s="475">
        <v>1</v>
      </c>
      <c r="K38" s="476">
        <f t="shared" si="1"/>
        <v>1</v>
      </c>
      <c r="L38" s="523"/>
    </row>
    <row r="39" spans="1:12" ht="11.25" customHeight="1">
      <c r="A39" s="17" t="s">
        <v>235</v>
      </c>
      <c r="B39" s="474">
        <v>797</v>
      </c>
      <c r="C39" s="474">
        <v>906</v>
      </c>
      <c r="D39" s="473">
        <v>153</v>
      </c>
      <c r="E39" s="473">
        <v>223</v>
      </c>
      <c r="F39" s="452">
        <f t="shared" si="0"/>
        <v>376</v>
      </c>
      <c r="G39" s="474">
        <v>246</v>
      </c>
      <c r="H39" s="474">
        <v>284</v>
      </c>
      <c r="I39" s="477">
        <v>220</v>
      </c>
      <c r="J39" s="475">
        <v>292</v>
      </c>
      <c r="K39" s="476">
        <f t="shared" si="1"/>
        <v>512</v>
      </c>
      <c r="L39" s="523"/>
    </row>
    <row r="40" spans="1:12" ht="11.25" customHeight="1">
      <c r="A40" s="17" t="s">
        <v>108</v>
      </c>
      <c r="B40" s="474">
        <v>2285</v>
      </c>
      <c r="C40" s="474">
        <v>2670</v>
      </c>
      <c r="D40" s="475">
        <v>484</v>
      </c>
      <c r="E40" s="475">
        <v>638</v>
      </c>
      <c r="F40" s="476">
        <f t="shared" si="0"/>
        <v>1122</v>
      </c>
      <c r="G40" s="477">
        <v>719</v>
      </c>
      <c r="H40" s="477">
        <v>829</v>
      </c>
      <c r="I40" s="475">
        <v>574</v>
      </c>
      <c r="J40" s="475">
        <v>712</v>
      </c>
      <c r="K40" s="476">
        <f t="shared" si="1"/>
        <v>1286</v>
      </c>
      <c r="L40" s="523"/>
    </row>
    <row r="41" spans="1:12" ht="11.25" customHeight="1">
      <c r="A41" s="18" t="s">
        <v>110</v>
      </c>
      <c r="B41" s="473">
        <v>1182</v>
      </c>
      <c r="C41" s="478">
        <v>1024</v>
      </c>
      <c r="D41" s="478">
        <v>233</v>
      </c>
      <c r="E41" s="478">
        <v>293</v>
      </c>
      <c r="F41" s="479">
        <f t="shared" si="0"/>
        <v>526</v>
      </c>
      <c r="G41" s="480">
        <v>255</v>
      </c>
      <c r="H41" s="480">
        <v>243</v>
      </c>
      <c r="I41" s="478">
        <v>298</v>
      </c>
      <c r="J41" s="478">
        <v>257</v>
      </c>
      <c r="K41" s="479">
        <f t="shared" si="1"/>
        <v>555</v>
      </c>
      <c r="L41" s="523"/>
    </row>
    <row r="42" spans="1:11" ht="18.75" customHeight="1">
      <c r="A42" s="3" t="s">
        <v>370</v>
      </c>
      <c r="B42" s="204"/>
      <c r="C42" s="205"/>
      <c r="D42" s="22"/>
      <c r="E42" s="22"/>
      <c r="F42" s="22"/>
      <c r="G42" s="22"/>
      <c r="H42" s="22"/>
      <c r="I42" s="22"/>
      <c r="J42" s="22"/>
      <c r="K42" s="22"/>
    </row>
    <row r="43" spans="1:11" ht="10.5" customHeight="1">
      <c r="A43" s="115"/>
      <c r="D43" s="22"/>
      <c r="E43" s="22"/>
      <c r="F43" s="22"/>
      <c r="G43" s="22"/>
      <c r="H43" s="22"/>
      <c r="I43" s="22"/>
      <c r="J43" s="22"/>
      <c r="K43" s="22"/>
    </row>
    <row r="44" spans="4:11" ht="12.75">
      <c r="D44" s="22"/>
      <c r="E44" s="22"/>
      <c r="F44" s="22"/>
      <c r="G44" s="22"/>
      <c r="H44" s="22"/>
      <c r="I44" s="22"/>
      <c r="J44" s="22"/>
      <c r="K44" s="22"/>
    </row>
    <row r="45" spans="4:11" ht="12.75">
      <c r="D45" s="22"/>
      <c r="E45" s="22"/>
      <c r="F45" s="22"/>
      <c r="G45" s="22"/>
      <c r="H45" s="22"/>
      <c r="I45" s="22"/>
      <c r="J45" s="22"/>
      <c r="K45" s="22"/>
    </row>
    <row r="46" spans="4:11" ht="12.75">
      <c r="D46" s="22"/>
      <c r="E46" s="22"/>
      <c r="F46" s="22"/>
      <c r="G46" s="22"/>
      <c r="H46" s="22"/>
      <c r="I46" s="22"/>
      <c r="J46" s="22"/>
      <c r="K46" s="22"/>
    </row>
    <row r="47" spans="4:11" ht="12.75">
      <c r="D47" s="22"/>
      <c r="E47" s="22"/>
      <c r="F47" s="22"/>
      <c r="G47" s="22"/>
      <c r="H47" s="22"/>
      <c r="I47" s="22"/>
      <c r="J47" s="22"/>
      <c r="K47" s="22"/>
    </row>
  </sheetData>
  <mergeCells count="6">
    <mergeCell ref="L1:L41"/>
    <mergeCell ref="A5:A6"/>
    <mergeCell ref="B5:B6"/>
    <mergeCell ref="D5:H5"/>
    <mergeCell ref="C5:C6"/>
    <mergeCell ref="I5:K5"/>
  </mergeCells>
  <printOptions/>
  <pageMargins left="0.61" right="0.25" top="0.58" bottom="0.31" header="0.17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2" sqref="A2"/>
    </sheetView>
  </sheetViews>
  <sheetFormatPr defaultColWidth="9.140625" defaultRowHeight="12.75"/>
  <cols>
    <col min="1" max="1" width="41.140625" style="22" customWidth="1"/>
    <col min="2" max="3" width="9.28125" style="22" customWidth="1"/>
    <col min="4" max="11" width="9.28125" style="1" customWidth="1"/>
    <col min="12" max="12" width="3.8515625" style="22" customWidth="1"/>
    <col min="13" max="13" width="0.13671875" style="22" customWidth="1"/>
    <col min="14" max="16384" width="9.140625" style="22" customWidth="1"/>
  </cols>
  <sheetData>
    <row r="1" spans="1:12" ht="18.75" customHeight="1">
      <c r="A1" s="36" t="s">
        <v>318</v>
      </c>
      <c r="B1" s="3"/>
      <c r="C1" s="3"/>
      <c r="E1" s="101"/>
      <c r="F1" s="101"/>
      <c r="G1" s="101"/>
      <c r="H1" s="101"/>
      <c r="I1" s="101"/>
      <c r="J1" s="101"/>
      <c r="K1" s="101"/>
      <c r="L1" s="526" t="s">
        <v>255</v>
      </c>
    </row>
    <row r="2" spans="1:12" ht="13.5" customHeight="1">
      <c r="A2" s="4"/>
      <c r="B2" s="3"/>
      <c r="C2" s="3"/>
      <c r="E2" s="240"/>
      <c r="F2" s="240"/>
      <c r="G2" s="240"/>
      <c r="I2" s="67"/>
      <c r="J2" s="67" t="s">
        <v>34</v>
      </c>
      <c r="K2" s="67"/>
      <c r="L2" s="526"/>
    </row>
    <row r="3" spans="1:12" ht="0" customHeight="1" hidden="1">
      <c r="A3" s="12"/>
      <c r="B3" s="3"/>
      <c r="C3" s="3"/>
      <c r="D3" s="243"/>
      <c r="E3" s="240"/>
      <c r="F3" s="240"/>
      <c r="G3" s="240"/>
      <c r="H3" s="244"/>
      <c r="I3" s="240"/>
      <c r="J3" s="240"/>
      <c r="K3" s="240"/>
      <c r="L3" s="526"/>
    </row>
    <row r="4" spans="1:12" ht="14.25" customHeight="1">
      <c r="A4" s="524" t="s">
        <v>38</v>
      </c>
      <c r="B4" s="496">
        <v>2004</v>
      </c>
      <c r="C4" s="496" t="s">
        <v>363</v>
      </c>
      <c r="D4" s="498" t="s">
        <v>363</v>
      </c>
      <c r="E4" s="499"/>
      <c r="F4" s="499"/>
      <c r="G4" s="499"/>
      <c r="H4" s="500"/>
      <c r="I4" s="498" t="s">
        <v>365</v>
      </c>
      <c r="J4" s="499"/>
      <c r="K4" s="500"/>
      <c r="L4" s="526"/>
    </row>
    <row r="5" spans="1:12" ht="12" customHeight="1">
      <c r="A5" s="525"/>
      <c r="B5" s="515"/>
      <c r="C5" s="515"/>
      <c r="D5" s="45" t="s">
        <v>209</v>
      </c>
      <c r="E5" s="45" t="s">
        <v>211</v>
      </c>
      <c r="F5" s="401" t="s">
        <v>342</v>
      </c>
      <c r="G5" s="45" t="s">
        <v>214</v>
      </c>
      <c r="H5" s="45" t="s">
        <v>258</v>
      </c>
      <c r="I5" s="45" t="s">
        <v>209</v>
      </c>
      <c r="J5" s="420" t="s">
        <v>211</v>
      </c>
      <c r="K5" s="419" t="s">
        <v>342</v>
      </c>
      <c r="L5" s="526"/>
    </row>
    <row r="6" spans="1:12" ht="9.75" customHeight="1">
      <c r="A6" s="112" t="s">
        <v>226</v>
      </c>
      <c r="B6" s="113"/>
      <c r="C6" s="113"/>
      <c r="D6" s="126"/>
      <c r="E6" s="126"/>
      <c r="F6" s="242"/>
      <c r="G6" s="249"/>
      <c r="H6" s="242"/>
      <c r="I6" s="315"/>
      <c r="J6" s="315"/>
      <c r="K6" s="242"/>
      <c r="L6" s="526"/>
    </row>
    <row r="7" spans="1:12" ht="12" customHeight="1">
      <c r="A7" s="17" t="s">
        <v>236</v>
      </c>
      <c r="B7" s="310">
        <v>407</v>
      </c>
      <c r="C7" s="310">
        <v>581</v>
      </c>
      <c r="D7" s="310">
        <v>192</v>
      </c>
      <c r="E7" s="310">
        <v>70</v>
      </c>
      <c r="F7" s="278">
        <f>SUM(D7:E7)</f>
        <v>262</v>
      </c>
      <c r="G7" s="311">
        <v>165</v>
      </c>
      <c r="H7" s="311">
        <v>154</v>
      </c>
      <c r="I7" s="310">
        <v>184</v>
      </c>
      <c r="J7" s="310">
        <v>124</v>
      </c>
      <c r="K7" s="278">
        <f>SUM(I7:J7)</f>
        <v>308</v>
      </c>
      <c r="L7" s="526"/>
    </row>
    <row r="8" spans="1:12" ht="12" customHeight="1">
      <c r="A8" s="17" t="s">
        <v>237</v>
      </c>
      <c r="B8" s="310">
        <v>1418</v>
      </c>
      <c r="C8" s="310">
        <v>3619</v>
      </c>
      <c r="D8" s="310">
        <v>366</v>
      </c>
      <c r="E8" s="310">
        <v>578</v>
      </c>
      <c r="F8" s="278">
        <f aca="true" t="shared" si="0" ref="F8:F44">SUM(D8:E8)</f>
        <v>944</v>
      </c>
      <c r="G8" s="311">
        <v>1108</v>
      </c>
      <c r="H8" s="311">
        <v>1567</v>
      </c>
      <c r="I8" s="310">
        <v>1194</v>
      </c>
      <c r="J8" s="310">
        <v>2099</v>
      </c>
      <c r="K8" s="278">
        <f aca="true" t="shared" si="1" ref="K8:K44">SUM(I8:J8)</f>
        <v>3293</v>
      </c>
      <c r="L8" s="526"/>
    </row>
    <row r="9" spans="1:12" ht="12" customHeight="1">
      <c r="A9" s="17" t="s">
        <v>112</v>
      </c>
      <c r="B9" s="310">
        <v>1175</v>
      </c>
      <c r="C9" s="310">
        <v>1586</v>
      </c>
      <c r="D9" s="310">
        <v>210</v>
      </c>
      <c r="E9" s="310">
        <v>251</v>
      </c>
      <c r="F9" s="278">
        <f t="shared" si="0"/>
        <v>461</v>
      </c>
      <c r="G9" s="311">
        <v>843</v>
      </c>
      <c r="H9" s="311">
        <v>282</v>
      </c>
      <c r="I9" s="310">
        <v>244</v>
      </c>
      <c r="J9" s="310">
        <v>252</v>
      </c>
      <c r="K9" s="278">
        <f t="shared" si="1"/>
        <v>496</v>
      </c>
      <c r="L9" s="526"/>
    </row>
    <row r="10" spans="1:12" ht="12" customHeight="1">
      <c r="A10" s="17" t="s">
        <v>113</v>
      </c>
      <c r="B10" s="310">
        <v>123</v>
      </c>
      <c r="C10" s="310">
        <v>87</v>
      </c>
      <c r="D10" s="310">
        <v>20</v>
      </c>
      <c r="E10" s="310">
        <v>27</v>
      </c>
      <c r="F10" s="278">
        <f t="shared" si="0"/>
        <v>47</v>
      </c>
      <c r="G10" s="311">
        <v>21</v>
      </c>
      <c r="H10" s="311">
        <v>19</v>
      </c>
      <c r="I10" s="310">
        <v>23</v>
      </c>
      <c r="J10" s="310">
        <v>18</v>
      </c>
      <c r="K10" s="278">
        <f t="shared" si="1"/>
        <v>41</v>
      </c>
      <c r="L10" s="526"/>
    </row>
    <row r="11" spans="1:12" ht="12" customHeight="1">
      <c r="A11" s="17" t="s">
        <v>238</v>
      </c>
      <c r="B11" s="310">
        <v>1246</v>
      </c>
      <c r="C11" s="310">
        <v>1718</v>
      </c>
      <c r="D11" s="310">
        <v>408</v>
      </c>
      <c r="E11" s="310">
        <v>325</v>
      </c>
      <c r="F11" s="278">
        <f t="shared" si="0"/>
        <v>733</v>
      </c>
      <c r="G11" s="311">
        <v>381</v>
      </c>
      <c r="H11" s="311">
        <v>604</v>
      </c>
      <c r="I11" s="310">
        <v>509</v>
      </c>
      <c r="J11" s="310">
        <v>522</v>
      </c>
      <c r="K11" s="278">
        <f t="shared" si="1"/>
        <v>1031</v>
      </c>
      <c r="L11" s="526"/>
    </row>
    <row r="12" spans="1:12" ht="12" customHeight="1">
      <c r="A12" s="17" t="s">
        <v>239</v>
      </c>
      <c r="B12" s="310">
        <v>1168</v>
      </c>
      <c r="C12" s="310">
        <v>1531</v>
      </c>
      <c r="D12" s="310">
        <v>246</v>
      </c>
      <c r="E12" s="310">
        <v>356</v>
      </c>
      <c r="F12" s="278">
        <f t="shared" si="0"/>
        <v>602</v>
      </c>
      <c r="G12" s="311">
        <v>433</v>
      </c>
      <c r="H12" s="311">
        <v>496</v>
      </c>
      <c r="I12" s="310">
        <v>357</v>
      </c>
      <c r="J12" s="310">
        <v>349</v>
      </c>
      <c r="K12" s="278">
        <f t="shared" si="1"/>
        <v>706</v>
      </c>
      <c r="L12" s="526"/>
    </row>
    <row r="13" spans="1:12" ht="9.75" customHeight="1">
      <c r="A13" s="17" t="s">
        <v>240</v>
      </c>
      <c r="B13" s="310">
        <v>1737</v>
      </c>
      <c r="C13" s="310">
        <v>3588</v>
      </c>
      <c r="D13" s="310">
        <v>807</v>
      </c>
      <c r="E13" s="310">
        <v>1058</v>
      </c>
      <c r="F13" s="278">
        <f t="shared" si="0"/>
        <v>1865</v>
      </c>
      <c r="G13" s="311">
        <v>610</v>
      </c>
      <c r="H13" s="311">
        <v>1113</v>
      </c>
      <c r="I13" s="310">
        <v>1469</v>
      </c>
      <c r="J13" s="310">
        <v>1001</v>
      </c>
      <c r="K13" s="278">
        <f t="shared" si="1"/>
        <v>2470</v>
      </c>
      <c r="L13" s="526"/>
    </row>
    <row r="14" spans="1:12" ht="12" customHeight="1">
      <c r="A14" s="17" t="s">
        <v>119</v>
      </c>
      <c r="B14" s="316">
        <f>'Table 11'!B30-SUM('Table 11'!B31:B41)-SUM(B7:B13)</f>
        <v>420</v>
      </c>
      <c r="C14" s="316">
        <f>'Table 11'!C30-SUM('Table 11'!C31:C41)-SUM(C7:C13)</f>
        <v>277</v>
      </c>
      <c r="D14" s="316">
        <f>'Table 11'!D30-SUM('Table 11'!D31:D41)-SUM(D7:D13)</f>
        <v>60</v>
      </c>
      <c r="E14" s="316">
        <f>'Table 11'!E30-SUM('Table 11'!E31:E41)-SUM(E7:E13)</f>
        <v>102</v>
      </c>
      <c r="F14" s="429">
        <f t="shared" si="0"/>
        <v>162</v>
      </c>
      <c r="G14" s="316">
        <f>'Table 11'!G30-SUM('Table 11'!G31:G41)-SUM(G7:G13)</f>
        <v>55</v>
      </c>
      <c r="H14" s="316">
        <f>'Table 11'!H30-SUM('Table 11'!H31:H41)-SUM(H7:H13)</f>
        <v>60</v>
      </c>
      <c r="I14" s="316">
        <f>'Table 11'!I30-SUM('Table 11'!I31:I41)-SUM(I7:I13)</f>
        <v>284</v>
      </c>
      <c r="J14" s="316">
        <f>'Table 11'!J30-SUM('Table 11'!J31:J41)-SUM(J7:J13)</f>
        <v>56</v>
      </c>
      <c r="K14" s="429">
        <f t="shared" si="1"/>
        <v>340</v>
      </c>
      <c r="L14" s="526"/>
    </row>
    <row r="15" spans="1:12" ht="11.25" customHeight="1">
      <c r="A15" s="23" t="s">
        <v>222</v>
      </c>
      <c r="B15" s="279">
        <f>SUM(B16:B31)</f>
        <v>11821</v>
      </c>
      <c r="C15" s="279">
        <v>11292</v>
      </c>
      <c r="D15" s="279">
        <v>2413</v>
      </c>
      <c r="E15" s="279">
        <v>2788</v>
      </c>
      <c r="F15" s="278">
        <f t="shared" si="0"/>
        <v>5201</v>
      </c>
      <c r="G15" s="278">
        <v>2884</v>
      </c>
      <c r="H15" s="278">
        <v>3207</v>
      </c>
      <c r="I15" s="279">
        <v>2856</v>
      </c>
      <c r="J15" s="279">
        <v>3238</v>
      </c>
      <c r="K15" s="278">
        <f t="shared" si="1"/>
        <v>6094</v>
      </c>
      <c r="L15" s="526"/>
    </row>
    <row r="16" spans="1:12" ht="12" customHeight="1">
      <c r="A16" s="17" t="s">
        <v>241</v>
      </c>
      <c r="B16" s="311">
        <v>61</v>
      </c>
      <c r="C16" s="311">
        <v>11</v>
      </c>
      <c r="D16" s="312" t="s">
        <v>290</v>
      </c>
      <c r="E16" s="312">
        <v>11</v>
      </c>
      <c r="F16" s="430">
        <f t="shared" si="0"/>
        <v>11</v>
      </c>
      <c r="G16" s="312" t="s">
        <v>290</v>
      </c>
      <c r="H16" s="312" t="s">
        <v>290</v>
      </c>
      <c r="I16" s="312" t="s">
        <v>290</v>
      </c>
      <c r="J16" s="312">
        <v>17</v>
      </c>
      <c r="K16" s="427">
        <f t="shared" si="1"/>
        <v>17</v>
      </c>
      <c r="L16" s="526"/>
    </row>
    <row r="17" spans="1:12" ht="12" customHeight="1">
      <c r="A17" s="17" t="s">
        <v>242</v>
      </c>
      <c r="B17" s="311">
        <v>88</v>
      </c>
      <c r="C17" s="311">
        <v>47</v>
      </c>
      <c r="D17" s="310">
        <v>12</v>
      </c>
      <c r="E17" s="310">
        <v>9</v>
      </c>
      <c r="F17" s="278">
        <f t="shared" si="0"/>
        <v>21</v>
      </c>
      <c r="G17" s="311">
        <v>12</v>
      </c>
      <c r="H17" s="311">
        <v>14</v>
      </c>
      <c r="I17" s="310">
        <v>8</v>
      </c>
      <c r="J17" s="310">
        <v>10</v>
      </c>
      <c r="K17" s="278">
        <f t="shared" si="1"/>
        <v>18</v>
      </c>
      <c r="L17" s="526"/>
    </row>
    <row r="18" spans="1:12" ht="12" customHeight="1">
      <c r="A18" s="17" t="s">
        <v>292</v>
      </c>
      <c r="B18" s="311">
        <v>521</v>
      </c>
      <c r="C18" s="311">
        <v>629</v>
      </c>
      <c r="D18" s="310">
        <v>114</v>
      </c>
      <c r="E18" s="310">
        <v>160</v>
      </c>
      <c r="F18" s="278">
        <f t="shared" si="0"/>
        <v>274</v>
      </c>
      <c r="G18" s="311">
        <v>179</v>
      </c>
      <c r="H18" s="311">
        <v>176</v>
      </c>
      <c r="I18" s="310">
        <v>121</v>
      </c>
      <c r="J18" s="310">
        <v>243</v>
      </c>
      <c r="K18" s="278">
        <f t="shared" si="1"/>
        <v>364</v>
      </c>
      <c r="L18" s="526"/>
    </row>
    <row r="19" spans="1:12" ht="12" customHeight="1">
      <c r="A19" s="17" t="s">
        <v>107</v>
      </c>
      <c r="B19" s="310">
        <v>152</v>
      </c>
      <c r="C19" s="310">
        <v>283</v>
      </c>
      <c r="D19" s="310">
        <v>109</v>
      </c>
      <c r="E19" s="310">
        <v>52</v>
      </c>
      <c r="F19" s="278">
        <f t="shared" si="0"/>
        <v>161</v>
      </c>
      <c r="G19" s="311">
        <v>49</v>
      </c>
      <c r="H19" s="311">
        <v>73</v>
      </c>
      <c r="I19" s="310">
        <v>74</v>
      </c>
      <c r="J19" s="310">
        <v>135</v>
      </c>
      <c r="K19" s="278">
        <f t="shared" si="1"/>
        <v>209</v>
      </c>
      <c r="L19" s="526"/>
    </row>
    <row r="20" spans="1:12" ht="12" customHeight="1">
      <c r="A20" s="17" t="s">
        <v>372</v>
      </c>
      <c r="B20" s="310">
        <v>932</v>
      </c>
      <c r="C20" s="310">
        <v>436</v>
      </c>
      <c r="D20" s="310">
        <v>95</v>
      </c>
      <c r="E20" s="310">
        <v>106</v>
      </c>
      <c r="F20" s="278">
        <f t="shared" si="0"/>
        <v>201</v>
      </c>
      <c r="G20" s="311">
        <v>103</v>
      </c>
      <c r="H20" s="311">
        <v>132</v>
      </c>
      <c r="I20" s="310">
        <v>113</v>
      </c>
      <c r="J20" s="310">
        <v>123</v>
      </c>
      <c r="K20" s="278">
        <f t="shared" si="1"/>
        <v>236</v>
      </c>
      <c r="L20" s="526"/>
    </row>
    <row r="21" spans="1:12" ht="12" customHeight="1">
      <c r="A21" s="17" t="s">
        <v>243</v>
      </c>
      <c r="B21" s="311">
        <v>50</v>
      </c>
      <c r="C21" s="311">
        <v>36</v>
      </c>
      <c r="D21" s="310">
        <v>4</v>
      </c>
      <c r="E21" s="310">
        <v>12</v>
      </c>
      <c r="F21" s="278">
        <f t="shared" si="0"/>
        <v>16</v>
      </c>
      <c r="G21" s="311">
        <v>14</v>
      </c>
      <c r="H21" s="311">
        <v>6</v>
      </c>
      <c r="I21" s="310">
        <v>14</v>
      </c>
      <c r="J21" s="312" t="s">
        <v>290</v>
      </c>
      <c r="K21" s="278">
        <f t="shared" si="1"/>
        <v>14</v>
      </c>
      <c r="L21" s="526"/>
    </row>
    <row r="22" spans="1:12" ht="12" customHeight="1">
      <c r="A22" s="17" t="s">
        <v>244</v>
      </c>
      <c r="B22" s="311">
        <v>92</v>
      </c>
      <c r="C22" s="311">
        <v>95</v>
      </c>
      <c r="D22" s="310">
        <v>26</v>
      </c>
      <c r="E22" s="310">
        <v>25</v>
      </c>
      <c r="F22" s="278">
        <f t="shared" si="0"/>
        <v>51</v>
      </c>
      <c r="G22" s="311">
        <v>26</v>
      </c>
      <c r="H22" s="311">
        <v>18</v>
      </c>
      <c r="I22" s="310">
        <v>32</v>
      </c>
      <c r="J22" s="310">
        <v>23</v>
      </c>
      <c r="K22" s="278">
        <f t="shared" si="1"/>
        <v>55</v>
      </c>
      <c r="L22" s="526"/>
    </row>
    <row r="23" spans="1:12" ht="12" customHeight="1">
      <c r="A23" s="17" t="s">
        <v>330</v>
      </c>
      <c r="B23" s="311">
        <v>303</v>
      </c>
      <c r="C23" s="311">
        <v>461</v>
      </c>
      <c r="D23" s="310">
        <v>118</v>
      </c>
      <c r="E23" s="310">
        <v>128</v>
      </c>
      <c r="F23" s="278">
        <f t="shared" si="0"/>
        <v>246</v>
      </c>
      <c r="G23" s="311">
        <v>88</v>
      </c>
      <c r="H23" s="311">
        <v>127</v>
      </c>
      <c r="I23" s="310">
        <v>5</v>
      </c>
      <c r="J23" s="310">
        <v>76</v>
      </c>
      <c r="K23" s="278">
        <f t="shared" si="1"/>
        <v>81</v>
      </c>
      <c r="L23" s="526"/>
    </row>
    <row r="24" spans="1:12" ht="12" customHeight="1">
      <c r="A24" s="17" t="s">
        <v>100</v>
      </c>
      <c r="B24" s="310">
        <v>102</v>
      </c>
      <c r="C24" s="310">
        <v>115</v>
      </c>
      <c r="D24" s="310">
        <v>49</v>
      </c>
      <c r="E24" s="310">
        <v>27</v>
      </c>
      <c r="F24" s="278">
        <f t="shared" si="0"/>
        <v>76</v>
      </c>
      <c r="G24" s="311">
        <v>19</v>
      </c>
      <c r="H24" s="311">
        <v>20</v>
      </c>
      <c r="I24" s="310">
        <v>32</v>
      </c>
      <c r="J24" s="310">
        <v>24</v>
      </c>
      <c r="K24" s="278">
        <f t="shared" si="1"/>
        <v>56</v>
      </c>
      <c r="L24" s="526"/>
    </row>
    <row r="25" spans="1:12" ht="12" customHeight="1">
      <c r="A25" s="17" t="s">
        <v>252</v>
      </c>
      <c r="B25" s="310">
        <v>187</v>
      </c>
      <c r="C25" s="310">
        <v>282</v>
      </c>
      <c r="D25" s="310">
        <v>23</v>
      </c>
      <c r="E25" s="310">
        <v>76</v>
      </c>
      <c r="F25" s="278">
        <f t="shared" si="0"/>
        <v>99</v>
      </c>
      <c r="G25" s="311">
        <v>95</v>
      </c>
      <c r="H25" s="311">
        <v>88</v>
      </c>
      <c r="I25" s="310">
        <v>246</v>
      </c>
      <c r="J25" s="310">
        <v>157</v>
      </c>
      <c r="K25" s="278">
        <f t="shared" si="1"/>
        <v>403</v>
      </c>
      <c r="L25" s="526"/>
    </row>
    <row r="26" spans="1:12" ht="12" customHeight="1">
      <c r="A26" s="17" t="s">
        <v>373</v>
      </c>
      <c r="B26" s="310">
        <v>8562</v>
      </c>
      <c r="C26" s="310">
        <v>8001</v>
      </c>
      <c r="D26" s="310">
        <v>1673</v>
      </c>
      <c r="E26" s="310">
        <v>2027</v>
      </c>
      <c r="F26" s="278">
        <f t="shared" si="0"/>
        <v>3700</v>
      </c>
      <c r="G26" s="311">
        <v>1988</v>
      </c>
      <c r="H26" s="311">
        <v>2313</v>
      </c>
      <c r="I26" s="310">
        <v>1963</v>
      </c>
      <c r="J26" s="310">
        <v>2246</v>
      </c>
      <c r="K26" s="278">
        <f t="shared" si="1"/>
        <v>4209</v>
      </c>
      <c r="L26" s="526"/>
    </row>
    <row r="27" spans="1:12" ht="12" customHeight="1">
      <c r="A27" s="17" t="s">
        <v>114</v>
      </c>
      <c r="B27" s="310">
        <v>221</v>
      </c>
      <c r="C27" s="310">
        <v>196</v>
      </c>
      <c r="D27" s="310">
        <v>35</v>
      </c>
      <c r="E27" s="310">
        <v>36</v>
      </c>
      <c r="F27" s="278">
        <f t="shared" si="0"/>
        <v>71</v>
      </c>
      <c r="G27" s="311">
        <v>55</v>
      </c>
      <c r="H27" s="311">
        <v>70</v>
      </c>
      <c r="I27" s="310">
        <v>47</v>
      </c>
      <c r="J27" s="310">
        <v>44</v>
      </c>
      <c r="K27" s="278">
        <f t="shared" si="1"/>
        <v>91</v>
      </c>
      <c r="L27" s="526"/>
    </row>
    <row r="28" spans="1:12" ht="12" customHeight="1">
      <c r="A28" s="17" t="s">
        <v>331</v>
      </c>
      <c r="B28" s="310">
        <v>83</v>
      </c>
      <c r="C28" s="310">
        <v>77</v>
      </c>
      <c r="D28" s="310">
        <v>67</v>
      </c>
      <c r="E28" s="310">
        <v>1</v>
      </c>
      <c r="F28" s="278">
        <f t="shared" si="0"/>
        <v>68</v>
      </c>
      <c r="G28" s="311">
        <v>2</v>
      </c>
      <c r="H28" s="311">
        <v>7</v>
      </c>
      <c r="I28" s="310">
        <v>13</v>
      </c>
      <c r="J28" s="310">
        <v>5</v>
      </c>
      <c r="K28" s="278">
        <f t="shared" si="1"/>
        <v>18</v>
      </c>
      <c r="L28" s="526"/>
    </row>
    <row r="29" spans="1:12" ht="12" customHeight="1">
      <c r="A29" s="61" t="s">
        <v>117</v>
      </c>
      <c r="B29" s="310">
        <v>227</v>
      </c>
      <c r="C29" s="310">
        <v>255</v>
      </c>
      <c r="D29" s="310">
        <v>45</v>
      </c>
      <c r="E29" s="310">
        <v>44</v>
      </c>
      <c r="F29" s="278">
        <f t="shared" si="0"/>
        <v>89</v>
      </c>
      <c r="G29" s="311">
        <v>60</v>
      </c>
      <c r="H29" s="311">
        <v>106</v>
      </c>
      <c r="I29" s="310">
        <v>79</v>
      </c>
      <c r="J29" s="310">
        <v>66</v>
      </c>
      <c r="K29" s="278">
        <f t="shared" si="1"/>
        <v>145</v>
      </c>
      <c r="L29" s="526"/>
    </row>
    <row r="30" spans="1:12" ht="12" customHeight="1">
      <c r="A30" s="17" t="s">
        <v>118</v>
      </c>
      <c r="B30" s="311">
        <v>69</v>
      </c>
      <c r="C30" s="311">
        <v>85</v>
      </c>
      <c r="D30" s="310">
        <v>12</v>
      </c>
      <c r="E30" s="310">
        <v>16</v>
      </c>
      <c r="F30" s="278">
        <f t="shared" si="0"/>
        <v>28</v>
      </c>
      <c r="G30" s="311">
        <v>39</v>
      </c>
      <c r="H30" s="311">
        <v>18</v>
      </c>
      <c r="I30" s="310">
        <v>38</v>
      </c>
      <c r="J30" s="310">
        <v>14</v>
      </c>
      <c r="K30" s="278">
        <f t="shared" si="1"/>
        <v>52</v>
      </c>
      <c r="L30" s="526"/>
    </row>
    <row r="31" spans="1:12" ht="9.75" customHeight="1">
      <c r="A31" s="17" t="s">
        <v>119</v>
      </c>
      <c r="B31" s="311">
        <v>171</v>
      </c>
      <c r="C31" s="311">
        <v>283</v>
      </c>
      <c r="D31" s="311">
        <v>31</v>
      </c>
      <c r="E31" s="311">
        <v>58</v>
      </c>
      <c r="F31" s="278">
        <f t="shared" si="0"/>
        <v>89</v>
      </c>
      <c r="G31" s="311">
        <v>155</v>
      </c>
      <c r="H31" s="311">
        <v>39</v>
      </c>
      <c r="I31" s="311">
        <f>I15-SUM(I16:I30)</f>
        <v>71</v>
      </c>
      <c r="J31" s="311">
        <f>J15-SUM(J16:J30)</f>
        <v>55</v>
      </c>
      <c r="K31" s="278">
        <f t="shared" si="1"/>
        <v>126</v>
      </c>
      <c r="L31" s="526"/>
    </row>
    <row r="32" spans="1:12" ht="12" customHeight="1">
      <c r="A32" s="23" t="s">
        <v>223</v>
      </c>
      <c r="B32" s="279">
        <v>3399</v>
      </c>
      <c r="C32" s="279">
        <v>3807</v>
      </c>
      <c r="D32" s="279">
        <v>683</v>
      </c>
      <c r="E32" s="279">
        <v>1179</v>
      </c>
      <c r="F32" s="278">
        <f t="shared" si="0"/>
        <v>1862</v>
      </c>
      <c r="G32" s="278">
        <v>862</v>
      </c>
      <c r="H32" s="278">
        <v>1083</v>
      </c>
      <c r="I32" s="279">
        <v>716</v>
      </c>
      <c r="J32" s="279">
        <v>1195</v>
      </c>
      <c r="K32" s="278">
        <f t="shared" si="1"/>
        <v>1911</v>
      </c>
      <c r="L32" s="526"/>
    </row>
    <row r="33" spans="1:12" ht="12" customHeight="1">
      <c r="A33" s="17" t="s">
        <v>245</v>
      </c>
      <c r="B33" s="311">
        <v>910</v>
      </c>
      <c r="C33" s="311">
        <v>1137</v>
      </c>
      <c r="D33" s="310">
        <v>208</v>
      </c>
      <c r="E33" s="310">
        <v>325</v>
      </c>
      <c r="F33" s="278">
        <f t="shared" si="0"/>
        <v>533</v>
      </c>
      <c r="G33" s="311">
        <v>222</v>
      </c>
      <c r="H33" s="311">
        <v>382</v>
      </c>
      <c r="I33" s="310">
        <v>124</v>
      </c>
      <c r="J33" s="310">
        <v>309</v>
      </c>
      <c r="K33" s="278">
        <f t="shared" si="1"/>
        <v>433</v>
      </c>
      <c r="L33" s="526"/>
    </row>
    <row r="34" spans="1:12" ht="12" customHeight="1">
      <c r="A34" s="17" t="s">
        <v>246</v>
      </c>
      <c r="B34" s="311">
        <v>473</v>
      </c>
      <c r="C34" s="311">
        <v>394</v>
      </c>
      <c r="D34" s="310">
        <v>79</v>
      </c>
      <c r="E34" s="310">
        <v>149</v>
      </c>
      <c r="F34" s="278">
        <f t="shared" si="0"/>
        <v>228</v>
      </c>
      <c r="G34" s="311">
        <v>99</v>
      </c>
      <c r="H34" s="311">
        <v>67</v>
      </c>
      <c r="I34" s="310">
        <v>56</v>
      </c>
      <c r="J34" s="310">
        <v>125</v>
      </c>
      <c r="K34" s="278">
        <f t="shared" si="1"/>
        <v>181</v>
      </c>
      <c r="L34" s="526"/>
    </row>
    <row r="35" spans="1:12" ht="12" customHeight="1">
      <c r="A35" s="17" t="s">
        <v>105</v>
      </c>
      <c r="B35" s="310">
        <v>89</v>
      </c>
      <c r="C35" s="310">
        <v>60</v>
      </c>
      <c r="D35" s="310">
        <v>13</v>
      </c>
      <c r="E35" s="310">
        <v>17</v>
      </c>
      <c r="F35" s="278">
        <f t="shared" si="0"/>
        <v>30</v>
      </c>
      <c r="G35" s="311">
        <v>14</v>
      </c>
      <c r="H35" s="311">
        <v>16</v>
      </c>
      <c r="I35" s="310">
        <v>13</v>
      </c>
      <c r="J35" s="310">
        <v>20</v>
      </c>
      <c r="K35" s="278">
        <f t="shared" si="1"/>
        <v>33</v>
      </c>
      <c r="L35" s="526"/>
    </row>
    <row r="36" spans="1:12" ht="12" customHeight="1">
      <c r="A36" s="17" t="s">
        <v>247</v>
      </c>
      <c r="B36" s="311">
        <v>42</v>
      </c>
      <c r="C36" s="311">
        <v>55</v>
      </c>
      <c r="D36" s="310">
        <v>14</v>
      </c>
      <c r="E36" s="310">
        <v>8</v>
      </c>
      <c r="F36" s="278">
        <f t="shared" si="0"/>
        <v>22</v>
      </c>
      <c r="G36" s="311">
        <v>17</v>
      </c>
      <c r="H36" s="311">
        <v>16</v>
      </c>
      <c r="I36" s="310">
        <v>10</v>
      </c>
      <c r="J36" s="310">
        <v>10</v>
      </c>
      <c r="K36" s="278">
        <f t="shared" si="1"/>
        <v>20</v>
      </c>
      <c r="L36" s="526"/>
    </row>
    <row r="37" spans="1:12" ht="12" customHeight="1">
      <c r="A37" s="17" t="s">
        <v>248</v>
      </c>
      <c r="B37" s="311">
        <v>23</v>
      </c>
      <c r="C37" s="311">
        <v>45</v>
      </c>
      <c r="D37" s="310">
        <v>8</v>
      </c>
      <c r="E37" s="310">
        <v>19</v>
      </c>
      <c r="F37" s="278">
        <f t="shared" si="0"/>
        <v>27</v>
      </c>
      <c r="G37" s="311">
        <v>8</v>
      </c>
      <c r="H37" s="311">
        <v>10</v>
      </c>
      <c r="I37" s="310">
        <v>7</v>
      </c>
      <c r="J37" s="310">
        <v>11</v>
      </c>
      <c r="K37" s="278">
        <f t="shared" si="1"/>
        <v>18</v>
      </c>
      <c r="L37" s="526"/>
    </row>
    <row r="38" spans="1:12" ht="12" customHeight="1">
      <c r="A38" s="17" t="s">
        <v>249</v>
      </c>
      <c r="B38" s="311">
        <v>4</v>
      </c>
      <c r="C38" s="311">
        <v>17</v>
      </c>
      <c r="D38" s="312" t="s">
        <v>290</v>
      </c>
      <c r="E38" s="312">
        <v>1</v>
      </c>
      <c r="F38" s="430">
        <f t="shared" si="0"/>
        <v>1</v>
      </c>
      <c r="G38" s="312" t="s">
        <v>290</v>
      </c>
      <c r="H38" s="313">
        <v>16</v>
      </c>
      <c r="I38" s="312">
        <v>2</v>
      </c>
      <c r="J38" s="312">
        <v>4</v>
      </c>
      <c r="K38" s="427">
        <f t="shared" si="1"/>
        <v>6</v>
      </c>
      <c r="L38" s="526"/>
    </row>
    <row r="39" spans="1:12" ht="12" customHeight="1">
      <c r="A39" s="17" t="s">
        <v>116</v>
      </c>
      <c r="B39" s="311">
        <v>1651</v>
      </c>
      <c r="C39" s="311">
        <v>2037</v>
      </c>
      <c r="D39" s="310">
        <v>343</v>
      </c>
      <c r="E39" s="310">
        <v>648</v>
      </c>
      <c r="F39" s="278">
        <f t="shared" si="0"/>
        <v>991</v>
      </c>
      <c r="G39" s="311">
        <v>492</v>
      </c>
      <c r="H39" s="311">
        <v>554</v>
      </c>
      <c r="I39" s="310">
        <v>486</v>
      </c>
      <c r="J39" s="310">
        <v>628</v>
      </c>
      <c r="K39" s="278">
        <f t="shared" si="1"/>
        <v>1114</v>
      </c>
      <c r="L39" s="526"/>
    </row>
    <row r="40" spans="1:12" ht="12" customHeight="1">
      <c r="A40" s="17" t="s">
        <v>119</v>
      </c>
      <c r="B40" s="311">
        <v>207</v>
      </c>
      <c r="C40" s="311">
        <v>62</v>
      </c>
      <c r="D40" s="311">
        <v>18</v>
      </c>
      <c r="E40" s="311">
        <v>12</v>
      </c>
      <c r="F40" s="278">
        <f t="shared" si="0"/>
        <v>30</v>
      </c>
      <c r="G40" s="311">
        <v>10</v>
      </c>
      <c r="H40" s="311">
        <v>22</v>
      </c>
      <c r="I40" s="311">
        <f>I32-SUM(I33:I39)</f>
        <v>18</v>
      </c>
      <c r="J40" s="311">
        <f>J32-SUM(J33:J39)</f>
        <v>88</v>
      </c>
      <c r="K40" s="278">
        <f t="shared" si="1"/>
        <v>106</v>
      </c>
      <c r="L40" s="526"/>
    </row>
    <row r="41" spans="1:13" ht="11.25" customHeight="1">
      <c r="A41" s="23" t="s">
        <v>224</v>
      </c>
      <c r="B41" s="279">
        <v>3619</v>
      </c>
      <c r="C41" s="279">
        <v>3655</v>
      </c>
      <c r="D41" s="279">
        <v>905</v>
      </c>
      <c r="E41" s="279">
        <v>921</v>
      </c>
      <c r="F41" s="278">
        <f t="shared" si="0"/>
        <v>1826</v>
      </c>
      <c r="G41" s="278">
        <v>870</v>
      </c>
      <c r="H41" s="278">
        <v>959</v>
      </c>
      <c r="I41" s="279">
        <v>764</v>
      </c>
      <c r="J41" s="279">
        <v>1066</v>
      </c>
      <c r="K41" s="278">
        <f t="shared" si="1"/>
        <v>1830</v>
      </c>
      <c r="L41" s="526"/>
      <c r="M41" s="111"/>
    </row>
    <row r="42" spans="1:13" ht="11.25" customHeight="1">
      <c r="A42" s="17" t="s">
        <v>104</v>
      </c>
      <c r="B42" s="310">
        <v>2845</v>
      </c>
      <c r="C42" s="310">
        <v>2698</v>
      </c>
      <c r="D42" s="310">
        <v>620</v>
      </c>
      <c r="E42" s="310">
        <v>655</v>
      </c>
      <c r="F42" s="278">
        <f t="shared" si="0"/>
        <v>1275</v>
      </c>
      <c r="G42" s="311">
        <v>683</v>
      </c>
      <c r="H42" s="311">
        <v>740</v>
      </c>
      <c r="I42" s="310">
        <v>561</v>
      </c>
      <c r="J42" s="310">
        <v>819</v>
      </c>
      <c r="K42" s="278">
        <f t="shared" si="1"/>
        <v>1380</v>
      </c>
      <c r="L42" s="526"/>
      <c r="M42" s="111"/>
    </row>
    <row r="43" spans="1:12" ht="12" customHeight="1">
      <c r="A43" s="17" t="s">
        <v>109</v>
      </c>
      <c r="B43" s="311">
        <v>506</v>
      </c>
      <c r="C43" s="311">
        <v>823</v>
      </c>
      <c r="D43" s="310">
        <v>205</v>
      </c>
      <c r="E43" s="310">
        <v>239</v>
      </c>
      <c r="F43" s="278">
        <f t="shared" si="0"/>
        <v>444</v>
      </c>
      <c r="G43" s="311">
        <v>174</v>
      </c>
      <c r="H43" s="311">
        <v>205</v>
      </c>
      <c r="I43" s="310">
        <v>203</v>
      </c>
      <c r="J43" s="310">
        <v>224</v>
      </c>
      <c r="K43" s="278">
        <f t="shared" si="1"/>
        <v>427</v>
      </c>
      <c r="L43" s="526"/>
    </row>
    <row r="44" spans="1:12" ht="12" customHeight="1">
      <c r="A44" s="18" t="s">
        <v>119</v>
      </c>
      <c r="B44" s="314">
        <v>268</v>
      </c>
      <c r="C44" s="314">
        <v>134</v>
      </c>
      <c r="D44" s="314">
        <v>80</v>
      </c>
      <c r="E44" s="314">
        <v>27</v>
      </c>
      <c r="F44" s="431">
        <f t="shared" si="0"/>
        <v>107</v>
      </c>
      <c r="G44" s="314">
        <v>13</v>
      </c>
      <c r="H44" s="314">
        <v>14</v>
      </c>
      <c r="I44" s="327" t="s">
        <v>290</v>
      </c>
      <c r="J44" s="327">
        <f>J41-SUM(J42:J43)</f>
        <v>23</v>
      </c>
      <c r="K44" s="432">
        <f t="shared" si="1"/>
        <v>23</v>
      </c>
      <c r="L44" s="526"/>
    </row>
    <row r="45" spans="1:12" ht="15.75" customHeight="1">
      <c r="A45" s="206" t="s">
        <v>359</v>
      </c>
      <c r="B45" s="205"/>
      <c r="C45" s="205"/>
      <c r="D45" s="22"/>
      <c r="E45" s="22"/>
      <c r="F45" s="22"/>
      <c r="G45" s="22"/>
      <c r="L45" s="526"/>
    </row>
    <row r="46" spans="1:12" ht="12" customHeight="1">
      <c r="A46" s="206"/>
      <c r="D46" s="22"/>
      <c r="E46" s="22"/>
      <c r="F46" s="22"/>
      <c r="G46" s="22"/>
      <c r="L46" s="526"/>
    </row>
    <row r="47" spans="4:7" ht="12.75">
      <c r="D47" s="22"/>
      <c r="E47" s="22"/>
      <c r="F47" s="22"/>
      <c r="G47" s="22"/>
    </row>
    <row r="48" spans="4:7" ht="12.75">
      <c r="D48" s="22"/>
      <c r="E48" s="22"/>
      <c r="F48" s="22"/>
      <c r="G48" s="22"/>
    </row>
    <row r="49" spans="4:7" ht="12.75">
      <c r="D49" s="22"/>
      <c r="E49" s="22"/>
      <c r="F49" s="22"/>
      <c r="G49" s="22"/>
    </row>
    <row r="50" spans="4:7" ht="12.75">
      <c r="D50" s="22"/>
      <c r="E50" s="22"/>
      <c r="F50" s="22"/>
      <c r="G50" s="22"/>
    </row>
  </sheetData>
  <mergeCells count="6">
    <mergeCell ref="L1:L46"/>
    <mergeCell ref="A4:A5"/>
    <mergeCell ref="B4:B5"/>
    <mergeCell ref="D4:H4"/>
    <mergeCell ref="C4:C5"/>
    <mergeCell ref="I4:K4"/>
  </mergeCells>
  <printOptions/>
  <pageMargins left="0.61" right="0.25" top="0.53" bottom="0.24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pane xSplit="1" ySplit="7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" sqref="I3"/>
    </sheetView>
  </sheetViews>
  <sheetFormatPr defaultColWidth="9.140625" defaultRowHeight="12.75"/>
  <cols>
    <col min="1" max="1" width="18.57421875" style="168" customWidth="1"/>
    <col min="2" max="3" width="10.28125" style="87" customWidth="1"/>
    <col min="4" max="9" width="10.28125" style="89" customWidth="1"/>
    <col min="10" max="16384" width="9.140625" style="19" customWidth="1"/>
  </cols>
  <sheetData>
    <row r="1" spans="1:9" s="131" customFormat="1" ht="21" customHeight="1">
      <c r="A1" s="527" t="s">
        <v>348</v>
      </c>
      <c r="B1" s="527"/>
      <c r="C1" s="527"/>
      <c r="D1" s="527"/>
      <c r="E1" s="527"/>
      <c r="F1" s="527"/>
      <c r="G1" s="527"/>
      <c r="H1" s="527"/>
      <c r="I1" s="527"/>
    </row>
    <row r="2" spans="1:9" s="131" customFormat="1" ht="3.75" customHeight="1">
      <c r="A2" s="168"/>
      <c r="B2" s="132"/>
      <c r="C2" s="132"/>
      <c r="D2" s="133"/>
      <c r="E2" s="133"/>
      <c r="F2" s="133"/>
      <c r="G2" s="133"/>
      <c r="H2" s="133"/>
      <c r="I2" s="133"/>
    </row>
    <row r="3" spans="1:9" s="131" customFormat="1" ht="11.25" customHeight="1">
      <c r="A3" s="168"/>
      <c r="B3" s="132"/>
      <c r="C3" s="132"/>
      <c r="D3" s="246"/>
      <c r="E3" s="246"/>
      <c r="F3" s="246"/>
      <c r="G3" s="246"/>
      <c r="I3" s="100" t="s">
        <v>251</v>
      </c>
    </row>
    <row r="4" spans="1:9" s="131" customFormat="1" ht="3" customHeight="1">
      <c r="A4" s="168"/>
      <c r="B4" s="132"/>
      <c r="C4" s="132"/>
      <c r="D4" s="134"/>
      <c r="E4" s="134"/>
      <c r="F4" s="134"/>
      <c r="G4" s="134"/>
      <c r="H4" s="134"/>
      <c r="I4" s="134"/>
    </row>
    <row r="5" spans="1:9" s="131" customFormat="1" ht="15" customHeight="1">
      <c r="A5" s="537" t="s">
        <v>137</v>
      </c>
      <c r="B5" s="528" t="s">
        <v>349</v>
      </c>
      <c r="C5" s="529"/>
      <c r="D5" s="534" t="s">
        <v>350</v>
      </c>
      <c r="E5" s="535"/>
      <c r="F5" s="535"/>
      <c r="G5" s="535"/>
      <c r="H5" s="535"/>
      <c r="I5" s="536"/>
    </row>
    <row r="6" spans="1:9" s="131" customFormat="1" ht="15" customHeight="1">
      <c r="A6" s="538"/>
      <c r="B6" s="530"/>
      <c r="C6" s="531"/>
      <c r="D6" s="532" t="s">
        <v>0</v>
      </c>
      <c r="E6" s="533"/>
      <c r="F6" s="532" t="s">
        <v>1</v>
      </c>
      <c r="G6" s="533"/>
      <c r="H6" s="510" t="s">
        <v>342</v>
      </c>
      <c r="I6" s="512"/>
    </row>
    <row r="7" spans="1:9" s="131" customFormat="1" ht="29.25" customHeight="1">
      <c r="A7" s="539"/>
      <c r="B7" s="141" t="s">
        <v>262</v>
      </c>
      <c r="C7" s="141" t="s">
        <v>351</v>
      </c>
      <c r="D7" s="141" t="s">
        <v>138</v>
      </c>
      <c r="E7" s="141" t="s">
        <v>351</v>
      </c>
      <c r="F7" s="141" t="s">
        <v>138</v>
      </c>
      <c r="G7" s="141" t="s">
        <v>351</v>
      </c>
      <c r="H7" s="141" t="s">
        <v>138</v>
      </c>
      <c r="I7" s="141" t="s">
        <v>351</v>
      </c>
    </row>
    <row r="8" spans="1:9" s="131" customFormat="1" ht="13.5" customHeight="1">
      <c r="A8" s="91" t="s">
        <v>139</v>
      </c>
      <c r="B8" s="114">
        <v>10570470</v>
      </c>
      <c r="C8" s="114">
        <v>5488105</v>
      </c>
      <c r="D8" s="318">
        <v>2666694</v>
      </c>
      <c r="E8" s="317">
        <v>1378399</v>
      </c>
      <c r="F8" s="318">
        <v>2961188</v>
      </c>
      <c r="G8" s="318">
        <v>1492087</v>
      </c>
      <c r="H8" s="318">
        <f>D8+F8</f>
        <v>5627882</v>
      </c>
      <c r="I8" s="318">
        <f>E8+G8</f>
        <v>2870486</v>
      </c>
    </row>
    <row r="9" spans="1:9" s="131" customFormat="1" ht="13.5" customHeight="1">
      <c r="A9" s="90" t="s">
        <v>275</v>
      </c>
      <c r="B9" s="216">
        <v>0</v>
      </c>
      <c r="C9" s="216">
        <v>0</v>
      </c>
      <c r="D9" s="104">
        <v>238</v>
      </c>
      <c r="E9" s="216">
        <v>0</v>
      </c>
      <c r="F9" s="216">
        <v>0</v>
      </c>
      <c r="G9" s="216">
        <v>0</v>
      </c>
      <c r="H9" s="433">
        <f aca="true" t="shared" si="0" ref="H9:H57">D9+F9</f>
        <v>238</v>
      </c>
      <c r="I9" s="434">
        <f aca="true" t="shared" si="1" ref="I9:I57">E9+G9</f>
        <v>0</v>
      </c>
    </row>
    <row r="10" spans="1:9" s="131" customFormat="1" ht="13.5" customHeight="1">
      <c r="A10" s="90" t="s">
        <v>276</v>
      </c>
      <c r="B10" s="215">
        <v>619</v>
      </c>
      <c r="C10" s="215">
        <v>273</v>
      </c>
      <c r="D10" s="104">
        <v>552</v>
      </c>
      <c r="E10" s="104">
        <v>485</v>
      </c>
      <c r="F10" s="104">
        <v>434</v>
      </c>
      <c r="G10" s="104">
        <v>58</v>
      </c>
      <c r="H10" s="433">
        <f t="shared" si="0"/>
        <v>986</v>
      </c>
      <c r="I10" s="433">
        <f t="shared" si="1"/>
        <v>543</v>
      </c>
    </row>
    <row r="11" spans="1:9" s="131" customFormat="1" ht="13.5" customHeight="1">
      <c r="A11" s="90" t="s">
        <v>277</v>
      </c>
      <c r="B11" s="215">
        <v>905</v>
      </c>
      <c r="C11" s="215">
        <v>16395</v>
      </c>
      <c r="D11" s="216">
        <v>0</v>
      </c>
      <c r="E11" s="216">
        <v>0</v>
      </c>
      <c r="F11" s="245">
        <v>0</v>
      </c>
      <c r="G11" s="216">
        <v>0</v>
      </c>
      <c r="H11" s="434">
        <f t="shared" si="0"/>
        <v>0</v>
      </c>
      <c r="I11" s="434">
        <f t="shared" si="1"/>
        <v>0</v>
      </c>
    </row>
    <row r="12" spans="1:9" s="131" customFormat="1" ht="13.5" customHeight="1">
      <c r="A12" s="90" t="s">
        <v>278</v>
      </c>
      <c r="B12" s="216">
        <v>0</v>
      </c>
      <c r="C12" s="216">
        <v>0</v>
      </c>
      <c r="D12" s="216">
        <v>0</v>
      </c>
      <c r="E12" s="216">
        <v>0</v>
      </c>
      <c r="F12" s="245">
        <v>0</v>
      </c>
      <c r="G12" s="216">
        <v>0</v>
      </c>
      <c r="H12" s="434">
        <f t="shared" si="0"/>
        <v>0</v>
      </c>
      <c r="I12" s="434">
        <f t="shared" si="1"/>
        <v>0</v>
      </c>
    </row>
    <row r="13" spans="1:9" s="131" customFormat="1" ht="13.5" customHeight="1">
      <c r="A13" s="90" t="s">
        <v>156</v>
      </c>
      <c r="B13" s="215">
        <v>50442</v>
      </c>
      <c r="C13" s="215">
        <v>10196</v>
      </c>
      <c r="D13" s="216">
        <v>0</v>
      </c>
      <c r="E13" s="215">
        <v>2387</v>
      </c>
      <c r="F13" s="104">
        <v>10859</v>
      </c>
      <c r="G13" s="104">
        <v>5541</v>
      </c>
      <c r="H13" s="433">
        <f t="shared" si="0"/>
        <v>10859</v>
      </c>
      <c r="I13" s="433">
        <f t="shared" si="1"/>
        <v>7928</v>
      </c>
    </row>
    <row r="14" spans="1:9" s="131" customFormat="1" ht="13.5" customHeight="1">
      <c r="A14" s="90" t="s">
        <v>153</v>
      </c>
      <c r="B14" s="104">
        <v>11270</v>
      </c>
      <c r="C14" s="104">
        <v>10844</v>
      </c>
      <c r="D14" s="104">
        <v>100</v>
      </c>
      <c r="E14" s="215">
        <v>1156</v>
      </c>
      <c r="F14" s="104">
        <v>1084</v>
      </c>
      <c r="G14" s="104">
        <v>1961</v>
      </c>
      <c r="H14" s="433">
        <f t="shared" si="0"/>
        <v>1184</v>
      </c>
      <c r="I14" s="433">
        <f t="shared" si="1"/>
        <v>3117</v>
      </c>
    </row>
    <row r="15" spans="1:9" s="131" customFormat="1" ht="13.5" customHeight="1">
      <c r="A15" s="90" t="s">
        <v>157</v>
      </c>
      <c r="B15" s="104">
        <v>11321</v>
      </c>
      <c r="C15" s="104">
        <v>250</v>
      </c>
      <c r="D15" s="216">
        <v>0</v>
      </c>
      <c r="E15" s="215">
        <v>955</v>
      </c>
      <c r="F15" s="104">
        <v>17414</v>
      </c>
      <c r="G15" s="104">
        <v>506</v>
      </c>
      <c r="H15" s="433">
        <f t="shared" si="0"/>
        <v>17414</v>
      </c>
      <c r="I15" s="433">
        <f t="shared" si="1"/>
        <v>1461</v>
      </c>
    </row>
    <row r="16" spans="1:9" s="131" customFormat="1" ht="13.5" customHeight="1">
      <c r="A16" s="90" t="s">
        <v>143</v>
      </c>
      <c r="B16" s="216">
        <v>0</v>
      </c>
      <c r="C16" s="215">
        <v>11395</v>
      </c>
      <c r="D16" s="216">
        <v>0</v>
      </c>
      <c r="E16" s="216">
        <v>0</v>
      </c>
      <c r="F16" s="245">
        <v>0</v>
      </c>
      <c r="G16" s="104">
        <v>789</v>
      </c>
      <c r="H16" s="434">
        <f t="shared" si="0"/>
        <v>0</v>
      </c>
      <c r="I16" s="433">
        <f t="shared" si="1"/>
        <v>789</v>
      </c>
    </row>
    <row r="17" spans="1:9" s="131" customFormat="1" ht="13.5" customHeight="1">
      <c r="A17" s="90" t="s">
        <v>158</v>
      </c>
      <c r="B17" s="104">
        <v>45703</v>
      </c>
      <c r="C17" s="104">
        <v>1856</v>
      </c>
      <c r="D17" s="104">
        <v>8435</v>
      </c>
      <c r="E17" s="215">
        <v>590</v>
      </c>
      <c r="F17" s="104">
        <v>9847</v>
      </c>
      <c r="G17" s="104">
        <v>23968</v>
      </c>
      <c r="H17" s="433">
        <f t="shared" si="0"/>
        <v>18282</v>
      </c>
      <c r="I17" s="433">
        <f t="shared" si="1"/>
        <v>24558</v>
      </c>
    </row>
    <row r="18" spans="1:9" s="131" customFormat="1" ht="13.5" customHeight="1">
      <c r="A18" s="90" t="s">
        <v>159</v>
      </c>
      <c r="B18" s="127">
        <v>34825</v>
      </c>
      <c r="C18" s="127">
        <v>67</v>
      </c>
      <c r="D18" s="104">
        <v>23307</v>
      </c>
      <c r="E18" s="216">
        <v>0</v>
      </c>
      <c r="F18" s="245">
        <v>0</v>
      </c>
      <c r="G18" s="245">
        <v>0</v>
      </c>
      <c r="H18" s="433">
        <f t="shared" si="0"/>
        <v>23307</v>
      </c>
      <c r="I18" s="434">
        <f t="shared" si="1"/>
        <v>0</v>
      </c>
    </row>
    <row r="19" spans="1:9" s="131" customFormat="1" ht="13.5" customHeight="1">
      <c r="A19" s="90" t="s">
        <v>144</v>
      </c>
      <c r="B19" s="104">
        <v>302</v>
      </c>
      <c r="C19" s="104">
        <v>110061</v>
      </c>
      <c r="D19" s="104">
        <v>20</v>
      </c>
      <c r="E19" s="215">
        <v>25624</v>
      </c>
      <c r="F19" s="104">
        <v>18</v>
      </c>
      <c r="G19" s="104">
        <v>27033</v>
      </c>
      <c r="H19" s="433">
        <f t="shared" si="0"/>
        <v>38</v>
      </c>
      <c r="I19" s="433">
        <f t="shared" si="1"/>
        <v>52657</v>
      </c>
    </row>
    <row r="20" spans="1:9" s="131" customFormat="1" ht="13.5" customHeight="1">
      <c r="A20" s="90" t="s">
        <v>160</v>
      </c>
      <c r="B20" s="104">
        <v>29687</v>
      </c>
      <c r="C20" s="104">
        <v>11503</v>
      </c>
      <c r="D20" s="104">
        <v>10347</v>
      </c>
      <c r="E20" s="215">
        <v>2488</v>
      </c>
      <c r="F20" s="104">
        <v>11182</v>
      </c>
      <c r="G20" s="104">
        <v>1571</v>
      </c>
      <c r="H20" s="433">
        <f t="shared" si="0"/>
        <v>21529</v>
      </c>
      <c r="I20" s="433">
        <f t="shared" si="1"/>
        <v>4059</v>
      </c>
    </row>
    <row r="21" spans="1:9" s="131" customFormat="1" ht="13.5" customHeight="1">
      <c r="A21" s="90" t="s">
        <v>279</v>
      </c>
      <c r="B21" s="104">
        <v>57166</v>
      </c>
      <c r="C21" s="104">
        <v>52</v>
      </c>
      <c r="D21" s="216">
        <v>0</v>
      </c>
      <c r="E21" s="216">
        <v>0</v>
      </c>
      <c r="F21" s="216">
        <v>0</v>
      </c>
      <c r="G21" s="245">
        <v>0</v>
      </c>
      <c r="H21" s="434">
        <f t="shared" si="0"/>
        <v>0</v>
      </c>
      <c r="I21" s="434">
        <f t="shared" si="1"/>
        <v>0</v>
      </c>
    </row>
    <row r="22" spans="1:9" s="131" customFormat="1" ht="13.5" customHeight="1">
      <c r="A22" s="90" t="s">
        <v>161</v>
      </c>
      <c r="B22" s="104">
        <v>8534</v>
      </c>
      <c r="C22" s="104">
        <v>6705</v>
      </c>
      <c r="D22" s="104">
        <v>2369</v>
      </c>
      <c r="E22" s="215">
        <v>400</v>
      </c>
      <c r="F22" s="104">
        <v>12390</v>
      </c>
      <c r="G22" s="104">
        <v>1458</v>
      </c>
      <c r="H22" s="433">
        <f t="shared" si="0"/>
        <v>14759</v>
      </c>
      <c r="I22" s="433">
        <f t="shared" si="1"/>
        <v>1858</v>
      </c>
    </row>
    <row r="23" spans="1:9" s="131" customFormat="1" ht="13.5" customHeight="1">
      <c r="A23" s="90" t="s">
        <v>280</v>
      </c>
      <c r="B23" s="263">
        <v>3254</v>
      </c>
      <c r="C23" s="264">
        <v>0</v>
      </c>
      <c r="D23" s="104">
        <v>1369</v>
      </c>
      <c r="E23" s="216">
        <v>0</v>
      </c>
      <c r="F23" s="104">
        <v>832</v>
      </c>
      <c r="G23" s="245">
        <v>0</v>
      </c>
      <c r="H23" s="433">
        <f t="shared" si="0"/>
        <v>2201</v>
      </c>
      <c r="I23" s="434">
        <f t="shared" si="1"/>
        <v>0</v>
      </c>
    </row>
    <row r="24" spans="1:9" s="131" customFormat="1" ht="13.5" customHeight="1">
      <c r="A24" s="90" t="s">
        <v>145</v>
      </c>
      <c r="B24" s="104">
        <v>1912</v>
      </c>
      <c r="C24" s="104">
        <v>23484</v>
      </c>
      <c r="D24" s="104">
        <v>895</v>
      </c>
      <c r="E24" s="215">
        <v>14828</v>
      </c>
      <c r="F24" s="104">
        <v>4</v>
      </c>
      <c r="G24" s="104">
        <v>1509</v>
      </c>
      <c r="H24" s="433">
        <f t="shared" si="0"/>
        <v>899</v>
      </c>
      <c r="I24" s="433">
        <f t="shared" si="1"/>
        <v>16337</v>
      </c>
    </row>
    <row r="25" spans="1:9" s="131" customFormat="1" ht="13.5" customHeight="1">
      <c r="A25" s="90" t="s">
        <v>281</v>
      </c>
      <c r="B25" s="104">
        <v>3653</v>
      </c>
      <c r="C25" s="264">
        <v>0</v>
      </c>
      <c r="D25" s="104">
        <v>7</v>
      </c>
      <c r="E25" s="216">
        <v>0</v>
      </c>
      <c r="F25" s="216">
        <v>0</v>
      </c>
      <c r="G25" s="104">
        <v>77</v>
      </c>
      <c r="H25" s="433">
        <f t="shared" si="0"/>
        <v>7</v>
      </c>
      <c r="I25" s="433">
        <f t="shared" si="1"/>
        <v>77</v>
      </c>
    </row>
    <row r="26" spans="1:9" s="131" customFormat="1" ht="13.5" customHeight="1">
      <c r="A26" s="90" t="s">
        <v>163</v>
      </c>
      <c r="B26" s="216">
        <v>0</v>
      </c>
      <c r="C26" s="215">
        <v>5613</v>
      </c>
      <c r="D26" s="216">
        <v>0</v>
      </c>
      <c r="E26" s="215">
        <v>104</v>
      </c>
      <c r="F26" s="216">
        <v>0</v>
      </c>
      <c r="G26" s="104">
        <v>46</v>
      </c>
      <c r="H26" s="434">
        <f t="shared" si="0"/>
        <v>0</v>
      </c>
      <c r="I26" s="433">
        <f t="shared" si="1"/>
        <v>150</v>
      </c>
    </row>
    <row r="27" spans="1:9" s="131" customFormat="1" ht="13.5" customHeight="1">
      <c r="A27" s="90" t="s">
        <v>164</v>
      </c>
      <c r="B27" s="215">
        <v>145</v>
      </c>
      <c r="C27" s="215">
        <v>4104</v>
      </c>
      <c r="D27" s="216">
        <v>0</v>
      </c>
      <c r="E27" s="215">
        <v>2609</v>
      </c>
      <c r="F27" s="216">
        <v>0</v>
      </c>
      <c r="G27" s="104">
        <v>1101</v>
      </c>
      <c r="H27" s="434">
        <f t="shared" si="0"/>
        <v>0</v>
      </c>
      <c r="I27" s="433">
        <f t="shared" si="1"/>
        <v>3710</v>
      </c>
    </row>
    <row r="28" spans="1:9" s="131" customFormat="1" ht="13.5" customHeight="1">
      <c r="A28" s="90" t="s">
        <v>165</v>
      </c>
      <c r="B28" s="215">
        <v>44002</v>
      </c>
      <c r="C28" s="215">
        <v>20642</v>
      </c>
      <c r="D28" s="216">
        <v>0</v>
      </c>
      <c r="E28" s="215">
        <v>14080</v>
      </c>
      <c r="F28" s="216">
        <v>0</v>
      </c>
      <c r="G28" s="104">
        <v>17546</v>
      </c>
      <c r="H28" s="434">
        <f t="shared" si="0"/>
        <v>0</v>
      </c>
      <c r="I28" s="433">
        <f t="shared" si="1"/>
        <v>31626</v>
      </c>
    </row>
    <row r="29" spans="1:9" s="131" customFormat="1" ht="13.5" customHeight="1">
      <c r="A29" s="90" t="s">
        <v>166</v>
      </c>
      <c r="B29" s="104">
        <v>3789</v>
      </c>
      <c r="C29" s="104">
        <v>14270</v>
      </c>
      <c r="D29" s="104">
        <v>1140</v>
      </c>
      <c r="E29" s="215">
        <v>1584</v>
      </c>
      <c r="F29" s="104">
        <v>2069</v>
      </c>
      <c r="G29" s="104">
        <v>1103</v>
      </c>
      <c r="H29" s="433">
        <f t="shared" si="0"/>
        <v>3209</v>
      </c>
      <c r="I29" s="433">
        <f t="shared" si="1"/>
        <v>2687</v>
      </c>
    </row>
    <row r="30" spans="1:9" s="131" customFormat="1" ht="13.5" customHeight="1">
      <c r="A30" s="90" t="s">
        <v>24</v>
      </c>
      <c r="B30" s="104">
        <v>283153</v>
      </c>
      <c r="C30" s="104">
        <v>207169</v>
      </c>
      <c r="D30" s="104">
        <v>73740</v>
      </c>
      <c r="E30" s="215">
        <v>45580</v>
      </c>
      <c r="F30" s="104">
        <v>135223</v>
      </c>
      <c r="G30" s="104">
        <v>17268</v>
      </c>
      <c r="H30" s="433">
        <f t="shared" si="0"/>
        <v>208963</v>
      </c>
      <c r="I30" s="433">
        <f t="shared" si="1"/>
        <v>62848</v>
      </c>
    </row>
    <row r="31" spans="1:9" s="131" customFormat="1" ht="13.5" customHeight="1">
      <c r="A31" s="90" t="s">
        <v>146</v>
      </c>
      <c r="B31" s="104">
        <v>23025</v>
      </c>
      <c r="C31" s="104">
        <v>17270</v>
      </c>
      <c r="D31" s="104">
        <v>21431</v>
      </c>
      <c r="E31" s="215">
        <v>5599</v>
      </c>
      <c r="F31" s="104">
        <v>6762</v>
      </c>
      <c r="G31" s="104">
        <v>6332</v>
      </c>
      <c r="H31" s="433">
        <f t="shared" si="0"/>
        <v>28193</v>
      </c>
      <c r="I31" s="433">
        <f t="shared" si="1"/>
        <v>11931</v>
      </c>
    </row>
    <row r="32" spans="1:9" s="131" customFormat="1" ht="13.5" customHeight="1">
      <c r="A32" s="90" t="s">
        <v>167</v>
      </c>
      <c r="B32" s="216">
        <v>0</v>
      </c>
      <c r="C32" s="216">
        <v>0</v>
      </c>
      <c r="D32" s="104">
        <v>3</v>
      </c>
      <c r="E32" s="216">
        <v>0</v>
      </c>
      <c r="F32" s="245">
        <v>0</v>
      </c>
      <c r="G32" s="245">
        <v>0</v>
      </c>
      <c r="H32" s="433">
        <f t="shared" si="0"/>
        <v>3</v>
      </c>
      <c r="I32" s="434">
        <f t="shared" si="1"/>
        <v>0</v>
      </c>
    </row>
    <row r="33" spans="1:9" s="131" customFormat="1" ht="13.5" customHeight="1">
      <c r="A33" s="90" t="s">
        <v>319</v>
      </c>
      <c r="B33" s="104">
        <v>436059</v>
      </c>
      <c r="C33" s="104">
        <v>3380738</v>
      </c>
      <c r="D33" s="104">
        <v>113477</v>
      </c>
      <c r="E33" s="104">
        <v>739506</v>
      </c>
      <c r="F33" s="104">
        <v>123344</v>
      </c>
      <c r="G33" s="104">
        <v>869090</v>
      </c>
      <c r="H33" s="433">
        <f t="shared" si="0"/>
        <v>236821</v>
      </c>
      <c r="I33" s="433">
        <f t="shared" si="1"/>
        <v>1608596</v>
      </c>
    </row>
    <row r="34" spans="1:9" s="131" customFormat="1" ht="13.5" customHeight="1">
      <c r="A34" s="90" t="s">
        <v>133</v>
      </c>
      <c r="B34" s="104">
        <v>2504</v>
      </c>
      <c r="C34" s="104">
        <v>3702</v>
      </c>
      <c r="D34" s="104">
        <v>450</v>
      </c>
      <c r="E34" s="104">
        <v>216</v>
      </c>
      <c r="F34" s="423">
        <v>949</v>
      </c>
      <c r="G34" s="423">
        <v>32</v>
      </c>
      <c r="H34" s="435">
        <f t="shared" si="0"/>
        <v>1399</v>
      </c>
      <c r="I34" s="435">
        <f t="shared" si="1"/>
        <v>248</v>
      </c>
    </row>
    <row r="35" spans="1:9" s="131" customFormat="1" ht="13.5" customHeight="1">
      <c r="A35" s="90" t="s">
        <v>168</v>
      </c>
      <c r="B35" s="104">
        <v>35106</v>
      </c>
      <c r="C35" s="104">
        <v>1545</v>
      </c>
      <c r="D35" s="104">
        <v>14498</v>
      </c>
      <c r="E35" s="245">
        <v>0</v>
      </c>
      <c r="F35" s="423">
        <v>17</v>
      </c>
      <c r="G35" s="423">
        <v>118</v>
      </c>
      <c r="H35" s="435">
        <f t="shared" si="0"/>
        <v>14515</v>
      </c>
      <c r="I35" s="435">
        <f t="shared" si="1"/>
        <v>118</v>
      </c>
    </row>
    <row r="36" spans="1:9" s="131" customFormat="1" ht="13.5" customHeight="1">
      <c r="A36" s="90" t="s">
        <v>282</v>
      </c>
      <c r="B36" s="104">
        <v>40221</v>
      </c>
      <c r="C36" s="245">
        <v>0</v>
      </c>
      <c r="D36" s="245">
        <v>0</v>
      </c>
      <c r="E36" s="245">
        <v>0</v>
      </c>
      <c r="F36" s="245">
        <v>0</v>
      </c>
      <c r="G36" s="245">
        <v>0</v>
      </c>
      <c r="H36" s="434">
        <v>0</v>
      </c>
      <c r="I36" s="434">
        <v>0</v>
      </c>
    </row>
    <row r="37" spans="1:9" s="131" customFormat="1" ht="13.5" customHeight="1">
      <c r="A37" s="90" t="s">
        <v>147</v>
      </c>
      <c r="B37" s="142">
        <v>460633</v>
      </c>
      <c r="C37" s="142">
        <v>38140</v>
      </c>
      <c r="D37" s="104">
        <v>5304</v>
      </c>
      <c r="E37" s="104">
        <v>1618</v>
      </c>
      <c r="F37" s="423">
        <v>75575</v>
      </c>
      <c r="G37" s="423">
        <v>1188</v>
      </c>
      <c r="H37" s="435">
        <f t="shared" si="0"/>
        <v>80879</v>
      </c>
      <c r="I37" s="435">
        <f t="shared" si="1"/>
        <v>2806</v>
      </c>
    </row>
    <row r="38" spans="1:9" s="131" customFormat="1" ht="13.5" customHeight="1">
      <c r="A38" s="90" t="s">
        <v>148</v>
      </c>
      <c r="B38" s="104">
        <v>9101</v>
      </c>
      <c r="C38" s="104">
        <v>3285</v>
      </c>
      <c r="D38" s="104">
        <v>343</v>
      </c>
      <c r="E38" s="245">
        <v>0</v>
      </c>
      <c r="F38" s="423">
        <v>382</v>
      </c>
      <c r="G38" s="245">
        <v>0</v>
      </c>
      <c r="H38" s="435">
        <f t="shared" si="0"/>
        <v>725</v>
      </c>
      <c r="I38" s="434">
        <v>0</v>
      </c>
    </row>
    <row r="39" spans="1:9" s="131" customFormat="1" ht="13.5" customHeight="1">
      <c r="A39" s="90" t="s">
        <v>169</v>
      </c>
      <c r="B39" s="104">
        <v>457</v>
      </c>
      <c r="C39" s="104">
        <v>20802</v>
      </c>
      <c r="D39" s="104">
        <v>34</v>
      </c>
      <c r="E39" s="104">
        <v>891</v>
      </c>
      <c r="F39" s="423">
        <v>414</v>
      </c>
      <c r="G39" s="423">
        <v>1328</v>
      </c>
      <c r="H39" s="435">
        <f t="shared" si="0"/>
        <v>448</v>
      </c>
      <c r="I39" s="435">
        <f t="shared" si="1"/>
        <v>2219</v>
      </c>
    </row>
    <row r="40" spans="1:9" s="131" customFormat="1" ht="13.5" customHeight="1">
      <c r="A40" s="90" t="s">
        <v>283</v>
      </c>
      <c r="B40" s="245">
        <v>0</v>
      </c>
      <c r="C40" s="245">
        <v>0</v>
      </c>
      <c r="D40" s="104">
        <v>75</v>
      </c>
      <c r="E40" s="245">
        <v>0</v>
      </c>
      <c r="F40" s="423">
        <v>284</v>
      </c>
      <c r="G40" s="245">
        <v>0</v>
      </c>
      <c r="H40" s="435">
        <f t="shared" si="0"/>
        <v>359</v>
      </c>
      <c r="I40" s="434">
        <v>0</v>
      </c>
    </row>
    <row r="41" spans="1:9" s="131" customFormat="1" ht="13.5" customHeight="1">
      <c r="A41" s="90" t="s">
        <v>149</v>
      </c>
      <c r="B41" s="104">
        <v>3</v>
      </c>
      <c r="C41" s="104">
        <v>30396</v>
      </c>
      <c r="D41" s="245">
        <v>0</v>
      </c>
      <c r="E41" s="104">
        <v>1082</v>
      </c>
      <c r="F41" s="423">
        <v>4</v>
      </c>
      <c r="G41" s="423">
        <v>1659</v>
      </c>
      <c r="H41" s="435">
        <f t="shared" si="0"/>
        <v>4</v>
      </c>
      <c r="I41" s="435">
        <f t="shared" si="1"/>
        <v>2741</v>
      </c>
    </row>
    <row r="42" spans="1:9" s="131" customFormat="1" ht="13.5" customHeight="1">
      <c r="A42" s="90" t="s">
        <v>284</v>
      </c>
      <c r="B42" s="245">
        <v>0</v>
      </c>
      <c r="C42" s="104">
        <v>93219</v>
      </c>
      <c r="D42" s="245">
        <v>0</v>
      </c>
      <c r="E42" s="104">
        <v>23091</v>
      </c>
      <c r="F42" s="245">
        <v>0</v>
      </c>
      <c r="G42" s="245">
        <v>0</v>
      </c>
      <c r="H42" s="434">
        <v>0</v>
      </c>
      <c r="I42" s="435">
        <f t="shared" si="1"/>
        <v>23091</v>
      </c>
    </row>
    <row r="43" spans="1:9" s="131" customFormat="1" ht="13.5" customHeight="1">
      <c r="A43" s="90" t="s">
        <v>170</v>
      </c>
      <c r="B43" s="104">
        <v>175</v>
      </c>
      <c r="C43" s="104">
        <v>23427</v>
      </c>
      <c r="D43" s="104">
        <v>57</v>
      </c>
      <c r="E43" s="104">
        <v>7401</v>
      </c>
      <c r="F43" s="423">
        <v>147</v>
      </c>
      <c r="G43" s="423">
        <v>10122</v>
      </c>
      <c r="H43" s="435">
        <f t="shared" si="0"/>
        <v>204</v>
      </c>
      <c r="I43" s="435">
        <f t="shared" si="1"/>
        <v>17523</v>
      </c>
    </row>
    <row r="44" spans="1:9" s="131" customFormat="1" ht="13.5" customHeight="1">
      <c r="A44" s="90" t="s">
        <v>25</v>
      </c>
      <c r="B44" s="104">
        <v>281637</v>
      </c>
      <c r="C44" s="104">
        <v>417959</v>
      </c>
      <c r="D44" s="104">
        <v>245737</v>
      </c>
      <c r="E44" s="104">
        <v>98337</v>
      </c>
      <c r="F44" s="423">
        <v>156791</v>
      </c>
      <c r="G44" s="423">
        <v>137631</v>
      </c>
      <c r="H44" s="435">
        <f t="shared" si="0"/>
        <v>402528</v>
      </c>
      <c r="I44" s="435">
        <f t="shared" si="1"/>
        <v>235968</v>
      </c>
    </row>
    <row r="45" spans="1:9" s="131" customFormat="1" ht="13.5" customHeight="1">
      <c r="A45" s="90" t="s">
        <v>171</v>
      </c>
      <c r="B45" s="104">
        <v>30484</v>
      </c>
      <c r="C45" s="245">
        <v>0</v>
      </c>
      <c r="D45" s="104">
        <v>20</v>
      </c>
      <c r="E45" s="245">
        <v>0</v>
      </c>
      <c r="F45" s="423">
        <v>929</v>
      </c>
      <c r="G45" s="423">
        <v>968</v>
      </c>
      <c r="H45" s="435">
        <f t="shared" si="0"/>
        <v>949</v>
      </c>
      <c r="I45" s="435">
        <f t="shared" si="1"/>
        <v>968</v>
      </c>
    </row>
    <row r="46" spans="1:9" s="131" customFormat="1" ht="13.5" customHeight="1">
      <c r="A46" s="90" t="s">
        <v>285</v>
      </c>
      <c r="B46" s="104">
        <v>26587</v>
      </c>
      <c r="C46" s="245">
        <v>0</v>
      </c>
      <c r="D46" s="104">
        <v>3</v>
      </c>
      <c r="E46" s="104">
        <v>2</v>
      </c>
      <c r="F46" s="245">
        <v>0</v>
      </c>
      <c r="G46" s="245">
        <v>0</v>
      </c>
      <c r="H46" s="435">
        <f t="shared" si="0"/>
        <v>3</v>
      </c>
      <c r="I46" s="435">
        <f t="shared" si="1"/>
        <v>2</v>
      </c>
    </row>
    <row r="47" spans="1:9" s="131" customFormat="1" ht="13.5" customHeight="1">
      <c r="A47" s="90" t="s">
        <v>286</v>
      </c>
      <c r="B47" s="104">
        <v>8000714</v>
      </c>
      <c r="C47" s="104">
        <v>796390</v>
      </c>
      <c r="D47" s="104">
        <v>1962640</v>
      </c>
      <c r="E47" s="104">
        <v>336301</v>
      </c>
      <c r="F47" s="423">
        <v>2246055</v>
      </c>
      <c r="G47" s="423">
        <v>324216</v>
      </c>
      <c r="H47" s="435">
        <f t="shared" si="0"/>
        <v>4208695</v>
      </c>
      <c r="I47" s="435">
        <f t="shared" si="1"/>
        <v>660517</v>
      </c>
    </row>
    <row r="48" spans="1:9" ht="13.5" customHeight="1">
      <c r="A48" s="90" t="s">
        <v>150</v>
      </c>
      <c r="B48" s="245">
        <v>0</v>
      </c>
      <c r="C48" s="104">
        <v>54</v>
      </c>
      <c r="D48" s="245">
        <v>0</v>
      </c>
      <c r="E48" s="245">
        <v>0</v>
      </c>
      <c r="F48" s="245">
        <v>0</v>
      </c>
      <c r="G48" s="245">
        <v>0</v>
      </c>
      <c r="H48" s="434">
        <v>0</v>
      </c>
      <c r="I48" s="434">
        <v>0</v>
      </c>
    </row>
    <row r="49" spans="1:9" ht="13.5" customHeight="1">
      <c r="A49" s="90" t="s">
        <v>151</v>
      </c>
      <c r="B49" s="104">
        <v>195069</v>
      </c>
      <c r="C49" s="104">
        <v>3293</v>
      </c>
      <c r="D49" s="104">
        <v>47327</v>
      </c>
      <c r="E49" s="104">
        <v>3933</v>
      </c>
      <c r="F49" s="142">
        <v>43581</v>
      </c>
      <c r="G49" s="245">
        <v>0</v>
      </c>
      <c r="H49" s="436">
        <f t="shared" si="0"/>
        <v>90908</v>
      </c>
      <c r="I49" s="436">
        <f t="shared" si="1"/>
        <v>3933</v>
      </c>
    </row>
    <row r="50" spans="1:9" ht="13.5" customHeight="1">
      <c r="A50" s="90" t="s">
        <v>44</v>
      </c>
      <c r="B50" s="104">
        <v>77282</v>
      </c>
      <c r="C50" s="104">
        <v>79148</v>
      </c>
      <c r="D50" s="104">
        <v>12943</v>
      </c>
      <c r="E50" s="104">
        <v>17069</v>
      </c>
      <c r="F50" s="142">
        <v>5125</v>
      </c>
      <c r="G50" s="142">
        <v>7608</v>
      </c>
      <c r="H50" s="436">
        <f t="shared" si="0"/>
        <v>18068</v>
      </c>
      <c r="I50" s="436">
        <f t="shared" si="1"/>
        <v>24677</v>
      </c>
    </row>
    <row r="51" spans="1:9" ht="13.5" customHeight="1">
      <c r="A51" s="90" t="s">
        <v>172</v>
      </c>
      <c r="B51" s="104">
        <v>171</v>
      </c>
      <c r="C51" s="104">
        <v>18797</v>
      </c>
      <c r="D51" s="245">
        <v>0</v>
      </c>
      <c r="E51" s="104">
        <v>389</v>
      </c>
      <c r="F51" s="245">
        <v>0</v>
      </c>
      <c r="G51" s="142">
        <v>384</v>
      </c>
      <c r="H51" s="434">
        <v>0</v>
      </c>
      <c r="I51" s="436">
        <f t="shared" si="1"/>
        <v>773</v>
      </c>
    </row>
    <row r="52" spans="1:9" ht="13.5" customHeight="1">
      <c r="A52" s="90" t="s">
        <v>287</v>
      </c>
      <c r="B52" s="245">
        <v>0</v>
      </c>
      <c r="C52" s="104">
        <v>1538</v>
      </c>
      <c r="D52" s="245">
        <v>0</v>
      </c>
      <c r="E52" s="245">
        <v>0</v>
      </c>
      <c r="F52" s="245">
        <v>0</v>
      </c>
      <c r="G52" s="142">
        <v>224</v>
      </c>
      <c r="H52" s="434">
        <v>0</v>
      </c>
      <c r="I52" s="436">
        <f t="shared" si="1"/>
        <v>224</v>
      </c>
    </row>
    <row r="53" spans="1:9" ht="13.5" customHeight="1">
      <c r="A53" s="90" t="s">
        <v>28</v>
      </c>
      <c r="B53" s="104">
        <v>16073</v>
      </c>
      <c r="C53" s="104">
        <v>17035</v>
      </c>
      <c r="D53" s="104">
        <v>961</v>
      </c>
      <c r="E53" s="104">
        <v>208</v>
      </c>
      <c r="F53" s="142">
        <v>5</v>
      </c>
      <c r="G53" s="142">
        <v>2574</v>
      </c>
      <c r="H53" s="436">
        <f t="shared" si="0"/>
        <v>966</v>
      </c>
      <c r="I53" s="436">
        <f t="shared" si="1"/>
        <v>2782</v>
      </c>
    </row>
    <row r="54" spans="1:9" ht="13.5" customHeight="1">
      <c r="A54" s="90" t="s">
        <v>288</v>
      </c>
      <c r="B54" s="245">
        <v>0</v>
      </c>
      <c r="C54" s="104">
        <v>459</v>
      </c>
      <c r="D54" s="245">
        <v>0</v>
      </c>
      <c r="E54" s="104">
        <v>2575</v>
      </c>
      <c r="F54" s="245">
        <v>0</v>
      </c>
      <c r="G54" s="142">
        <v>775</v>
      </c>
      <c r="H54" s="434">
        <v>0</v>
      </c>
      <c r="I54" s="436">
        <f t="shared" si="1"/>
        <v>3350</v>
      </c>
    </row>
    <row r="55" spans="1:9" ht="13.5" customHeight="1">
      <c r="A55" s="90" t="s">
        <v>152</v>
      </c>
      <c r="B55" s="104">
        <v>254365</v>
      </c>
      <c r="C55" s="104">
        <v>15611</v>
      </c>
      <c r="D55" s="104">
        <v>79243</v>
      </c>
      <c r="E55" s="104">
        <v>10180</v>
      </c>
      <c r="F55" s="142">
        <v>66007</v>
      </c>
      <c r="G55" s="142">
        <v>4243</v>
      </c>
      <c r="H55" s="436">
        <f t="shared" si="0"/>
        <v>145250</v>
      </c>
      <c r="I55" s="436">
        <f t="shared" si="1"/>
        <v>14423</v>
      </c>
    </row>
    <row r="56" spans="1:9" ht="13.5" customHeight="1">
      <c r="A56" s="90" t="s">
        <v>30</v>
      </c>
      <c r="B56" s="104">
        <v>84179</v>
      </c>
      <c r="C56" s="104">
        <v>52553</v>
      </c>
      <c r="D56" s="104">
        <v>38291</v>
      </c>
      <c r="E56" s="104">
        <v>10582</v>
      </c>
      <c r="F56" s="142">
        <v>14162</v>
      </c>
      <c r="G56" s="142">
        <v>16538</v>
      </c>
      <c r="H56" s="436">
        <f t="shared" si="0"/>
        <v>52453</v>
      </c>
      <c r="I56" s="436">
        <f t="shared" si="1"/>
        <v>27120</v>
      </c>
    </row>
    <row r="57" spans="1:9" ht="13.5" customHeight="1">
      <c r="A57" s="92" t="s">
        <v>289</v>
      </c>
      <c r="B57" s="212">
        <v>5943</v>
      </c>
      <c r="C57" s="212">
        <v>17865</v>
      </c>
      <c r="D57" s="212">
        <f>'Table 12'!D8-SUM('Table 12'!D9:D33,'Table 12'!D34:D56)</f>
        <v>1338</v>
      </c>
      <c r="E57" s="212">
        <f>'Table 12'!E8-SUM('Table 12'!E9:E33,'Table 12'!E34:E56)</f>
        <v>6549</v>
      </c>
      <c r="F57" s="212">
        <f>'Table 12'!F8-SUM('Table 12'!F9:F33,'Table 12'!F34:F56)</f>
        <v>19299</v>
      </c>
      <c r="G57" s="212">
        <f>'Table 12'!G8-SUM('Table 12'!G9:G33,'Table 12'!G34:G56)</f>
        <v>5522</v>
      </c>
      <c r="H57" s="437">
        <f t="shared" si="0"/>
        <v>20637</v>
      </c>
      <c r="I57" s="437">
        <f t="shared" si="1"/>
        <v>12071</v>
      </c>
    </row>
    <row r="58" spans="1:9" ht="16.5" customHeight="1">
      <c r="A58" s="206" t="s">
        <v>352</v>
      </c>
      <c r="B58"/>
      <c r="C58"/>
      <c r="D58"/>
      <c r="E58"/>
      <c r="F58" s="209"/>
      <c r="G58" s="209"/>
      <c r="H58" s="209"/>
      <c r="I58" s="209"/>
    </row>
    <row r="59" ht="15" customHeight="1">
      <c r="A59" s="103"/>
    </row>
    <row r="60" ht="15" customHeight="1">
      <c r="A60" s="115"/>
    </row>
    <row r="61" ht="18.75" customHeight="1"/>
    <row r="62" ht="18.75" customHeight="1"/>
    <row r="63" ht="18.75" customHeight="1"/>
    <row r="64" ht="18.75" customHeight="1"/>
    <row r="65" ht="3" customHeight="1"/>
  </sheetData>
  <mergeCells count="7">
    <mergeCell ref="A1:I1"/>
    <mergeCell ref="B5:C6"/>
    <mergeCell ref="F6:G6"/>
    <mergeCell ref="D5:I5"/>
    <mergeCell ref="H6:I6"/>
    <mergeCell ref="D6:E6"/>
    <mergeCell ref="A5:A7"/>
  </mergeCells>
  <printOptions/>
  <pageMargins left="0.34" right="0" top="0.68" bottom="0" header="0.34" footer="0"/>
  <pageSetup horizontalDpi="600" verticalDpi="600" orientation="portrait" paperSize="9" scale="95" r:id="rId2"/>
  <headerFooter alignWithMargins="0">
    <oddHeader>&amp;C- &amp;"CG Times,Regular"24&amp;"Helv,Regular"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pane xSplit="1" ySplit="7" topLeftCell="B3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0" sqref="D30"/>
    </sheetView>
  </sheetViews>
  <sheetFormatPr defaultColWidth="9.140625" defaultRowHeight="12.75"/>
  <cols>
    <col min="1" max="1" width="18.7109375" style="0" customWidth="1"/>
    <col min="2" max="9" width="9.7109375" style="0" customWidth="1"/>
  </cols>
  <sheetData>
    <row r="1" spans="1:9" ht="17.25" customHeight="1">
      <c r="A1" s="93" t="s">
        <v>353</v>
      </c>
      <c r="B1" s="87"/>
      <c r="C1" s="87"/>
      <c r="D1" s="94"/>
      <c r="E1" s="94"/>
      <c r="F1" s="94"/>
      <c r="G1" s="94"/>
      <c r="H1" s="94"/>
      <c r="I1" s="94"/>
    </row>
    <row r="2" spans="1:9" ht="4.5" customHeight="1">
      <c r="A2" s="93"/>
      <c r="B2" s="87"/>
      <c r="C2" s="87"/>
      <c r="D2" s="94"/>
      <c r="E2" s="94"/>
      <c r="F2" s="94"/>
      <c r="G2" s="94"/>
      <c r="H2" s="94"/>
      <c r="I2" s="94"/>
    </row>
    <row r="3" spans="1:9" ht="12.75" customHeight="1">
      <c r="A3" s="87"/>
      <c r="B3" s="87"/>
      <c r="C3" s="87"/>
      <c r="D3" s="100"/>
      <c r="E3" s="100"/>
      <c r="F3" s="100"/>
      <c r="G3" s="100"/>
      <c r="H3" s="100" t="s">
        <v>251</v>
      </c>
      <c r="I3" s="100"/>
    </row>
    <row r="4" spans="1:9" ht="3" customHeight="1">
      <c r="A4" s="87"/>
      <c r="B4" s="87"/>
      <c r="C4" s="87"/>
      <c r="D4" s="100"/>
      <c r="E4" s="100"/>
      <c r="F4" s="100"/>
      <c r="G4" s="100"/>
      <c r="H4" s="100"/>
      <c r="I4" s="100"/>
    </row>
    <row r="5" spans="1:9" ht="14.25" customHeight="1">
      <c r="A5" s="551" t="s">
        <v>140</v>
      </c>
      <c r="B5" s="528" t="s">
        <v>349</v>
      </c>
      <c r="C5" s="529"/>
      <c r="D5" s="546" t="s">
        <v>354</v>
      </c>
      <c r="E5" s="547"/>
      <c r="F5" s="547"/>
      <c r="G5" s="547"/>
      <c r="H5" s="547"/>
      <c r="I5" s="548"/>
    </row>
    <row r="6" spans="1:9" ht="12.75">
      <c r="A6" s="552"/>
      <c r="B6" s="530"/>
      <c r="C6" s="531"/>
      <c r="D6" s="545" t="s">
        <v>0</v>
      </c>
      <c r="E6" s="545"/>
      <c r="F6" s="532" t="s">
        <v>1</v>
      </c>
      <c r="G6" s="533"/>
      <c r="H6" s="549" t="s">
        <v>342</v>
      </c>
      <c r="I6" s="550"/>
    </row>
    <row r="7" spans="1:9" ht="28.5" customHeight="1">
      <c r="A7" s="553"/>
      <c r="B7" s="95" t="s">
        <v>138</v>
      </c>
      <c r="C7" s="95" t="s">
        <v>355</v>
      </c>
      <c r="D7" s="95" t="s">
        <v>138</v>
      </c>
      <c r="E7" s="95" t="s">
        <v>355</v>
      </c>
      <c r="F7" s="95" t="s">
        <v>138</v>
      </c>
      <c r="G7" s="95" t="s">
        <v>355</v>
      </c>
      <c r="H7" s="95" t="s">
        <v>138</v>
      </c>
      <c r="I7" s="95" t="s">
        <v>355</v>
      </c>
    </row>
    <row r="8" spans="1:9" ht="16.5" customHeight="1">
      <c r="A8" s="91" t="s">
        <v>128</v>
      </c>
      <c r="B8" s="99">
        <v>2196809</v>
      </c>
      <c r="C8" s="99">
        <v>4286711</v>
      </c>
      <c r="D8" s="251">
        <f>SUM(D9:D28)</f>
        <v>721766</v>
      </c>
      <c r="E8" s="251">
        <f>SUM(E9:E28)</f>
        <v>955922</v>
      </c>
      <c r="F8" s="251">
        <f>SUM(F9:F28)</f>
        <v>783582</v>
      </c>
      <c r="G8" s="251">
        <f>SUM(G9:G28)</f>
        <v>1083506</v>
      </c>
      <c r="H8" s="251">
        <f>D8+F8</f>
        <v>1505348</v>
      </c>
      <c r="I8" s="251">
        <f>E8+G8</f>
        <v>2039428</v>
      </c>
    </row>
    <row r="9" spans="1:9" ht="16.5" customHeight="1">
      <c r="A9" s="90" t="s">
        <v>142</v>
      </c>
      <c r="B9" s="102">
        <v>0</v>
      </c>
      <c r="C9" s="88">
        <v>1490</v>
      </c>
      <c r="D9" s="102">
        <v>0</v>
      </c>
      <c r="E9" s="105">
        <v>2247</v>
      </c>
      <c r="F9" s="105">
        <v>11</v>
      </c>
      <c r="G9" s="105">
        <v>5115</v>
      </c>
      <c r="H9" s="438">
        <f aca="true" t="shared" si="0" ref="H9:H28">D9+F9</f>
        <v>11</v>
      </c>
      <c r="I9" s="438">
        <f aca="true" t="shared" si="1" ref="I9:I28">E9+G9</f>
        <v>7362</v>
      </c>
    </row>
    <row r="10" spans="1:9" ht="16.5" customHeight="1">
      <c r="A10" s="90" t="s">
        <v>143</v>
      </c>
      <c r="B10" s="102">
        <v>0</v>
      </c>
      <c r="C10" s="88">
        <v>11395</v>
      </c>
      <c r="D10" s="102">
        <v>0</v>
      </c>
      <c r="E10" s="102">
        <v>0</v>
      </c>
      <c r="F10" s="102">
        <v>0</v>
      </c>
      <c r="G10" s="105">
        <v>789</v>
      </c>
      <c r="H10" s="439">
        <f t="shared" si="0"/>
        <v>0</v>
      </c>
      <c r="I10" s="438">
        <f t="shared" si="1"/>
        <v>789</v>
      </c>
    </row>
    <row r="11" spans="1:9" ht="16.5" customHeight="1">
      <c r="A11" s="90" t="s">
        <v>144</v>
      </c>
      <c r="B11" s="88">
        <v>302</v>
      </c>
      <c r="C11" s="88">
        <v>110061</v>
      </c>
      <c r="D11" s="105">
        <v>20</v>
      </c>
      <c r="E11" s="105">
        <v>25624</v>
      </c>
      <c r="F11" s="105">
        <v>18</v>
      </c>
      <c r="G11" s="105">
        <v>27033</v>
      </c>
      <c r="H11" s="438">
        <f t="shared" si="0"/>
        <v>38</v>
      </c>
      <c r="I11" s="438">
        <f t="shared" si="1"/>
        <v>52657</v>
      </c>
    </row>
    <row r="12" spans="1:9" ht="16.5" customHeight="1">
      <c r="A12" s="90" t="s">
        <v>162</v>
      </c>
      <c r="B12" s="88">
        <v>1939</v>
      </c>
      <c r="C12" s="88">
        <v>5955</v>
      </c>
      <c r="D12" s="102">
        <v>0</v>
      </c>
      <c r="E12" s="102">
        <v>0</v>
      </c>
      <c r="F12" s="102">
        <v>0</v>
      </c>
      <c r="G12" s="105">
        <v>5</v>
      </c>
      <c r="H12" s="439">
        <f t="shared" si="0"/>
        <v>0</v>
      </c>
      <c r="I12" s="438">
        <f t="shared" si="1"/>
        <v>5</v>
      </c>
    </row>
    <row r="13" spans="1:9" ht="16.5" customHeight="1">
      <c r="A13" s="90" t="s">
        <v>155</v>
      </c>
      <c r="B13" s="88">
        <v>196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439">
        <f t="shared" si="0"/>
        <v>0</v>
      </c>
      <c r="I13" s="439">
        <f t="shared" si="1"/>
        <v>0</v>
      </c>
    </row>
    <row r="14" spans="1:9" ht="16.5" customHeight="1">
      <c r="A14" s="90" t="s">
        <v>175</v>
      </c>
      <c r="B14" s="88">
        <v>629970</v>
      </c>
      <c r="C14" s="88">
        <v>2531</v>
      </c>
      <c r="D14" s="104">
        <v>121282</v>
      </c>
      <c r="E14" s="104">
        <v>27</v>
      </c>
      <c r="F14" s="104">
        <v>243101</v>
      </c>
      <c r="G14" s="104">
        <v>20</v>
      </c>
      <c r="H14" s="433">
        <f t="shared" si="0"/>
        <v>364383</v>
      </c>
      <c r="I14" s="433">
        <f t="shared" si="1"/>
        <v>47</v>
      </c>
    </row>
    <row r="15" spans="1:9" ht="16.5" customHeight="1">
      <c r="A15" s="90" t="s">
        <v>259</v>
      </c>
      <c r="B15" s="102">
        <v>0</v>
      </c>
      <c r="C15" s="102">
        <v>0</v>
      </c>
      <c r="D15" s="102">
        <v>0</v>
      </c>
      <c r="E15" s="104">
        <v>3572</v>
      </c>
      <c r="F15" s="102">
        <v>0</v>
      </c>
      <c r="G15" s="102">
        <v>0</v>
      </c>
      <c r="H15" s="439">
        <f t="shared" si="0"/>
        <v>0</v>
      </c>
      <c r="I15" s="433">
        <f t="shared" si="1"/>
        <v>3572</v>
      </c>
    </row>
    <row r="16" spans="1:9" ht="16.5" customHeight="1">
      <c r="A16" s="90" t="s">
        <v>145</v>
      </c>
      <c r="B16" s="88">
        <v>1912</v>
      </c>
      <c r="C16" s="88">
        <v>23484</v>
      </c>
      <c r="D16" s="105">
        <v>895</v>
      </c>
      <c r="E16" s="105">
        <v>14828</v>
      </c>
      <c r="F16" s="105">
        <v>4</v>
      </c>
      <c r="G16" s="105">
        <v>1509</v>
      </c>
      <c r="H16" s="438">
        <f t="shared" si="0"/>
        <v>899</v>
      </c>
      <c r="I16" s="438">
        <f t="shared" si="1"/>
        <v>16337</v>
      </c>
    </row>
    <row r="17" spans="1:9" ht="16.5" customHeight="1">
      <c r="A17" s="96" t="s">
        <v>24</v>
      </c>
      <c r="B17" s="88">
        <v>283153</v>
      </c>
      <c r="C17" s="88">
        <v>207169</v>
      </c>
      <c r="D17" s="105">
        <v>73740</v>
      </c>
      <c r="E17" s="105">
        <v>45580</v>
      </c>
      <c r="F17" s="105">
        <v>135223</v>
      </c>
      <c r="G17" s="105">
        <v>17268</v>
      </c>
      <c r="H17" s="438">
        <f t="shared" si="0"/>
        <v>208963</v>
      </c>
      <c r="I17" s="438">
        <f t="shared" si="1"/>
        <v>62848</v>
      </c>
    </row>
    <row r="18" spans="1:9" ht="16.5" customHeight="1">
      <c r="A18" s="96" t="s">
        <v>323</v>
      </c>
      <c r="B18" s="88">
        <v>347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439">
        <f t="shared" si="0"/>
        <v>0</v>
      </c>
      <c r="I18" s="439">
        <f t="shared" si="1"/>
        <v>0</v>
      </c>
    </row>
    <row r="19" spans="1:9" ht="16.5" customHeight="1">
      <c r="A19" s="90" t="s">
        <v>319</v>
      </c>
      <c r="B19" s="88">
        <v>436059</v>
      </c>
      <c r="C19" s="88">
        <v>3380738</v>
      </c>
      <c r="D19" s="105">
        <v>113477</v>
      </c>
      <c r="E19" s="105">
        <v>739506</v>
      </c>
      <c r="F19" s="105">
        <v>123344</v>
      </c>
      <c r="G19" s="105">
        <v>869090</v>
      </c>
      <c r="H19" s="438">
        <f t="shared" si="0"/>
        <v>236821</v>
      </c>
      <c r="I19" s="438">
        <f t="shared" si="1"/>
        <v>1608596</v>
      </c>
    </row>
    <row r="20" spans="1:9" ht="16.5" customHeight="1">
      <c r="A20" s="90" t="s">
        <v>133</v>
      </c>
      <c r="B20" s="88">
        <v>2504</v>
      </c>
      <c r="C20" s="88">
        <v>3702</v>
      </c>
      <c r="D20" s="105">
        <v>450</v>
      </c>
      <c r="E20" s="105">
        <v>216</v>
      </c>
      <c r="F20" s="105">
        <v>949</v>
      </c>
      <c r="G20" s="105">
        <v>32</v>
      </c>
      <c r="H20" s="438">
        <f t="shared" si="0"/>
        <v>1399</v>
      </c>
      <c r="I20" s="438">
        <f t="shared" si="1"/>
        <v>248</v>
      </c>
    </row>
    <row r="21" spans="1:9" ht="16.5" customHeight="1">
      <c r="A21" s="90" t="s">
        <v>148</v>
      </c>
      <c r="B21" s="88">
        <v>9101</v>
      </c>
      <c r="C21" s="88">
        <v>3285</v>
      </c>
      <c r="D21" s="104">
        <v>343</v>
      </c>
      <c r="E21" s="102">
        <v>0</v>
      </c>
      <c r="F21" s="105">
        <v>382</v>
      </c>
      <c r="G21" s="102">
        <v>0</v>
      </c>
      <c r="H21" s="438">
        <f t="shared" si="0"/>
        <v>725</v>
      </c>
      <c r="I21" s="439">
        <f t="shared" si="1"/>
        <v>0</v>
      </c>
    </row>
    <row r="22" spans="1:9" ht="16.5" customHeight="1">
      <c r="A22" s="90" t="s">
        <v>149</v>
      </c>
      <c r="B22" s="88">
        <v>3</v>
      </c>
      <c r="C22" s="88">
        <v>30396</v>
      </c>
      <c r="D22" s="102">
        <v>0</v>
      </c>
      <c r="E22" s="105">
        <v>1082</v>
      </c>
      <c r="F22" s="105">
        <v>4</v>
      </c>
      <c r="G22" s="105">
        <v>1659</v>
      </c>
      <c r="H22" s="438">
        <f t="shared" si="0"/>
        <v>4</v>
      </c>
      <c r="I22" s="438">
        <f t="shared" si="1"/>
        <v>2741</v>
      </c>
    </row>
    <row r="23" spans="1:9" ht="16.5" customHeight="1">
      <c r="A23" s="90" t="s">
        <v>25</v>
      </c>
      <c r="B23" s="88">
        <v>281637</v>
      </c>
      <c r="C23" s="88">
        <v>417959</v>
      </c>
      <c r="D23" s="105">
        <v>245737</v>
      </c>
      <c r="E23" s="105">
        <v>98337</v>
      </c>
      <c r="F23" s="105">
        <v>156791</v>
      </c>
      <c r="G23" s="105">
        <v>137631</v>
      </c>
      <c r="H23" s="438">
        <f t="shared" si="0"/>
        <v>402528</v>
      </c>
      <c r="I23" s="438">
        <f t="shared" si="1"/>
        <v>235968</v>
      </c>
    </row>
    <row r="24" spans="1:9" ht="16.5" customHeight="1">
      <c r="A24" s="90" t="s">
        <v>150</v>
      </c>
      <c r="B24" s="102">
        <v>0</v>
      </c>
      <c r="C24" s="88">
        <v>54</v>
      </c>
      <c r="D24" s="102">
        <v>0</v>
      </c>
      <c r="E24" s="102">
        <v>0</v>
      </c>
      <c r="F24" s="102">
        <v>0</v>
      </c>
      <c r="G24" s="102">
        <v>0</v>
      </c>
      <c r="H24" s="439">
        <f t="shared" si="0"/>
        <v>0</v>
      </c>
      <c r="I24" s="439">
        <f t="shared" si="1"/>
        <v>0</v>
      </c>
    </row>
    <row r="25" spans="1:9" ht="16.5" customHeight="1">
      <c r="A25" s="90" t="s">
        <v>151</v>
      </c>
      <c r="B25" s="88">
        <v>195069</v>
      </c>
      <c r="C25" s="88">
        <v>3293</v>
      </c>
      <c r="D25" s="105">
        <v>47327</v>
      </c>
      <c r="E25" s="105">
        <v>3933</v>
      </c>
      <c r="F25" s="105">
        <v>43581</v>
      </c>
      <c r="G25" s="102">
        <v>0</v>
      </c>
      <c r="H25" s="438">
        <f t="shared" si="0"/>
        <v>90908</v>
      </c>
      <c r="I25" s="438">
        <f t="shared" si="1"/>
        <v>3933</v>
      </c>
    </row>
    <row r="26" spans="1:9" ht="16.5" customHeight="1">
      <c r="A26" s="90" t="s">
        <v>28</v>
      </c>
      <c r="B26" s="88">
        <v>16073</v>
      </c>
      <c r="C26" s="88">
        <v>17035</v>
      </c>
      <c r="D26" s="105">
        <v>961</v>
      </c>
      <c r="E26" s="105">
        <v>208</v>
      </c>
      <c r="F26" s="105">
        <v>5</v>
      </c>
      <c r="G26" s="105">
        <v>2574</v>
      </c>
      <c r="H26" s="438">
        <f t="shared" si="0"/>
        <v>966</v>
      </c>
      <c r="I26" s="438">
        <f t="shared" si="1"/>
        <v>2782</v>
      </c>
    </row>
    <row r="27" spans="1:9" ht="16.5" customHeight="1">
      <c r="A27" s="90" t="s">
        <v>152</v>
      </c>
      <c r="B27" s="88">
        <v>254365</v>
      </c>
      <c r="C27" s="88">
        <v>15611</v>
      </c>
      <c r="D27" s="105">
        <v>79243</v>
      </c>
      <c r="E27" s="105">
        <v>10180</v>
      </c>
      <c r="F27" s="105">
        <v>66007</v>
      </c>
      <c r="G27" s="105">
        <v>4243</v>
      </c>
      <c r="H27" s="438">
        <f t="shared" si="0"/>
        <v>145250</v>
      </c>
      <c r="I27" s="438">
        <f t="shared" si="1"/>
        <v>14423</v>
      </c>
    </row>
    <row r="28" spans="1:9" ht="16.5" customHeight="1">
      <c r="A28" s="92" t="s">
        <v>30</v>
      </c>
      <c r="B28" s="98">
        <v>84179</v>
      </c>
      <c r="C28" s="98">
        <v>52553</v>
      </c>
      <c r="D28" s="106">
        <v>38291</v>
      </c>
      <c r="E28" s="106">
        <v>10582</v>
      </c>
      <c r="F28" s="106">
        <v>14162</v>
      </c>
      <c r="G28" s="106">
        <v>16538</v>
      </c>
      <c r="H28" s="440">
        <f t="shared" si="0"/>
        <v>52453</v>
      </c>
      <c r="I28" s="440">
        <f t="shared" si="1"/>
        <v>27120</v>
      </c>
    </row>
    <row r="29" spans="2:9" ht="6.75" customHeight="1">
      <c r="B29" s="119"/>
      <c r="C29" s="119"/>
      <c r="D29" s="118"/>
      <c r="E29" s="118"/>
      <c r="F29" s="118"/>
      <c r="G29" s="118"/>
      <c r="H29" s="118"/>
      <c r="I29" s="118"/>
    </row>
    <row r="30" ht="12.75" customHeight="1">
      <c r="A30" s="103" t="s">
        <v>356</v>
      </c>
    </row>
    <row r="31" ht="12.75" customHeight="1">
      <c r="A31" s="115"/>
    </row>
    <row r="32" spans="1:5" ht="19.5" customHeight="1">
      <c r="A32" s="93" t="s">
        <v>357</v>
      </c>
      <c r="B32" s="119"/>
      <c r="C32" s="119"/>
      <c r="D32" s="118"/>
      <c r="E32" s="118"/>
    </row>
    <row r="33" spans="1:8" ht="12.75" customHeight="1">
      <c r="A33" s="94"/>
      <c r="B33" s="119"/>
      <c r="C33" s="119"/>
      <c r="D33" s="100"/>
      <c r="E33" s="100"/>
      <c r="G33" s="100"/>
      <c r="H33" s="100" t="s">
        <v>251</v>
      </c>
    </row>
    <row r="34" spans="1:9" ht="12.75" customHeight="1">
      <c r="A34" s="540" t="s">
        <v>141</v>
      </c>
      <c r="B34" s="528" t="s">
        <v>349</v>
      </c>
      <c r="C34" s="529"/>
      <c r="D34" s="546" t="s">
        <v>354</v>
      </c>
      <c r="E34" s="547"/>
      <c r="F34" s="547"/>
      <c r="G34" s="547"/>
      <c r="H34" s="547"/>
      <c r="I34" s="548"/>
    </row>
    <row r="35" spans="1:9" ht="12.75" customHeight="1">
      <c r="A35" s="541"/>
      <c r="B35" s="543"/>
      <c r="C35" s="544"/>
      <c r="D35" s="545" t="s">
        <v>0</v>
      </c>
      <c r="E35" s="545"/>
      <c r="F35" s="532" t="s">
        <v>1</v>
      </c>
      <c r="G35" s="533"/>
      <c r="H35" s="549" t="s">
        <v>342</v>
      </c>
      <c r="I35" s="550"/>
    </row>
    <row r="36" spans="1:9" ht="27" customHeight="1">
      <c r="A36" s="542"/>
      <c r="B36" s="95" t="s">
        <v>138</v>
      </c>
      <c r="C36" s="95" t="s">
        <v>355</v>
      </c>
      <c r="D36" s="95" t="s">
        <v>138</v>
      </c>
      <c r="E36" s="95" t="s">
        <v>355</v>
      </c>
      <c r="F36" s="95" t="s">
        <v>138</v>
      </c>
      <c r="G36" s="95" t="s">
        <v>355</v>
      </c>
      <c r="H36" s="95" t="s">
        <v>138</v>
      </c>
      <c r="I36" s="95" t="s">
        <v>355</v>
      </c>
    </row>
    <row r="37" spans="1:9" ht="15" customHeight="1">
      <c r="A37" s="91" t="s">
        <v>128</v>
      </c>
      <c r="B37" s="318">
        <v>9554397</v>
      </c>
      <c r="C37" s="318">
        <v>4402464</v>
      </c>
      <c r="D37" s="318">
        <f>SUM(D38:D50)</f>
        <v>2281549</v>
      </c>
      <c r="E37" s="318">
        <f>SUM(E38:E50)</f>
        <v>1128407</v>
      </c>
      <c r="F37" s="318">
        <f>SUM(F38:F50)</f>
        <v>2583037</v>
      </c>
      <c r="G37" s="318">
        <f>SUM(G38:G50)</f>
        <v>1236323</v>
      </c>
      <c r="H37" s="421">
        <f>D37+F37</f>
        <v>4864586</v>
      </c>
      <c r="I37" s="421">
        <f>E37+G37</f>
        <v>2364730</v>
      </c>
    </row>
    <row r="38" spans="1:9" ht="15" customHeight="1">
      <c r="A38" s="90" t="s">
        <v>142</v>
      </c>
      <c r="B38" s="321">
        <v>0</v>
      </c>
      <c r="C38" s="319">
        <v>1490</v>
      </c>
      <c r="D38" s="321">
        <v>0</v>
      </c>
      <c r="E38" s="104">
        <v>2247</v>
      </c>
      <c r="F38" s="104">
        <v>11</v>
      </c>
      <c r="G38" s="104">
        <v>5115</v>
      </c>
      <c r="H38" s="441">
        <f aca="true" t="shared" si="2" ref="H38:H50">D38+F38</f>
        <v>11</v>
      </c>
      <c r="I38" s="441">
        <f aca="true" t="shared" si="3" ref="I38:I50">E38+G38</f>
        <v>7362</v>
      </c>
    </row>
    <row r="39" spans="1:9" ht="15" customHeight="1">
      <c r="A39" s="90" t="s">
        <v>153</v>
      </c>
      <c r="B39" s="319">
        <v>11270</v>
      </c>
      <c r="C39" s="319">
        <v>10844</v>
      </c>
      <c r="D39" s="104">
        <v>100</v>
      </c>
      <c r="E39" s="104">
        <v>1156</v>
      </c>
      <c r="F39" s="104">
        <v>1084</v>
      </c>
      <c r="G39" s="104">
        <v>1961</v>
      </c>
      <c r="H39" s="441">
        <f t="shared" si="2"/>
        <v>1184</v>
      </c>
      <c r="I39" s="441">
        <f t="shared" si="3"/>
        <v>3117</v>
      </c>
    </row>
    <row r="40" spans="1:9" ht="15" customHeight="1">
      <c r="A40" s="90" t="s">
        <v>154</v>
      </c>
      <c r="B40" s="319">
        <v>196</v>
      </c>
      <c r="C40" s="321">
        <v>0</v>
      </c>
      <c r="D40" s="321">
        <v>0</v>
      </c>
      <c r="E40" s="321">
        <v>0</v>
      </c>
      <c r="F40" s="321">
        <v>0</v>
      </c>
      <c r="G40" s="321">
        <v>0</v>
      </c>
      <c r="H40" s="442">
        <v>0</v>
      </c>
      <c r="I40" s="442">
        <v>0</v>
      </c>
    </row>
    <row r="41" spans="1:9" ht="15" customHeight="1">
      <c r="A41" s="90" t="s">
        <v>146</v>
      </c>
      <c r="B41" s="319">
        <v>23025</v>
      </c>
      <c r="C41" s="319">
        <v>17270</v>
      </c>
      <c r="D41" s="104">
        <v>21431</v>
      </c>
      <c r="E41" s="104">
        <v>5599</v>
      </c>
      <c r="F41" s="104">
        <v>6762</v>
      </c>
      <c r="G41" s="104">
        <v>6332</v>
      </c>
      <c r="H41" s="441">
        <f t="shared" si="2"/>
        <v>28193</v>
      </c>
      <c r="I41" s="441">
        <f t="shared" si="3"/>
        <v>11931</v>
      </c>
    </row>
    <row r="42" spans="1:9" ht="15" customHeight="1">
      <c r="A42" s="90" t="s">
        <v>319</v>
      </c>
      <c r="B42" s="319">
        <v>436059</v>
      </c>
      <c r="C42" s="319">
        <v>3380738</v>
      </c>
      <c r="D42" s="104">
        <v>113477</v>
      </c>
      <c r="E42" s="104">
        <v>739506</v>
      </c>
      <c r="F42" s="104">
        <v>123344</v>
      </c>
      <c r="G42" s="104">
        <v>869090</v>
      </c>
      <c r="H42" s="441">
        <f t="shared" si="2"/>
        <v>236821</v>
      </c>
      <c r="I42" s="441">
        <f t="shared" si="3"/>
        <v>1608596</v>
      </c>
    </row>
    <row r="43" spans="1:9" ht="15" customHeight="1">
      <c r="A43" s="90" t="s">
        <v>133</v>
      </c>
      <c r="B43" s="319">
        <v>2504</v>
      </c>
      <c r="C43" s="319">
        <v>3702</v>
      </c>
      <c r="D43" s="104">
        <v>450</v>
      </c>
      <c r="E43" s="104">
        <v>216</v>
      </c>
      <c r="F43" s="104">
        <v>949</v>
      </c>
      <c r="G43" s="104">
        <v>32</v>
      </c>
      <c r="H43" s="441">
        <f t="shared" si="2"/>
        <v>1399</v>
      </c>
      <c r="I43" s="441">
        <f t="shared" si="3"/>
        <v>248</v>
      </c>
    </row>
    <row r="44" spans="1:9" ht="15" customHeight="1">
      <c r="A44" s="90" t="s">
        <v>147</v>
      </c>
      <c r="B44" s="319">
        <v>460633</v>
      </c>
      <c r="C44" s="319">
        <v>38140</v>
      </c>
      <c r="D44" s="104">
        <v>5304</v>
      </c>
      <c r="E44" s="104">
        <v>1618</v>
      </c>
      <c r="F44" s="104">
        <v>75575</v>
      </c>
      <c r="G44" s="104">
        <v>1188</v>
      </c>
      <c r="H44" s="441">
        <f t="shared" si="2"/>
        <v>80879</v>
      </c>
      <c r="I44" s="441">
        <f t="shared" si="3"/>
        <v>2806</v>
      </c>
    </row>
    <row r="45" spans="1:9" ht="15" customHeight="1">
      <c r="A45" s="90" t="s">
        <v>148</v>
      </c>
      <c r="B45" s="319">
        <v>9101</v>
      </c>
      <c r="C45" s="319">
        <v>3285</v>
      </c>
      <c r="D45" s="104">
        <v>343</v>
      </c>
      <c r="E45" s="321">
        <v>0</v>
      </c>
      <c r="F45" s="104">
        <v>382</v>
      </c>
      <c r="G45" s="321">
        <v>0</v>
      </c>
      <c r="H45" s="441">
        <f t="shared" si="2"/>
        <v>725</v>
      </c>
      <c r="I45" s="442">
        <v>0</v>
      </c>
    </row>
    <row r="46" spans="1:9" ht="15" customHeight="1">
      <c r="A46" s="90" t="s">
        <v>286</v>
      </c>
      <c r="B46" s="142">
        <v>8000714</v>
      </c>
      <c r="C46" s="142">
        <v>796390</v>
      </c>
      <c r="D46" s="104">
        <v>1962640</v>
      </c>
      <c r="E46" s="104">
        <v>336301</v>
      </c>
      <c r="F46" s="104">
        <v>2246055</v>
      </c>
      <c r="G46" s="104">
        <v>324216</v>
      </c>
      <c r="H46" s="441">
        <f t="shared" si="2"/>
        <v>4208695</v>
      </c>
      <c r="I46" s="441">
        <f t="shared" si="3"/>
        <v>660517</v>
      </c>
    </row>
    <row r="47" spans="1:9" ht="15" customHeight="1">
      <c r="A47" s="90" t="s">
        <v>151</v>
      </c>
      <c r="B47" s="142">
        <v>195069</v>
      </c>
      <c r="C47" s="142">
        <v>3293</v>
      </c>
      <c r="D47" s="104">
        <v>47327</v>
      </c>
      <c r="E47" s="104">
        <v>3933</v>
      </c>
      <c r="F47" s="104">
        <v>43581</v>
      </c>
      <c r="G47" s="321">
        <v>0</v>
      </c>
      <c r="H47" s="441">
        <f t="shared" si="2"/>
        <v>90908</v>
      </c>
      <c r="I47" s="441">
        <f t="shared" si="3"/>
        <v>3933</v>
      </c>
    </row>
    <row r="48" spans="1:9" ht="15" customHeight="1">
      <c r="A48" s="90" t="s">
        <v>44</v>
      </c>
      <c r="B48" s="142">
        <v>77282</v>
      </c>
      <c r="C48" s="142">
        <v>79148</v>
      </c>
      <c r="D48" s="104">
        <v>12943</v>
      </c>
      <c r="E48" s="104">
        <v>17069</v>
      </c>
      <c r="F48" s="104">
        <v>5125</v>
      </c>
      <c r="G48" s="104">
        <v>7608</v>
      </c>
      <c r="H48" s="441">
        <f t="shared" si="2"/>
        <v>18068</v>
      </c>
      <c r="I48" s="441">
        <f t="shared" si="3"/>
        <v>24677</v>
      </c>
    </row>
    <row r="49" spans="1:9" ht="15" customHeight="1">
      <c r="A49" s="90" t="s">
        <v>152</v>
      </c>
      <c r="B49" s="142">
        <v>254365</v>
      </c>
      <c r="C49" s="142">
        <v>15611</v>
      </c>
      <c r="D49" s="104">
        <v>79243</v>
      </c>
      <c r="E49" s="104">
        <v>10180</v>
      </c>
      <c r="F49" s="104">
        <v>66007</v>
      </c>
      <c r="G49" s="104">
        <v>4243</v>
      </c>
      <c r="H49" s="441">
        <f t="shared" si="2"/>
        <v>145250</v>
      </c>
      <c r="I49" s="441">
        <f t="shared" si="3"/>
        <v>14423</v>
      </c>
    </row>
    <row r="50" spans="1:9" ht="15" customHeight="1">
      <c r="A50" s="92" t="s">
        <v>30</v>
      </c>
      <c r="B50" s="320">
        <v>84179</v>
      </c>
      <c r="C50" s="320">
        <v>52553</v>
      </c>
      <c r="D50" s="212">
        <v>38291</v>
      </c>
      <c r="E50" s="212">
        <v>10582</v>
      </c>
      <c r="F50" s="212">
        <v>14162</v>
      </c>
      <c r="G50" s="212">
        <v>16538</v>
      </c>
      <c r="H50" s="443">
        <f t="shared" si="2"/>
        <v>52453</v>
      </c>
      <c r="I50" s="443">
        <f t="shared" si="3"/>
        <v>27120</v>
      </c>
    </row>
    <row r="51" spans="1:5" ht="13.5">
      <c r="A51" s="207"/>
      <c r="B51" s="208"/>
      <c r="C51" s="208"/>
      <c r="D51" s="209"/>
      <c r="E51" s="209"/>
    </row>
    <row r="52" ht="15.75">
      <c r="A52" s="103" t="s">
        <v>356</v>
      </c>
    </row>
  </sheetData>
  <mergeCells count="12">
    <mergeCell ref="H6:I6"/>
    <mergeCell ref="D5:I5"/>
    <mergeCell ref="A5:A7"/>
    <mergeCell ref="B5:C6"/>
    <mergeCell ref="D6:E6"/>
    <mergeCell ref="F6:G6"/>
    <mergeCell ref="A34:A36"/>
    <mergeCell ref="B34:C35"/>
    <mergeCell ref="D35:E35"/>
    <mergeCell ref="D34:I34"/>
    <mergeCell ref="F35:G35"/>
    <mergeCell ref="H35:I35"/>
  </mergeCells>
  <printOptions/>
  <pageMargins left="0.35" right="0" top="0.46" bottom="0.16" header="0.25" footer="0.16"/>
  <pageSetup horizontalDpi="600" verticalDpi="600" orientation="portrait" paperSize="9" r:id="rId1"/>
  <headerFooter alignWithMargins="0">
    <oddHeader>&amp;C- &amp;"CG Times,Regular"25&amp;"Helv,Regular"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3">
      <selection activeCell="C26" sqref="C26"/>
    </sheetView>
  </sheetViews>
  <sheetFormatPr defaultColWidth="9.140625" defaultRowHeight="12.75"/>
  <cols>
    <col min="1" max="1" width="5.7109375" style="19" customWidth="1"/>
    <col min="2" max="2" width="28.8515625" style="19" customWidth="1"/>
    <col min="3" max="8" width="9.7109375" style="19" customWidth="1"/>
    <col min="9" max="12" width="9.7109375" style="187" customWidth="1"/>
    <col min="13" max="13" width="4.140625" style="19" customWidth="1"/>
    <col min="14" max="14" width="13.7109375" style="19" customWidth="1"/>
    <col min="15" max="16384" width="8.8515625" style="19" customWidth="1"/>
  </cols>
  <sheetData>
    <row r="1" spans="1:13" ht="18" customHeight="1">
      <c r="A1" s="495" t="s">
        <v>269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84" t="s">
        <v>333</v>
      </c>
    </row>
    <row r="2" spans="1:13" ht="18.75">
      <c r="A2" s="227"/>
      <c r="B2" s="227"/>
      <c r="C2" s="227"/>
      <c r="D2" s="227"/>
      <c r="E2" s="227"/>
      <c r="F2" s="227"/>
      <c r="G2" s="227"/>
      <c r="H2" s="227"/>
      <c r="I2" s="230"/>
      <c r="J2" s="230"/>
      <c r="K2" s="230"/>
      <c r="L2" s="230"/>
      <c r="M2" s="485"/>
    </row>
    <row r="3" spans="1:13" ht="22.5" customHeight="1">
      <c r="A3" s="228" t="s">
        <v>320</v>
      </c>
      <c r="B3" s="228"/>
      <c r="C3" s="228"/>
      <c r="D3" s="228"/>
      <c r="E3" s="227"/>
      <c r="F3" s="227"/>
      <c r="G3" s="227"/>
      <c r="H3" s="227"/>
      <c r="I3" s="230"/>
      <c r="J3" s="230"/>
      <c r="K3" s="230"/>
      <c r="L3" s="230"/>
      <c r="M3" s="485"/>
    </row>
    <row r="4" ht="21.75" customHeight="1">
      <c r="M4" s="485"/>
    </row>
    <row r="5" spans="1:13" ht="24.75" customHeight="1">
      <c r="A5" s="151"/>
      <c r="B5" s="152"/>
      <c r="C5" s="493">
        <v>2004</v>
      </c>
      <c r="D5" s="493" t="s">
        <v>349</v>
      </c>
      <c r="E5" s="486" t="s">
        <v>349</v>
      </c>
      <c r="F5" s="487"/>
      <c r="G5" s="487"/>
      <c r="H5" s="487"/>
      <c r="I5" s="492"/>
      <c r="J5" s="486" t="s">
        <v>354</v>
      </c>
      <c r="K5" s="487"/>
      <c r="L5" s="492"/>
      <c r="M5" s="485"/>
    </row>
    <row r="6" spans="1:13" ht="24.75" customHeight="1">
      <c r="A6" s="153"/>
      <c r="B6" s="154"/>
      <c r="C6" s="494"/>
      <c r="D6" s="494"/>
      <c r="E6" s="178" t="s">
        <v>0</v>
      </c>
      <c r="F6" s="210" t="s">
        <v>1</v>
      </c>
      <c r="G6" s="362" t="s">
        <v>342</v>
      </c>
      <c r="H6" s="210" t="s">
        <v>2</v>
      </c>
      <c r="I6" s="178" t="s">
        <v>258</v>
      </c>
      <c r="J6" s="178" t="s">
        <v>0</v>
      </c>
      <c r="K6" s="210" t="s">
        <v>1</v>
      </c>
      <c r="L6" s="343" t="s">
        <v>342</v>
      </c>
      <c r="M6" s="485"/>
    </row>
    <row r="7" spans="1:13" ht="24.75" customHeight="1">
      <c r="A7" s="153"/>
      <c r="B7" s="172" t="s">
        <v>270</v>
      </c>
      <c r="C7" s="324"/>
      <c r="D7" s="172"/>
      <c r="E7" s="148"/>
      <c r="F7" s="148"/>
      <c r="G7" s="231"/>
      <c r="H7" s="154"/>
      <c r="I7" s="231"/>
      <c r="J7" s="266"/>
      <c r="K7" s="266"/>
      <c r="L7" s="266"/>
      <c r="M7" s="485"/>
    </row>
    <row r="8" spans="1:13" ht="24.75" customHeight="1">
      <c r="A8" s="153"/>
      <c r="B8" s="171"/>
      <c r="C8" s="149"/>
      <c r="D8" s="171"/>
      <c r="E8" s="149"/>
      <c r="F8" s="149"/>
      <c r="G8" s="231"/>
      <c r="H8" s="154"/>
      <c r="I8" s="231"/>
      <c r="J8" s="179"/>
      <c r="K8" s="179"/>
      <c r="L8" s="179"/>
      <c r="M8" s="485"/>
    </row>
    <row r="9" spans="1:13" ht="24.75" customHeight="1">
      <c r="A9" s="153"/>
      <c r="B9" s="171" t="s">
        <v>302</v>
      </c>
      <c r="C9" s="161">
        <v>4251</v>
      </c>
      <c r="D9" s="160">
        <v>11984</v>
      </c>
      <c r="E9" s="161">
        <v>1972</v>
      </c>
      <c r="F9" s="161">
        <v>3571</v>
      </c>
      <c r="G9" s="363">
        <f>SUM(E9:F9)</f>
        <v>5543</v>
      </c>
      <c r="H9" s="160">
        <v>3030</v>
      </c>
      <c r="I9" s="160">
        <v>3411</v>
      </c>
      <c r="J9" s="161">
        <v>3481</v>
      </c>
      <c r="K9" s="161">
        <v>3985</v>
      </c>
      <c r="L9" s="364">
        <f>SUM(J9:K9)</f>
        <v>7466</v>
      </c>
      <c r="M9" s="485"/>
    </row>
    <row r="10" spans="1:13" ht="24.75" customHeight="1">
      <c r="A10" s="153"/>
      <c r="B10" s="171"/>
      <c r="C10" s="149"/>
      <c r="E10" s="161"/>
      <c r="F10" s="161"/>
      <c r="G10" s="363"/>
      <c r="H10" s="160"/>
      <c r="I10" s="160"/>
      <c r="J10" s="161"/>
      <c r="K10" s="161"/>
      <c r="L10" s="364"/>
      <c r="M10" s="485"/>
    </row>
    <row r="11" spans="1:13" ht="24.75" customHeight="1">
      <c r="A11" s="153"/>
      <c r="B11" s="171" t="s">
        <v>271</v>
      </c>
      <c r="C11" s="161">
        <v>58512</v>
      </c>
      <c r="D11" s="160">
        <v>75780</v>
      </c>
      <c r="E11" s="161">
        <v>16513</v>
      </c>
      <c r="F11" s="161">
        <v>16939</v>
      </c>
      <c r="G11" s="363">
        <f>SUM(E11:F11)</f>
        <v>33452</v>
      </c>
      <c r="H11" s="160">
        <v>18015</v>
      </c>
      <c r="I11" s="160">
        <v>24313</v>
      </c>
      <c r="J11" s="161">
        <f>9545+8066</f>
        <v>17611</v>
      </c>
      <c r="K11" s="161">
        <v>20265</v>
      </c>
      <c r="L11" s="364">
        <f>SUM(J11:K11)</f>
        <v>37876</v>
      </c>
      <c r="M11" s="485"/>
    </row>
    <row r="12" spans="1:13" ht="24.75" customHeight="1">
      <c r="A12" s="153"/>
      <c r="B12" s="171"/>
      <c r="C12" s="149"/>
      <c r="D12" s="171"/>
      <c r="E12" s="161"/>
      <c r="F12" s="161"/>
      <c r="G12" s="363"/>
      <c r="H12" s="160"/>
      <c r="I12" s="160"/>
      <c r="J12" s="161"/>
      <c r="K12" s="161"/>
      <c r="L12" s="364"/>
      <c r="M12" s="485"/>
    </row>
    <row r="13" spans="1:13" ht="24.75" customHeight="1">
      <c r="A13" s="153"/>
      <c r="B13" s="171"/>
      <c r="C13" s="169"/>
      <c r="D13" s="322"/>
      <c r="E13" s="213"/>
      <c r="F13" s="213"/>
      <c r="G13" s="232"/>
      <c r="H13" s="247"/>
      <c r="I13" s="247"/>
      <c r="J13" s="213"/>
      <c r="K13" s="213"/>
      <c r="L13" s="267"/>
      <c r="M13" s="485"/>
    </row>
    <row r="14" spans="1:13" ht="24.75" customHeight="1">
      <c r="A14" s="153"/>
      <c r="B14" s="171"/>
      <c r="C14" s="325"/>
      <c r="D14" s="323"/>
      <c r="E14" s="214"/>
      <c r="F14" s="161"/>
      <c r="G14" s="363"/>
      <c r="H14" s="160"/>
      <c r="I14" s="160"/>
      <c r="J14" s="214"/>
      <c r="K14" s="214"/>
      <c r="L14" s="364"/>
      <c r="M14" s="485"/>
    </row>
    <row r="15" spans="1:14" ht="24.75" customHeight="1">
      <c r="A15" s="153"/>
      <c r="B15" s="172" t="s">
        <v>293</v>
      </c>
      <c r="C15" s="173"/>
      <c r="D15" s="158"/>
      <c r="E15" s="161"/>
      <c r="F15" s="161"/>
      <c r="G15" s="363"/>
      <c r="H15" s="160"/>
      <c r="I15" s="160"/>
      <c r="J15" s="161"/>
      <c r="K15" s="161"/>
      <c r="L15" s="364"/>
      <c r="M15" s="485"/>
      <c r="N15" s="252"/>
    </row>
    <row r="16" spans="1:13" ht="24.75" customHeight="1">
      <c r="A16" s="153"/>
      <c r="B16" s="171"/>
      <c r="C16" s="149"/>
      <c r="D16" s="154"/>
      <c r="E16" s="161"/>
      <c r="F16" s="161"/>
      <c r="G16" s="363"/>
      <c r="H16" s="160"/>
      <c r="I16" s="160"/>
      <c r="J16" s="161"/>
      <c r="K16" s="161"/>
      <c r="L16" s="364"/>
      <c r="M16" s="485"/>
    </row>
    <row r="17" spans="1:13" ht="24.75" customHeight="1">
      <c r="A17" s="153"/>
      <c r="B17" s="171" t="s">
        <v>303</v>
      </c>
      <c r="C17" s="161">
        <v>6817</v>
      </c>
      <c r="D17" s="160">
        <v>14665</v>
      </c>
      <c r="E17" s="161">
        <v>2019</v>
      </c>
      <c r="F17" s="161">
        <v>4178</v>
      </c>
      <c r="G17" s="363">
        <f>SUM(E17:F17)</f>
        <v>6197</v>
      </c>
      <c r="H17" s="160">
        <v>4416</v>
      </c>
      <c r="I17" s="160">
        <v>4052</v>
      </c>
      <c r="J17" s="161">
        <v>4172</v>
      </c>
      <c r="K17" s="161">
        <v>4855</v>
      </c>
      <c r="L17" s="364">
        <f>SUM(J17:K17)</f>
        <v>9027</v>
      </c>
      <c r="M17" s="485"/>
    </row>
    <row r="18" spans="1:13" ht="24.75" customHeight="1">
      <c r="A18" s="153"/>
      <c r="B18" s="171"/>
      <c r="C18" s="326"/>
      <c r="D18" s="159"/>
      <c r="E18" s="161"/>
      <c r="F18" s="161"/>
      <c r="G18" s="363"/>
      <c r="H18" s="160"/>
      <c r="I18" s="160"/>
      <c r="J18" s="161"/>
      <c r="K18" s="161"/>
      <c r="L18" s="364"/>
      <c r="M18" s="485"/>
    </row>
    <row r="19" spans="1:13" ht="24.75" customHeight="1">
      <c r="A19" s="153"/>
      <c r="B19" s="171" t="s">
        <v>271</v>
      </c>
      <c r="C19" s="161">
        <v>113683</v>
      </c>
      <c r="D19" s="160">
        <v>85819</v>
      </c>
      <c r="E19" s="161">
        <v>19588</v>
      </c>
      <c r="F19" s="161">
        <v>19585</v>
      </c>
      <c r="G19" s="363">
        <f>SUM(E19:F19)</f>
        <v>39173</v>
      </c>
      <c r="H19" s="160">
        <v>19446</v>
      </c>
      <c r="I19" s="160">
        <v>27200</v>
      </c>
      <c r="J19" s="161">
        <f>11826+6142</f>
        <v>17968</v>
      </c>
      <c r="K19" s="161">
        <v>18344</v>
      </c>
      <c r="L19" s="364">
        <f>SUM(J19:K19)</f>
        <v>36312</v>
      </c>
      <c r="M19" s="485"/>
    </row>
    <row r="20" spans="1:13" ht="24.75" customHeight="1">
      <c r="A20" s="155"/>
      <c r="B20" s="188"/>
      <c r="C20" s="150"/>
      <c r="D20" s="156"/>
      <c r="E20" s="213"/>
      <c r="F20" s="213"/>
      <c r="G20" s="232"/>
      <c r="H20" s="247"/>
      <c r="I20" s="232"/>
      <c r="J20" s="267"/>
      <c r="K20" s="267"/>
      <c r="L20" s="267"/>
      <c r="M20" s="485"/>
    </row>
    <row r="21" spans="1:13" ht="17.25" customHeight="1">
      <c r="A21" s="44" t="s">
        <v>360</v>
      </c>
      <c r="M21" s="485"/>
    </row>
    <row r="22" spans="1:13" ht="12.75">
      <c r="A22" s="19" t="s">
        <v>301</v>
      </c>
      <c r="M22" s="485"/>
    </row>
    <row r="28" ht="12" customHeight="1"/>
  </sheetData>
  <mergeCells count="6">
    <mergeCell ref="M1:M22"/>
    <mergeCell ref="E5:I5"/>
    <mergeCell ref="D5:D6"/>
    <mergeCell ref="C5:C6"/>
    <mergeCell ref="J5:L5"/>
    <mergeCell ref="A1:L1"/>
  </mergeCells>
  <printOptions/>
  <pageMargins left="0.81" right="0.25" top="0.46" bottom="0.37" header="0.33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xSplit="1" ySplit="6" topLeftCell="B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5" sqref="A35"/>
    </sheetView>
  </sheetViews>
  <sheetFormatPr defaultColWidth="9.140625" defaultRowHeight="12.75"/>
  <cols>
    <col min="1" max="1" width="43.57421875" style="0" customWidth="1"/>
    <col min="2" max="3" width="9.00390625" style="0" customWidth="1"/>
    <col min="4" max="11" width="9.00390625" style="1" customWidth="1"/>
    <col min="12" max="12" width="3.421875" style="0" customWidth="1"/>
    <col min="13" max="13" width="12.00390625" style="0" bestFit="1" customWidth="1"/>
  </cols>
  <sheetData>
    <row r="1" spans="1:12" ht="15" customHeight="1">
      <c r="A1" s="108" t="s">
        <v>305</v>
      </c>
      <c r="B1" s="3"/>
      <c r="C1" s="3"/>
      <c r="L1" s="484" t="s">
        <v>336</v>
      </c>
    </row>
    <row r="2" spans="1:12" ht="1.5" customHeight="1">
      <c r="A2" s="108"/>
      <c r="B2" s="3"/>
      <c r="C2" s="3"/>
      <c r="L2" s="484"/>
    </row>
    <row r="3" spans="1:12" ht="12" customHeight="1">
      <c r="A3" s="3"/>
      <c r="B3" s="3"/>
      <c r="C3" s="3"/>
      <c r="D3" s="67"/>
      <c r="E3" s="67"/>
      <c r="F3" s="67"/>
      <c r="G3" s="67"/>
      <c r="I3" s="67"/>
      <c r="J3" s="67" t="s">
        <v>208</v>
      </c>
      <c r="K3" s="67"/>
      <c r="L3" s="484"/>
    </row>
    <row r="4" spans="1:12" ht="2.25" customHeight="1">
      <c r="A4" s="3"/>
      <c r="B4" s="13"/>
      <c r="C4" s="12"/>
      <c r="L4" s="484"/>
    </row>
    <row r="5" spans="1:12" ht="23.25" customHeight="1">
      <c r="A5" s="496" t="s">
        <v>183</v>
      </c>
      <c r="B5" s="496">
        <v>2004</v>
      </c>
      <c r="C5" s="496" t="s">
        <v>295</v>
      </c>
      <c r="D5" s="498" t="s">
        <v>295</v>
      </c>
      <c r="E5" s="499"/>
      <c r="F5" s="499"/>
      <c r="G5" s="499"/>
      <c r="H5" s="500"/>
      <c r="I5" s="498" t="s">
        <v>308</v>
      </c>
      <c r="J5" s="499"/>
      <c r="K5" s="500"/>
      <c r="L5" s="484"/>
    </row>
    <row r="6" spans="1:12" ht="18" customHeight="1">
      <c r="A6" s="497"/>
      <c r="B6" s="497"/>
      <c r="C6" s="497"/>
      <c r="D6" s="69" t="s">
        <v>209</v>
      </c>
      <c r="E6" s="69" t="s">
        <v>1</v>
      </c>
      <c r="F6" s="340" t="s">
        <v>342</v>
      </c>
      <c r="G6" s="69" t="s">
        <v>2</v>
      </c>
      <c r="H6" s="69" t="s">
        <v>3</v>
      </c>
      <c r="I6" s="69" t="s">
        <v>209</v>
      </c>
      <c r="J6" s="69" t="s">
        <v>1</v>
      </c>
      <c r="K6" s="340" t="s">
        <v>342</v>
      </c>
      <c r="L6" s="484"/>
    </row>
    <row r="7" spans="1:12" ht="30" customHeight="1">
      <c r="A7" s="176" t="s">
        <v>272</v>
      </c>
      <c r="B7" s="331">
        <v>52704</v>
      </c>
      <c r="C7" s="331">
        <v>59247</v>
      </c>
      <c r="D7" s="331">
        <v>12191</v>
      </c>
      <c r="E7" s="331">
        <v>13909</v>
      </c>
      <c r="F7" s="331">
        <f>SUM(D7:E7)</f>
        <v>26100</v>
      </c>
      <c r="G7" s="331">
        <v>16914</v>
      </c>
      <c r="H7" s="331">
        <v>16233</v>
      </c>
      <c r="I7" s="331">
        <f>I8+I19+I20+I23+I24+I25+I26+'Table 3 cont''d'!I7+'Table 3 cont''d'!I8+'Table 3 cont''d'!I18</f>
        <v>14485</v>
      </c>
      <c r="J7" s="331">
        <f>J8+J19+J20+J23+J24+J25+J26+'Table 3 cont''d'!J7+'Table 3 cont''d'!J8+'Table 3 cont''d'!J18</f>
        <v>16035</v>
      </c>
      <c r="K7" s="367">
        <f>SUM(I7:J7)</f>
        <v>30520</v>
      </c>
      <c r="L7" s="484"/>
    </row>
    <row r="8" spans="1:12" ht="24.75" customHeight="1">
      <c r="A8" s="71" t="s">
        <v>41</v>
      </c>
      <c r="B8" s="369">
        <v>14550</v>
      </c>
      <c r="C8" s="369">
        <v>16953</v>
      </c>
      <c r="D8" s="370">
        <v>3789</v>
      </c>
      <c r="E8" s="370">
        <v>2387</v>
      </c>
      <c r="F8" s="369">
        <f>SUM(D8:E8)</f>
        <v>6176</v>
      </c>
      <c r="G8" s="369">
        <v>5820</v>
      </c>
      <c r="H8" s="369">
        <v>4957</v>
      </c>
      <c r="I8" s="370">
        <v>4393</v>
      </c>
      <c r="J8" s="370">
        <v>2459</v>
      </c>
      <c r="K8" s="370">
        <f>SUM(I8:J8)</f>
        <v>6852</v>
      </c>
      <c r="L8" s="484"/>
    </row>
    <row r="9" spans="1:12" ht="13.5" customHeight="1">
      <c r="A9" s="73" t="s">
        <v>184</v>
      </c>
      <c r="B9" s="369"/>
      <c r="C9" s="369"/>
      <c r="D9" s="370"/>
      <c r="E9" s="370"/>
      <c r="F9" s="369"/>
      <c r="G9" s="369"/>
      <c r="H9" s="369"/>
      <c r="I9" s="370"/>
      <c r="J9" s="370"/>
      <c r="K9" s="370"/>
      <c r="L9" s="484"/>
    </row>
    <row r="10" spans="1:12" ht="15" customHeight="1">
      <c r="A10" s="7" t="s">
        <v>185</v>
      </c>
      <c r="B10" s="371"/>
      <c r="C10" s="371"/>
      <c r="D10" s="370"/>
      <c r="E10" s="370"/>
      <c r="F10" s="369"/>
      <c r="G10" s="369"/>
      <c r="H10" s="369"/>
      <c r="I10" s="370"/>
      <c r="J10" s="370"/>
      <c r="K10" s="370"/>
      <c r="L10" s="484"/>
    </row>
    <row r="11" spans="1:12" s="75" customFormat="1" ht="13.5">
      <c r="A11" s="74" t="s">
        <v>186</v>
      </c>
      <c r="B11" s="372">
        <v>551</v>
      </c>
      <c r="C11" s="372">
        <v>537</v>
      </c>
      <c r="D11" s="373">
        <v>122</v>
      </c>
      <c r="E11" s="373">
        <v>42</v>
      </c>
      <c r="F11" s="374">
        <f>SUM(D11:E11)</f>
        <v>164</v>
      </c>
      <c r="G11" s="375">
        <v>222</v>
      </c>
      <c r="H11" s="375">
        <v>151</v>
      </c>
      <c r="I11" s="373">
        <v>129</v>
      </c>
      <c r="J11" s="373">
        <v>19</v>
      </c>
      <c r="K11" s="376">
        <f>SUM(I11:J11)</f>
        <v>148</v>
      </c>
      <c r="L11" s="484"/>
    </row>
    <row r="12" spans="1:12" s="75" customFormat="1" ht="13.5">
      <c r="A12" s="74" t="s">
        <v>187</v>
      </c>
      <c r="B12" s="372">
        <v>9631</v>
      </c>
      <c r="C12" s="372">
        <v>10181</v>
      </c>
      <c r="D12" s="373">
        <v>2363</v>
      </c>
      <c r="E12" s="373">
        <v>852</v>
      </c>
      <c r="F12" s="374">
        <f>SUM(D12:E12)</f>
        <v>3215</v>
      </c>
      <c r="G12" s="375">
        <v>4134</v>
      </c>
      <c r="H12" s="375">
        <v>2832</v>
      </c>
      <c r="I12" s="373">
        <v>2465</v>
      </c>
      <c r="J12" s="373">
        <v>449</v>
      </c>
      <c r="K12" s="376">
        <f>SUM(I12:J12)</f>
        <v>2914</v>
      </c>
      <c r="L12" s="484"/>
    </row>
    <row r="13" spans="1:12" ht="15" customHeight="1">
      <c r="A13" s="7" t="s">
        <v>188</v>
      </c>
      <c r="B13" s="371"/>
      <c r="C13" s="371"/>
      <c r="D13" s="370"/>
      <c r="E13" s="370"/>
      <c r="F13" s="369"/>
      <c r="G13" s="369"/>
      <c r="H13" s="377"/>
      <c r="I13" s="378"/>
      <c r="J13" s="378"/>
      <c r="K13" s="370"/>
      <c r="L13" s="484"/>
    </row>
    <row r="14" spans="1:12" s="75" customFormat="1" ht="13.5">
      <c r="A14" s="74" t="s">
        <v>186</v>
      </c>
      <c r="B14" s="371">
        <v>154</v>
      </c>
      <c r="C14" s="371">
        <v>111</v>
      </c>
      <c r="D14" s="373" t="s">
        <v>343</v>
      </c>
      <c r="E14" s="373" t="s">
        <v>343</v>
      </c>
      <c r="F14" s="373" t="s">
        <v>343</v>
      </c>
      <c r="G14" s="379">
        <v>49</v>
      </c>
      <c r="H14" s="379">
        <v>62</v>
      </c>
      <c r="I14" s="373" t="s">
        <v>343</v>
      </c>
      <c r="J14" s="373" t="s">
        <v>343</v>
      </c>
      <c r="K14" s="376" t="s">
        <v>343</v>
      </c>
      <c r="L14" s="484"/>
    </row>
    <row r="15" spans="1:12" s="75" customFormat="1" ht="13.5">
      <c r="A15" s="74" t="s">
        <v>187</v>
      </c>
      <c r="B15" s="371">
        <v>190</v>
      </c>
      <c r="C15" s="371">
        <v>173</v>
      </c>
      <c r="D15" s="373" t="s">
        <v>343</v>
      </c>
      <c r="E15" s="373" t="s">
        <v>343</v>
      </c>
      <c r="F15" s="373" t="s">
        <v>343</v>
      </c>
      <c r="G15" s="379">
        <v>84</v>
      </c>
      <c r="H15" s="379">
        <v>89</v>
      </c>
      <c r="I15" s="373" t="s">
        <v>343</v>
      </c>
      <c r="J15" s="373" t="s">
        <v>343</v>
      </c>
      <c r="K15" s="376" t="s">
        <v>343</v>
      </c>
      <c r="L15" s="484"/>
    </row>
    <row r="16" spans="1:12" ht="15" customHeight="1">
      <c r="A16" s="7" t="s">
        <v>189</v>
      </c>
      <c r="B16" s="371"/>
      <c r="C16" s="371"/>
      <c r="D16" s="370"/>
      <c r="E16" s="370"/>
      <c r="F16" s="369"/>
      <c r="G16" s="369"/>
      <c r="H16" s="377"/>
      <c r="I16" s="378"/>
      <c r="J16" s="378"/>
      <c r="K16" s="370"/>
      <c r="L16" s="484"/>
    </row>
    <row r="17" spans="1:12" s="75" customFormat="1" ht="13.5">
      <c r="A17" s="74" t="s">
        <v>190</v>
      </c>
      <c r="B17" s="371">
        <v>54163</v>
      </c>
      <c r="C17" s="371">
        <v>67250</v>
      </c>
      <c r="D17" s="373">
        <v>14202</v>
      </c>
      <c r="E17" s="373">
        <v>14430</v>
      </c>
      <c r="F17" s="374">
        <f>SUM(D17:E17)</f>
        <v>28632</v>
      </c>
      <c r="G17" s="375">
        <v>16581</v>
      </c>
      <c r="H17" s="375">
        <v>22037</v>
      </c>
      <c r="I17" s="373">
        <v>17587</v>
      </c>
      <c r="J17" s="373">
        <v>19804</v>
      </c>
      <c r="K17" s="376">
        <f>SUM(I17:J17)</f>
        <v>37391</v>
      </c>
      <c r="L17" s="484"/>
    </row>
    <row r="18" spans="1:12" s="75" customFormat="1" ht="13.5">
      <c r="A18" s="74" t="s">
        <v>187</v>
      </c>
      <c r="B18" s="371">
        <v>3355</v>
      </c>
      <c r="C18" s="371">
        <v>4842</v>
      </c>
      <c r="D18" s="373">
        <v>974</v>
      </c>
      <c r="E18" s="373">
        <v>1075</v>
      </c>
      <c r="F18" s="374">
        <f>SUM(D18:E18)</f>
        <v>2049</v>
      </c>
      <c r="G18" s="375">
        <v>1282</v>
      </c>
      <c r="H18" s="375">
        <v>1511</v>
      </c>
      <c r="I18" s="373">
        <v>1480</v>
      </c>
      <c r="J18" s="373">
        <v>1681</v>
      </c>
      <c r="K18" s="376">
        <f>SUM(I18:J18)</f>
        <v>3161</v>
      </c>
      <c r="L18" s="484"/>
    </row>
    <row r="19" spans="1:12" ht="24.75" customHeight="1">
      <c r="A19" s="147" t="s">
        <v>53</v>
      </c>
      <c r="B19" s="380">
        <v>159</v>
      </c>
      <c r="C19" s="380">
        <v>205</v>
      </c>
      <c r="D19" s="381">
        <v>35</v>
      </c>
      <c r="E19" s="381">
        <v>49</v>
      </c>
      <c r="F19" s="380">
        <f>SUM(D19:E19)</f>
        <v>84</v>
      </c>
      <c r="G19" s="380">
        <v>52</v>
      </c>
      <c r="H19" s="380">
        <v>69</v>
      </c>
      <c r="I19" s="381">
        <v>38</v>
      </c>
      <c r="J19" s="381">
        <v>64</v>
      </c>
      <c r="K19" s="381">
        <f>SUM(I19:J19)</f>
        <v>102</v>
      </c>
      <c r="L19" s="484"/>
    </row>
    <row r="20" spans="1:12" ht="24.75" customHeight="1">
      <c r="A20" s="147" t="s">
        <v>191</v>
      </c>
      <c r="B20" s="380">
        <v>449</v>
      </c>
      <c r="C20" s="380">
        <v>563</v>
      </c>
      <c r="D20" s="381">
        <v>108</v>
      </c>
      <c r="E20" s="381">
        <v>146</v>
      </c>
      <c r="F20" s="380">
        <f>SUM(D20:E20)</f>
        <v>254</v>
      </c>
      <c r="G20" s="380">
        <v>151</v>
      </c>
      <c r="H20" s="380">
        <v>158</v>
      </c>
      <c r="I20" s="381">
        <v>176</v>
      </c>
      <c r="J20" s="381">
        <v>198</v>
      </c>
      <c r="K20" s="381">
        <f>SUM(I20:J20)</f>
        <v>374</v>
      </c>
      <c r="L20" s="484"/>
    </row>
    <row r="21" spans="1:12" ht="12" customHeight="1">
      <c r="A21" s="73" t="s">
        <v>184</v>
      </c>
      <c r="B21" s="369"/>
      <c r="C21" s="369"/>
      <c r="D21" s="370"/>
      <c r="E21" s="370"/>
      <c r="F21" s="369"/>
      <c r="G21" s="369"/>
      <c r="H21" s="369"/>
      <c r="I21" s="370"/>
      <c r="J21" s="370"/>
      <c r="K21" s="370"/>
      <c r="L21" s="484"/>
    </row>
    <row r="22" spans="1:12" ht="15" customHeight="1">
      <c r="A22" s="7" t="s">
        <v>192</v>
      </c>
      <c r="B22" s="371">
        <v>100</v>
      </c>
      <c r="C22" s="371">
        <v>100</v>
      </c>
      <c r="D22" s="373">
        <v>28</v>
      </c>
      <c r="E22" s="373">
        <v>25</v>
      </c>
      <c r="F22" s="374">
        <f>SUM(D22:E22)</f>
        <v>53</v>
      </c>
      <c r="G22" s="375">
        <v>18</v>
      </c>
      <c r="H22" s="375">
        <v>29</v>
      </c>
      <c r="I22" s="373">
        <v>26</v>
      </c>
      <c r="J22" s="373">
        <v>24</v>
      </c>
      <c r="K22" s="376">
        <f>SUM(I22:J22)</f>
        <v>50</v>
      </c>
      <c r="L22" s="484"/>
    </row>
    <row r="23" spans="1:12" ht="15" customHeight="1">
      <c r="A23" s="21" t="s">
        <v>193</v>
      </c>
      <c r="B23" s="381">
        <v>46</v>
      </c>
      <c r="C23" s="381">
        <v>50</v>
      </c>
      <c r="D23" s="382">
        <v>8</v>
      </c>
      <c r="E23" s="382">
        <v>11</v>
      </c>
      <c r="F23" s="383">
        <f>SUM(D23:E23)</f>
        <v>19</v>
      </c>
      <c r="G23" s="383">
        <v>10</v>
      </c>
      <c r="H23" s="383">
        <v>21</v>
      </c>
      <c r="I23" s="382">
        <v>7</v>
      </c>
      <c r="J23" s="382">
        <v>35</v>
      </c>
      <c r="K23" s="382">
        <f>SUM(I23:J23)</f>
        <v>42</v>
      </c>
      <c r="L23" s="484"/>
    </row>
    <row r="24" spans="1:12" ht="24.75" customHeight="1">
      <c r="A24" s="147" t="s">
        <v>194</v>
      </c>
      <c r="B24" s="382">
        <v>31</v>
      </c>
      <c r="C24" s="382">
        <v>31</v>
      </c>
      <c r="D24" s="381">
        <v>9</v>
      </c>
      <c r="E24" s="381">
        <v>4</v>
      </c>
      <c r="F24" s="380">
        <f>SUM(D24:E24)</f>
        <v>13</v>
      </c>
      <c r="G24" s="380">
        <v>14</v>
      </c>
      <c r="H24" s="380">
        <v>4</v>
      </c>
      <c r="I24" s="381">
        <v>7</v>
      </c>
      <c r="J24" s="381">
        <v>2</v>
      </c>
      <c r="K24" s="381">
        <f>SUM(I24:J24)</f>
        <v>9</v>
      </c>
      <c r="L24" s="484"/>
    </row>
    <row r="25" spans="1:12" ht="24.75" customHeight="1">
      <c r="A25" s="147" t="s">
        <v>195</v>
      </c>
      <c r="B25" s="380">
        <v>939</v>
      </c>
      <c r="C25" s="380">
        <v>861</v>
      </c>
      <c r="D25" s="381">
        <v>233</v>
      </c>
      <c r="E25" s="381">
        <v>202</v>
      </c>
      <c r="F25" s="380">
        <f>SUM(D25:E25)</f>
        <v>435</v>
      </c>
      <c r="G25" s="380">
        <v>183</v>
      </c>
      <c r="H25" s="380">
        <v>243</v>
      </c>
      <c r="I25" s="381">
        <v>156</v>
      </c>
      <c r="J25" s="381">
        <v>202</v>
      </c>
      <c r="K25" s="381">
        <f>SUM(I25:J25)</f>
        <v>358</v>
      </c>
      <c r="L25" s="484"/>
    </row>
    <row r="26" spans="1:12" ht="22.5" customHeight="1">
      <c r="A26" s="76" t="s">
        <v>196</v>
      </c>
      <c r="B26" s="380">
        <v>4582</v>
      </c>
      <c r="C26" s="380">
        <v>5014</v>
      </c>
      <c r="D26" s="381">
        <v>1040</v>
      </c>
      <c r="E26" s="381">
        <v>1310</v>
      </c>
      <c r="F26" s="380">
        <f>SUM(D26:E26)</f>
        <v>2350</v>
      </c>
      <c r="G26" s="380">
        <v>1308</v>
      </c>
      <c r="H26" s="380">
        <v>1356</v>
      </c>
      <c r="I26" s="381">
        <v>1223</v>
      </c>
      <c r="J26" s="381">
        <v>1408</v>
      </c>
      <c r="K26" s="381">
        <f>SUM(I26:J26)</f>
        <v>2631</v>
      </c>
      <c r="L26" s="484"/>
    </row>
    <row r="27" spans="1:12" ht="13.5" customHeight="1">
      <c r="A27" s="73" t="s">
        <v>184</v>
      </c>
      <c r="B27" s="369"/>
      <c r="C27" s="369"/>
      <c r="D27" s="370"/>
      <c r="E27" s="370"/>
      <c r="F27" s="369"/>
      <c r="G27" s="369"/>
      <c r="H27" s="369"/>
      <c r="I27" s="370"/>
      <c r="J27" s="370"/>
      <c r="K27" s="370"/>
      <c r="L27" s="484"/>
    </row>
    <row r="28" spans="1:12" ht="15" customHeight="1">
      <c r="A28" s="7" t="s">
        <v>256</v>
      </c>
      <c r="B28" s="371">
        <v>2271</v>
      </c>
      <c r="C28" s="371">
        <v>2206</v>
      </c>
      <c r="D28" s="373">
        <v>459</v>
      </c>
      <c r="E28" s="373">
        <v>584</v>
      </c>
      <c r="F28" s="374">
        <f>SUM(D28:E28)</f>
        <v>1043</v>
      </c>
      <c r="G28" s="375">
        <v>617</v>
      </c>
      <c r="H28" s="375">
        <v>546</v>
      </c>
      <c r="I28" s="373">
        <v>536</v>
      </c>
      <c r="J28" s="373">
        <v>681</v>
      </c>
      <c r="K28" s="376">
        <f>SUM(I28:J28)</f>
        <v>1217</v>
      </c>
      <c r="L28" s="484"/>
    </row>
    <row r="29" spans="1:12" ht="15" customHeight="1">
      <c r="A29" s="7" t="s">
        <v>197</v>
      </c>
      <c r="B29" s="371">
        <v>1281</v>
      </c>
      <c r="C29" s="371">
        <v>1430</v>
      </c>
      <c r="D29" s="373">
        <v>313</v>
      </c>
      <c r="E29" s="373">
        <v>400</v>
      </c>
      <c r="F29" s="374">
        <f>SUM(D29:E29)</f>
        <v>713</v>
      </c>
      <c r="G29" s="375">
        <v>359</v>
      </c>
      <c r="H29" s="375">
        <v>358</v>
      </c>
      <c r="I29" s="373">
        <v>342</v>
      </c>
      <c r="J29" s="373">
        <v>373</v>
      </c>
      <c r="K29" s="376">
        <f>SUM(I29:J29)</f>
        <v>715</v>
      </c>
      <c r="L29" s="484"/>
    </row>
    <row r="30" spans="1:12" ht="15" customHeight="1">
      <c r="A30" s="7" t="s">
        <v>198</v>
      </c>
      <c r="B30" s="371">
        <v>49</v>
      </c>
      <c r="C30" s="371">
        <v>40</v>
      </c>
      <c r="D30" s="373">
        <v>8</v>
      </c>
      <c r="E30" s="373">
        <v>10</v>
      </c>
      <c r="F30" s="374">
        <f>SUM(D30:E30)</f>
        <v>18</v>
      </c>
      <c r="G30" s="375">
        <v>16</v>
      </c>
      <c r="H30" s="375">
        <v>6</v>
      </c>
      <c r="I30" s="373">
        <v>7</v>
      </c>
      <c r="J30" s="373">
        <v>17</v>
      </c>
      <c r="K30" s="376">
        <f>SUM(I30:J30)</f>
        <v>24</v>
      </c>
      <c r="L30" s="484"/>
    </row>
    <row r="31" spans="1:12" ht="3" customHeight="1">
      <c r="A31" s="9"/>
      <c r="B31" s="384"/>
      <c r="C31" s="384"/>
      <c r="D31" s="385"/>
      <c r="E31" s="385"/>
      <c r="F31" s="386"/>
      <c r="G31" s="386"/>
      <c r="H31" s="386"/>
      <c r="I31" s="385"/>
      <c r="J31" s="385"/>
      <c r="K31" s="385"/>
      <c r="L31" s="484"/>
    </row>
    <row r="32" spans="1:12" ht="0.75" customHeight="1" hidden="1">
      <c r="A32" s="13"/>
      <c r="B32" s="384"/>
      <c r="C32" s="387"/>
      <c r="D32" s="388"/>
      <c r="E32" s="388"/>
      <c r="F32" s="388"/>
      <c r="G32" s="388"/>
      <c r="H32" s="388"/>
      <c r="I32" s="388"/>
      <c r="J32" s="388"/>
      <c r="K32" s="388"/>
      <c r="L32" s="484"/>
    </row>
    <row r="33" spans="1:12" ht="2.25" customHeight="1">
      <c r="A33" s="78"/>
      <c r="B33" s="389"/>
      <c r="C33" s="389"/>
      <c r="D33" s="390"/>
      <c r="E33" s="390"/>
      <c r="F33" s="390"/>
      <c r="G33" s="390"/>
      <c r="H33" s="390"/>
      <c r="I33" s="390"/>
      <c r="J33" s="390"/>
      <c r="K33" s="390"/>
      <c r="L33" s="484"/>
    </row>
    <row r="34" spans="1:12" ht="12.75" customHeight="1">
      <c r="A34" s="120" t="s">
        <v>361</v>
      </c>
      <c r="L34" s="484"/>
    </row>
    <row r="35" spans="1:12" ht="11.25" customHeight="1">
      <c r="A35" s="115"/>
      <c r="L35" s="484"/>
    </row>
  </sheetData>
  <mergeCells count="6">
    <mergeCell ref="L1:L35"/>
    <mergeCell ref="A5:A6"/>
    <mergeCell ref="B5:B6"/>
    <mergeCell ref="D5:H5"/>
    <mergeCell ref="C5:C6"/>
    <mergeCell ref="I5:K5"/>
  </mergeCells>
  <printOptions/>
  <pageMargins left="0.75" right="0.28" top="0.54" bottom="0.19" header="0.25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pane xSplit="1" ySplit="6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5" sqref="B15"/>
    </sheetView>
  </sheetViews>
  <sheetFormatPr defaultColWidth="9.140625" defaultRowHeight="12.75"/>
  <cols>
    <col min="1" max="1" width="37.57421875" style="0" customWidth="1"/>
    <col min="2" max="11" width="9.7109375" style="0" customWidth="1"/>
    <col min="12" max="12" width="3.57421875" style="0" customWidth="1"/>
  </cols>
  <sheetData>
    <row r="1" spans="1:12" ht="19.5" customHeight="1">
      <c r="A1" s="24" t="s">
        <v>329</v>
      </c>
      <c r="B1" s="3"/>
      <c r="C1" s="3"/>
      <c r="L1" s="488" t="s">
        <v>337</v>
      </c>
    </row>
    <row r="2" spans="1:12" ht="3.75" customHeight="1">
      <c r="A2" s="3"/>
      <c r="B2" s="3"/>
      <c r="C2" s="3"/>
      <c r="L2" s="501"/>
    </row>
    <row r="3" spans="1:12" ht="12" customHeight="1">
      <c r="A3" s="3"/>
      <c r="B3" s="3"/>
      <c r="C3" s="3"/>
      <c r="D3" s="67"/>
      <c r="E3" s="67"/>
      <c r="F3" s="67"/>
      <c r="G3" s="67"/>
      <c r="I3" s="67"/>
      <c r="J3" s="67" t="s">
        <v>199</v>
      </c>
      <c r="K3" s="67"/>
      <c r="L3" s="501"/>
    </row>
    <row r="4" spans="1:12" ht="4.5" customHeight="1">
      <c r="A4" s="3"/>
      <c r="B4" s="66"/>
      <c r="C4" s="254"/>
      <c r="L4" s="501"/>
    </row>
    <row r="5" spans="1:12" ht="19.5" customHeight="1">
      <c r="A5" s="496" t="s">
        <v>183</v>
      </c>
      <c r="B5" s="496">
        <v>2004</v>
      </c>
      <c r="C5" s="496" t="s">
        <v>295</v>
      </c>
      <c r="D5" s="498" t="s">
        <v>295</v>
      </c>
      <c r="E5" s="499"/>
      <c r="F5" s="499"/>
      <c r="G5" s="499"/>
      <c r="H5" s="500"/>
      <c r="I5" s="498" t="s">
        <v>308</v>
      </c>
      <c r="J5" s="499"/>
      <c r="K5" s="500"/>
      <c r="L5" s="501"/>
    </row>
    <row r="6" spans="1:12" ht="19.5" customHeight="1">
      <c r="A6" s="497"/>
      <c r="B6" s="497"/>
      <c r="C6" s="497"/>
      <c r="D6" s="69" t="s">
        <v>294</v>
      </c>
      <c r="E6" s="69" t="s">
        <v>211</v>
      </c>
      <c r="F6" s="340" t="s">
        <v>342</v>
      </c>
      <c r="G6" s="69" t="s">
        <v>214</v>
      </c>
      <c r="H6" s="69" t="s">
        <v>258</v>
      </c>
      <c r="I6" s="69" t="s">
        <v>294</v>
      </c>
      <c r="J6" s="69" t="s">
        <v>344</v>
      </c>
      <c r="K6" s="268" t="s">
        <v>342</v>
      </c>
      <c r="L6" s="501"/>
    </row>
    <row r="7" spans="1:12" ht="39.75" customHeight="1">
      <c r="A7" s="70" t="s">
        <v>200</v>
      </c>
      <c r="B7" s="68">
        <v>2490</v>
      </c>
      <c r="C7" s="68">
        <v>9582</v>
      </c>
      <c r="D7" s="109">
        <v>789</v>
      </c>
      <c r="E7" s="109">
        <v>2965</v>
      </c>
      <c r="F7" s="234">
        <f>SUM(D7:E7)</f>
        <v>3754</v>
      </c>
      <c r="G7" s="234">
        <v>3209</v>
      </c>
      <c r="H7" s="234">
        <v>2619</v>
      </c>
      <c r="I7" s="109">
        <v>2675</v>
      </c>
      <c r="J7" s="109">
        <v>4153</v>
      </c>
      <c r="K7" s="109">
        <f>SUM(I7:J7)</f>
        <v>6828</v>
      </c>
      <c r="L7" s="501"/>
    </row>
    <row r="8" spans="1:12" ht="39.75" customHeight="1">
      <c r="A8" s="71" t="s">
        <v>40</v>
      </c>
      <c r="B8" s="68">
        <v>29432</v>
      </c>
      <c r="C8" s="68">
        <v>25942</v>
      </c>
      <c r="D8" s="107">
        <v>6178</v>
      </c>
      <c r="E8" s="107">
        <v>6823</v>
      </c>
      <c r="F8" s="68">
        <f>SUM(D8:E8)</f>
        <v>13001</v>
      </c>
      <c r="G8" s="68">
        <v>6148</v>
      </c>
      <c r="H8" s="68">
        <v>6793</v>
      </c>
      <c r="I8" s="107">
        <v>5784</v>
      </c>
      <c r="J8" s="107">
        <v>7489</v>
      </c>
      <c r="K8" s="107">
        <f>SUM(I8:J8)</f>
        <v>13273</v>
      </c>
      <c r="L8" s="501"/>
    </row>
    <row r="9" spans="1:12" ht="13.5" customHeight="1">
      <c r="A9" s="73" t="s">
        <v>184</v>
      </c>
      <c r="B9" s="68"/>
      <c r="C9" s="68"/>
      <c r="D9" s="107"/>
      <c r="E9" s="107"/>
      <c r="F9" s="68"/>
      <c r="G9" s="68"/>
      <c r="H9" s="259"/>
      <c r="I9" s="122"/>
      <c r="J9" s="122"/>
      <c r="K9" s="122"/>
      <c r="L9" s="501"/>
    </row>
    <row r="10" spans="1:12" ht="30" customHeight="1">
      <c r="A10" s="79" t="s">
        <v>201</v>
      </c>
      <c r="B10" s="47">
        <v>25733</v>
      </c>
      <c r="C10" s="47">
        <v>22008</v>
      </c>
      <c r="D10" s="123">
        <v>5255</v>
      </c>
      <c r="E10" s="123">
        <v>5849</v>
      </c>
      <c r="F10" s="56">
        <f aca="true" t="shared" si="0" ref="F10:F16">SUM(D10:E10)</f>
        <v>11104</v>
      </c>
      <c r="G10" s="47">
        <v>5206</v>
      </c>
      <c r="H10" s="47">
        <v>5698</v>
      </c>
      <c r="I10" s="123">
        <v>4868</v>
      </c>
      <c r="J10" s="123">
        <v>6272</v>
      </c>
      <c r="K10" s="135">
        <f aca="true" t="shared" si="1" ref="K10:K16">SUM(I10:J10)</f>
        <v>11140</v>
      </c>
      <c r="L10" s="501"/>
    </row>
    <row r="11" spans="1:12" ht="30" customHeight="1">
      <c r="A11" s="7" t="s">
        <v>202</v>
      </c>
      <c r="B11" s="47">
        <v>159</v>
      </c>
      <c r="C11" s="47">
        <v>158</v>
      </c>
      <c r="D11" s="123">
        <v>37</v>
      </c>
      <c r="E11" s="123">
        <v>34</v>
      </c>
      <c r="F11" s="56">
        <f t="shared" si="0"/>
        <v>71</v>
      </c>
      <c r="G11" s="47">
        <v>38</v>
      </c>
      <c r="H11" s="47">
        <v>49</v>
      </c>
      <c r="I11" s="123">
        <v>52</v>
      </c>
      <c r="J11" s="123">
        <v>60</v>
      </c>
      <c r="K11" s="135">
        <f t="shared" si="1"/>
        <v>112</v>
      </c>
      <c r="L11" s="501"/>
    </row>
    <row r="12" spans="1:12" ht="30" customHeight="1">
      <c r="A12" s="79" t="s">
        <v>216</v>
      </c>
      <c r="B12" s="47">
        <v>117</v>
      </c>
      <c r="C12" s="47">
        <v>154</v>
      </c>
      <c r="D12" s="123">
        <v>33</v>
      </c>
      <c r="E12" s="123">
        <v>36</v>
      </c>
      <c r="F12" s="56">
        <f t="shared" si="0"/>
        <v>69</v>
      </c>
      <c r="G12" s="47">
        <v>42</v>
      </c>
      <c r="H12" s="47">
        <v>43</v>
      </c>
      <c r="I12" s="123">
        <v>40</v>
      </c>
      <c r="J12" s="123">
        <v>44</v>
      </c>
      <c r="K12" s="135">
        <f t="shared" si="1"/>
        <v>84</v>
      </c>
      <c r="L12" s="501"/>
    </row>
    <row r="13" spans="1:12" ht="30" customHeight="1">
      <c r="A13" s="7" t="s">
        <v>203</v>
      </c>
      <c r="B13" s="47">
        <v>480</v>
      </c>
      <c r="C13" s="47">
        <v>513</v>
      </c>
      <c r="D13" s="123">
        <v>161</v>
      </c>
      <c r="E13" s="123">
        <v>129</v>
      </c>
      <c r="F13" s="56">
        <f t="shared" si="0"/>
        <v>290</v>
      </c>
      <c r="G13" s="47">
        <v>107</v>
      </c>
      <c r="H13" s="47">
        <v>116</v>
      </c>
      <c r="I13" s="123">
        <v>137</v>
      </c>
      <c r="J13" s="123">
        <v>150</v>
      </c>
      <c r="K13" s="135">
        <f t="shared" si="1"/>
        <v>287</v>
      </c>
      <c r="L13" s="501"/>
    </row>
    <row r="14" spans="1:12" ht="30" customHeight="1">
      <c r="A14" s="7" t="s">
        <v>204</v>
      </c>
      <c r="B14" s="47">
        <v>208</v>
      </c>
      <c r="C14" s="47">
        <v>201</v>
      </c>
      <c r="D14" s="124">
        <v>39</v>
      </c>
      <c r="E14" s="124">
        <v>59</v>
      </c>
      <c r="F14" s="391">
        <f t="shared" si="0"/>
        <v>98</v>
      </c>
      <c r="G14" s="248">
        <v>52</v>
      </c>
      <c r="H14" s="248">
        <v>51</v>
      </c>
      <c r="I14" s="124">
        <v>41</v>
      </c>
      <c r="J14" s="124">
        <v>40</v>
      </c>
      <c r="K14" s="392">
        <f t="shared" si="1"/>
        <v>81</v>
      </c>
      <c r="L14" s="501"/>
    </row>
    <row r="15" spans="1:12" ht="30" customHeight="1">
      <c r="A15" s="79" t="s">
        <v>213</v>
      </c>
      <c r="B15" s="47">
        <v>1097</v>
      </c>
      <c r="C15" s="47">
        <v>1152</v>
      </c>
      <c r="D15" s="123">
        <v>280</v>
      </c>
      <c r="E15" s="123">
        <v>293</v>
      </c>
      <c r="F15" s="56">
        <f t="shared" si="0"/>
        <v>573</v>
      </c>
      <c r="G15" s="47">
        <v>241</v>
      </c>
      <c r="H15" s="47">
        <v>338</v>
      </c>
      <c r="I15" s="123">
        <v>274</v>
      </c>
      <c r="J15" s="123">
        <v>254</v>
      </c>
      <c r="K15" s="135">
        <f t="shared" si="1"/>
        <v>528</v>
      </c>
      <c r="L15" s="501"/>
    </row>
    <row r="16" spans="1:12" ht="30" customHeight="1">
      <c r="A16" s="79" t="s">
        <v>205</v>
      </c>
      <c r="B16" s="47">
        <v>252</v>
      </c>
      <c r="C16" s="47">
        <v>278</v>
      </c>
      <c r="D16" s="123">
        <v>53</v>
      </c>
      <c r="E16" s="123">
        <v>76</v>
      </c>
      <c r="F16" s="56">
        <f t="shared" si="0"/>
        <v>129</v>
      </c>
      <c r="G16" s="47">
        <v>76</v>
      </c>
      <c r="H16" s="47">
        <v>73</v>
      </c>
      <c r="I16" s="123">
        <v>55</v>
      </c>
      <c r="J16" s="123">
        <v>77</v>
      </c>
      <c r="K16" s="135">
        <f t="shared" si="1"/>
        <v>132</v>
      </c>
      <c r="L16" s="501"/>
    </row>
    <row r="17" spans="1:12" ht="8.25" customHeight="1">
      <c r="A17" s="79"/>
      <c r="B17" s="255"/>
      <c r="D17" s="107"/>
      <c r="E17" s="107"/>
      <c r="F17" s="68"/>
      <c r="G17" s="68"/>
      <c r="H17" s="259"/>
      <c r="I17" s="122"/>
      <c r="J17" s="122"/>
      <c r="K17" s="122"/>
      <c r="L17" s="501"/>
    </row>
    <row r="18" spans="1:12" ht="15" customHeight="1">
      <c r="A18" s="80" t="s">
        <v>257</v>
      </c>
      <c r="B18" s="15">
        <v>26</v>
      </c>
      <c r="C18" s="15">
        <v>46</v>
      </c>
      <c r="D18" s="144">
        <v>2</v>
      </c>
      <c r="E18" s="144">
        <v>12</v>
      </c>
      <c r="F18" s="235">
        <f>SUM(D18:E18)</f>
        <v>14</v>
      </c>
      <c r="G18" s="235">
        <v>19</v>
      </c>
      <c r="H18" s="235">
        <v>13</v>
      </c>
      <c r="I18" s="235">
        <v>26</v>
      </c>
      <c r="J18" s="144">
        <v>25</v>
      </c>
      <c r="K18" s="144">
        <f>SUM(I18:J18)</f>
        <v>51</v>
      </c>
      <c r="L18" s="501"/>
    </row>
    <row r="19" spans="1:12" ht="4.5" customHeight="1">
      <c r="A19" s="77"/>
      <c r="B19" s="62"/>
      <c r="C19" s="62"/>
      <c r="D19" s="9"/>
      <c r="E19" s="9"/>
      <c r="F19" s="238"/>
      <c r="G19" s="11"/>
      <c r="H19" s="11"/>
      <c r="I19" s="9"/>
      <c r="J19" s="9"/>
      <c r="K19" s="9"/>
      <c r="L19" s="501"/>
    </row>
    <row r="20" spans="1:12" ht="15" customHeight="1">
      <c r="A20" s="211" t="s">
        <v>267</v>
      </c>
      <c r="B20" s="130"/>
      <c r="C20" s="130"/>
      <c r="D20" s="129"/>
      <c r="E20" s="129"/>
      <c r="F20" s="129"/>
      <c r="G20" s="129"/>
      <c r="H20" s="129"/>
      <c r="I20" s="129"/>
      <c r="J20" s="129"/>
      <c r="K20" s="129"/>
      <c r="L20" s="501"/>
    </row>
    <row r="21" ht="15" customHeight="1">
      <c r="A21" s="120" t="s">
        <v>362</v>
      </c>
    </row>
  </sheetData>
  <mergeCells count="6">
    <mergeCell ref="L1:L20"/>
    <mergeCell ref="A5:A6"/>
    <mergeCell ref="B5:B6"/>
    <mergeCell ref="D5:H5"/>
    <mergeCell ref="C5:C6"/>
    <mergeCell ref="I5:K5"/>
  </mergeCells>
  <printOptions/>
  <pageMargins left="0.66" right="0.26" top="0.94" bottom="0.5" header="0.18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9" sqref="A19"/>
    </sheetView>
  </sheetViews>
  <sheetFormatPr defaultColWidth="9.140625" defaultRowHeight="12.75"/>
  <cols>
    <col min="1" max="1" width="47.140625" style="19" customWidth="1"/>
    <col min="2" max="3" width="9.7109375" style="19" customWidth="1"/>
    <col min="4" max="11" width="9.7109375" style="187" customWidth="1"/>
    <col min="12" max="12" width="4.8515625" style="19" customWidth="1"/>
    <col min="13" max="13" width="3.7109375" style="19" customWidth="1"/>
    <col min="14" max="16384" width="8.8515625" style="19" customWidth="1"/>
  </cols>
  <sheetData>
    <row r="1" spans="1:12" ht="18.75">
      <c r="A1" s="202" t="s">
        <v>306</v>
      </c>
      <c r="L1" s="484" t="s">
        <v>338</v>
      </c>
    </row>
    <row r="2" spans="1:12" ht="15" customHeight="1">
      <c r="A2" s="186"/>
      <c r="L2" s="484"/>
    </row>
    <row r="3" spans="4:12" ht="12" customHeight="1">
      <c r="D3" s="184"/>
      <c r="E3" s="184"/>
      <c r="F3" s="184"/>
      <c r="G3" s="184"/>
      <c r="I3" s="184"/>
      <c r="J3" s="184" t="s">
        <v>208</v>
      </c>
      <c r="K3" s="184"/>
      <c r="L3" s="502"/>
    </row>
    <row r="4" spans="2:12" ht="5.25" customHeight="1">
      <c r="B4" s="188"/>
      <c r="C4" s="171"/>
      <c r="L4" s="502"/>
    </row>
    <row r="5" spans="1:12" ht="21.75" customHeight="1">
      <c r="A5" s="493" t="s">
        <v>183</v>
      </c>
      <c r="B5" s="496">
        <v>2004</v>
      </c>
      <c r="C5" s="496" t="s">
        <v>363</v>
      </c>
      <c r="D5" s="486" t="s">
        <v>349</v>
      </c>
      <c r="E5" s="487"/>
      <c r="F5" s="487"/>
      <c r="G5" s="487"/>
      <c r="H5" s="492"/>
      <c r="I5" s="486" t="s">
        <v>354</v>
      </c>
      <c r="J5" s="487"/>
      <c r="K5" s="492"/>
      <c r="L5" s="502"/>
    </row>
    <row r="6" spans="1:12" ht="15" customHeight="1">
      <c r="A6" s="494"/>
      <c r="B6" s="497"/>
      <c r="C6" s="497"/>
      <c r="D6" s="169" t="s">
        <v>0</v>
      </c>
      <c r="E6" s="169" t="s">
        <v>1</v>
      </c>
      <c r="F6" s="339" t="s">
        <v>342</v>
      </c>
      <c r="G6" s="169" t="s">
        <v>2</v>
      </c>
      <c r="H6" s="169" t="s">
        <v>3</v>
      </c>
      <c r="I6" s="169" t="s">
        <v>0</v>
      </c>
      <c r="J6" s="169" t="s">
        <v>1</v>
      </c>
      <c r="K6" s="339" t="s">
        <v>342</v>
      </c>
      <c r="L6" s="502"/>
    </row>
    <row r="7" spans="1:12" ht="30" customHeight="1">
      <c r="A7" s="189" t="s">
        <v>272</v>
      </c>
      <c r="B7" s="332">
        <v>43676</v>
      </c>
      <c r="C7" s="332">
        <v>42017</v>
      </c>
      <c r="D7" s="332">
        <v>9439</v>
      </c>
      <c r="E7" s="332">
        <v>9190</v>
      </c>
      <c r="F7" s="332">
        <f>SUM(D7:E7)</f>
        <v>18629</v>
      </c>
      <c r="G7" s="332">
        <v>11909</v>
      </c>
      <c r="H7" s="332">
        <v>11479</v>
      </c>
      <c r="I7" s="332">
        <f>I8+I19+I20+I23+I24+I25+I26+'Table 4 cont''d'!I7+'Table 4 cont''d'!I8+'Table 4 cont''d'!I19</f>
        <v>9688</v>
      </c>
      <c r="J7" s="332">
        <f>J8+J19+J20+J23+J24+J25+J26+'Table 4 cont''d'!J7+'Table 4 cont''d'!J8+'Table 4 cont''d'!J19</f>
        <v>9872</v>
      </c>
      <c r="K7" s="395">
        <f>SUM(I7:J7)</f>
        <v>19560</v>
      </c>
      <c r="L7" s="502"/>
    </row>
    <row r="8" spans="1:12" ht="24.75" customHeight="1">
      <c r="A8" s="112" t="s">
        <v>41</v>
      </c>
      <c r="B8" s="333">
        <v>13277</v>
      </c>
      <c r="C8" s="333">
        <v>15141</v>
      </c>
      <c r="D8" s="334">
        <v>3286</v>
      </c>
      <c r="E8" s="334">
        <v>2074</v>
      </c>
      <c r="F8" s="333">
        <f>SUM(D8:E8)</f>
        <v>5360</v>
      </c>
      <c r="G8" s="333">
        <v>5434</v>
      </c>
      <c r="H8" s="333">
        <v>4347</v>
      </c>
      <c r="I8" s="334">
        <v>3815</v>
      </c>
      <c r="J8" s="334">
        <v>2099</v>
      </c>
      <c r="K8" s="333">
        <f>SUM(I8:J8)</f>
        <v>5914</v>
      </c>
      <c r="L8" s="502"/>
    </row>
    <row r="9" spans="1:12" ht="13.5" customHeight="1">
      <c r="A9" s="191" t="s">
        <v>184</v>
      </c>
      <c r="B9" s="284"/>
      <c r="C9" s="284"/>
      <c r="D9" s="285"/>
      <c r="E9" s="285"/>
      <c r="F9" s="284"/>
      <c r="G9" s="284"/>
      <c r="H9" s="284"/>
      <c r="I9" s="285"/>
      <c r="J9" s="285"/>
      <c r="K9" s="284"/>
      <c r="L9" s="502"/>
    </row>
    <row r="10" spans="1:12" ht="15" customHeight="1">
      <c r="A10" s="149" t="s">
        <v>185</v>
      </c>
      <c r="B10" s="286"/>
      <c r="C10" s="286"/>
      <c r="D10" s="285"/>
      <c r="E10" s="285"/>
      <c r="F10" s="284"/>
      <c r="G10" s="284"/>
      <c r="H10" s="284"/>
      <c r="I10" s="285"/>
      <c r="J10" s="285"/>
      <c r="K10" s="284"/>
      <c r="L10" s="502"/>
    </row>
    <row r="11" spans="1:12" s="193" customFormat="1" ht="13.5">
      <c r="A11" s="192" t="s">
        <v>186</v>
      </c>
      <c r="B11" s="287">
        <v>551</v>
      </c>
      <c r="C11" s="287">
        <v>537</v>
      </c>
      <c r="D11" s="288">
        <v>122</v>
      </c>
      <c r="E11" s="288">
        <v>42</v>
      </c>
      <c r="F11" s="394">
        <f>SUM(D11:E11)</f>
        <v>164</v>
      </c>
      <c r="G11" s="274">
        <v>222</v>
      </c>
      <c r="H11" s="289">
        <v>151</v>
      </c>
      <c r="I11" s="273">
        <v>129</v>
      </c>
      <c r="J11" s="273">
        <v>19</v>
      </c>
      <c r="K11" s="365">
        <f>SUM(I11:J11)</f>
        <v>148</v>
      </c>
      <c r="L11" s="502"/>
    </row>
    <row r="12" spans="1:12" s="193" customFormat="1" ht="13.5">
      <c r="A12" s="192" t="s">
        <v>187</v>
      </c>
      <c r="B12" s="287">
        <v>9631</v>
      </c>
      <c r="C12" s="287">
        <v>10181</v>
      </c>
      <c r="D12" s="288">
        <v>2363</v>
      </c>
      <c r="E12" s="288">
        <v>852</v>
      </c>
      <c r="F12" s="394">
        <f>SUM(D12:E12)</f>
        <v>3215</v>
      </c>
      <c r="G12" s="274">
        <v>4134</v>
      </c>
      <c r="H12" s="289">
        <v>2832</v>
      </c>
      <c r="I12" s="273">
        <v>2465</v>
      </c>
      <c r="J12" s="273">
        <v>449</v>
      </c>
      <c r="K12" s="365">
        <f>SUM(I12:J12)</f>
        <v>2914</v>
      </c>
      <c r="L12" s="502"/>
    </row>
    <row r="13" spans="1:12" ht="15" customHeight="1">
      <c r="A13" s="149" t="s">
        <v>188</v>
      </c>
      <c r="B13" s="63"/>
      <c r="C13" s="63"/>
      <c r="D13" s="194"/>
      <c r="E13" s="194"/>
      <c r="F13" s="393"/>
      <c r="G13" s="68"/>
      <c r="H13" s="196"/>
      <c r="I13" s="276"/>
      <c r="J13" s="276"/>
      <c r="K13" s="275"/>
      <c r="L13" s="502"/>
    </row>
    <row r="14" spans="1:12" s="193" customFormat="1" ht="12.75">
      <c r="A14" s="192" t="s">
        <v>186</v>
      </c>
      <c r="B14" s="286">
        <v>154</v>
      </c>
      <c r="C14" s="286">
        <v>111</v>
      </c>
      <c r="D14" s="273" t="s">
        <v>299</v>
      </c>
      <c r="E14" s="273" t="s">
        <v>299</v>
      </c>
      <c r="F14" s="273" t="s">
        <v>299</v>
      </c>
      <c r="G14" s="277">
        <v>49</v>
      </c>
      <c r="H14" s="290">
        <v>62</v>
      </c>
      <c r="I14" s="422">
        <v>0</v>
      </c>
      <c r="J14" s="422">
        <v>0</v>
      </c>
      <c r="K14" s="422">
        <v>0</v>
      </c>
      <c r="L14" s="502"/>
    </row>
    <row r="15" spans="1:12" s="193" customFormat="1" ht="12.75">
      <c r="A15" s="192" t="s">
        <v>187</v>
      </c>
      <c r="B15" s="286">
        <v>190</v>
      </c>
      <c r="C15" s="286">
        <v>173</v>
      </c>
      <c r="D15" s="273" t="s">
        <v>299</v>
      </c>
      <c r="E15" s="273" t="s">
        <v>299</v>
      </c>
      <c r="F15" s="273" t="s">
        <v>299</v>
      </c>
      <c r="G15" s="277">
        <v>84</v>
      </c>
      <c r="H15" s="290">
        <v>89</v>
      </c>
      <c r="I15" s="422">
        <v>0</v>
      </c>
      <c r="J15" s="422">
        <v>0</v>
      </c>
      <c r="K15" s="422">
        <v>0</v>
      </c>
      <c r="L15" s="502"/>
    </row>
    <row r="16" spans="1:12" ht="15" customHeight="1">
      <c r="A16" s="149" t="s">
        <v>189</v>
      </c>
      <c r="B16" s="63"/>
      <c r="C16" s="63"/>
      <c r="D16" s="190"/>
      <c r="E16" s="190"/>
      <c r="F16" s="236"/>
      <c r="G16" s="236"/>
      <c r="H16" s="260"/>
      <c r="I16" s="283"/>
      <c r="J16" s="283"/>
      <c r="K16" s="260"/>
      <c r="L16" s="502"/>
    </row>
    <row r="17" spans="1:12" s="193" customFormat="1" ht="13.5">
      <c r="A17" s="192" t="s">
        <v>190</v>
      </c>
      <c r="B17" s="286">
        <v>32032</v>
      </c>
      <c r="C17" s="286">
        <v>36768</v>
      </c>
      <c r="D17" s="288">
        <v>6500</v>
      </c>
      <c r="E17" s="288">
        <v>9498</v>
      </c>
      <c r="F17" s="394">
        <f>SUM(D17:E17)</f>
        <v>15998</v>
      </c>
      <c r="G17" s="289">
        <v>10315</v>
      </c>
      <c r="H17" s="289">
        <v>10455</v>
      </c>
      <c r="I17" s="288">
        <v>10501</v>
      </c>
      <c r="J17" s="288">
        <v>14343</v>
      </c>
      <c r="K17" s="394">
        <f>SUM(I17:J17)</f>
        <v>24844</v>
      </c>
      <c r="L17" s="502"/>
    </row>
    <row r="18" spans="1:12" s="193" customFormat="1" ht="13.5">
      <c r="A18" s="192" t="s">
        <v>187</v>
      </c>
      <c r="B18" s="286">
        <v>2250</v>
      </c>
      <c r="C18" s="286">
        <v>3225</v>
      </c>
      <c r="D18" s="288">
        <v>518</v>
      </c>
      <c r="E18" s="288">
        <v>806</v>
      </c>
      <c r="F18" s="394">
        <f>SUM(D18:E18)</f>
        <v>1324</v>
      </c>
      <c r="G18" s="289">
        <v>946</v>
      </c>
      <c r="H18" s="289">
        <v>955</v>
      </c>
      <c r="I18" s="288">
        <v>952</v>
      </c>
      <c r="J18" s="288">
        <v>1382</v>
      </c>
      <c r="K18" s="394">
        <f>SUM(I18:J18)</f>
        <v>2334</v>
      </c>
      <c r="L18" s="502"/>
    </row>
    <row r="19" spans="1:12" ht="24.75" customHeight="1">
      <c r="A19" s="195" t="s">
        <v>53</v>
      </c>
      <c r="B19" s="291">
        <v>35</v>
      </c>
      <c r="C19" s="291">
        <v>48</v>
      </c>
      <c r="D19" s="292">
        <v>12</v>
      </c>
      <c r="E19" s="292">
        <v>12</v>
      </c>
      <c r="F19" s="291">
        <f>SUM(D19:E19)</f>
        <v>24</v>
      </c>
      <c r="G19" s="291">
        <v>12</v>
      </c>
      <c r="H19" s="291">
        <v>12</v>
      </c>
      <c r="I19" s="292">
        <v>10</v>
      </c>
      <c r="J19" s="292">
        <v>12</v>
      </c>
      <c r="K19" s="291">
        <f>SUM(I19:J19)</f>
        <v>22</v>
      </c>
      <c r="L19" s="502"/>
    </row>
    <row r="20" spans="1:12" ht="24.75" customHeight="1">
      <c r="A20" s="112" t="s">
        <v>191</v>
      </c>
      <c r="B20" s="291">
        <v>299</v>
      </c>
      <c r="C20" s="291">
        <v>389</v>
      </c>
      <c r="D20" s="292">
        <v>77</v>
      </c>
      <c r="E20" s="292">
        <v>93</v>
      </c>
      <c r="F20" s="291">
        <f>SUM(D20:E20)</f>
        <v>170</v>
      </c>
      <c r="G20" s="291">
        <v>106</v>
      </c>
      <c r="H20" s="291">
        <v>113</v>
      </c>
      <c r="I20" s="292">
        <v>97</v>
      </c>
      <c r="J20" s="292">
        <v>122</v>
      </c>
      <c r="K20" s="291">
        <f>SUM(I20:J20)</f>
        <v>219</v>
      </c>
      <c r="L20" s="502"/>
    </row>
    <row r="21" spans="1:12" ht="12" customHeight="1">
      <c r="A21" s="191" t="s">
        <v>184</v>
      </c>
      <c r="B21" s="284"/>
      <c r="C21" s="284"/>
      <c r="D21" s="285"/>
      <c r="E21" s="285"/>
      <c r="F21" s="284"/>
      <c r="G21" s="284"/>
      <c r="H21" s="284"/>
      <c r="I21" s="285"/>
      <c r="J21" s="285"/>
      <c r="K21" s="284"/>
      <c r="L21" s="502"/>
    </row>
    <row r="22" spans="1:12" ht="15" customHeight="1">
      <c r="A22" s="149" t="s">
        <v>192</v>
      </c>
      <c r="B22" s="286">
        <v>100</v>
      </c>
      <c r="C22" s="286">
        <v>100</v>
      </c>
      <c r="D22" s="288">
        <v>28</v>
      </c>
      <c r="E22" s="288">
        <v>25</v>
      </c>
      <c r="F22" s="394">
        <f>SUM(D22:E22)</f>
        <v>53</v>
      </c>
      <c r="G22" s="289">
        <v>18</v>
      </c>
      <c r="H22" s="289">
        <v>29</v>
      </c>
      <c r="I22" s="288">
        <v>26</v>
      </c>
      <c r="J22" s="288">
        <v>24</v>
      </c>
      <c r="K22" s="394">
        <f>SUM(I22:J22)</f>
        <v>50</v>
      </c>
      <c r="L22" s="502"/>
    </row>
    <row r="23" spans="1:12" ht="15" customHeight="1">
      <c r="A23" s="179" t="s">
        <v>193</v>
      </c>
      <c r="B23" s="273" t="s">
        <v>299</v>
      </c>
      <c r="C23" s="273" t="s">
        <v>299</v>
      </c>
      <c r="D23" s="273" t="s">
        <v>299</v>
      </c>
      <c r="E23" s="273" t="s">
        <v>299</v>
      </c>
      <c r="F23" s="273" t="s">
        <v>299</v>
      </c>
      <c r="G23" s="273" t="s">
        <v>299</v>
      </c>
      <c r="H23" s="273" t="s">
        <v>299</v>
      </c>
      <c r="I23" s="422">
        <v>0</v>
      </c>
      <c r="J23" s="422">
        <v>0</v>
      </c>
      <c r="K23" s="422">
        <v>0</v>
      </c>
      <c r="L23" s="502"/>
    </row>
    <row r="24" spans="1:12" ht="24.75" customHeight="1">
      <c r="A24" s="195" t="s">
        <v>194</v>
      </c>
      <c r="B24" s="292">
        <v>1</v>
      </c>
      <c r="C24" s="273" t="s">
        <v>299</v>
      </c>
      <c r="D24" s="273" t="s">
        <v>299</v>
      </c>
      <c r="E24" s="273" t="s">
        <v>299</v>
      </c>
      <c r="F24" s="273" t="s">
        <v>299</v>
      </c>
      <c r="G24" s="273" t="s">
        <v>299</v>
      </c>
      <c r="H24" s="273" t="s">
        <v>299</v>
      </c>
      <c r="I24" s="422">
        <v>0</v>
      </c>
      <c r="J24" s="422">
        <v>0</v>
      </c>
      <c r="K24" s="422">
        <v>0</v>
      </c>
      <c r="L24" s="502"/>
    </row>
    <row r="25" spans="1:12" ht="24.75" customHeight="1">
      <c r="A25" s="195" t="s">
        <v>195</v>
      </c>
      <c r="B25" s="291">
        <v>387</v>
      </c>
      <c r="C25" s="291">
        <v>306</v>
      </c>
      <c r="D25" s="292">
        <v>88</v>
      </c>
      <c r="E25" s="292">
        <v>44</v>
      </c>
      <c r="F25" s="291">
        <f>SUM(D25:E25)</f>
        <v>132</v>
      </c>
      <c r="G25" s="291">
        <v>75</v>
      </c>
      <c r="H25" s="291">
        <v>99</v>
      </c>
      <c r="I25" s="292">
        <v>55</v>
      </c>
      <c r="J25" s="292">
        <v>94</v>
      </c>
      <c r="K25" s="291">
        <f>SUM(I25:J25)</f>
        <v>149</v>
      </c>
      <c r="L25" s="502"/>
    </row>
    <row r="26" spans="1:12" ht="24.75" customHeight="1">
      <c r="A26" s="197" t="s">
        <v>196</v>
      </c>
      <c r="B26" s="291">
        <v>3371</v>
      </c>
      <c r="C26" s="291">
        <v>3450</v>
      </c>
      <c r="D26" s="292">
        <v>744</v>
      </c>
      <c r="E26" s="292">
        <v>940</v>
      </c>
      <c r="F26" s="291">
        <f>SUM(D26:E26)</f>
        <v>1684</v>
      </c>
      <c r="G26" s="291">
        <v>864</v>
      </c>
      <c r="H26" s="291">
        <v>902</v>
      </c>
      <c r="I26" s="292">
        <v>807</v>
      </c>
      <c r="J26" s="292">
        <v>946</v>
      </c>
      <c r="K26" s="291">
        <f>SUM(I26:J26)</f>
        <v>1753</v>
      </c>
      <c r="L26" s="502"/>
    </row>
    <row r="27" spans="1:12" ht="13.5" customHeight="1">
      <c r="A27" s="191" t="s">
        <v>184</v>
      </c>
      <c r="B27" s="284"/>
      <c r="C27" s="284"/>
      <c r="D27" s="285"/>
      <c r="E27" s="285"/>
      <c r="F27" s="284"/>
      <c r="G27" s="284"/>
      <c r="H27" s="284"/>
      <c r="I27" s="285"/>
      <c r="J27" s="285"/>
      <c r="K27" s="284"/>
      <c r="L27" s="502"/>
    </row>
    <row r="28" spans="1:12" ht="15" customHeight="1">
      <c r="A28" s="149" t="s">
        <v>256</v>
      </c>
      <c r="B28" s="286">
        <v>1453</v>
      </c>
      <c r="C28" s="286">
        <v>1334</v>
      </c>
      <c r="D28" s="288">
        <v>295</v>
      </c>
      <c r="E28" s="288">
        <v>356</v>
      </c>
      <c r="F28" s="394">
        <f>SUM(D28:E28)</f>
        <v>651</v>
      </c>
      <c r="G28" s="289">
        <v>335</v>
      </c>
      <c r="H28" s="289">
        <v>348</v>
      </c>
      <c r="I28" s="288">
        <v>303</v>
      </c>
      <c r="J28" s="288">
        <v>399</v>
      </c>
      <c r="K28" s="394">
        <f>SUM(I28:J28)</f>
        <v>702</v>
      </c>
      <c r="L28" s="502"/>
    </row>
    <row r="29" spans="1:12" ht="15" customHeight="1">
      <c r="A29" s="149" t="s">
        <v>197</v>
      </c>
      <c r="B29" s="286">
        <v>1252</v>
      </c>
      <c r="C29" s="286">
        <v>1379</v>
      </c>
      <c r="D29" s="288">
        <v>302</v>
      </c>
      <c r="E29" s="288">
        <v>376</v>
      </c>
      <c r="F29" s="394">
        <f>SUM(D29:E29)</f>
        <v>678</v>
      </c>
      <c r="G29" s="289">
        <v>355</v>
      </c>
      <c r="H29" s="289">
        <v>346</v>
      </c>
      <c r="I29" s="288">
        <v>311</v>
      </c>
      <c r="J29" s="288">
        <v>355</v>
      </c>
      <c r="K29" s="394">
        <f>SUM(I29:J29)</f>
        <v>666</v>
      </c>
      <c r="L29" s="502"/>
    </row>
    <row r="30" spans="1:12" ht="15" customHeight="1">
      <c r="A30" s="149" t="s">
        <v>198</v>
      </c>
      <c r="B30" s="286">
        <v>43</v>
      </c>
      <c r="C30" s="286">
        <v>24</v>
      </c>
      <c r="D30" s="288">
        <v>6</v>
      </c>
      <c r="E30" s="288">
        <v>8</v>
      </c>
      <c r="F30" s="394">
        <f>SUM(D30:E30)</f>
        <v>14</v>
      </c>
      <c r="G30" s="289">
        <v>5</v>
      </c>
      <c r="H30" s="289">
        <v>5</v>
      </c>
      <c r="I30" s="288">
        <v>5</v>
      </c>
      <c r="J30" s="288">
        <v>9</v>
      </c>
      <c r="K30" s="394">
        <f>SUM(I30:J30)</f>
        <v>14</v>
      </c>
      <c r="L30" s="502"/>
    </row>
    <row r="31" spans="1:12" ht="3" customHeight="1">
      <c r="A31" s="150"/>
      <c r="B31" s="198"/>
      <c r="C31" s="198"/>
      <c r="D31" s="199"/>
      <c r="E31" s="199"/>
      <c r="F31" s="237"/>
      <c r="G31" s="237"/>
      <c r="H31" s="237"/>
      <c r="I31" s="199"/>
      <c r="J31" s="199"/>
      <c r="K31" s="237"/>
      <c r="L31" s="502"/>
    </row>
    <row r="32" spans="1:12" ht="0.75" customHeight="1" hidden="1">
      <c r="A32" s="188"/>
      <c r="B32" s="198"/>
      <c r="C32" s="256"/>
      <c r="D32" s="200"/>
      <c r="E32" s="200"/>
      <c r="F32" s="200"/>
      <c r="G32" s="200"/>
      <c r="H32" s="200"/>
      <c r="I32" s="200"/>
      <c r="J32" s="200"/>
      <c r="K32" s="200"/>
      <c r="L32" s="502"/>
    </row>
    <row r="33" ht="2.25" customHeight="1">
      <c r="L33" s="502"/>
    </row>
    <row r="34" spans="1:12" ht="15.75">
      <c r="A34" s="444" t="s">
        <v>364</v>
      </c>
      <c r="L34" s="502"/>
    </row>
    <row r="35" spans="1:12" ht="15.75">
      <c r="A35" s="201"/>
      <c r="L35" s="185"/>
    </row>
  </sheetData>
  <mergeCells count="6">
    <mergeCell ref="L1:L34"/>
    <mergeCell ref="A5:A6"/>
    <mergeCell ref="B5:B6"/>
    <mergeCell ref="D5:H5"/>
    <mergeCell ref="C5:C6"/>
    <mergeCell ref="I5:K5"/>
  </mergeCells>
  <printOptions/>
  <pageMargins left="0.75" right="0.25" top="0.75" bottom="0.25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2" sqref="A22"/>
    </sheetView>
  </sheetViews>
  <sheetFormatPr defaultColWidth="9.140625" defaultRowHeight="12.75"/>
  <cols>
    <col min="1" max="1" width="37.8515625" style="0" customWidth="1"/>
    <col min="2" max="11" width="9.7109375" style="0" customWidth="1"/>
    <col min="12" max="12" width="4.140625" style="0" customWidth="1"/>
  </cols>
  <sheetData>
    <row r="1" spans="1:12" ht="19.5" customHeight="1">
      <c r="A1" s="24" t="s">
        <v>307</v>
      </c>
      <c r="B1" s="3"/>
      <c r="C1" s="3"/>
      <c r="L1" s="488" t="s">
        <v>339</v>
      </c>
    </row>
    <row r="2" spans="1:12" ht="2.25" customHeight="1">
      <c r="A2" s="3"/>
      <c r="B2" s="3"/>
      <c r="C2" s="3"/>
      <c r="L2" s="501"/>
    </row>
    <row r="3" spans="1:12" ht="12" customHeight="1">
      <c r="A3" s="3"/>
      <c r="B3" s="3"/>
      <c r="C3" s="3"/>
      <c r="E3" s="67"/>
      <c r="F3" s="67"/>
      <c r="G3" s="67"/>
      <c r="I3" s="67"/>
      <c r="J3" s="67" t="s">
        <v>199</v>
      </c>
      <c r="K3" s="67"/>
      <c r="L3" s="501"/>
    </row>
    <row r="4" spans="1:12" ht="3.75" customHeight="1">
      <c r="A4" s="3"/>
      <c r="B4" s="66"/>
      <c r="C4" s="254"/>
      <c r="L4" s="501"/>
    </row>
    <row r="5" spans="1:12" ht="19.5" customHeight="1">
      <c r="A5" s="496" t="s">
        <v>183</v>
      </c>
      <c r="B5" s="496">
        <v>2004</v>
      </c>
      <c r="C5" s="496" t="s">
        <v>363</v>
      </c>
      <c r="D5" s="498" t="s">
        <v>363</v>
      </c>
      <c r="E5" s="499"/>
      <c r="F5" s="499"/>
      <c r="G5" s="499"/>
      <c r="H5" s="500"/>
      <c r="I5" s="498" t="s">
        <v>365</v>
      </c>
      <c r="J5" s="499"/>
      <c r="K5" s="500"/>
      <c r="L5" s="501"/>
    </row>
    <row r="6" spans="1:12" ht="19.5" customHeight="1">
      <c r="A6" s="497"/>
      <c r="B6" s="497"/>
      <c r="C6" s="497"/>
      <c r="D6" s="69" t="s">
        <v>209</v>
      </c>
      <c r="E6" s="69" t="s">
        <v>211</v>
      </c>
      <c r="F6" s="340" t="s">
        <v>342</v>
      </c>
      <c r="G6" s="69" t="s">
        <v>214</v>
      </c>
      <c r="H6" s="69" t="s">
        <v>258</v>
      </c>
      <c r="I6" s="69" t="s">
        <v>209</v>
      </c>
      <c r="J6" s="69" t="s">
        <v>211</v>
      </c>
      <c r="K6" s="340" t="s">
        <v>342</v>
      </c>
      <c r="L6" s="501"/>
    </row>
    <row r="7" spans="1:12" ht="39.75" customHeight="1">
      <c r="A7" s="70" t="s">
        <v>200</v>
      </c>
      <c r="B7" s="68">
        <v>152</v>
      </c>
      <c r="C7" s="293">
        <v>170</v>
      </c>
      <c r="D7" s="294">
        <v>30</v>
      </c>
      <c r="E7" s="294">
        <v>62</v>
      </c>
      <c r="F7" s="295">
        <f>SUM(D7:E7)</f>
        <v>92</v>
      </c>
      <c r="G7" s="295">
        <v>38</v>
      </c>
      <c r="H7" s="295">
        <v>40</v>
      </c>
      <c r="I7" s="294">
        <v>44</v>
      </c>
      <c r="J7" s="294">
        <v>59</v>
      </c>
      <c r="K7" s="294">
        <f>SUM(I7:J7)</f>
        <v>103</v>
      </c>
      <c r="L7" s="501"/>
    </row>
    <row r="8" spans="1:12" ht="41.25" customHeight="1">
      <c r="A8" s="71" t="s">
        <v>40</v>
      </c>
      <c r="B8" s="68">
        <v>26136</v>
      </c>
      <c r="C8" s="293">
        <v>22494</v>
      </c>
      <c r="D8" s="296">
        <v>5201</v>
      </c>
      <c r="E8" s="296">
        <v>5960</v>
      </c>
      <c r="F8" s="293">
        <f>SUM(D8:E8)</f>
        <v>11161</v>
      </c>
      <c r="G8" s="293">
        <v>5370</v>
      </c>
      <c r="H8" s="293">
        <v>5963</v>
      </c>
      <c r="I8" s="296">
        <v>4846</v>
      </c>
      <c r="J8" s="296">
        <v>6528</v>
      </c>
      <c r="K8" s="296">
        <f>SUM(I8:J8)</f>
        <v>11374</v>
      </c>
      <c r="L8" s="501"/>
    </row>
    <row r="9" spans="1:12" ht="13.5" customHeight="1">
      <c r="A9" s="73" t="s">
        <v>184</v>
      </c>
      <c r="B9" s="68"/>
      <c r="C9" s="293"/>
      <c r="D9" s="296"/>
      <c r="E9" s="296"/>
      <c r="F9" s="293"/>
      <c r="G9" s="293"/>
      <c r="H9" s="293"/>
      <c r="I9" s="296"/>
      <c r="J9" s="296"/>
      <c r="K9" s="296"/>
      <c r="L9" s="501"/>
    </row>
    <row r="10" spans="1:12" ht="33" customHeight="1">
      <c r="A10" s="79" t="s">
        <v>291</v>
      </c>
      <c r="B10" s="47">
        <v>23386</v>
      </c>
      <c r="C10" s="297">
        <v>19677</v>
      </c>
      <c r="D10" s="298">
        <v>4563</v>
      </c>
      <c r="E10" s="298">
        <v>5247</v>
      </c>
      <c r="F10" s="301">
        <f aca="true" t="shared" si="0" ref="F10:F16">SUM(D10:E10)</f>
        <v>9810</v>
      </c>
      <c r="G10" s="297">
        <v>4680</v>
      </c>
      <c r="H10" s="297">
        <v>5187</v>
      </c>
      <c r="I10" s="298">
        <v>4224</v>
      </c>
      <c r="J10" s="298">
        <v>5796</v>
      </c>
      <c r="K10" s="397">
        <f aca="true" t="shared" si="1" ref="K10:K16">SUM(I10:J10)</f>
        <v>10020</v>
      </c>
      <c r="L10" s="501"/>
    </row>
    <row r="11" spans="1:12" ht="32.25" customHeight="1">
      <c r="A11" s="7" t="s">
        <v>202</v>
      </c>
      <c r="B11" s="47">
        <v>145</v>
      </c>
      <c r="C11" s="297">
        <v>151</v>
      </c>
      <c r="D11" s="298">
        <v>36</v>
      </c>
      <c r="E11" s="298">
        <v>32</v>
      </c>
      <c r="F11" s="301">
        <f t="shared" si="0"/>
        <v>68</v>
      </c>
      <c r="G11" s="297">
        <v>37</v>
      </c>
      <c r="H11" s="297">
        <v>46</v>
      </c>
      <c r="I11" s="298">
        <v>50</v>
      </c>
      <c r="J11" s="298">
        <v>60</v>
      </c>
      <c r="K11" s="397">
        <f t="shared" si="1"/>
        <v>110</v>
      </c>
      <c r="L11" s="501"/>
    </row>
    <row r="12" spans="1:12" ht="30" customHeight="1">
      <c r="A12" s="79" t="s">
        <v>216</v>
      </c>
      <c r="B12" s="47">
        <v>103</v>
      </c>
      <c r="C12" s="297">
        <v>137</v>
      </c>
      <c r="D12" s="298">
        <v>31</v>
      </c>
      <c r="E12" s="298">
        <v>32</v>
      </c>
      <c r="F12" s="301">
        <f t="shared" si="0"/>
        <v>63</v>
      </c>
      <c r="G12" s="297">
        <v>37</v>
      </c>
      <c r="H12" s="297">
        <v>37</v>
      </c>
      <c r="I12" s="298">
        <v>37</v>
      </c>
      <c r="J12" s="298">
        <v>42</v>
      </c>
      <c r="K12" s="397">
        <f t="shared" si="1"/>
        <v>79</v>
      </c>
      <c r="L12" s="501"/>
    </row>
    <row r="13" spans="1:12" ht="33" customHeight="1">
      <c r="A13" s="7" t="s">
        <v>203</v>
      </c>
      <c r="B13" s="47">
        <v>410</v>
      </c>
      <c r="C13" s="297">
        <v>418</v>
      </c>
      <c r="D13" s="298">
        <v>120</v>
      </c>
      <c r="E13" s="298">
        <v>114</v>
      </c>
      <c r="F13" s="301">
        <f t="shared" si="0"/>
        <v>234</v>
      </c>
      <c r="G13" s="297">
        <v>94</v>
      </c>
      <c r="H13" s="297">
        <v>90</v>
      </c>
      <c r="I13" s="298">
        <v>103</v>
      </c>
      <c r="J13" s="298">
        <v>125</v>
      </c>
      <c r="K13" s="397">
        <f t="shared" si="1"/>
        <v>228</v>
      </c>
      <c r="L13" s="501"/>
    </row>
    <row r="14" spans="1:12" ht="33" customHeight="1">
      <c r="A14" s="7" t="s">
        <v>204</v>
      </c>
      <c r="B14" s="47">
        <v>177</v>
      </c>
      <c r="C14" s="297">
        <v>140</v>
      </c>
      <c r="D14" s="299">
        <v>31</v>
      </c>
      <c r="E14" s="299">
        <v>41</v>
      </c>
      <c r="F14" s="396">
        <f t="shared" si="0"/>
        <v>72</v>
      </c>
      <c r="G14" s="300">
        <v>34</v>
      </c>
      <c r="H14" s="300">
        <v>34</v>
      </c>
      <c r="I14" s="299">
        <v>24</v>
      </c>
      <c r="J14" s="299">
        <v>34</v>
      </c>
      <c r="K14" s="398">
        <f t="shared" si="1"/>
        <v>58</v>
      </c>
      <c r="L14" s="501"/>
    </row>
    <row r="15" spans="1:12" ht="33" customHeight="1">
      <c r="A15" s="79" t="s">
        <v>213</v>
      </c>
      <c r="B15" s="47">
        <v>850</v>
      </c>
      <c r="C15" s="297">
        <v>874</v>
      </c>
      <c r="D15" s="298">
        <v>185</v>
      </c>
      <c r="E15" s="298">
        <v>227</v>
      </c>
      <c r="F15" s="301">
        <f t="shared" si="0"/>
        <v>412</v>
      </c>
      <c r="G15" s="297">
        <v>197</v>
      </c>
      <c r="H15" s="297">
        <v>265</v>
      </c>
      <c r="I15" s="298">
        <v>179</v>
      </c>
      <c r="J15" s="298">
        <v>195</v>
      </c>
      <c r="K15" s="397">
        <f t="shared" si="1"/>
        <v>374</v>
      </c>
      <c r="L15" s="501"/>
    </row>
    <row r="16" spans="1:12" ht="33.75" customHeight="1">
      <c r="A16" s="79" t="s">
        <v>205</v>
      </c>
      <c r="B16" s="47">
        <v>167</v>
      </c>
      <c r="C16" s="297">
        <v>172</v>
      </c>
      <c r="D16" s="298">
        <v>34</v>
      </c>
      <c r="E16" s="298">
        <v>51</v>
      </c>
      <c r="F16" s="301">
        <f t="shared" si="0"/>
        <v>85</v>
      </c>
      <c r="G16" s="297">
        <v>49</v>
      </c>
      <c r="H16" s="297">
        <v>38</v>
      </c>
      <c r="I16" s="298">
        <v>46</v>
      </c>
      <c r="J16" s="298">
        <v>60</v>
      </c>
      <c r="K16" s="397">
        <f t="shared" si="1"/>
        <v>106</v>
      </c>
      <c r="L16" s="501"/>
    </row>
    <row r="17" spans="1:12" ht="8.25" customHeight="1">
      <c r="A17" s="79"/>
      <c r="B17" s="56"/>
      <c r="C17" s="301"/>
      <c r="D17" s="296"/>
      <c r="E17" s="296"/>
      <c r="F17" s="293"/>
      <c r="G17" s="293"/>
      <c r="H17" s="293"/>
      <c r="I17" s="296"/>
      <c r="J17" s="296"/>
      <c r="K17" s="296"/>
      <c r="L17" s="501"/>
    </row>
    <row r="18" spans="1:12" ht="21" customHeight="1">
      <c r="A18" s="80" t="s">
        <v>206</v>
      </c>
      <c r="B18" s="81"/>
      <c r="C18" s="302"/>
      <c r="D18" s="296"/>
      <c r="E18" s="296"/>
      <c r="F18" s="293"/>
      <c r="G18" s="293"/>
      <c r="H18" s="293"/>
      <c r="I18" s="296"/>
      <c r="J18" s="296"/>
      <c r="K18" s="296"/>
      <c r="L18" s="501"/>
    </row>
    <row r="19" spans="1:12" ht="15" customHeight="1">
      <c r="A19" s="21" t="s">
        <v>207</v>
      </c>
      <c r="B19" s="81">
        <v>18</v>
      </c>
      <c r="C19" s="302">
        <v>19</v>
      </c>
      <c r="D19" s="303">
        <v>1</v>
      </c>
      <c r="E19" s="303">
        <v>5</v>
      </c>
      <c r="F19" s="304">
        <f>SUM(D19:E19)</f>
        <v>6</v>
      </c>
      <c r="G19" s="304">
        <v>10</v>
      </c>
      <c r="H19" s="304">
        <v>3</v>
      </c>
      <c r="I19" s="303">
        <v>14</v>
      </c>
      <c r="J19" s="303">
        <v>12</v>
      </c>
      <c r="K19" s="303">
        <f>SUM(I19:J19)</f>
        <v>26</v>
      </c>
      <c r="L19" s="501"/>
    </row>
    <row r="20" spans="1:12" ht="4.5" customHeight="1">
      <c r="A20" s="77"/>
      <c r="B20" s="62"/>
      <c r="C20" s="62"/>
      <c r="D20" s="77"/>
      <c r="E20" s="77"/>
      <c r="F20" s="238"/>
      <c r="G20" s="238"/>
      <c r="H20" s="238"/>
      <c r="I20" s="77"/>
      <c r="J20" s="77"/>
      <c r="K20" s="77"/>
      <c r="L20" s="501"/>
    </row>
    <row r="21" spans="1:12" ht="21" customHeight="1">
      <c r="A21" s="65" t="s">
        <v>359</v>
      </c>
      <c r="B21" s="3"/>
      <c r="C21" s="3"/>
      <c r="L21" s="501"/>
    </row>
  </sheetData>
  <mergeCells count="6">
    <mergeCell ref="A5:A6"/>
    <mergeCell ref="L1:L21"/>
    <mergeCell ref="B5:B6"/>
    <mergeCell ref="D5:H5"/>
    <mergeCell ref="C5:C6"/>
    <mergeCell ref="I5:K5"/>
  </mergeCells>
  <printOptions/>
  <pageMargins left="0.63" right="0.25" top="0.88" bottom="0.5" header="0.2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24" sqref="A24"/>
    </sheetView>
  </sheetViews>
  <sheetFormatPr defaultColWidth="9.140625" defaultRowHeight="12.75"/>
  <cols>
    <col min="1" max="1" width="43.57421875" style="0" customWidth="1"/>
    <col min="2" max="11" width="9.28125" style="0" customWidth="1"/>
    <col min="12" max="12" width="3.00390625" style="0" customWidth="1"/>
    <col min="13" max="13" width="3.7109375" style="0" customWidth="1"/>
  </cols>
  <sheetData>
    <row r="1" spans="1:12" ht="15" customHeight="1">
      <c r="A1" s="108" t="s">
        <v>324</v>
      </c>
      <c r="B1" s="3"/>
      <c r="C1" s="3"/>
      <c r="L1" s="484" t="s">
        <v>340</v>
      </c>
    </row>
    <row r="2" spans="1:12" ht="12" customHeight="1">
      <c r="A2" s="3"/>
      <c r="B2" s="3"/>
      <c r="C2" s="3"/>
      <c r="D2" s="67"/>
      <c r="E2" s="67"/>
      <c r="F2" s="67"/>
      <c r="G2" s="67"/>
      <c r="I2" s="67"/>
      <c r="J2" s="67" t="s">
        <v>208</v>
      </c>
      <c r="K2" s="67"/>
      <c r="L2" s="502"/>
    </row>
    <row r="3" spans="1:12" ht="5.25" customHeight="1">
      <c r="A3" s="3"/>
      <c r="B3" s="13"/>
      <c r="C3" s="12"/>
      <c r="I3" s="425"/>
      <c r="J3" s="425"/>
      <c r="K3" s="425"/>
      <c r="L3" s="502"/>
    </row>
    <row r="4" spans="1:12" ht="19.5" customHeight="1">
      <c r="A4" s="496" t="s">
        <v>183</v>
      </c>
      <c r="B4" s="496">
        <v>2004</v>
      </c>
      <c r="C4" s="496" t="s">
        <v>363</v>
      </c>
      <c r="D4" s="498" t="s">
        <v>363</v>
      </c>
      <c r="E4" s="499"/>
      <c r="F4" s="499"/>
      <c r="G4" s="499"/>
      <c r="H4" s="499"/>
      <c r="I4" s="498" t="s">
        <v>365</v>
      </c>
      <c r="J4" s="499"/>
      <c r="K4" s="500"/>
      <c r="L4" s="502"/>
    </row>
    <row r="5" spans="1:12" ht="15" customHeight="1">
      <c r="A5" s="497"/>
      <c r="B5" s="497"/>
      <c r="C5" s="497"/>
      <c r="D5" s="117" t="s">
        <v>209</v>
      </c>
      <c r="E5" s="117" t="s">
        <v>1</v>
      </c>
      <c r="F5" s="399" t="s">
        <v>342</v>
      </c>
      <c r="G5" s="117" t="s">
        <v>2</v>
      </c>
      <c r="H5" s="117" t="s">
        <v>3</v>
      </c>
      <c r="I5" s="117" t="s">
        <v>209</v>
      </c>
      <c r="J5" s="117" t="s">
        <v>1</v>
      </c>
      <c r="K5" s="399" t="s">
        <v>342</v>
      </c>
      <c r="L5" s="502"/>
    </row>
    <row r="6" spans="1:12" ht="30" customHeight="1">
      <c r="A6" s="170" t="s">
        <v>274</v>
      </c>
      <c r="B6" s="331">
        <f>'Table 3'!B7-'Table 4'!B7</f>
        <v>9028</v>
      </c>
      <c r="C6" s="331">
        <v>17230</v>
      </c>
      <c r="D6" s="331">
        <v>2752</v>
      </c>
      <c r="E6" s="331">
        <v>4719</v>
      </c>
      <c r="F6" s="331">
        <f>SUM(D6:E6)</f>
        <v>7471</v>
      </c>
      <c r="G6" s="331">
        <v>5005</v>
      </c>
      <c r="H6" s="331">
        <v>4754</v>
      </c>
      <c r="I6" s="331">
        <f>'Table 3'!I7-'Table 4'!I7</f>
        <v>4797</v>
      </c>
      <c r="J6" s="367">
        <f>'Table 3'!J7-'Table 4'!J7</f>
        <v>6163</v>
      </c>
      <c r="K6" s="367">
        <f>SUM(I6:J6)</f>
        <v>10960</v>
      </c>
      <c r="L6" s="502"/>
    </row>
    <row r="7" spans="1:12" ht="30" customHeight="1">
      <c r="A7" s="71" t="s">
        <v>41</v>
      </c>
      <c r="B7" s="269">
        <f>'Table 3'!B8-'Table 4'!B8</f>
        <v>1273</v>
      </c>
      <c r="C7" s="269">
        <v>1812</v>
      </c>
      <c r="D7" s="270">
        <v>503</v>
      </c>
      <c r="E7" s="270">
        <v>313</v>
      </c>
      <c r="F7" s="270">
        <f>SUM(D7:E7)</f>
        <v>816</v>
      </c>
      <c r="G7" s="270">
        <v>386</v>
      </c>
      <c r="H7" s="270">
        <v>610</v>
      </c>
      <c r="I7" s="270">
        <f>'Table 3'!I8-'Table 4'!I8</f>
        <v>578</v>
      </c>
      <c r="J7" s="270">
        <f>'Table 3'!J8-'Table 4'!J8</f>
        <v>360</v>
      </c>
      <c r="K7" s="270">
        <f>SUM(I7:J7)</f>
        <v>938</v>
      </c>
      <c r="L7" s="502"/>
    </row>
    <row r="8" spans="1:12" s="75" customFormat="1" ht="18" customHeight="1">
      <c r="A8" s="73" t="s">
        <v>184</v>
      </c>
      <c r="B8" s="274"/>
      <c r="C8" s="274"/>
      <c r="D8" s="273"/>
      <c r="E8" s="273"/>
      <c r="F8" s="366"/>
      <c r="G8" s="273"/>
      <c r="H8" s="273"/>
      <c r="I8" s="273"/>
      <c r="J8" s="273"/>
      <c r="K8" s="273"/>
      <c r="L8" s="502"/>
    </row>
    <row r="9" spans="1:12" s="75" customFormat="1" ht="26.25" customHeight="1">
      <c r="A9" s="7" t="s">
        <v>189</v>
      </c>
      <c r="B9" s="274">
        <f>'Table 3'!B18-'Table 4'!B18</f>
        <v>1105</v>
      </c>
      <c r="C9" s="274">
        <v>1617</v>
      </c>
      <c r="D9" s="274">
        <v>456</v>
      </c>
      <c r="E9" s="274">
        <v>269</v>
      </c>
      <c r="F9" s="365">
        <f aca="true" t="shared" si="0" ref="F9:F15">SUM(D9:E9)</f>
        <v>725</v>
      </c>
      <c r="G9" s="274">
        <v>336</v>
      </c>
      <c r="H9" s="274">
        <v>556</v>
      </c>
      <c r="I9" s="274">
        <f>'Table 3'!I18-'Table 4'!I18</f>
        <v>528</v>
      </c>
      <c r="J9" s="273">
        <f>'Table 3'!J18-'Table 4'!J18</f>
        <v>299</v>
      </c>
      <c r="K9" s="366">
        <f aca="true" t="shared" si="1" ref="K9:K15">SUM(I9:J9)</f>
        <v>827</v>
      </c>
      <c r="L9" s="502"/>
    </row>
    <row r="10" spans="1:12" ht="30" customHeight="1">
      <c r="A10" s="147" t="s">
        <v>53</v>
      </c>
      <c r="B10" s="278">
        <f>'Table 3'!B19-'Table 4'!B19</f>
        <v>124</v>
      </c>
      <c r="C10" s="278">
        <v>157</v>
      </c>
      <c r="D10" s="305">
        <v>23</v>
      </c>
      <c r="E10" s="305">
        <v>37</v>
      </c>
      <c r="F10" s="305">
        <f t="shared" si="0"/>
        <v>60</v>
      </c>
      <c r="G10" s="305">
        <v>40</v>
      </c>
      <c r="H10" s="305">
        <v>57</v>
      </c>
      <c r="I10" s="305">
        <f>'Table 3'!I19-'Table 4'!I19</f>
        <v>28</v>
      </c>
      <c r="J10" s="305">
        <f>'Table 3'!J19-'Table 4'!J19</f>
        <v>52</v>
      </c>
      <c r="K10" s="305">
        <f t="shared" si="1"/>
        <v>80</v>
      </c>
      <c r="L10" s="502"/>
    </row>
    <row r="11" spans="1:12" ht="30" customHeight="1">
      <c r="A11" s="147" t="s">
        <v>191</v>
      </c>
      <c r="B11" s="278">
        <f>'Table 3'!B20-'Table 4'!B20</f>
        <v>150</v>
      </c>
      <c r="C11" s="278">
        <v>174</v>
      </c>
      <c r="D11" s="305">
        <v>31</v>
      </c>
      <c r="E11" s="305">
        <v>53</v>
      </c>
      <c r="F11" s="305">
        <f t="shared" si="0"/>
        <v>84</v>
      </c>
      <c r="G11" s="305">
        <v>45</v>
      </c>
      <c r="H11" s="305">
        <v>45</v>
      </c>
      <c r="I11" s="305">
        <f>'Table 3'!I20-'Table 4'!I20</f>
        <v>79</v>
      </c>
      <c r="J11" s="305">
        <f>'Table 3'!J20-'Table 4'!J20</f>
        <v>76</v>
      </c>
      <c r="K11" s="305">
        <f t="shared" si="1"/>
        <v>155</v>
      </c>
      <c r="L11" s="502"/>
    </row>
    <row r="12" spans="1:12" ht="30" customHeight="1">
      <c r="A12" s="147" t="s">
        <v>193</v>
      </c>
      <c r="B12" s="279">
        <v>46</v>
      </c>
      <c r="C12" s="279">
        <v>50</v>
      </c>
      <c r="D12" s="279">
        <v>8</v>
      </c>
      <c r="E12" s="279">
        <v>11</v>
      </c>
      <c r="F12" s="279">
        <f t="shared" si="0"/>
        <v>19</v>
      </c>
      <c r="G12" s="279">
        <v>10</v>
      </c>
      <c r="H12" s="279">
        <v>21</v>
      </c>
      <c r="I12" s="279">
        <f>'Table 3'!I23-'Table 4'!I23</f>
        <v>7</v>
      </c>
      <c r="J12" s="279">
        <f>'Table 3'!J23-'Table 4'!J23</f>
        <v>35</v>
      </c>
      <c r="K12" s="279">
        <f t="shared" si="1"/>
        <v>42</v>
      </c>
      <c r="L12" s="502"/>
    </row>
    <row r="13" spans="1:12" ht="30" customHeight="1">
      <c r="A13" s="71" t="s">
        <v>194</v>
      </c>
      <c r="B13" s="270">
        <f>'Table 3'!B24-'Table 4'!B24</f>
        <v>30</v>
      </c>
      <c r="C13" s="270">
        <v>31</v>
      </c>
      <c r="D13" s="270">
        <v>9</v>
      </c>
      <c r="E13" s="270">
        <v>4</v>
      </c>
      <c r="F13" s="270">
        <f t="shared" si="0"/>
        <v>13</v>
      </c>
      <c r="G13" s="270">
        <v>14</v>
      </c>
      <c r="H13" s="270">
        <v>4</v>
      </c>
      <c r="I13" s="270">
        <f>'Table 3'!I24-'Table 4'!I24</f>
        <v>7</v>
      </c>
      <c r="J13" s="270">
        <f>'Table 3'!J24-'Table 4'!J24</f>
        <v>2</v>
      </c>
      <c r="K13" s="270">
        <f t="shared" si="1"/>
        <v>9</v>
      </c>
      <c r="L13" s="502"/>
    </row>
    <row r="14" spans="1:12" ht="30" customHeight="1">
      <c r="A14" s="71" t="s">
        <v>195</v>
      </c>
      <c r="B14" s="269">
        <f>'Table 3'!B25-'Table 4'!B25</f>
        <v>552</v>
      </c>
      <c r="C14" s="269">
        <v>555</v>
      </c>
      <c r="D14" s="270">
        <v>145</v>
      </c>
      <c r="E14" s="270">
        <v>158</v>
      </c>
      <c r="F14" s="270">
        <f t="shared" si="0"/>
        <v>303</v>
      </c>
      <c r="G14" s="270">
        <v>108</v>
      </c>
      <c r="H14" s="270">
        <v>144</v>
      </c>
      <c r="I14" s="270">
        <f>'Table 3'!I25-'Table 4'!I25</f>
        <v>101</v>
      </c>
      <c r="J14" s="270">
        <f>'Table 3'!J25-'Table 4'!J25</f>
        <v>108</v>
      </c>
      <c r="K14" s="270">
        <f t="shared" si="1"/>
        <v>209</v>
      </c>
      <c r="L14" s="502"/>
    </row>
    <row r="15" spans="1:12" ht="30" customHeight="1">
      <c r="A15" s="76" t="s">
        <v>196</v>
      </c>
      <c r="B15" s="278">
        <f>'Table 3'!B26-'Table 4'!B26</f>
        <v>1211</v>
      </c>
      <c r="C15" s="278">
        <v>1564</v>
      </c>
      <c r="D15" s="279">
        <v>296</v>
      </c>
      <c r="E15" s="279">
        <v>370</v>
      </c>
      <c r="F15" s="279">
        <f t="shared" si="0"/>
        <v>666</v>
      </c>
      <c r="G15" s="279">
        <v>444</v>
      </c>
      <c r="H15" s="279">
        <v>454</v>
      </c>
      <c r="I15" s="279">
        <f>'Table 3'!I26-'Table 4'!I26</f>
        <v>416</v>
      </c>
      <c r="J15" s="279">
        <f>'Table 3'!J26-'Table 4'!J26</f>
        <v>462</v>
      </c>
      <c r="K15" s="279">
        <f t="shared" si="1"/>
        <v>878</v>
      </c>
      <c r="L15" s="502"/>
    </row>
    <row r="16" spans="1:12" ht="18" customHeight="1">
      <c r="A16" s="73" t="s">
        <v>184</v>
      </c>
      <c r="B16" s="269"/>
      <c r="C16" s="269"/>
      <c r="D16" s="270"/>
      <c r="E16" s="270"/>
      <c r="F16" s="270"/>
      <c r="G16" s="270"/>
      <c r="H16" s="270"/>
      <c r="I16" s="270"/>
      <c r="J16" s="270"/>
      <c r="K16" s="270"/>
      <c r="L16" s="502"/>
    </row>
    <row r="17" spans="1:12" ht="25.5" customHeight="1">
      <c r="A17" s="7" t="s">
        <v>256</v>
      </c>
      <c r="B17" s="272">
        <f>'Table 3'!B28-'Table 4'!B28</f>
        <v>818</v>
      </c>
      <c r="C17" s="272">
        <v>872</v>
      </c>
      <c r="D17" s="306">
        <v>164</v>
      </c>
      <c r="E17" s="306">
        <v>228</v>
      </c>
      <c r="F17" s="400">
        <f>SUM(D17:E17)</f>
        <v>392</v>
      </c>
      <c r="G17" s="306">
        <v>282</v>
      </c>
      <c r="H17" s="306">
        <v>198</v>
      </c>
      <c r="I17" s="306">
        <f>'Table 3'!I28-'Table 4'!I28</f>
        <v>233</v>
      </c>
      <c r="J17" s="306">
        <f>'Table 3'!J28-'Table 4'!J28</f>
        <v>282</v>
      </c>
      <c r="K17" s="400">
        <f>SUM(I17:J17)</f>
        <v>515</v>
      </c>
      <c r="L17" s="502"/>
    </row>
    <row r="18" spans="1:12" ht="30" customHeight="1">
      <c r="A18" s="7" t="s">
        <v>197</v>
      </c>
      <c r="B18" s="272">
        <f>'Table 3'!B29-'Table 4'!B29</f>
        <v>29</v>
      </c>
      <c r="C18" s="272">
        <v>51</v>
      </c>
      <c r="D18" s="306">
        <v>11</v>
      </c>
      <c r="E18" s="306">
        <v>24</v>
      </c>
      <c r="F18" s="400">
        <f>SUM(D18:E18)</f>
        <v>35</v>
      </c>
      <c r="G18" s="306">
        <v>4</v>
      </c>
      <c r="H18" s="306">
        <v>12</v>
      </c>
      <c r="I18" s="306">
        <f>'Table 3'!I29-'Table 4'!I29</f>
        <v>31</v>
      </c>
      <c r="J18" s="306">
        <f>'Table 3'!J29-'Table 4'!J29</f>
        <v>18</v>
      </c>
      <c r="K18" s="400">
        <f>SUM(I18:J18)</f>
        <v>49</v>
      </c>
      <c r="L18" s="502"/>
    </row>
    <row r="19" spans="1:12" ht="30" customHeight="1">
      <c r="A19" s="7" t="s">
        <v>198</v>
      </c>
      <c r="B19" s="272">
        <f>'Table 3'!B30-'Table 4'!B30</f>
        <v>6</v>
      </c>
      <c r="C19" s="272">
        <v>16</v>
      </c>
      <c r="D19" s="306">
        <v>2</v>
      </c>
      <c r="E19" s="306">
        <v>2</v>
      </c>
      <c r="F19" s="400">
        <f>SUM(D19:E19)</f>
        <v>4</v>
      </c>
      <c r="G19" s="306">
        <v>11</v>
      </c>
      <c r="H19" s="306">
        <v>1</v>
      </c>
      <c r="I19" s="306">
        <f>'Table 3'!I30-'Table 4'!I30</f>
        <v>2</v>
      </c>
      <c r="J19" s="306">
        <f>'Table 3'!J30-'Table 4'!J30</f>
        <v>8</v>
      </c>
      <c r="K19" s="400">
        <f>SUM(I19:J19)</f>
        <v>10</v>
      </c>
      <c r="L19" s="502"/>
    </row>
    <row r="20" spans="1:12" ht="9" customHeight="1">
      <c r="A20" s="9"/>
      <c r="B20" s="280"/>
      <c r="C20" s="280"/>
      <c r="D20" s="281"/>
      <c r="E20" s="281"/>
      <c r="F20" s="282"/>
      <c r="G20" s="282"/>
      <c r="H20" s="282"/>
      <c r="I20" s="282"/>
      <c r="J20" s="281"/>
      <c r="K20" s="281"/>
      <c r="L20" s="502"/>
    </row>
    <row r="21" spans="1:12" ht="0.75" customHeight="1" hidden="1">
      <c r="A21" s="13"/>
      <c r="B21" s="62"/>
      <c r="C21" s="130"/>
      <c r="D21" s="72"/>
      <c r="E21" s="72"/>
      <c r="F21" s="72"/>
      <c r="G21" s="72"/>
      <c r="H21" s="72"/>
      <c r="I21" s="72"/>
      <c r="J21" s="72"/>
      <c r="K21" s="72"/>
      <c r="L21" s="502"/>
    </row>
    <row r="22" spans="1:12" ht="6.75" customHeight="1">
      <c r="A22" s="78"/>
      <c r="B22" s="3"/>
      <c r="C22" s="3"/>
      <c r="L22" s="502"/>
    </row>
    <row r="23" spans="1:12" ht="12.75" customHeight="1">
      <c r="A23" s="65" t="s">
        <v>359</v>
      </c>
      <c r="L23" s="502"/>
    </row>
    <row r="24" spans="1:12" ht="12.75" customHeight="1">
      <c r="A24" s="115"/>
      <c r="L24" s="97"/>
    </row>
  </sheetData>
  <mergeCells count="6">
    <mergeCell ref="L1:L23"/>
    <mergeCell ref="A4:A5"/>
    <mergeCell ref="B4:B5"/>
    <mergeCell ref="D4:H4"/>
    <mergeCell ref="C4:C5"/>
    <mergeCell ref="I4:K4"/>
  </mergeCells>
  <printOptions/>
  <pageMargins left="0.63" right="0.25" top="0.77" bottom="0.33" header="0.5" footer="0.3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1">
      <selection activeCell="A22" sqref="A22"/>
    </sheetView>
  </sheetViews>
  <sheetFormatPr defaultColWidth="9.140625" defaultRowHeight="12.75"/>
  <cols>
    <col min="1" max="1" width="39.140625" style="0" customWidth="1"/>
    <col min="2" max="3" width="9.28125" style="0" customWidth="1"/>
    <col min="4" max="11" width="9.28125" style="1" customWidth="1"/>
    <col min="12" max="12" width="2.57421875" style="0" customWidth="1"/>
  </cols>
  <sheetData>
    <row r="1" spans="1:12" ht="19.5" customHeight="1">
      <c r="A1" s="24" t="s">
        <v>325</v>
      </c>
      <c r="B1" s="3"/>
      <c r="C1" s="3"/>
      <c r="L1" s="503" t="s">
        <v>341</v>
      </c>
    </row>
    <row r="2" spans="1:12" ht="3.75" customHeight="1">
      <c r="A2" s="3"/>
      <c r="B2" s="3"/>
      <c r="C2" s="3"/>
      <c r="L2" s="504"/>
    </row>
    <row r="3" spans="1:12" ht="12" customHeight="1">
      <c r="A3" s="3"/>
      <c r="B3" s="3"/>
      <c r="C3" s="3"/>
      <c r="D3" s="67"/>
      <c r="E3" s="67"/>
      <c r="F3" s="67"/>
      <c r="G3" s="67"/>
      <c r="I3" s="67"/>
      <c r="J3" s="67" t="s">
        <v>199</v>
      </c>
      <c r="K3" s="67"/>
      <c r="L3" s="504"/>
    </row>
    <row r="4" spans="1:12" ht="5.25" customHeight="1">
      <c r="A4" s="3"/>
      <c r="B4" s="66"/>
      <c r="C4" s="254"/>
      <c r="L4" s="504"/>
    </row>
    <row r="5" spans="1:12" ht="19.5" customHeight="1">
      <c r="A5" s="496" t="s">
        <v>183</v>
      </c>
      <c r="B5" s="496">
        <v>2004</v>
      </c>
      <c r="C5" s="496" t="s">
        <v>363</v>
      </c>
      <c r="D5" s="498" t="s">
        <v>363</v>
      </c>
      <c r="E5" s="499"/>
      <c r="F5" s="499"/>
      <c r="G5" s="499"/>
      <c r="H5" s="500"/>
      <c r="I5" s="498" t="s">
        <v>365</v>
      </c>
      <c r="J5" s="499"/>
      <c r="K5" s="500"/>
      <c r="L5" s="504"/>
    </row>
    <row r="6" spans="1:12" ht="19.5" customHeight="1">
      <c r="A6" s="497"/>
      <c r="B6" s="497"/>
      <c r="C6" s="497"/>
      <c r="D6" s="69" t="s">
        <v>209</v>
      </c>
      <c r="E6" s="69" t="s">
        <v>211</v>
      </c>
      <c r="F6" s="340" t="s">
        <v>342</v>
      </c>
      <c r="G6" s="69" t="s">
        <v>214</v>
      </c>
      <c r="H6" s="69" t="s">
        <v>258</v>
      </c>
      <c r="I6" s="69" t="s">
        <v>209</v>
      </c>
      <c r="J6" s="69" t="s">
        <v>211</v>
      </c>
      <c r="K6" s="340" t="s">
        <v>342</v>
      </c>
      <c r="L6" s="504"/>
    </row>
    <row r="7" spans="1:12" ht="39.75" customHeight="1">
      <c r="A7" s="70" t="s">
        <v>200</v>
      </c>
      <c r="B7" s="68">
        <f>'Table 3 cont''d'!B7-'Table 4 cont''d'!B7</f>
        <v>2338</v>
      </c>
      <c r="C7" s="68">
        <v>9412</v>
      </c>
      <c r="D7" s="68">
        <v>759</v>
      </c>
      <c r="E7" s="109">
        <v>2903</v>
      </c>
      <c r="F7" s="109">
        <f>SUM(D7:E7)</f>
        <v>3662</v>
      </c>
      <c r="G7" s="109">
        <v>3171</v>
      </c>
      <c r="H7" s="109">
        <v>2579</v>
      </c>
      <c r="I7" s="109">
        <f>'Table 3 cont''d'!I7-'Table 4 cont''d'!I7</f>
        <v>2631</v>
      </c>
      <c r="J7" s="109">
        <f>'Table 3 cont''d'!J7-'Table 4 cont''d'!J7</f>
        <v>4094</v>
      </c>
      <c r="K7" s="109">
        <f>SUM(I7:J7)</f>
        <v>6725</v>
      </c>
      <c r="L7" s="504"/>
    </row>
    <row r="8" spans="1:12" ht="39.75" customHeight="1">
      <c r="A8" s="71" t="s">
        <v>40</v>
      </c>
      <c r="B8" s="68">
        <f>'Table 3 cont''d'!B8-'Table 4 cont''d'!B8</f>
        <v>3296</v>
      </c>
      <c r="C8" s="68">
        <v>3448</v>
      </c>
      <c r="D8" s="68">
        <v>977</v>
      </c>
      <c r="E8" s="107">
        <v>863</v>
      </c>
      <c r="F8" s="68">
        <f>SUM(D8:E8)</f>
        <v>1840</v>
      </c>
      <c r="G8" s="68">
        <v>778</v>
      </c>
      <c r="H8" s="68">
        <v>830</v>
      </c>
      <c r="I8" s="68">
        <f>'Table 3 cont''d'!I8-'Table 4 cont''d'!I8</f>
        <v>938</v>
      </c>
      <c r="J8" s="107">
        <f>'Table 3 cont''d'!J8-'Table 4 cont''d'!J8</f>
        <v>961</v>
      </c>
      <c r="K8" s="107">
        <f>SUM(I8:J8)</f>
        <v>1899</v>
      </c>
      <c r="L8" s="504"/>
    </row>
    <row r="9" spans="1:12" ht="13.5" customHeight="1">
      <c r="A9" s="73" t="s">
        <v>184</v>
      </c>
      <c r="B9" s="68"/>
      <c r="C9" s="68"/>
      <c r="D9" s="107"/>
      <c r="E9" s="107"/>
      <c r="F9" s="68"/>
      <c r="G9" s="68"/>
      <c r="H9" s="68"/>
      <c r="I9" s="68"/>
      <c r="J9" s="107"/>
      <c r="K9" s="107"/>
      <c r="L9" s="504"/>
    </row>
    <row r="10" spans="1:12" ht="33" customHeight="1">
      <c r="A10" s="79" t="s">
        <v>201</v>
      </c>
      <c r="B10" s="47">
        <f>'Table 3 cont''d'!B10-'Table 4 cont''d'!B10</f>
        <v>2347</v>
      </c>
      <c r="C10" s="123">
        <v>2331</v>
      </c>
      <c r="D10" s="123">
        <v>692</v>
      </c>
      <c r="E10" s="123">
        <v>602</v>
      </c>
      <c r="F10" s="56">
        <f aca="true" t="shared" si="0" ref="F10:F16">SUM(D10:E10)</f>
        <v>1294</v>
      </c>
      <c r="G10" s="47">
        <v>526</v>
      </c>
      <c r="H10" s="47">
        <v>511</v>
      </c>
      <c r="I10" s="47">
        <f>'Table 3 cont''d'!I10-'Table 4 cont''d'!I10</f>
        <v>644</v>
      </c>
      <c r="J10" s="123">
        <f>'Table 3 cont''d'!J10-'Table 4 cont''d'!J10</f>
        <v>476</v>
      </c>
      <c r="K10" s="135">
        <f aca="true" t="shared" si="1" ref="K10:K16">SUM(I10:J10)</f>
        <v>1120</v>
      </c>
      <c r="L10" s="504"/>
    </row>
    <row r="11" spans="1:12" ht="33.75" customHeight="1">
      <c r="A11" s="7" t="s">
        <v>202</v>
      </c>
      <c r="B11" s="47">
        <f>'Table 3 cont''d'!B11-'Table 4 cont''d'!B11</f>
        <v>14</v>
      </c>
      <c r="C11" s="123">
        <v>7</v>
      </c>
      <c r="D11" s="123">
        <v>1</v>
      </c>
      <c r="E11" s="123">
        <v>2</v>
      </c>
      <c r="F11" s="56">
        <f t="shared" si="0"/>
        <v>3</v>
      </c>
      <c r="G11" s="47">
        <v>1</v>
      </c>
      <c r="H11" s="47">
        <v>3</v>
      </c>
      <c r="I11" s="47">
        <f>'Table 3 cont''d'!I11-'Table 4 cont''d'!I11</f>
        <v>2</v>
      </c>
      <c r="J11" s="262">
        <v>0</v>
      </c>
      <c r="K11" s="135">
        <f t="shared" si="1"/>
        <v>2</v>
      </c>
      <c r="L11" s="504"/>
    </row>
    <row r="12" spans="1:12" ht="33" customHeight="1">
      <c r="A12" s="79" t="s">
        <v>216</v>
      </c>
      <c r="B12" s="47">
        <f>'Table 3 cont''d'!B12-'Table 4 cont''d'!B12</f>
        <v>14</v>
      </c>
      <c r="C12" s="123">
        <v>17</v>
      </c>
      <c r="D12" s="123">
        <v>2</v>
      </c>
      <c r="E12" s="123">
        <v>4</v>
      </c>
      <c r="F12" s="56">
        <f t="shared" si="0"/>
        <v>6</v>
      </c>
      <c r="G12" s="47">
        <v>5</v>
      </c>
      <c r="H12" s="47">
        <v>6</v>
      </c>
      <c r="I12" s="47">
        <f>'Table 3 cont''d'!I12-'Table 4 cont''d'!I12</f>
        <v>3</v>
      </c>
      <c r="J12" s="123">
        <f>'Table 3 cont''d'!J12-'Table 4 cont''d'!J12</f>
        <v>2</v>
      </c>
      <c r="K12" s="135">
        <f t="shared" si="1"/>
        <v>5</v>
      </c>
      <c r="L12" s="504"/>
    </row>
    <row r="13" spans="1:12" ht="33" customHeight="1">
      <c r="A13" s="7" t="s">
        <v>203</v>
      </c>
      <c r="B13" s="47">
        <f>'Table 3 cont''d'!B13-'Table 4 cont''d'!B13</f>
        <v>70</v>
      </c>
      <c r="C13" s="123">
        <v>95</v>
      </c>
      <c r="D13" s="123">
        <v>41</v>
      </c>
      <c r="E13" s="123">
        <v>15</v>
      </c>
      <c r="F13" s="56">
        <f t="shared" si="0"/>
        <v>56</v>
      </c>
      <c r="G13" s="47">
        <v>13</v>
      </c>
      <c r="H13" s="47">
        <v>26</v>
      </c>
      <c r="I13" s="47">
        <f>'Table 3 cont''d'!I13-'Table 4 cont''d'!I13</f>
        <v>34</v>
      </c>
      <c r="J13" s="123">
        <f>'Table 3 cont''d'!J13-'Table 4 cont''d'!J13</f>
        <v>25</v>
      </c>
      <c r="K13" s="135">
        <f t="shared" si="1"/>
        <v>59</v>
      </c>
      <c r="L13" s="504"/>
    </row>
    <row r="14" spans="1:12" ht="33" customHeight="1">
      <c r="A14" s="7" t="s">
        <v>204</v>
      </c>
      <c r="B14" s="47">
        <f>'Table 3 cont''d'!B14-'Table 4 cont''d'!B14</f>
        <v>31</v>
      </c>
      <c r="C14" s="123">
        <v>61</v>
      </c>
      <c r="D14" s="123">
        <v>8</v>
      </c>
      <c r="E14" s="123">
        <v>18</v>
      </c>
      <c r="F14" s="56">
        <f t="shared" si="0"/>
        <v>26</v>
      </c>
      <c r="G14" s="47">
        <v>18</v>
      </c>
      <c r="H14" s="47">
        <v>17</v>
      </c>
      <c r="I14" s="47">
        <f>'Table 3 cont''d'!I14-'Table 4 cont''d'!I14</f>
        <v>17</v>
      </c>
      <c r="J14" s="123">
        <f>'Table 3 cont''d'!J14-'Table 4 cont''d'!J14</f>
        <v>6</v>
      </c>
      <c r="K14" s="135">
        <f t="shared" si="1"/>
        <v>23</v>
      </c>
      <c r="L14" s="504"/>
    </row>
    <row r="15" spans="1:12" ht="33" customHeight="1">
      <c r="A15" s="79" t="s">
        <v>213</v>
      </c>
      <c r="B15" s="47">
        <f>'Table 3 cont''d'!B15-'Table 4 cont''d'!B15</f>
        <v>247</v>
      </c>
      <c r="C15" s="123">
        <v>278</v>
      </c>
      <c r="D15" s="123">
        <v>95</v>
      </c>
      <c r="E15" s="123">
        <v>66</v>
      </c>
      <c r="F15" s="56">
        <f t="shared" si="0"/>
        <v>161</v>
      </c>
      <c r="G15" s="47">
        <v>44</v>
      </c>
      <c r="H15" s="47">
        <v>73</v>
      </c>
      <c r="I15" s="47">
        <f>'Table 3 cont''d'!I15-'Table 4 cont''d'!I15</f>
        <v>95</v>
      </c>
      <c r="J15" s="123">
        <f>'Table 3 cont''d'!J15-'Table 4 cont''d'!J15</f>
        <v>59</v>
      </c>
      <c r="K15" s="135">
        <f t="shared" si="1"/>
        <v>154</v>
      </c>
      <c r="L15" s="504"/>
    </row>
    <row r="16" spans="1:12" ht="30" customHeight="1">
      <c r="A16" s="79" t="s">
        <v>205</v>
      </c>
      <c r="B16" s="47">
        <f>'Table 3 cont''d'!B16-'Table 4 cont''d'!B16</f>
        <v>85</v>
      </c>
      <c r="C16" s="123">
        <v>106</v>
      </c>
      <c r="D16" s="123">
        <v>19</v>
      </c>
      <c r="E16" s="123">
        <v>25</v>
      </c>
      <c r="F16" s="56">
        <f t="shared" si="0"/>
        <v>44</v>
      </c>
      <c r="G16" s="47">
        <v>27</v>
      </c>
      <c r="H16" s="47">
        <v>35</v>
      </c>
      <c r="I16" s="47">
        <f>'Table 3 cont''d'!I16-'Table 4 cont''d'!I16</f>
        <v>9</v>
      </c>
      <c r="J16" s="123">
        <f>'Table 3 cont''d'!J16-'Table 4 cont''d'!J16</f>
        <v>17</v>
      </c>
      <c r="K16" s="135">
        <f t="shared" si="1"/>
        <v>26</v>
      </c>
      <c r="L16" s="504"/>
    </row>
    <row r="17" spans="1:12" ht="8.25" customHeight="1">
      <c r="A17" s="79"/>
      <c r="B17" s="56"/>
      <c r="C17" s="135"/>
      <c r="D17" s="135"/>
      <c r="E17" s="135"/>
      <c r="F17" s="56"/>
      <c r="G17" s="56"/>
      <c r="H17" s="56"/>
      <c r="I17" s="56"/>
      <c r="J17" s="135"/>
      <c r="K17" s="135"/>
      <c r="L17" s="504"/>
    </row>
    <row r="18" spans="1:12" ht="15" customHeight="1">
      <c r="A18" s="80" t="s">
        <v>206</v>
      </c>
      <c r="B18" s="81"/>
      <c r="C18" s="135"/>
      <c r="D18" s="135"/>
      <c r="E18" s="135"/>
      <c r="F18" s="56"/>
      <c r="G18" s="56"/>
      <c r="H18" s="56"/>
      <c r="I18" s="56"/>
      <c r="J18" s="135"/>
      <c r="K18" s="135"/>
      <c r="L18" s="504"/>
    </row>
    <row r="19" spans="1:12" ht="16.5" customHeight="1">
      <c r="A19" s="21" t="s">
        <v>207</v>
      </c>
      <c r="B19" s="81">
        <f>'Table 3 cont''d'!B18-'Table 4 cont''d'!B19</f>
        <v>8</v>
      </c>
      <c r="C19" s="136">
        <v>27</v>
      </c>
      <c r="D19" s="136">
        <v>1</v>
      </c>
      <c r="E19" s="136">
        <v>7</v>
      </c>
      <c r="F19" s="81">
        <f>SUM(D19:E19)</f>
        <v>8</v>
      </c>
      <c r="G19" s="81">
        <v>9</v>
      </c>
      <c r="H19" s="81">
        <v>10</v>
      </c>
      <c r="I19" s="81">
        <f>'Table 3 cont''d'!I18-'Table 4 cont''d'!I19</f>
        <v>12</v>
      </c>
      <c r="J19" s="136">
        <f>'Table 3 cont''d'!J18-'Table 4 cont''d'!J19</f>
        <v>13</v>
      </c>
      <c r="K19" s="136">
        <f>SUM(I19:J19)</f>
        <v>25</v>
      </c>
      <c r="L19" s="504"/>
    </row>
    <row r="20" spans="1:12" ht="4.5" customHeight="1">
      <c r="A20" s="77"/>
      <c r="B20" s="62"/>
      <c r="C20" s="62"/>
      <c r="D20" s="137"/>
      <c r="E20" s="137"/>
      <c r="F20" s="239"/>
      <c r="G20" s="239"/>
      <c r="H20" s="239"/>
      <c r="I20" s="239"/>
      <c r="J20" s="137"/>
      <c r="K20" s="137"/>
      <c r="L20" s="504"/>
    </row>
    <row r="21" ht="15.75">
      <c r="A21" s="65" t="s">
        <v>359</v>
      </c>
    </row>
  </sheetData>
  <mergeCells count="6">
    <mergeCell ref="L1:L20"/>
    <mergeCell ref="A5:A6"/>
    <mergeCell ref="B5:B6"/>
    <mergeCell ref="D5:H5"/>
    <mergeCell ref="C5:C6"/>
    <mergeCell ref="I5:K5"/>
  </mergeCells>
  <printOptions/>
  <pageMargins left="0.68" right="0.28" top="0.94" bottom="0.49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pane xSplit="2" ySplit="5" topLeftCell="D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6" sqref="I36"/>
    </sheetView>
  </sheetViews>
  <sheetFormatPr defaultColWidth="9.140625" defaultRowHeight="12.75"/>
  <cols>
    <col min="1" max="1" width="6.421875" style="3" customWidth="1"/>
    <col min="2" max="2" width="40.7109375" style="3" customWidth="1"/>
    <col min="3" max="4" width="9.28125" style="3" customWidth="1"/>
    <col min="5" max="12" width="9.28125" style="138" customWidth="1"/>
    <col min="13" max="13" width="5.140625" style="3" customWidth="1"/>
    <col min="14" max="16384" width="9.140625" style="3" customWidth="1"/>
  </cols>
  <sheetData>
    <row r="1" spans="1:13" s="5" customFormat="1" ht="20.25" customHeight="1">
      <c r="A1" s="36" t="s">
        <v>326</v>
      </c>
      <c r="E1" s="203"/>
      <c r="F1" s="203"/>
      <c r="G1" s="203"/>
      <c r="H1" s="203"/>
      <c r="I1" s="203"/>
      <c r="J1" s="203"/>
      <c r="K1" s="203"/>
      <c r="L1" s="203"/>
      <c r="M1" s="484" t="s">
        <v>332</v>
      </c>
    </row>
    <row r="2" spans="1:13" ht="11.25" customHeight="1">
      <c r="A2" s="12"/>
      <c r="F2" s="67"/>
      <c r="G2" s="67"/>
      <c r="H2" s="67"/>
      <c r="J2" s="67"/>
      <c r="K2" s="67" t="s">
        <v>180</v>
      </c>
      <c r="L2" s="67"/>
      <c r="M2" s="484"/>
    </row>
    <row r="3" spans="1:13" ht="6.75" customHeight="1">
      <c r="A3" s="12"/>
      <c r="E3" s="67"/>
      <c r="F3" s="67"/>
      <c r="G3" s="67"/>
      <c r="H3" s="67"/>
      <c r="I3" s="67"/>
      <c r="J3" s="67"/>
      <c r="K3" s="67"/>
      <c r="L3" s="67"/>
      <c r="M3" s="484"/>
    </row>
    <row r="4" spans="1:13" ht="14.25" customHeight="1">
      <c r="A4" s="505" t="s">
        <v>10</v>
      </c>
      <c r="B4" s="506"/>
      <c r="C4" s="496">
        <v>2004</v>
      </c>
      <c r="D4" s="496" t="s">
        <v>295</v>
      </c>
      <c r="E4" s="510" t="s">
        <v>295</v>
      </c>
      <c r="F4" s="511"/>
      <c r="G4" s="511"/>
      <c r="H4" s="511"/>
      <c r="I4" s="512"/>
      <c r="J4" s="498" t="s">
        <v>308</v>
      </c>
      <c r="K4" s="499"/>
      <c r="L4" s="500"/>
      <c r="M4" s="484"/>
    </row>
    <row r="5" spans="1:13" ht="13.5" customHeight="1">
      <c r="A5" s="507"/>
      <c r="B5" s="508"/>
      <c r="C5" s="509"/>
      <c r="D5" s="509"/>
      <c r="E5" s="45" t="s">
        <v>0</v>
      </c>
      <c r="F5" s="45" t="s">
        <v>211</v>
      </c>
      <c r="G5" s="401" t="s">
        <v>342</v>
      </c>
      <c r="H5" s="45" t="s">
        <v>214</v>
      </c>
      <c r="I5" s="45" t="s">
        <v>258</v>
      </c>
      <c r="J5" s="45" t="s">
        <v>0</v>
      </c>
      <c r="K5" s="45" t="s">
        <v>211</v>
      </c>
      <c r="L5" s="401" t="s">
        <v>342</v>
      </c>
      <c r="M5" s="484"/>
    </row>
    <row r="6" spans="1:13" ht="15" customHeight="1">
      <c r="A6" s="23"/>
      <c r="B6" s="257" t="s">
        <v>273</v>
      </c>
      <c r="C6" s="335">
        <v>52704</v>
      </c>
      <c r="D6" s="336">
        <v>59247</v>
      </c>
      <c r="E6" s="337">
        <v>12191</v>
      </c>
      <c r="F6" s="337">
        <v>13909</v>
      </c>
      <c r="G6" s="337">
        <f>SUM(E6:F6)</f>
        <v>26100</v>
      </c>
      <c r="H6" s="337">
        <v>16914</v>
      </c>
      <c r="I6" s="337">
        <v>16233</v>
      </c>
      <c r="J6" s="337">
        <f>J7+J20+J29+J41+J45</f>
        <v>14485</v>
      </c>
      <c r="K6" s="337">
        <f>K7+K20+K29+K41+K45</f>
        <v>16035</v>
      </c>
      <c r="L6" s="337">
        <f>SUM(J6:K6)</f>
        <v>30520</v>
      </c>
      <c r="M6" s="484"/>
    </row>
    <row r="7" spans="1:13" ht="13.5" customHeight="1">
      <c r="A7" s="23" t="s">
        <v>220</v>
      </c>
      <c r="B7" s="31"/>
      <c r="C7" s="381">
        <v>35240</v>
      </c>
      <c r="D7" s="381">
        <v>38333</v>
      </c>
      <c r="E7" s="381">
        <v>8375</v>
      </c>
      <c r="F7" s="381">
        <v>8334</v>
      </c>
      <c r="G7" s="381">
        <f aca="true" t="shared" si="0" ref="G7:G48">SUM(E7:F7)</f>
        <v>16709</v>
      </c>
      <c r="H7" s="381">
        <v>11263</v>
      </c>
      <c r="I7" s="381">
        <v>10361</v>
      </c>
      <c r="J7" s="381">
        <v>9064</v>
      </c>
      <c r="K7" s="381">
        <v>8566</v>
      </c>
      <c r="L7" s="381">
        <f aca="true" t="shared" si="1" ref="L7:L48">SUM(J7:K7)</f>
        <v>17630</v>
      </c>
      <c r="M7" s="484"/>
    </row>
    <row r="8" spans="1:13" ht="10.5" customHeight="1">
      <c r="A8" s="23"/>
      <c r="B8" s="31" t="s">
        <v>43</v>
      </c>
      <c r="C8" s="445">
        <v>73</v>
      </c>
      <c r="D8" s="445">
        <v>208</v>
      </c>
      <c r="E8" s="445">
        <v>41</v>
      </c>
      <c r="F8" s="445">
        <v>64</v>
      </c>
      <c r="G8" s="446">
        <f t="shared" si="0"/>
        <v>105</v>
      </c>
      <c r="H8" s="445">
        <v>57</v>
      </c>
      <c r="I8" s="445">
        <v>46</v>
      </c>
      <c r="J8" s="445">
        <v>35</v>
      </c>
      <c r="K8" s="445">
        <v>41</v>
      </c>
      <c r="L8" s="446">
        <f t="shared" si="1"/>
        <v>76</v>
      </c>
      <c r="M8" s="484"/>
    </row>
    <row r="9" spans="1:13" ht="10.5" customHeight="1">
      <c r="A9" s="10"/>
      <c r="B9" s="31" t="s">
        <v>11</v>
      </c>
      <c r="C9" s="445">
        <v>1363</v>
      </c>
      <c r="D9" s="445">
        <v>1554</v>
      </c>
      <c r="E9" s="445">
        <v>393</v>
      </c>
      <c r="F9" s="445">
        <v>430</v>
      </c>
      <c r="G9" s="446">
        <f t="shared" si="0"/>
        <v>823</v>
      </c>
      <c r="H9" s="445">
        <v>370</v>
      </c>
      <c r="I9" s="445">
        <v>361</v>
      </c>
      <c r="J9" s="445">
        <v>374</v>
      </c>
      <c r="K9" s="445">
        <v>448</v>
      </c>
      <c r="L9" s="446">
        <f t="shared" si="1"/>
        <v>822</v>
      </c>
      <c r="M9" s="484"/>
    </row>
    <row r="10" spans="1:13" ht="10.5" customHeight="1">
      <c r="A10" s="10"/>
      <c r="B10" s="31" t="s">
        <v>12</v>
      </c>
      <c r="C10" s="445">
        <v>9084</v>
      </c>
      <c r="D10" s="445">
        <v>8446</v>
      </c>
      <c r="E10" s="445">
        <v>1980</v>
      </c>
      <c r="F10" s="445">
        <v>2417</v>
      </c>
      <c r="G10" s="446">
        <f t="shared" si="0"/>
        <v>4397</v>
      </c>
      <c r="H10" s="445">
        <v>1885</v>
      </c>
      <c r="I10" s="445">
        <v>2164</v>
      </c>
      <c r="J10" s="445">
        <v>1816</v>
      </c>
      <c r="K10" s="445">
        <v>2257</v>
      </c>
      <c r="L10" s="446">
        <f t="shared" si="1"/>
        <v>4073</v>
      </c>
      <c r="M10" s="484"/>
    </row>
    <row r="11" spans="1:13" ht="10.5" customHeight="1">
      <c r="A11" s="10"/>
      <c r="B11" s="31" t="s">
        <v>13</v>
      </c>
      <c r="C11" s="445">
        <v>1268</v>
      </c>
      <c r="D11" s="445">
        <v>1066</v>
      </c>
      <c r="E11" s="445">
        <v>242</v>
      </c>
      <c r="F11" s="445">
        <v>312</v>
      </c>
      <c r="G11" s="446">
        <f t="shared" si="0"/>
        <v>554</v>
      </c>
      <c r="H11" s="445">
        <v>285</v>
      </c>
      <c r="I11" s="445">
        <v>227</v>
      </c>
      <c r="J11" s="445">
        <v>250</v>
      </c>
      <c r="K11" s="445">
        <v>347</v>
      </c>
      <c r="L11" s="446">
        <f t="shared" si="1"/>
        <v>597</v>
      </c>
      <c r="M11" s="484"/>
    </row>
    <row r="12" spans="1:13" ht="10.5" customHeight="1">
      <c r="A12" s="10"/>
      <c r="B12" s="31" t="s">
        <v>14</v>
      </c>
      <c r="C12" s="445">
        <v>2156</v>
      </c>
      <c r="D12" s="445">
        <v>3348</v>
      </c>
      <c r="E12" s="445">
        <v>573</v>
      </c>
      <c r="F12" s="445">
        <v>780</v>
      </c>
      <c r="G12" s="446">
        <f t="shared" si="0"/>
        <v>1353</v>
      </c>
      <c r="H12" s="445">
        <v>1040</v>
      </c>
      <c r="I12" s="445">
        <v>955</v>
      </c>
      <c r="J12" s="445">
        <v>616</v>
      </c>
      <c r="K12" s="445">
        <v>692</v>
      </c>
      <c r="L12" s="446">
        <f t="shared" si="1"/>
        <v>1308</v>
      </c>
      <c r="M12" s="484"/>
    </row>
    <row r="13" spans="1:13" ht="10.5" customHeight="1">
      <c r="A13" s="10"/>
      <c r="B13" s="31" t="s">
        <v>15</v>
      </c>
      <c r="C13" s="445">
        <v>914</v>
      </c>
      <c r="D13" s="445">
        <v>724</v>
      </c>
      <c r="E13" s="445">
        <v>187</v>
      </c>
      <c r="F13" s="445">
        <v>176</v>
      </c>
      <c r="G13" s="446">
        <f t="shared" si="0"/>
        <v>363</v>
      </c>
      <c r="H13" s="445">
        <v>168</v>
      </c>
      <c r="I13" s="445">
        <v>193</v>
      </c>
      <c r="J13" s="445">
        <v>179</v>
      </c>
      <c r="K13" s="445">
        <v>164</v>
      </c>
      <c r="L13" s="446">
        <f t="shared" si="1"/>
        <v>343</v>
      </c>
      <c r="M13" s="484"/>
    </row>
    <row r="14" spans="1:13" ht="10.5" customHeight="1">
      <c r="A14" s="10"/>
      <c r="B14" s="31" t="s">
        <v>16</v>
      </c>
      <c r="C14" s="445">
        <v>732</v>
      </c>
      <c r="D14" s="445">
        <v>540</v>
      </c>
      <c r="E14" s="445">
        <v>64</v>
      </c>
      <c r="F14" s="445">
        <v>24</v>
      </c>
      <c r="G14" s="446">
        <f t="shared" si="0"/>
        <v>88</v>
      </c>
      <c r="H14" s="445">
        <v>406</v>
      </c>
      <c r="I14" s="445">
        <v>46</v>
      </c>
      <c r="J14" s="445">
        <v>29</v>
      </c>
      <c r="K14" s="445">
        <v>36</v>
      </c>
      <c r="L14" s="446">
        <f t="shared" si="1"/>
        <v>65</v>
      </c>
      <c r="M14" s="484"/>
    </row>
    <row r="15" spans="1:13" ht="10.5" customHeight="1">
      <c r="A15" s="10"/>
      <c r="B15" s="31" t="s">
        <v>19</v>
      </c>
      <c r="C15" s="445">
        <v>860</v>
      </c>
      <c r="D15" s="445">
        <v>1651</v>
      </c>
      <c r="E15" s="445">
        <v>279</v>
      </c>
      <c r="F15" s="445">
        <v>264</v>
      </c>
      <c r="G15" s="446">
        <f t="shared" si="0"/>
        <v>543</v>
      </c>
      <c r="H15" s="445">
        <v>428</v>
      </c>
      <c r="I15" s="445">
        <v>680</v>
      </c>
      <c r="J15" s="445">
        <v>462</v>
      </c>
      <c r="K15" s="445">
        <v>539</v>
      </c>
      <c r="L15" s="446">
        <f t="shared" si="1"/>
        <v>1001</v>
      </c>
      <c r="M15" s="484"/>
    </row>
    <row r="16" spans="1:13" ht="10.5" customHeight="1">
      <c r="A16" s="10"/>
      <c r="B16" s="31" t="s">
        <v>27</v>
      </c>
      <c r="C16" s="445">
        <v>39</v>
      </c>
      <c r="D16" s="445">
        <v>29</v>
      </c>
      <c r="E16" s="445">
        <v>7</v>
      </c>
      <c r="F16" s="445">
        <v>7</v>
      </c>
      <c r="G16" s="446">
        <f t="shared" si="0"/>
        <v>14</v>
      </c>
      <c r="H16" s="445">
        <v>7</v>
      </c>
      <c r="I16" s="445">
        <v>8</v>
      </c>
      <c r="J16" s="445">
        <v>115</v>
      </c>
      <c r="K16" s="445">
        <v>6</v>
      </c>
      <c r="L16" s="446">
        <f t="shared" si="1"/>
        <v>121</v>
      </c>
      <c r="M16" s="484"/>
    </row>
    <row r="17" spans="1:13" ht="10.5" customHeight="1">
      <c r="A17" s="10"/>
      <c r="B17" s="31" t="s">
        <v>32</v>
      </c>
      <c r="C17" s="445">
        <v>640</v>
      </c>
      <c r="D17" s="445">
        <v>644</v>
      </c>
      <c r="E17" s="445">
        <v>178</v>
      </c>
      <c r="F17" s="445">
        <v>173</v>
      </c>
      <c r="G17" s="446">
        <f t="shared" si="0"/>
        <v>351</v>
      </c>
      <c r="H17" s="445">
        <v>137</v>
      </c>
      <c r="I17" s="445">
        <v>156</v>
      </c>
      <c r="J17" s="445">
        <v>190</v>
      </c>
      <c r="K17" s="445">
        <v>186</v>
      </c>
      <c r="L17" s="446">
        <f t="shared" si="1"/>
        <v>376</v>
      </c>
      <c r="M17" s="484"/>
    </row>
    <row r="18" spans="1:13" ht="10.5" customHeight="1">
      <c r="A18" s="10"/>
      <c r="B18" s="31" t="s">
        <v>18</v>
      </c>
      <c r="C18" s="445">
        <v>17356</v>
      </c>
      <c r="D18" s="445">
        <v>18933</v>
      </c>
      <c r="E18" s="445">
        <v>4213</v>
      </c>
      <c r="F18" s="445">
        <v>3396</v>
      </c>
      <c r="G18" s="446">
        <f t="shared" si="0"/>
        <v>7609</v>
      </c>
      <c r="H18" s="445">
        <v>6047</v>
      </c>
      <c r="I18" s="445">
        <v>5277</v>
      </c>
      <c r="J18" s="445">
        <v>4724</v>
      </c>
      <c r="K18" s="445">
        <v>3398</v>
      </c>
      <c r="L18" s="446">
        <f t="shared" si="1"/>
        <v>8122</v>
      </c>
      <c r="M18" s="484"/>
    </row>
    <row r="19" spans="1:13" ht="10.5" customHeight="1">
      <c r="A19" s="10"/>
      <c r="B19" s="29" t="s">
        <v>20</v>
      </c>
      <c r="C19" s="371">
        <v>755</v>
      </c>
      <c r="D19" s="371">
        <v>1190</v>
      </c>
      <c r="E19" s="445">
        <v>218</v>
      </c>
      <c r="F19" s="445">
        <v>291</v>
      </c>
      <c r="G19" s="446">
        <f t="shared" si="0"/>
        <v>509</v>
      </c>
      <c r="H19" s="445">
        <v>433</v>
      </c>
      <c r="I19" s="445">
        <v>248</v>
      </c>
      <c r="J19" s="445">
        <f>J7-SUM(J8:J18)</f>
        <v>274</v>
      </c>
      <c r="K19" s="445">
        <f>K7-SUM(K8:K18)</f>
        <v>452</v>
      </c>
      <c r="L19" s="446">
        <f t="shared" si="1"/>
        <v>726</v>
      </c>
      <c r="M19" s="484"/>
    </row>
    <row r="20" spans="1:13" ht="10.5" customHeight="1">
      <c r="A20" s="23" t="s">
        <v>221</v>
      </c>
      <c r="B20" s="29"/>
      <c r="C20" s="380">
        <v>2726</v>
      </c>
      <c r="D20" s="381">
        <v>7496</v>
      </c>
      <c r="E20" s="381">
        <v>810</v>
      </c>
      <c r="F20" s="381">
        <v>2214</v>
      </c>
      <c r="G20" s="381">
        <f t="shared" si="0"/>
        <v>3024</v>
      </c>
      <c r="H20" s="381">
        <v>2185</v>
      </c>
      <c r="I20" s="381">
        <v>2287</v>
      </c>
      <c r="J20" s="381">
        <v>2490</v>
      </c>
      <c r="K20" s="381">
        <v>3395</v>
      </c>
      <c r="L20" s="381">
        <f t="shared" si="1"/>
        <v>5885</v>
      </c>
      <c r="M20" s="484"/>
    </row>
    <row r="21" spans="1:13" ht="10.5" customHeight="1">
      <c r="A21" s="23"/>
      <c r="B21" s="29" t="s">
        <v>266</v>
      </c>
      <c r="C21" s="371">
        <v>174</v>
      </c>
      <c r="D21" s="445">
        <v>186</v>
      </c>
      <c r="E21" s="445">
        <v>33</v>
      </c>
      <c r="F21" s="445">
        <v>28</v>
      </c>
      <c r="G21" s="446">
        <f t="shared" si="0"/>
        <v>61</v>
      </c>
      <c r="H21" s="445">
        <v>24</v>
      </c>
      <c r="I21" s="445">
        <v>101</v>
      </c>
      <c r="J21" s="445">
        <v>32</v>
      </c>
      <c r="K21" s="445">
        <v>43</v>
      </c>
      <c r="L21" s="446">
        <f t="shared" si="1"/>
        <v>75</v>
      </c>
      <c r="M21" s="484"/>
    </row>
    <row r="22" spans="1:13" ht="13.5" customHeight="1">
      <c r="A22" s="10"/>
      <c r="B22" s="29" t="s">
        <v>268</v>
      </c>
      <c r="C22" s="371">
        <v>177</v>
      </c>
      <c r="D22" s="445">
        <v>197</v>
      </c>
      <c r="E22" s="445">
        <v>22</v>
      </c>
      <c r="F22" s="445">
        <v>34</v>
      </c>
      <c r="G22" s="446">
        <f t="shared" si="0"/>
        <v>56</v>
      </c>
      <c r="H22" s="445">
        <v>93</v>
      </c>
      <c r="I22" s="445">
        <v>48</v>
      </c>
      <c r="J22" s="445">
        <v>41</v>
      </c>
      <c r="K22" s="445">
        <v>41</v>
      </c>
      <c r="L22" s="446">
        <f t="shared" si="1"/>
        <v>82</v>
      </c>
      <c r="M22" s="484"/>
    </row>
    <row r="23" spans="1:13" ht="10.5" customHeight="1">
      <c r="A23" s="10"/>
      <c r="B23" s="29" t="s">
        <v>23</v>
      </c>
      <c r="C23" s="371">
        <v>499</v>
      </c>
      <c r="D23" s="445">
        <v>260</v>
      </c>
      <c r="E23" s="445">
        <v>52</v>
      </c>
      <c r="F23" s="445">
        <v>55</v>
      </c>
      <c r="G23" s="446">
        <f t="shared" si="0"/>
        <v>107</v>
      </c>
      <c r="H23" s="445">
        <v>66</v>
      </c>
      <c r="I23" s="445">
        <v>87</v>
      </c>
      <c r="J23" s="445">
        <v>90</v>
      </c>
      <c r="K23" s="445">
        <v>99</v>
      </c>
      <c r="L23" s="446">
        <f t="shared" si="1"/>
        <v>189</v>
      </c>
      <c r="M23" s="484"/>
    </row>
    <row r="24" spans="1:13" ht="10.5" customHeight="1">
      <c r="A24" s="10"/>
      <c r="B24" s="29" t="s">
        <v>31</v>
      </c>
      <c r="C24" s="371">
        <v>438</v>
      </c>
      <c r="D24" s="445">
        <v>507</v>
      </c>
      <c r="E24" s="445">
        <v>196</v>
      </c>
      <c r="F24" s="445">
        <v>89</v>
      </c>
      <c r="G24" s="446">
        <f t="shared" si="0"/>
        <v>285</v>
      </c>
      <c r="H24" s="445">
        <v>127</v>
      </c>
      <c r="I24" s="445">
        <v>95</v>
      </c>
      <c r="J24" s="445">
        <v>276</v>
      </c>
      <c r="K24" s="445">
        <v>75</v>
      </c>
      <c r="L24" s="446">
        <f t="shared" si="1"/>
        <v>351</v>
      </c>
      <c r="M24" s="484"/>
    </row>
    <row r="25" spans="1:13" ht="10.5" customHeight="1">
      <c r="A25" s="10"/>
      <c r="B25" s="29" t="s">
        <v>26</v>
      </c>
      <c r="C25" s="371">
        <v>144</v>
      </c>
      <c r="D25" s="445">
        <v>219</v>
      </c>
      <c r="E25" s="445">
        <v>28</v>
      </c>
      <c r="F25" s="445">
        <v>55</v>
      </c>
      <c r="G25" s="446">
        <f t="shared" si="0"/>
        <v>83</v>
      </c>
      <c r="H25" s="445">
        <v>61</v>
      </c>
      <c r="I25" s="445">
        <v>75</v>
      </c>
      <c r="J25" s="445">
        <v>31</v>
      </c>
      <c r="K25" s="445">
        <v>34</v>
      </c>
      <c r="L25" s="446">
        <f t="shared" si="1"/>
        <v>65</v>
      </c>
      <c r="M25" s="484"/>
    </row>
    <row r="26" spans="1:13" ht="10.5" customHeight="1">
      <c r="A26" s="10"/>
      <c r="B26" s="29" t="s">
        <v>33</v>
      </c>
      <c r="C26" s="371">
        <v>75</v>
      </c>
      <c r="D26" s="445">
        <v>481</v>
      </c>
      <c r="E26" s="445">
        <v>22</v>
      </c>
      <c r="F26" s="445">
        <v>173</v>
      </c>
      <c r="G26" s="446">
        <f t="shared" si="0"/>
        <v>195</v>
      </c>
      <c r="H26" s="445">
        <v>76</v>
      </c>
      <c r="I26" s="445">
        <v>210</v>
      </c>
      <c r="J26" s="445">
        <v>577</v>
      </c>
      <c r="K26" s="445">
        <v>83</v>
      </c>
      <c r="L26" s="446">
        <f t="shared" si="1"/>
        <v>660</v>
      </c>
      <c r="M26" s="484"/>
    </row>
    <row r="27" spans="1:13" ht="10.5" customHeight="1">
      <c r="A27" s="10"/>
      <c r="B27" s="29" t="s">
        <v>134</v>
      </c>
      <c r="C27" s="371">
        <v>778</v>
      </c>
      <c r="D27" s="445">
        <v>5096</v>
      </c>
      <c r="E27" s="445">
        <v>364</v>
      </c>
      <c r="F27" s="445">
        <v>1672</v>
      </c>
      <c r="G27" s="446">
        <f t="shared" si="0"/>
        <v>2036</v>
      </c>
      <c r="H27" s="445">
        <v>1559</v>
      </c>
      <c r="I27" s="445">
        <v>1501</v>
      </c>
      <c r="J27" s="445">
        <v>1345</v>
      </c>
      <c r="K27" s="445">
        <v>2826</v>
      </c>
      <c r="L27" s="446">
        <f t="shared" si="1"/>
        <v>4171</v>
      </c>
      <c r="M27" s="484"/>
    </row>
    <row r="28" spans="1:13" ht="10.5" customHeight="1">
      <c r="A28" s="10"/>
      <c r="B28" s="29" t="s">
        <v>20</v>
      </c>
      <c r="C28" s="371">
        <v>441</v>
      </c>
      <c r="D28" s="445">
        <v>550</v>
      </c>
      <c r="E28" s="445">
        <v>93</v>
      </c>
      <c r="F28" s="445">
        <v>108</v>
      </c>
      <c r="G28" s="446">
        <f t="shared" si="0"/>
        <v>201</v>
      </c>
      <c r="H28" s="445">
        <v>179</v>
      </c>
      <c r="I28" s="445">
        <v>170</v>
      </c>
      <c r="J28" s="445">
        <f>J20-SUM(J21:J27)</f>
        <v>98</v>
      </c>
      <c r="K28" s="445">
        <f>K20-SUM(K21:K27)</f>
        <v>194</v>
      </c>
      <c r="L28" s="446">
        <f t="shared" si="1"/>
        <v>292</v>
      </c>
      <c r="M28" s="484"/>
    </row>
    <row r="29" spans="1:13" ht="10.5" customHeight="1">
      <c r="A29" s="23" t="s">
        <v>222</v>
      </c>
      <c r="B29" s="29"/>
      <c r="C29" s="380">
        <v>6473</v>
      </c>
      <c r="D29" s="381">
        <v>7195</v>
      </c>
      <c r="E29" s="381">
        <v>1502</v>
      </c>
      <c r="F29" s="381">
        <v>1745</v>
      </c>
      <c r="G29" s="381">
        <f t="shared" si="0"/>
        <v>3247</v>
      </c>
      <c r="H29" s="381">
        <v>1810</v>
      </c>
      <c r="I29" s="381">
        <v>2138</v>
      </c>
      <c r="J29" s="381">
        <v>1757</v>
      </c>
      <c r="K29" s="381">
        <v>1996</v>
      </c>
      <c r="L29" s="381">
        <f t="shared" si="1"/>
        <v>3753</v>
      </c>
      <c r="M29" s="484"/>
    </row>
    <row r="30" spans="1:13" ht="10.5" customHeight="1">
      <c r="A30" s="10"/>
      <c r="B30" s="29" t="s">
        <v>144</v>
      </c>
      <c r="C30" s="371">
        <v>119</v>
      </c>
      <c r="D30" s="445">
        <v>110</v>
      </c>
      <c r="E30" s="445">
        <v>19</v>
      </c>
      <c r="F30" s="445">
        <v>26</v>
      </c>
      <c r="G30" s="446">
        <f t="shared" si="0"/>
        <v>45</v>
      </c>
      <c r="H30" s="445">
        <v>31</v>
      </c>
      <c r="I30" s="445">
        <v>34</v>
      </c>
      <c r="J30" s="445">
        <v>26</v>
      </c>
      <c r="K30" s="445">
        <v>27</v>
      </c>
      <c r="L30" s="446">
        <f t="shared" si="1"/>
        <v>53</v>
      </c>
      <c r="M30" s="484"/>
    </row>
    <row r="31" spans="1:13" ht="10.5" customHeight="1">
      <c r="A31" s="10"/>
      <c r="B31" s="29" t="s">
        <v>309</v>
      </c>
      <c r="C31" s="371">
        <v>194</v>
      </c>
      <c r="D31" s="445">
        <v>230</v>
      </c>
      <c r="E31" s="445">
        <v>39</v>
      </c>
      <c r="F31" s="445">
        <v>43</v>
      </c>
      <c r="G31" s="446">
        <f t="shared" si="0"/>
        <v>82</v>
      </c>
      <c r="H31" s="445">
        <v>67</v>
      </c>
      <c r="I31" s="445">
        <v>81</v>
      </c>
      <c r="J31" s="445">
        <v>80</v>
      </c>
      <c r="K31" s="445">
        <v>88</v>
      </c>
      <c r="L31" s="446">
        <f t="shared" si="1"/>
        <v>168</v>
      </c>
      <c r="M31" s="484"/>
    </row>
    <row r="32" spans="1:13" ht="10.5" customHeight="1">
      <c r="A32" s="10"/>
      <c r="B32" s="29" t="s">
        <v>24</v>
      </c>
      <c r="C32" s="371">
        <v>249</v>
      </c>
      <c r="D32" s="445">
        <v>207</v>
      </c>
      <c r="E32" s="445">
        <v>70</v>
      </c>
      <c r="F32" s="445">
        <v>39</v>
      </c>
      <c r="G32" s="446">
        <f t="shared" si="0"/>
        <v>109</v>
      </c>
      <c r="H32" s="445">
        <v>32</v>
      </c>
      <c r="I32" s="445">
        <v>66</v>
      </c>
      <c r="J32" s="445">
        <v>46</v>
      </c>
      <c r="K32" s="445">
        <v>17</v>
      </c>
      <c r="L32" s="446">
        <f t="shared" si="1"/>
        <v>63</v>
      </c>
      <c r="M32" s="484"/>
    </row>
    <row r="33" spans="1:13" ht="10.5" customHeight="1">
      <c r="A33" s="10"/>
      <c r="B33" s="29" t="s">
        <v>319</v>
      </c>
      <c r="C33" s="371">
        <v>2689</v>
      </c>
      <c r="D33" s="445">
        <v>3381</v>
      </c>
      <c r="E33" s="445">
        <v>709</v>
      </c>
      <c r="F33" s="445">
        <v>905</v>
      </c>
      <c r="G33" s="446">
        <f t="shared" si="0"/>
        <v>1614</v>
      </c>
      <c r="H33" s="445">
        <v>876</v>
      </c>
      <c r="I33" s="445">
        <v>891</v>
      </c>
      <c r="J33" s="445">
        <v>740</v>
      </c>
      <c r="K33" s="445">
        <v>869</v>
      </c>
      <c r="L33" s="446">
        <f t="shared" si="1"/>
        <v>1609</v>
      </c>
      <c r="M33" s="484"/>
    </row>
    <row r="34" spans="1:13" ht="10.5" customHeight="1">
      <c r="A34" s="10"/>
      <c r="B34" s="29" t="s">
        <v>147</v>
      </c>
      <c r="C34" s="371">
        <v>91</v>
      </c>
      <c r="D34" s="445">
        <v>38</v>
      </c>
      <c r="E34" s="445">
        <v>8</v>
      </c>
      <c r="F34" s="445">
        <v>21</v>
      </c>
      <c r="G34" s="447">
        <f t="shared" si="0"/>
        <v>29</v>
      </c>
      <c r="H34" s="371">
        <v>8</v>
      </c>
      <c r="I34" s="371">
        <v>1</v>
      </c>
      <c r="J34" s="445">
        <v>2</v>
      </c>
      <c r="K34" s="445">
        <v>1</v>
      </c>
      <c r="L34" s="446">
        <f t="shared" si="1"/>
        <v>3</v>
      </c>
      <c r="M34" s="484"/>
    </row>
    <row r="35" spans="1:13" ht="10.5" customHeight="1">
      <c r="A35" s="10"/>
      <c r="B35" s="29" t="s">
        <v>17</v>
      </c>
      <c r="C35" s="371">
        <v>1485</v>
      </c>
      <c r="D35" s="445">
        <v>1566</v>
      </c>
      <c r="E35" s="445">
        <v>342</v>
      </c>
      <c r="F35" s="445">
        <v>356</v>
      </c>
      <c r="G35" s="446">
        <f t="shared" si="0"/>
        <v>698</v>
      </c>
      <c r="H35" s="445">
        <v>352</v>
      </c>
      <c r="I35" s="445">
        <v>516</v>
      </c>
      <c r="J35" s="445">
        <v>283</v>
      </c>
      <c r="K35" s="445">
        <v>408</v>
      </c>
      <c r="L35" s="446">
        <f t="shared" si="1"/>
        <v>691</v>
      </c>
      <c r="M35" s="484"/>
    </row>
    <row r="36" spans="1:13" ht="10.5" customHeight="1">
      <c r="A36" s="10"/>
      <c r="B36" s="29" t="s">
        <v>25</v>
      </c>
      <c r="C36" s="371">
        <v>326</v>
      </c>
      <c r="D36" s="445">
        <v>417</v>
      </c>
      <c r="E36" s="445">
        <v>78</v>
      </c>
      <c r="F36" s="445">
        <v>101</v>
      </c>
      <c r="G36" s="446">
        <f t="shared" si="0"/>
        <v>179</v>
      </c>
      <c r="H36" s="445">
        <v>109</v>
      </c>
      <c r="I36" s="445">
        <v>129</v>
      </c>
      <c r="J36" s="445">
        <v>98</v>
      </c>
      <c r="K36" s="445">
        <v>138</v>
      </c>
      <c r="L36" s="446">
        <f t="shared" si="1"/>
        <v>236</v>
      </c>
      <c r="M36" s="484"/>
    </row>
    <row r="37" spans="1:13" ht="10.5" customHeight="1">
      <c r="A37" s="10"/>
      <c r="B37" s="29" t="s">
        <v>286</v>
      </c>
      <c r="C37" s="371">
        <v>775</v>
      </c>
      <c r="D37" s="445">
        <v>796</v>
      </c>
      <c r="E37" s="445">
        <v>147</v>
      </c>
      <c r="F37" s="445">
        <v>159</v>
      </c>
      <c r="G37" s="446">
        <f t="shared" si="0"/>
        <v>306</v>
      </c>
      <c r="H37" s="445">
        <v>236</v>
      </c>
      <c r="I37" s="445">
        <v>254</v>
      </c>
      <c r="J37" s="445">
        <v>336</v>
      </c>
      <c r="K37" s="445">
        <v>324</v>
      </c>
      <c r="L37" s="446">
        <f t="shared" si="1"/>
        <v>660</v>
      </c>
      <c r="M37" s="484"/>
    </row>
    <row r="38" spans="1:13" ht="10.5" customHeight="1">
      <c r="A38" s="10"/>
      <c r="B38" s="29" t="s">
        <v>44</v>
      </c>
      <c r="C38" s="371">
        <v>162</v>
      </c>
      <c r="D38" s="445">
        <v>79</v>
      </c>
      <c r="E38" s="445">
        <v>19</v>
      </c>
      <c r="F38" s="445">
        <v>15</v>
      </c>
      <c r="G38" s="446">
        <f t="shared" si="0"/>
        <v>34</v>
      </c>
      <c r="H38" s="445">
        <v>14</v>
      </c>
      <c r="I38" s="445">
        <v>31</v>
      </c>
      <c r="J38" s="445">
        <v>17</v>
      </c>
      <c r="K38" s="445">
        <v>8</v>
      </c>
      <c r="L38" s="446">
        <f t="shared" si="1"/>
        <v>25</v>
      </c>
      <c r="M38" s="484"/>
    </row>
    <row r="39" spans="1:13" ht="10.5" customHeight="1">
      <c r="A39" s="10"/>
      <c r="B39" s="29" t="s">
        <v>30</v>
      </c>
      <c r="C39" s="371">
        <v>97</v>
      </c>
      <c r="D39" s="445">
        <v>53</v>
      </c>
      <c r="E39" s="445">
        <v>15</v>
      </c>
      <c r="F39" s="445">
        <v>17</v>
      </c>
      <c r="G39" s="446">
        <f t="shared" si="0"/>
        <v>32</v>
      </c>
      <c r="H39" s="445">
        <v>12</v>
      </c>
      <c r="I39" s="445">
        <v>9</v>
      </c>
      <c r="J39" s="445">
        <v>11</v>
      </c>
      <c r="K39" s="445">
        <v>17</v>
      </c>
      <c r="L39" s="446">
        <f t="shared" si="1"/>
        <v>28</v>
      </c>
      <c r="M39" s="484"/>
    </row>
    <row r="40" spans="1:13" ht="10.5" customHeight="1">
      <c r="A40" s="10"/>
      <c r="B40" s="29" t="s">
        <v>20</v>
      </c>
      <c r="C40" s="371">
        <f>C29-SUM(C30:C39)</f>
        <v>286</v>
      </c>
      <c r="D40" s="371">
        <v>318</v>
      </c>
      <c r="E40" s="371">
        <v>56</v>
      </c>
      <c r="F40" s="371">
        <v>63</v>
      </c>
      <c r="G40" s="447">
        <f t="shared" si="0"/>
        <v>119</v>
      </c>
      <c r="H40" s="371">
        <v>73</v>
      </c>
      <c r="I40" s="371">
        <v>126</v>
      </c>
      <c r="J40" s="371">
        <f>J29-SUM(J30:J39)</f>
        <v>118</v>
      </c>
      <c r="K40" s="371">
        <f>K29-SUM(K30:K39)</f>
        <v>99</v>
      </c>
      <c r="L40" s="446">
        <f t="shared" si="1"/>
        <v>217</v>
      </c>
      <c r="M40" s="484"/>
    </row>
    <row r="41" spans="1:13" ht="10.5" customHeight="1">
      <c r="A41" s="23" t="s">
        <v>223</v>
      </c>
      <c r="B41" s="29"/>
      <c r="C41" s="380">
        <v>8048</v>
      </c>
      <c r="D41" s="381">
        <v>5990</v>
      </c>
      <c r="E41" s="381">
        <v>1438</v>
      </c>
      <c r="F41" s="381">
        <v>1565</v>
      </c>
      <c r="G41" s="381">
        <f t="shared" si="0"/>
        <v>3003</v>
      </c>
      <c r="H41" s="381">
        <v>1628</v>
      </c>
      <c r="I41" s="381">
        <v>1359</v>
      </c>
      <c r="J41" s="381">
        <v>1121</v>
      </c>
      <c r="K41" s="381">
        <v>2037</v>
      </c>
      <c r="L41" s="381">
        <f t="shared" si="1"/>
        <v>3158</v>
      </c>
      <c r="M41" s="484"/>
    </row>
    <row r="42" spans="1:13" ht="10.5" customHeight="1">
      <c r="A42" s="10"/>
      <c r="B42" s="29" t="s">
        <v>22</v>
      </c>
      <c r="C42" s="371">
        <v>143</v>
      </c>
      <c r="D42" s="445">
        <v>89</v>
      </c>
      <c r="E42" s="445">
        <v>21</v>
      </c>
      <c r="F42" s="445">
        <v>20</v>
      </c>
      <c r="G42" s="446">
        <f t="shared" si="0"/>
        <v>41</v>
      </c>
      <c r="H42" s="445">
        <v>16</v>
      </c>
      <c r="I42" s="445">
        <v>32</v>
      </c>
      <c r="J42" s="445">
        <v>26</v>
      </c>
      <c r="K42" s="445">
        <v>33</v>
      </c>
      <c r="L42" s="446">
        <f t="shared" si="1"/>
        <v>59</v>
      </c>
      <c r="M42" s="484"/>
    </row>
    <row r="43" spans="1:13" ht="10.5" customHeight="1">
      <c r="A43" s="10"/>
      <c r="B43" s="29" t="s">
        <v>29</v>
      </c>
      <c r="C43" s="371">
        <v>7768</v>
      </c>
      <c r="D43" s="445">
        <v>5716</v>
      </c>
      <c r="E43" s="445">
        <v>1369</v>
      </c>
      <c r="F43" s="445">
        <v>1507</v>
      </c>
      <c r="G43" s="446">
        <f t="shared" si="0"/>
        <v>2876</v>
      </c>
      <c r="H43" s="445">
        <v>1552</v>
      </c>
      <c r="I43" s="445">
        <v>1288</v>
      </c>
      <c r="J43" s="445">
        <v>1061</v>
      </c>
      <c r="K43" s="445">
        <v>1958</v>
      </c>
      <c r="L43" s="446">
        <f t="shared" si="1"/>
        <v>3019</v>
      </c>
      <c r="M43" s="484"/>
    </row>
    <row r="44" spans="1:13" ht="10.5" customHeight="1">
      <c r="A44" s="10"/>
      <c r="B44" s="29" t="s">
        <v>20</v>
      </c>
      <c r="C44" s="371">
        <v>137</v>
      </c>
      <c r="D44" s="371">
        <v>185</v>
      </c>
      <c r="E44" s="371">
        <v>48</v>
      </c>
      <c r="F44" s="371">
        <v>38</v>
      </c>
      <c r="G44" s="447">
        <f t="shared" si="0"/>
        <v>86</v>
      </c>
      <c r="H44" s="371">
        <v>60</v>
      </c>
      <c r="I44" s="371">
        <v>39</v>
      </c>
      <c r="J44" s="371">
        <f>J41-SUM(J42:J43)</f>
        <v>34</v>
      </c>
      <c r="K44" s="371">
        <f>K41-SUM(K42:K43)</f>
        <v>46</v>
      </c>
      <c r="L44" s="446">
        <f t="shared" si="1"/>
        <v>80</v>
      </c>
      <c r="M44" s="484"/>
    </row>
    <row r="45" spans="1:13" ht="10.5" customHeight="1">
      <c r="A45" s="23" t="s">
        <v>224</v>
      </c>
      <c r="B45" s="29"/>
      <c r="C45" s="380">
        <v>217</v>
      </c>
      <c r="D45" s="381">
        <v>233</v>
      </c>
      <c r="E45" s="381">
        <v>66</v>
      </c>
      <c r="F45" s="381">
        <v>51</v>
      </c>
      <c r="G45" s="381">
        <f t="shared" si="0"/>
        <v>117</v>
      </c>
      <c r="H45" s="381">
        <v>28</v>
      </c>
      <c r="I45" s="381">
        <v>88</v>
      </c>
      <c r="J45" s="381">
        <v>53</v>
      </c>
      <c r="K45" s="381">
        <v>41</v>
      </c>
      <c r="L45" s="381">
        <f t="shared" si="1"/>
        <v>94</v>
      </c>
      <c r="M45" s="484"/>
    </row>
    <row r="46" spans="1:13" ht="10.5" customHeight="1">
      <c r="A46" s="10"/>
      <c r="B46" s="29" t="s">
        <v>21</v>
      </c>
      <c r="C46" s="371">
        <v>139</v>
      </c>
      <c r="D46" s="445">
        <v>116</v>
      </c>
      <c r="E46" s="445">
        <v>23</v>
      </c>
      <c r="F46" s="445">
        <v>32</v>
      </c>
      <c r="G46" s="446">
        <f t="shared" si="0"/>
        <v>55</v>
      </c>
      <c r="H46" s="445">
        <v>27</v>
      </c>
      <c r="I46" s="445">
        <v>34</v>
      </c>
      <c r="J46" s="445">
        <v>26</v>
      </c>
      <c r="K46" s="445">
        <v>37</v>
      </c>
      <c r="L46" s="446">
        <f t="shared" si="1"/>
        <v>63</v>
      </c>
      <c r="M46" s="484"/>
    </row>
    <row r="47" spans="1:13" ht="10.5" customHeight="1">
      <c r="A47" s="10"/>
      <c r="B47" s="31" t="s">
        <v>284</v>
      </c>
      <c r="C47" s="445">
        <v>68</v>
      </c>
      <c r="D47" s="371">
        <v>93</v>
      </c>
      <c r="E47" s="445">
        <v>23</v>
      </c>
      <c r="F47" s="445">
        <v>17</v>
      </c>
      <c r="G47" s="447">
        <f t="shared" si="0"/>
        <v>40</v>
      </c>
      <c r="H47" s="450">
        <v>0</v>
      </c>
      <c r="I47" s="445">
        <v>53</v>
      </c>
      <c r="J47" s="445">
        <v>23</v>
      </c>
      <c r="K47" s="450">
        <v>0</v>
      </c>
      <c r="L47" s="446">
        <f t="shared" si="1"/>
        <v>23</v>
      </c>
      <c r="M47" s="484"/>
    </row>
    <row r="48" spans="1:13" ht="10.5" customHeight="1">
      <c r="A48" s="37"/>
      <c r="B48" s="116" t="s">
        <v>20</v>
      </c>
      <c r="C48" s="448">
        <v>10</v>
      </c>
      <c r="D48" s="448">
        <v>24</v>
      </c>
      <c r="E48" s="448">
        <v>20</v>
      </c>
      <c r="F48" s="448">
        <v>2</v>
      </c>
      <c r="G48" s="449">
        <f t="shared" si="0"/>
        <v>22</v>
      </c>
      <c r="H48" s="448">
        <v>1</v>
      </c>
      <c r="I48" s="448">
        <v>1</v>
      </c>
      <c r="J48" s="448">
        <f>J45-SUM(J46:J47)</f>
        <v>4</v>
      </c>
      <c r="K48" s="448">
        <f>K45-SUM(K46:K47)</f>
        <v>4</v>
      </c>
      <c r="L48" s="449">
        <f t="shared" si="1"/>
        <v>8</v>
      </c>
      <c r="M48" s="484"/>
    </row>
    <row r="49" spans="1:13" ht="15" customHeight="1">
      <c r="A49" s="164" t="s">
        <v>366</v>
      </c>
      <c r="M49" s="484"/>
    </row>
    <row r="50" spans="1:13" ht="16.5" customHeight="1">
      <c r="A50" s="115"/>
      <c r="M50" s="484"/>
    </row>
    <row r="51" spans="2:4" ht="12.75">
      <c r="B51" s="34"/>
      <c r="C51" s="86"/>
      <c r="D51" s="86"/>
    </row>
  </sheetData>
  <mergeCells count="6">
    <mergeCell ref="M1:M50"/>
    <mergeCell ref="A4:B5"/>
    <mergeCell ref="C4:C5"/>
    <mergeCell ref="E4:I4"/>
    <mergeCell ref="D4:D5"/>
    <mergeCell ref="J4:L4"/>
  </mergeCells>
  <printOptions/>
  <pageMargins left="0.61" right="0.25" top="0.68" bottom="0" header="0.18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nasreen</cp:lastModifiedBy>
  <cp:lastPrinted>2006-09-01T05:14:10Z</cp:lastPrinted>
  <dcterms:created xsi:type="dcterms:W3CDTF">1998-09-29T05:43:58Z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aderStyleDefinitions">
    <vt:lpwstr/>
  </property>
  <property fmtid="{D5CDD505-2E9C-101B-9397-08002B2CF9AE}" pid="3" name="PublishingVariationGroupID">
    <vt:lpwstr>2505752c-977f-49f4-a034-a6742e7ac1f8</vt:lpwstr>
  </property>
  <property fmtid="{D5CDD505-2E9C-101B-9397-08002B2CF9AE}" pid="4" name="PublishingVariationRelationshipLinkFieldID">
    <vt:lpwstr>http://statsmauritius.gov.mu/Relationships List/2191_.000, /Relationships List/2191_.000</vt:lpwstr>
  </property>
</Properties>
</file>